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01 - Retence dešťových vod" sheetId="3" r:id="rId3"/>
    <sheet name="02 - Ubytovna s kanceláře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'00 - VRN'!$C$82:$K$103</definedName>
    <definedName name="_xlnm.Print_Area" localSheetId="1">'00 - VRN'!$C$4:$J$39,'00 - VRN'!$C$45:$J$64,'00 - VRN'!$C$70:$K$103</definedName>
    <definedName name="_xlnm._FilterDatabase" localSheetId="2" hidden="1">'01 - Retence dešťových vod'!$C$93:$K$521</definedName>
    <definedName name="_xlnm.Print_Area" localSheetId="2">'01 - Retence dešťových vod'!$C$4:$J$39,'01 - Retence dešťových vod'!$C$45:$J$75,'01 - Retence dešťových vod'!$C$81:$K$521</definedName>
    <definedName name="_xlnm._FilterDatabase" localSheetId="3" hidden="1">'02 - Ubytovna s kanceláře...'!$C$91:$K$378</definedName>
    <definedName name="_xlnm.Print_Area" localSheetId="3">'02 - Ubytovna s kanceláře...'!$C$4:$J$39,'02 - Ubytovna s kanceláře...'!$C$45:$J$73,'02 - Ubytovna s kanceláře...'!$C$79:$K$378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VRN'!$82:$82</definedName>
    <definedName name="_xlnm.Print_Titles" localSheetId="2">'01 - Retence dešťových vod'!$93:$93</definedName>
    <definedName name="_xlnm.Print_Titles" localSheetId="3">'02 - Ubytovna s kanceláře...'!$91:$91</definedName>
  </definedNames>
  <calcPr fullCalcOnLoad="1"/>
</workbook>
</file>

<file path=xl/sharedStrings.xml><?xml version="1.0" encoding="utf-8"?>
<sst xmlns="http://schemas.openxmlformats.org/spreadsheetml/2006/main" count="8216" uniqueCount="1688">
  <si>
    <t>Export Komplet</t>
  </si>
  <si>
    <t>VZ</t>
  </si>
  <si>
    <t>2.0</t>
  </si>
  <si>
    <t>ZAMOK</t>
  </si>
  <si>
    <t>False</t>
  </si>
  <si>
    <t>{fca19b7a-c0a9-49ab-aae3-6c48aae5822d}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</si>
  <si>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</si>
  <si>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</si>
  <si>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</si>
  <si>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</si>
  <si>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</si>
  <si>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</si>
  <si>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</si>
  <si>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</si>
  <si>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</si>
  <si>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</si>
  <si>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</si>
  <si>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Areál Baník - retence dešťových vod</t>
  </si>
  <si>
    <t>KSO:</t>
  </si>
  <si>
    <t/>
  </si>
  <si>
    <t>CC-CZ:</t>
  </si>
  <si>
    <t>Místo:</t>
  </si>
  <si>
    <t>areál Baník Sokolov</t>
  </si>
  <si>
    <t>Datum:</t>
  </si>
  <si>
    <t>10. 1. 2022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</si>
  <si>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</si>
  <si>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</si>
  <si>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</si>
  <si>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</si>
  <si>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</si>
  <si>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</si>
  <si>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</si>
  <si>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Martin Dědič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</si>
  <si>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</si>
  <si>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</si>
  <si>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</si>
  <si>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</si>
  <si>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</si>
  <si>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</si>
  <si>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</si>
  <si>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</si>
  <si>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</si>
  <si>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</si>
  <si>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</si>
  <si>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</si>
  <si>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</si>
  <si>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</si>
  <si>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</si>
  <si>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</si>
  <si>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</si>
  <si>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</si>
  <si>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</si>
  <si>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</si>
  <si>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</si>
  <si>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</si>
  <si>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</si>
  <si>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</si>
  <si>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</si>
  <si>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</si>
  <si>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</si>
  <si>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</si>
  <si>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</si>
  <si>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</si>
  <si>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</si>
  <si>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</si>
  <si>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</si>
  <si>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</si>
  <si>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</si>
  <si>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</si>
  <si>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</si>
  <si>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</si>
  <si>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</si>
  <si>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</si>
  <si>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</si>
  <si>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</si>
  <si>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</si>
  <si>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</si>
  <si>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</si>
  <si>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</si>
  <si>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</si>
  <si>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{1ecb820d-6dab-443c-a918-1b03fd76add5}</t>
  </si>
  <si>
    <t>2</t>
  </si>
  <si>
    <t>01</t>
  </si>
  <si>
    <t>Retence dešťových vod</t>
  </si>
  <si>
    <t>{7a673886-d464-424d-b0c9-fc5c102bf650}</t>
  </si>
  <si>
    <t>02</t>
  </si>
  <si>
    <t>Ubytovna s kancelářemi - odvodnění</t>
  </si>
  <si>
    <t>{13618923-865a-438d-93f3-a223effd602d}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</si>
  <si>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</si>
  <si>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</si>
  <si>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</si>
  <si>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</si>
  <si>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</si>
  <si>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</si>
  <si>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</si>
  <si>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</si>
  <si>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</si>
  <si>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</si>
  <si>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</si>
  <si>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</si>
  <si>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</si>
  <si>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</si>
  <si>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</si>
  <si>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</si>
  <si>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</si>
  <si>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</si>
  <si>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</si>
  <si>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</si>
  <si>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</si>
  <si>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</si>
  <si>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</si>
  <si>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</si>
  <si>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</si>
  <si>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</si>
  <si>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</si>
  <si>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</si>
  <si>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</si>
  <si>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</si>
  <si>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011134000</t>
  </si>
  <si>
    <t>Hydrogeologický průzkum</t>
  </si>
  <si>
    <t>soubor</t>
  </si>
  <si>
    <t>CS ÚRS 2021 02</t>
  </si>
  <si>
    <t>1024</t>
  </si>
  <si>
    <t>-596346857</t>
  </si>
  <si>
    <t>Online PSC</t>
  </si>
  <si>
    <t>https://podminky.urs.cz/item/CS_URS_2021_02/011134000</t>
  </si>
  <si>
    <t>012002000</t>
  </si>
  <si>
    <t>Geodetické práce</t>
  </si>
  <si>
    <t>-947455379</t>
  </si>
  <si>
    <t>https://podminky.urs.cz/item/CS_URS_2021_02/012002000</t>
  </si>
  <si>
    <t>3</t>
  </si>
  <si>
    <t>013254000</t>
  </si>
  <si>
    <t>Dokumentace skutečného provedení stavby</t>
  </si>
  <si>
    <t>779951054</t>
  </si>
  <si>
    <t>https://podminky.urs.cz/item/CS_URS_2021_02/013254000</t>
  </si>
  <si>
    <t>VRN3</t>
  </si>
  <si>
    <t>Zařízení staveniště</t>
  </si>
  <si>
    <t>4</t>
  </si>
  <si>
    <t>030001000</t>
  </si>
  <si>
    <t>Zařízení staveniště - stavební buňka, skladový kontejner, mobilní WC, kontejner na komunální odpad, kontejner na směsný odpad, apod...</t>
  </si>
  <si>
    <t>-370867223</t>
  </si>
  <si>
    <t>https://podminky.urs.cz/item/CS_URS_2021_02/030001000</t>
  </si>
  <si>
    <t>033002000</t>
  </si>
  <si>
    <t>Připojení staveniště na inženýrské sítě - cena vč. staveništního rozvaděče a vodoměru</t>
  </si>
  <si>
    <t>-252034079</t>
  </si>
  <si>
    <t>https://podminky.urs.cz/item/CS_URS_2021_02/033002000</t>
  </si>
  <si>
    <t>6</t>
  </si>
  <si>
    <t>034002000</t>
  </si>
  <si>
    <t>Zabezpečení staveniště - mobilní oplocení, lávky přes výkopy, apod....</t>
  </si>
  <si>
    <t>435628924</t>
  </si>
  <si>
    <t>https://podminky.urs.cz/item/CS_URS_2021_02/034002000</t>
  </si>
  <si>
    <t>7</t>
  </si>
  <si>
    <t>034303000</t>
  </si>
  <si>
    <t>Dopravní značení na staveništi</t>
  </si>
  <si>
    <t>-1630458797</t>
  </si>
  <si>
    <t>https://podminky.urs.cz/item/CS_URS_2021_02/034303000</t>
  </si>
  <si>
    <t>VRN9</t>
  </si>
  <si>
    <t>Ostatní náklady</t>
  </si>
  <si>
    <t>8</t>
  </si>
  <si>
    <t>094002000</t>
  </si>
  <si>
    <t>Ostatní náklady související s výstavbou - náklady dle uvážení zhotovitele - např. čištění komunikací, apod...</t>
  </si>
  <si>
    <t>-1847992076</t>
  </si>
  <si>
    <t>https://podminky.urs.cz/item/CS_URS_2021_02/094002000</t>
  </si>
  <si>
    <t>01 - Retence dešťových vod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</si>
  <si>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</si>
  <si>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</si>
  <si>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</si>
  <si>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</si>
  <si>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</si>
  <si>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</si>
  <si>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</si>
  <si>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</si>
  <si>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</si>
  <si>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</si>
  <si>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</si>
  <si>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</si>
  <si>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</si>
  <si>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</si>
  <si>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</si>
  <si>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</si>
  <si>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</si>
  <si>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Zemní práce</t>
  </si>
  <si>
    <t>113106423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</si>
  <si>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ze zámkové dlažby</t>
  </si>
  <si>
    <t>m2</t>
  </si>
  <si>
    <t>CS ÚRS 2022 01</t>
  </si>
  <si>
    <t>284124022</t>
  </si>
  <si>
    <t>https://podminky.urs.cz/item/CS_URS_2022_01/113106423</t>
  </si>
  <si>
    <t>VV</t>
  </si>
  <si>
    <t>43,93+17,35</t>
  </si>
  <si>
    <t>113107521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</si>
  <si>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do 100 mm</t>
  </si>
  <si>
    <t>-383230918</t>
  </si>
  <si>
    <t>https://podminky.urs.cz/item/CS_URS_2022_01/113107521</t>
  </si>
  <si>
    <t>2,57+81,16+31,27</t>
  </si>
  <si>
    <t>113107522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</si>
  <si>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</si>
  <si>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2069878222</t>
  </si>
  <si>
    <t>https://podminky.urs.cz/item/CS_URS_2022_01/113107522</t>
  </si>
  <si>
    <t>46,4+85,5+43,93+17,35</t>
  </si>
  <si>
    <t>113107524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</si>
  <si>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300 do 400 mm</t>
  </si>
  <si>
    <t>211891808</t>
  </si>
  <si>
    <t>https://podminky.urs.cz/item/CS_URS_2022_01/113107524</t>
  </si>
  <si>
    <t>113107532</t>
  </si>
  <si>
    <t>Odstranění podkladů nebo krytů při překopech inženýrských sítí s přemístěním hmot na skládku ve vzdálenosti do 3 m nebo s naložením na dopravní prostředek strojně plochy jednotlivě přes 15 m2 z betonu prostého, o tl. vrstvy přes 150 do 300 mm</t>
  </si>
  <si>
    <t>-636370220</t>
  </si>
  <si>
    <t>https://podminky.urs.cz/item/CS_URS_2022_01/113107532</t>
  </si>
  <si>
    <t>46,4+85,5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</si>
  <si>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</si>
  <si>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</si>
  <si>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-902809470</t>
  </si>
  <si>
    <t>https://podminky.urs.cz/item/CS_URS_2022_01/113107542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</si>
  <si>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</si>
  <si>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</si>
  <si>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</si>
  <si>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190322328</t>
  </si>
  <si>
    <t>https://podminky.urs.cz/item/CS_URS_2022_01/113202111</t>
  </si>
  <si>
    <t>2+16</t>
  </si>
  <si>
    <t>131151206</t>
  </si>
  <si>
    <t>Hloubení zapažených jam a zářezů strojně s urovnáním dna do předepsaného profilu a spádu v hornině třídy těžitelnosti I skupiny 1 a 2 přes 1 000 do 5 000 m3</t>
  </si>
  <si>
    <t>m3</t>
  </si>
  <si>
    <t>4616913</t>
  </si>
  <si>
    <t>https://podminky.urs.cz/item/CS_URS_2022_01/131151206</t>
  </si>
  <si>
    <t>Plastová nádrž</t>
  </si>
  <si>
    <t>221</t>
  </si>
  <si>
    <t>Betonová nádrž</t>
  </si>
  <si>
    <t>1015</t>
  </si>
  <si>
    <t>Součet</t>
  </si>
  <si>
    <t>9</t>
  </si>
  <si>
    <t>132151104</t>
  </si>
  <si>
    <t>Hloubení nezapažených rýh šířky do 800 mm strojně s urovnáním dna do předepsaného profilu a spádu v hornině třídy těžitelnosti I skupiny 1 a 2 přes 100 m3</t>
  </si>
  <si>
    <t>-539333593</t>
  </si>
  <si>
    <t>https://podminky.urs.cz/item/CS_URS_2022_01/132151104</t>
  </si>
  <si>
    <t>213,53*1+20,88+36,02+1,16</t>
  </si>
  <si>
    <t>10</t>
  </si>
  <si>
    <t>132154104</t>
  </si>
  <si>
    <t>Hloubení zapažených rýh šířky do 800 mm strojně s urovnáním dna do předepsaného profilu a spádu v hornině třídy těžitelnosti I skupiny 1 a 2 přes 100 m3</t>
  </si>
  <si>
    <t>1703503406</t>
  </si>
  <si>
    <t>https://podminky.urs.cz/item/CS_URS_2022_01/132154104</t>
  </si>
  <si>
    <t>262,35*1,5+81,225+22,9+77,1</t>
  </si>
  <si>
    <t>11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</si>
  <si>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</si>
  <si>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</si>
  <si>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1911311713</t>
  </si>
  <si>
    <t>https://podminky.urs.cz/item/CS_URS_2022_01/132154204</t>
  </si>
  <si>
    <t>58,66*2+45,34-30*1,2</t>
  </si>
  <si>
    <t>12</t>
  </si>
  <si>
    <t>151101101</t>
  </si>
  <si>
    <t>Zřízení pažení a rozepření stěn rýh pro podzemní vedení příložné pro jakoukoliv mezerovitost, hloubky do 2 m</t>
  </si>
  <si>
    <t>996252866</t>
  </si>
  <si>
    <t>https://podminky.urs.cz/item/CS_URS_2022_01/151101101</t>
  </si>
  <si>
    <t>Výkopy pro potrubí</t>
  </si>
  <si>
    <t>((218,63+71,25+14,46+67,64)*2)*1,5</t>
  </si>
  <si>
    <t>((19,56+10,43)*2)*2</t>
  </si>
  <si>
    <t>-10*1,4</t>
  </si>
  <si>
    <t>13</t>
  </si>
  <si>
    <t>151101111</t>
  </si>
  <si>
    <t>Odstranění pažení a rozepření stěn rýh pro podzemní vedení s uložením materiálu na vzdálenost do 3 m od kraje výkopu příložné, hloubky do 2 m</t>
  </si>
  <si>
    <t>-1225020873</t>
  </si>
  <si>
    <t>https://podminky.urs.cz/item/CS_URS_2022_01/151101111</t>
  </si>
  <si>
    <t>14</t>
  </si>
  <si>
    <t>001-x2</t>
  </si>
  <si>
    <t xml:space="preserve">D+M+PH Dodávka, montáž a demontáž kompletního pažícího systému - Box s válečkovým vozíkem - délka desky (L) 3,15 m, výška desky (H) 4,00 m, délka vkládané desky (Lc) 2,70 m, výška vkládané desky (hc) 2,78 m - komplet pro celé jámy plastové a betonové jímky - spec. dle PD </t>
  </si>
  <si>
    <t>-659357703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</si>
  <si>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</si>
  <si>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</si>
  <si>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1027680365</t>
  </si>
  <si>
    <t>https://podminky.urs.cz/item/CS_URS_2022_01/162751114</t>
  </si>
  <si>
    <t>1236+271,59+574,75+162,66-1311,75-14,4</t>
  </si>
  <si>
    <t>16</t>
  </si>
  <si>
    <t>171251201</t>
  </si>
  <si>
    <t>Uložení sypaniny na skládky nebo meziskládky bez hutnění s upravením uložené sypaniny do předepsaného tvaru</t>
  </si>
  <si>
    <t>-519336130</t>
  </si>
  <si>
    <t>https://podminky.urs.cz/item/CS_URS_2022_01/171251201</t>
  </si>
  <si>
    <t>17</t>
  </si>
  <si>
    <t>171201221</t>
  </si>
  <si>
    <t>Poplatek za uložení stavebního odpadu na skládce (skládkovné) zeminy a kamení zatříděného do Katalogu odpadů pod kódem 17 05 04</t>
  </si>
  <si>
    <t>t</t>
  </si>
  <si>
    <t>-730181088</t>
  </si>
  <si>
    <t>https://podminky.urs.cz/item/CS_URS_2022_01/171201221</t>
  </si>
  <si>
    <t>918,85*1,8</t>
  </si>
  <si>
    <t>18</t>
  </si>
  <si>
    <t>001-x1</t>
  </si>
  <si>
    <t>D+M+PH Lože a obsyp plastové akumulační nádrže z kameniva fr. 8/16mm - kulaté zrno</t>
  </si>
  <si>
    <t>811746840</t>
  </si>
  <si>
    <t>19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</si>
  <si>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</si>
  <si>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</si>
  <si>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-826989895</t>
  </si>
  <si>
    <t>https://podminky.urs.cz/item/CS_URS_2022_01/175151101</t>
  </si>
  <si>
    <t>85,41+131,17+29,33+18,56+34,2+17,57+6,94+1+32,46+12,5-(30*0,8*0,5)</t>
  </si>
  <si>
    <t>20</t>
  </si>
  <si>
    <t>M</t>
  </si>
  <si>
    <t>58341341</t>
  </si>
  <si>
    <t>kamenivo drcené drobné frakce 0/4</t>
  </si>
  <si>
    <t>-1660642560</t>
  </si>
  <si>
    <t>357,14*2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</si>
  <si>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</si>
  <si>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</si>
  <si>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1549568279</t>
  </si>
  <si>
    <t>https://podminky.urs.cz/item/CS_URS_2022_01/174151101</t>
  </si>
  <si>
    <t>Zeminou</t>
  </si>
  <si>
    <t>Rýhy potrubí</t>
  </si>
  <si>
    <t>96,09+223+79,19+11,86+13,36-21,6</t>
  </si>
  <si>
    <t>Obsyp a zásyp betonové nádrže</t>
  </si>
  <si>
    <t>807</t>
  </si>
  <si>
    <t>Zásyp plastové nádrže</t>
  </si>
  <si>
    <t>81,25</t>
  </si>
  <si>
    <t>22</t>
  </si>
  <si>
    <t>181351113</t>
  </si>
  <si>
    <t>Rozprostření a urovnání ornice v rovině nebo ve svahu sklonu do 1:5 strojně při souvislé ploše přes 500 m2, tl. vrstvy do 200 mm</t>
  </si>
  <si>
    <t>1793321031</t>
  </si>
  <si>
    <t>https://podminky.urs.cz/item/CS_URS_2022_01/181351113</t>
  </si>
  <si>
    <t>23</t>
  </si>
  <si>
    <t>10364101</t>
  </si>
  <si>
    <t>zemina pro terénní úpravy -  ornice</t>
  </si>
  <si>
    <t>-1360769116</t>
  </si>
  <si>
    <t>970*0,1</t>
  </si>
  <si>
    <t>97*1,6 'Přepočtené koeficientem množství</t>
  </si>
  <si>
    <t>24</t>
  </si>
  <si>
    <t>181411131</t>
  </si>
  <si>
    <t>Založení trávníku na půdě předem připravené plochy do 1000 m2 výsevem včetně utažení parkového v rovině nebo na svahu do 1:5</t>
  </si>
  <si>
    <t>1688666308</t>
  </si>
  <si>
    <t>https://podminky.urs.cz/item/CS_URS_2022_01/181411131</t>
  </si>
  <si>
    <t>25</t>
  </si>
  <si>
    <t>00572410</t>
  </si>
  <si>
    <t>osivo směs travní parková</t>
  </si>
  <si>
    <t>kg</t>
  </si>
  <si>
    <t>-747486402</t>
  </si>
  <si>
    <t>970*0,02 'Přepočtené koeficientem množství</t>
  </si>
  <si>
    <t>Svislé a kompletní konstrukce</t>
  </si>
  <si>
    <t>26</t>
  </si>
  <si>
    <t>359901211</t>
  </si>
  <si>
    <t>Monitoring stok (kamerový systém) jakékoli výšky nová kanalizace</t>
  </si>
  <si>
    <t>-1873617009</t>
  </si>
  <si>
    <t>https://podminky.urs.cz/item/CS_URS_2022_01/359901211</t>
  </si>
  <si>
    <t>213+241+36+97+171-30</t>
  </si>
  <si>
    <t>Vodorovné konstrukce</t>
  </si>
  <si>
    <t>27</t>
  </si>
  <si>
    <t>451572111</t>
  </si>
  <si>
    <t>Lože pod potrubí, stoky a drobné objekty v otevřeném výkopu z kameniva drobného těženého 0 až 4 mm</t>
  </si>
  <si>
    <t>1805991487</t>
  </si>
  <si>
    <t>https://podminky.urs.cz/item/CS_URS_2022_01/451572111</t>
  </si>
  <si>
    <t>32,03+39,35+8,8+6,96+12,83+6,59+2,6+0,39+12,17+4,69-2,4</t>
  </si>
  <si>
    <t>Komunikace pozemní</t>
  </si>
  <si>
    <t>28</t>
  </si>
  <si>
    <t>564730011</t>
  </si>
  <si>
    <t>Podklad nebo kryt z kameniva hrubého drceného vel. 8-16 mm s rozprostřením a zhutněním, po zhutnění tl. 100 mm</t>
  </si>
  <si>
    <t>1415908366</t>
  </si>
  <si>
    <t>https://podminky.urs.cz/item/CS_URS_2022_01/564730011</t>
  </si>
  <si>
    <t>Pod CB kryt</t>
  </si>
  <si>
    <t>29</t>
  </si>
  <si>
    <t>564750011</t>
  </si>
  <si>
    <t>Podklad nebo kryt z kameniva hrubého drceného vel. 8-16 mm s rozprostřením a zhutněním, po zhutnění tl. 150 mm</t>
  </si>
  <si>
    <t>-239194386</t>
  </si>
  <si>
    <t>https://podminky.urs.cz/item/CS_URS_2022_01/564750011</t>
  </si>
  <si>
    <t>Pod zámkovou dlažbu</t>
  </si>
  <si>
    <t>30</t>
  </si>
  <si>
    <t>564751111</t>
  </si>
  <si>
    <t>Podklad nebo kryt z kameniva hrubého drceného vel. 32-63 mm s rozprostřením a zhutněním, po zhutnění tl. 150 mm</t>
  </si>
  <si>
    <t>678980356</t>
  </si>
  <si>
    <t>https://podminky.urs.cz/item/CS_URS_2022_01/564751111</t>
  </si>
  <si>
    <t>Pod asfalt</t>
  </si>
  <si>
    <t>2,57</t>
  </si>
  <si>
    <t>31</t>
  </si>
  <si>
    <t>564761111</t>
  </si>
  <si>
    <t>Podklad nebo kryt z kameniva hrubého drceného vel. 32-63 mm s rozprostřením a zhutněním, po zhutnění tl. 200 mm</t>
  </si>
  <si>
    <t>1517962531</t>
  </si>
  <si>
    <t>https://podminky.urs.cz/item/CS_URS_2022_01/564761111</t>
  </si>
  <si>
    <t>81,16+31,27</t>
  </si>
  <si>
    <t>32</t>
  </si>
  <si>
    <t>564851111</t>
  </si>
  <si>
    <t>Podklad ze štěrkodrti ŠD s rozprostřením a zhutněním, po zhutnění tl. 150 mm</t>
  </si>
  <si>
    <t>1755193728</t>
  </si>
  <si>
    <t>https://podminky.urs.cz/item/CS_URS_2022_01/564851111</t>
  </si>
  <si>
    <t>46,4</t>
  </si>
  <si>
    <t>33</t>
  </si>
  <si>
    <t>564861111</t>
  </si>
  <si>
    <t>Podklad ze štěrkodrti ŠD s rozprostřením a zhutněním, po zhutnění tl. 200 mm</t>
  </si>
  <si>
    <t>-1924209422</t>
  </si>
  <si>
    <t>https://podminky.urs.cz/item/CS_URS_2022_01/564861111</t>
  </si>
  <si>
    <t>34</t>
  </si>
  <si>
    <t>564871116/R</t>
  </si>
  <si>
    <t>Podklad ze štěrkodrti ŠD s rozprostřením a zhutněním, po zhutnění tl. 550 mm</t>
  </si>
  <si>
    <t>-1079684373</t>
  </si>
  <si>
    <t>https://podminky.urs.cz/item/CS_URS_2021_02/564871116/R</t>
  </si>
  <si>
    <t>85,5</t>
  </si>
  <si>
    <t>35</t>
  </si>
  <si>
    <t>565135101</t>
  </si>
  <si>
    <t>Asfaltový beton vrstva podkladní ACP 16 (obalované kamenivo střednězrnné - OKS) s rozprostřením a zhutněním v pruhu šířky do 1,5 m, po zhutnění tl. 50 mm</t>
  </si>
  <si>
    <t>-1843572380</t>
  </si>
  <si>
    <t>https://podminky.urs.cz/item/CS_URS_2022_01/565135101</t>
  </si>
  <si>
    <t>36</t>
  </si>
  <si>
    <t>573191111</t>
  </si>
  <si>
    <t>Postřik infiltrační kationaktivní emulzí v množství 1,00 kg/m2</t>
  </si>
  <si>
    <t>-1943145480</t>
  </si>
  <si>
    <t>https://podminky.urs.cz/item/CS_URS_2022_01/573191111</t>
  </si>
  <si>
    <t>37</t>
  </si>
  <si>
    <t>573231112</t>
  </si>
  <si>
    <t>Postřik spojovací PS bez posypu kamenivem ze silniční emulze, v množství 0,80 kg/m2</t>
  </si>
  <si>
    <t>-164033605</t>
  </si>
  <si>
    <t>https://podminky.urs.cz/item/CS_URS_2022_01/573231112</t>
  </si>
  <si>
    <t>38</t>
  </si>
  <si>
    <t>577144211</t>
  </si>
  <si>
    <t>Asfaltový beton vrstva obrusná ACO 11 (ABS) s rozprostřením a se zhutněním z nemodifikovaného asfaltu v pruhu šířky do 3 m tř. II, po zhutnění tl. 50 mm</t>
  </si>
  <si>
    <t>164961068</t>
  </si>
  <si>
    <t>https://podminky.urs.cz/item/CS_URS_2022_01/577144211</t>
  </si>
  <si>
    <t>39</t>
  </si>
  <si>
    <t>577145112</t>
  </si>
  <si>
    <t>Asfaltový beton vrstva ložní ACL 16 (ABH) s rozprostřením a zhutněním z nemodifikovaného asfaltu v pruhu šířky do 3 m, po zhutnění tl. 50 mm</t>
  </si>
  <si>
    <t>-670653201</t>
  </si>
  <si>
    <t>https://podminky.urs.cz/item/CS_URS_2022_01/577145112</t>
  </si>
  <si>
    <t>40</t>
  </si>
  <si>
    <t>581131115</t>
  </si>
  <si>
    <t>Kryt cementobetonový silničních komunikací skupiny CB I tl. 200 mm</t>
  </si>
  <si>
    <t>-453784841</t>
  </si>
  <si>
    <t>https://podminky.urs.cz/item/CS_URS_2022_01/581131115</t>
  </si>
  <si>
    <t>41</t>
  </si>
  <si>
    <t>596211111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</si>
  <si>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m2 - ZPĚTNÁ MONTÁŽ (bez dodávky dlažby) </t>
  </si>
  <si>
    <t>2120132205</t>
  </si>
  <si>
    <t>https://podminky.urs.cz/item/CS_URS_2022_01/596211111</t>
  </si>
  <si>
    <t>Trubní vedení</t>
  </si>
  <si>
    <t>42</t>
  </si>
  <si>
    <t>871275211</t>
  </si>
  <si>
    <t>Kanalizační potrubí z tvrdého PVC v otevřeném výkopu ve sklonu do 20 %, hladkého plnostěnného jednovrstvého, tuhost třídy SN 4 DN 125</t>
  </si>
  <si>
    <t>-928582910</t>
  </si>
  <si>
    <t>https://podminky.urs.cz/item/CS_URS_2022_01/871275211</t>
  </si>
  <si>
    <t>43</t>
  </si>
  <si>
    <t>871315211</t>
  </si>
  <si>
    <t>Kanalizační potrubí z tvrdého PVC v otevřeném výkopu ve sklonu do 20 %, hladkého plnostěnného jednovrstvého, tuhost třídy SN 4 DN 160</t>
  </si>
  <si>
    <t>644348265</t>
  </si>
  <si>
    <t>https://podminky.urs.cz/item/CS_URS_2022_01/871315211</t>
  </si>
  <si>
    <t>44</t>
  </si>
  <si>
    <t>871355211</t>
  </si>
  <si>
    <t>Kanalizační potrubí z tvrdého PVC v otevřeném výkopu ve sklonu do 20 %, hladkého plnostěnného jednovrstvého, tuhost třídy SN 4 DN 200</t>
  </si>
  <si>
    <t>77412867</t>
  </si>
  <si>
    <t>https://podminky.urs.cz/item/CS_URS_2022_01/871355211</t>
  </si>
  <si>
    <t>45</t>
  </si>
  <si>
    <t>871365211</t>
  </si>
  <si>
    <t>Kanalizační potrubí z tvrdého PVC v otevřeném výkopu ve sklonu do 20 %, hladkého plnostěnného jednovrstvého, tuhost třídy SN 4 DN 250</t>
  </si>
  <si>
    <t>72753603</t>
  </si>
  <si>
    <t>https://podminky.urs.cz/item/CS_URS_2022_01/871365211</t>
  </si>
  <si>
    <t>46</t>
  </si>
  <si>
    <t>871375211</t>
  </si>
  <si>
    <t>Kanalizační potrubí z tvrdého PVC v otevřeném výkopu ve sklonu do 20 %, hladkého plnostěnného jednovrstvého, tuhost třídy SN 4 DN 315</t>
  </si>
  <si>
    <t>-1336831816</t>
  </si>
  <si>
    <t>https://podminky.urs.cz/item/CS_URS_2022_01/871375211</t>
  </si>
  <si>
    <t>47</t>
  </si>
  <si>
    <t>877241101</t>
  </si>
  <si>
    <t>Montáž tvarovek na vodovodním plastovém potrubí z polyetylenu PE 100 elektrotvarovek SDR 11/PN16 spojek, oblouků nebo redukcí d 90</t>
  </si>
  <si>
    <t>kus</t>
  </si>
  <si>
    <t>903910096</t>
  </si>
  <si>
    <t>https://podminky.urs.cz/item/CS_URS_2021_02/877241101</t>
  </si>
  <si>
    <t>48</t>
  </si>
  <si>
    <t>008-x9</t>
  </si>
  <si>
    <t>redukce MR d90/63 nebo 90/80</t>
  </si>
  <si>
    <t>-1428589468</t>
  </si>
  <si>
    <t>49</t>
  </si>
  <si>
    <t>D+M+PH Vevařovací šoupátko DN100 s PE konci, PE100, SDR11, vč. zemní soupravy, redukcí a přechodkových kusů"</t>
  </si>
  <si>
    <t>-632679422</t>
  </si>
  <si>
    <t>50</t>
  </si>
  <si>
    <t>008-x10</t>
  </si>
  <si>
    <t>D+M+PH Automatické ponorné čerpadlo s tlakovým spínačem, průtok Q-25m3/h, kombinované výtlačné hrdlo pro hadici min. 2" max. 3" se zpětnou klapkou, vč. připojovacích armatur, přechodkových kusů a redukcí</t>
  </si>
  <si>
    <t>1156640865</t>
  </si>
  <si>
    <t>51</t>
  </si>
  <si>
    <t>877275211</t>
  </si>
  <si>
    <t>Montáž tvarovek na kanalizačním potrubí z trub z plastu z tvrdého PVC nebo z polypropylenu v otevřeném výkopu jednoosých DN 125</t>
  </si>
  <si>
    <t>1083976473</t>
  </si>
  <si>
    <t>https://podminky.urs.cz/item/CS_URS_2022_01/877275211</t>
  </si>
  <si>
    <t>52</t>
  </si>
  <si>
    <t>28611355</t>
  </si>
  <si>
    <t>koleno kanalizace PVC KG 125x30°</t>
  </si>
  <si>
    <t>-273466655</t>
  </si>
  <si>
    <t>53</t>
  </si>
  <si>
    <t>OSM.221220</t>
  </si>
  <si>
    <t>KGB koleno DN 125/45st SN8</t>
  </si>
  <si>
    <t>-1731730582</t>
  </si>
  <si>
    <t>54</t>
  </si>
  <si>
    <t>28611358</t>
  </si>
  <si>
    <t>koleno kanalizace PVC KG 125x87°</t>
  </si>
  <si>
    <t>1743298222</t>
  </si>
  <si>
    <t>55</t>
  </si>
  <si>
    <t>877275221</t>
  </si>
  <si>
    <t>Montáž tvarovek na kanalizačním potrubí z trub z plastu z tvrdého PVC nebo z polypropylenu v otevřeném výkopu dvouosých DN 125</t>
  </si>
  <si>
    <t>1118404048</t>
  </si>
  <si>
    <t>https://podminky.urs.cz/item/CS_URS_2022_01/877275221</t>
  </si>
  <si>
    <t>56</t>
  </si>
  <si>
    <t>OSM.221300</t>
  </si>
  <si>
    <t>KGEA 45st odbočka DN 125/125 SN8</t>
  </si>
  <si>
    <t>-975072173</t>
  </si>
  <si>
    <t>57</t>
  </si>
  <si>
    <t>877315211</t>
  </si>
  <si>
    <t>Montáž tvarovek na kanalizačním potrubí z trub z plastu z tvrdého PVC nebo z polypropylenu v otevřeném výkopu jednoosých DN 160</t>
  </si>
  <si>
    <t>418889876</t>
  </si>
  <si>
    <t>https://podminky.urs.cz/item/CS_URS_2022_01/877315211</t>
  </si>
  <si>
    <t>58</t>
  </si>
  <si>
    <t>28611359</t>
  </si>
  <si>
    <t>koleno kanalizace PVC KG 160x15°</t>
  </si>
  <si>
    <t>655254775</t>
  </si>
  <si>
    <t>59</t>
  </si>
  <si>
    <t>OSM.222220</t>
  </si>
  <si>
    <t>KGB koleno DN 160/45st SN8</t>
  </si>
  <si>
    <t>734961065</t>
  </si>
  <si>
    <t>60</t>
  </si>
  <si>
    <t>28611363</t>
  </si>
  <si>
    <t>koleno kanalizační PVC KG 160x87°</t>
  </si>
  <si>
    <t>1689272956</t>
  </si>
  <si>
    <t>61</t>
  </si>
  <si>
    <t>OSM.222710</t>
  </si>
  <si>
    <t>KGR redukce dlouhá DN 160/125 SN8</t>
  </si>
  <si>
    <t>-400677575</t>
  </si>
  <si>
    <t>62</t>
  </si>
  <si>
    <t>877315221</t>
  </si>
  <si>
    <t>Montáž tvarovek na kanalizačním potrubí z trub z plastu z tvrdého PVC nebo z polypropylenu v otevřeném výkopu dvouosých DN 160</t>
  </si>
  <si>
    <t>1068423178</t>
  </si>
  <si>
    <t>https://podminky.urs.cz/item/CS_URS_2022_01/877315221</t>
  </si>
  <si>
    <t>63</t>
  </si>
  <si>
    <t>28611914</t>
  </si>
  <si>
    <t>odbočka kanalizační plastová s hrdlem KG 160/125/45°</t>
  </si>
  <si>
    <t>-2027951582</t>
  </si>
  <si>
    <t>64</t>
  </si>
  <si>
    <t>OSM.222400</t>
  </si>
  <si>
    <t>KGEA 87st odbočka DN 160/160 SN8</t>
  </si>
  <si>
    <t>1929013729</t>
  </si>
  <si>
    <t>65</t>
  </si>
  <si>
    <t>877315231</t>
  </si>
  <si>
    <t>Montáž tvarovek na kanalizačním potrubí z trub z plastu z tvrdého PVC nebo z polypropylenu v otevřeném výkopu víček DN 160</t>
  </si>
  <si>
    <t>998263432</t>
  </si>
  <si>
    <t>https://podminky.urs.cz/item/CS_URS_2022_01/877315231</t>
  </si>
  <si>
    <t>Záslepka RŠ</t>
  </si>
  <si>
    <t>66</t>
  </si>
  <si>
    <t>OSM.222630</t>
  </si>
  <si>
    <t>KGK víčko DN 160 SN8</t>
  </si>
  <si>
    <t>-491935942</t>
  </si>
  <si>
    <t>67</t>
  </si>
  <si>
    <t>877355211</t>
  </si>
  <si>
    <t>Montáž tvarovek na kanalizačním potrubí z trub z plastu z tvrdého PVC nebo z polypropylenu v otevřeném výkopu jednoosých DN 200</t>
  </si>
  <si>
    <t>-1847914402</t>
  </si>
  <si>
    <t>https://podminky.urs.cz/item/CS_URS_2022_01/877355211</t>
  </si>
  <si>
    <t>68</t>
  </si>
  <si>
    <t>OSM.223220</t>
  </si>
  <si>
    <t>KGB koleno DN 200/45st SN8</t>
  </si>
  <si>
    <t>2063142162</t>
  </si>
  <si>
    <t>69</t>
  </si>
  <si>
    <t>28611368</t>
  </si>
  <si>
    <t>koleno kanalizace PVC KG 200x87°</t>
  </si>
  <si>
    <t>-277665090</t>
  </si>
  <si>
    <t>70</t>
  </si>
  <si>
    <t>OSM.223820</t>
  </si>
  <si>
    <t>KGUG přech.litina/PVC DN 200 SN8</t>
  </si>
  <si>
    <t>-816074130</t>
  </si>
  <si>
    <t>71</t>
  </si>
  <si>
    <t>008-x1</t>
  </si>
  <si>
    <t>kulový kloub 200  0-,7,5°</t>
  </si>
  <si>
    <t>1695987705</t>
  </si>
  <si>
    <t>72</t>
  </si>
  <si>
    <t>877365211</t>
  </si>
  <si>
    <t>Montáž tvarovek na kanalizačním potrubí z trub z plastu z tvrdého PVC nebo z polypropylenu v otevřeném výkopu jednoosých DN 250</t>
  </si>
  <si>
    <t>-423951295</t>
  </si>
  <si>
    <t>https://podminky.urs.cz/item/CS_URS_2022_01/877365211</t>
  </si>
  <si>
    <t>73</t>
  </si>
  <si>
    <t>28611369</t>
  </si>
  <si>
    <t>koleno kanalizace PVC KG 250x15°</t>
  </si>
  <si>
    <t>-645299998</t>
  </si>
  <si>
    <t>74</t>
  </si>
  <si>
    <t>OSM.224220</t>
  </si>
  <si>
    <t>KGB koleno DN 250/45st SN8</t>
  </si>
  <si>
    <t>1363939405</t>
  </si>
  <si>
    <t>75</t>
  </si>
  <si>
    <t>OSM.224700</t>
  </si>
  <si>
    <t>KGR redukce dlouhá DN 250/200 SN8</t>
  </si>
  <si>
    <t>1121531013</t>
  </si>
  <si>
    <t>76</t>
  </si>
  <si>
    <t>OSM.224700/R</t>
  </si>
  <si>
    <t>KGR redukce dlouhá DN 250/160 SN8</t>
  </si>
  <si>
    <t>-1486697721</t>
  </si>
  <si>
    <t>77</t>
  </si>
  <si>
    <t>008-x2</t>
  </si>
  <si>
    <t>kulový kloub 250  0-,7,5°</t>
  </si>
  <si>
    <t>1928425742</t>
  </si>
  <si>
    <t>78</t>
  </si>
  <si>
    <t>877365231</t>
  </si>
  <si>
    <t>Montáž tvarovek na kanalizačním potrubí z trub z plastu z tvrdého PVC nebo z polypropylenu v otevřeném výkopu víček DN 250</t>
  </si>
  <si>
    <t>1182604924</t>
  </si>
  <si>
    <t>https://podminky.urs.cz/item/CS_URS_2022_01/877365231</t>
  </si>
  <si>
    <t>79</t>
  </si>
  <si>
    <t>OSM.224630</t>
  </si>
  <si>
    <t>KGK víčko DN 250 SN8</t>
  </si>
  <si>
    <t>465982448</t>
  </si>
  <si>
    <t>80</t>
  </si>
  <si>
    <t>877375211</t>
  </si>
  <si>
    <t>Montáž tvarovek na kanalizačním potrubí z trub z plastu z tvrdého PVC nebo z polypropylenu v otevřeném výkopu jednoosých DN 315</t>
  </si>
  <si>
    <t>-2056375333</t>
  </si>
  <si>
    <t>https://podminky.urs.cz/item/CS_URS_2022_01/877375211</t>
  </si>
  <si>
    <t>81</t>
  </si>
  <si>
    <t>28611373</t>
  </si>
  <si>
    <t>koleno kanalizace PVC KG 300x15°</t>
  </si>
  <si>
    <t>-1484914612</t>
  </si>
  <si>
    <t>82</t>
  </si>
  <si>
    <t>28611374</t>
  </si>
  <si>
    <t>koleno kanalizace PVC KG 300x30°</t>
  </si>
  <si>
    <t>-2098857913</t>
  </si>
  <si>
    <t>83</t>
  </si>
  <si>
    <t>OSM.225220</t>
  </si>
  <si>
    <t>KGB koleno DN 315/45st SN8</t>
  </si>
  <si>
    <t>-1344307772</t>
  </si>
  <si>
    <t>84</t>
  </si>
  <si>
    <t>OSM.225700</t>
  </si>
  <si>
    <t>KGR redukce dlouhá DN 315/250 SN8</t>
  </si>
  <si>
    <t>-63946065</t>
  </si>
  <si>
    <t>85</t>
  </si>
  <si>
    <t>008-x3</t>
  </si>
  <si>
    <t>kulový kloub 315  0-,7,5°</t>
  </si>
  <si>
    <t>-1993597727</t>
  </si>
  <si>
    <t>86</t>
  </si>
  <si>
    <t>877375221</t>
  </si>
  <si>
    <t>Montáž tvarovek na kanalizačním potrubí z trub z plastu z tvrdého PVC nebo z polypropylenu v otevřeném výkopu dvouosých DN 315</t>
  </si>
  <si>
    <t>380584413</t>
  </si>
  <si>
    <t>https://podminky.urs.cz/item/CS_URS_2022_01/877375221</t>
  </si>
  <si>
    <t>87</t>
  </si>
  <si>
    <t>28611404</t>
  </si>
  <si>
    <t>odbočka kanalizační plastová s hrdlem KG 315/150/45°</t>
  </si>
  <si>
    <t>234251314</t>
  </si>
  <si>
    <t>88</t>
  </si>
  <si>
    <t>008-x4</t>
  </si>
  <si>
    <t>D+M+PH Těsnící pryžová manžeta DN315 - napojení KG DN315 betonovou filtrační šachtu, dále na RN2</t>
  </si>
  <si>
    <t>129554139</t>
  </si>
  <si>
    <t>89</t>
  </si>
  <si>
    <t>871241211</t>
  </si>
  <si>
    <t>Montáž vodovodního potrubí z plastů v otevřeném výkopu z polyetylenu PE 100 svařovaných elektrotvarovkou SDR 11/PN16 D 90 x 8,2 mm</t>
  </si>
  <si>
    <t>425750265</t>
  </si>
  <si>
    <t>https://podminky.urs.cz/item/CS_URS_2021_02/871241211</t>
  </si>
  <si>
    <t>34,65+21</t>
  </si>
  <si>
    <t>90</t>
  </si>
  <si>
    <t>28613556</t>
  </si>
  <si>
    <t xml:space="preserve">potrubí dvouvrstvé PE100 RC SDR11 90x8,2 </t>
  </si>
  <si>
    <t>1186257652</t>
  </si>
  <si>
    <t>55,65*1,015 'Přepočtené koeficientem množství</t>
  </si>
  <si>
    <t>91</t>
  </si>
  <si>
    <t>877375231</t>
  </si>
  <si>
    <t>Montáž tvarovek na kanalizačním potrubí z trub z plastu z tvrdého PVC nebo z polypropylenu v otevřeném výkopu víček DN 315</t>
  </si>
  <si>
    <t>-959124386</t>
  </si>
  <si>
    <t>https://podminky.urs.cz/item/CS_URS_2022_01/877375231</t>
  </si>
  <si>
    <t>92</t>
  </si>
  <si>
    <t>OSM.225630</t>
  </si>
  <si>
    <t>KGK víčko DN 315 SN8</t>
  </si>
  <si>
    <t>-1284604155</t>
  </si>
  <si>
    <t>93</t>
  </si>
  <si>
    <t>891269111</t>
  </si>
  <si>
    <t>Montáž vodovodních armatur na potrubí navrtávacích pasů s ventilem Jt 1 MPa, na potrubí z trub litinových, ocelových nebo plastických hmot DN 100</t>
  </si>
  <si>
    <t>568122295</t>
  </si>
  <si>
    <t>https://podminky.urs.cz/item/CS_URS_2022_01/891269111</t>
  </si>
  <si>
    <t>94</t>
  </si>
  <si>
    <t>28614013/R</t>
  </si>
  <si>
    <t>tvarovka T-kus navrtávací s odbočkou 360° D 110-90mm</t>
  </si>
  <si>
    <t>1813576755</t>
  </si>
  <si>
    <t>95</t>
  </si>
  <si>
    <t>892241111/R</t>
  </si>
  <si>
    <t>Tlakové zkoušky vodou na potrubí DN do 90</t>
  </si>
  <si>
    <t>1067325807</t>
  </si>
  <si>
    <t>33+20</t>
  </si>
  <si>
    <t>96</t>
  </si>
  <si>
    <t>892271111</t>
  </si>
  <si>
    <t>Tlakové zkoušky vodou na potrubí DN 100 nebo 125</t>
  </si>
  <si>
    <t>-478555771</t>
  </si>
  <si>
    <t>https://podminky.urs.cz/item/CS_URS_2022_01/892271111</t>
  </si>
  <si>
    <t>97</t>
  </si>
  <si>
    <t>892351111</t>
  </si>
  <si>
    <t>Tlakové zkoušky vodou na potrubí DN 150 nebo 200</t>
  </si>
  <si>
    <t>-1315466616</t>
  </si>
  <si>
    <t>https://podminky.urs.cz/item/CS_URS_2022_01/892351111</t>
  </si>
  <si>
    <t>241+36-30</t>
  </si>
  <si>
    <t>98</t>
  </si>
  <si>
    <t>892372111</t>
  </si>
  <si>
    <t>Tlakové zkoušky vodou zabezpečení konců potrubí při tlakových zkouškách DN do 300</t>
  </si>
  <si>
    <t>-466482689</t>
  </si>
  <si>
    <t>https://podminky.urs.cz/item/CS_URS_2022_01/892372111</t>
  </si>
  <si>
    <t>99</t>
  </si>
  <si>
    <t>892381111</t>
  </si>
  <si>
    <t>Tlakové zkoušky vodou na potrubí DN 250, 300 nebo 350</t>
  </si>
  <si>
    <t>-1758016898</t>
  </si>
  <si>
    <t>https://podminky.urs.cz/item/CS_URS_2022_01/892381111</t>
  </si>
  <si>
    <t>97+171</t>
  </si>
  <si>
    <t>100</t>
  </si>
  <si>
    <t>892442111</t>
  </si>
  <si>
    <t>Tlakové zkoušky vodou zabezpečení konců potrubí při tlakových zkouškách DN přes 300 do 600</t>
  </si>
  <si>
    <t>1458659906</t>
  </si>
  <si>
    <t>https://podminky.urs.cz/item/CS_URS_2022_01/892442111</t>
  </si>
  <si>
    <t>101</t>
  </si>
  <si>
    <t>894201113</t>
  </si>
  <si>
    <t>Ostatní konstrukce na trubním vedení z prostého betonu dno šachet tloušťky přes 200 mm z betonu bez zvýšených nároků na prostředí tř. C 16/20</t>
  </si>
  <si>
    <t>-1014824840</t>
  </si>
  <si>
    <t>https://podminky.urs.cz/item/CS_URS_2022_01/894201113</t>
  </si>
  <si>
    <t>Podkladní beton</t>
  </si>
  <si>
    <t>11,5</t>
  </si>
  <si>
    <t>102</t>
  </si>
  <si>
    <t>894201193</t>
  </si>
  <si>
    <t>Ostatní konstrukce na trubním vedení z prostého betonu dno šachet tloušťky přes 200 mm Příplatek k ceně za tloušťku dna do 200 mm</t>
  </si>
  <si>
    <t>1724444612</t>
  </si>
  <si>
    <t>https://podminky.urs.cz/item/CS_URS_2022_01/894201193</t>
  </si>
  <si>
    <t>103</t>
  </si>
  <si>
    <t>894502201</t>
  </si>
  <si>
    <t>Bednění konstrukcí na trubním vedení stěn šachet pravoúhlých nebo čtyř a vícehranných oboustranné</t>
  </si>
  <si>
    <t>1323695123</t>
  </si>
  <si>
    <t>https://podminky.urs.cz/item/CS_URS_2022_01/894502201</t>
  </si>
  <si>
    <t>Stěny + sloup</t>
  </si>
  <si>
    <t>253,2+3,84</t>
  </si>
  <si>
    <t>104</t>
  </si>
  <si>
    <t>894503111</t>
  </si>
  <si>
    <t>Bednění konstrukcí na trubním vedení deskových stropů šachet jakýchkoliv rozměrů</t>
  </si>
  <si>
    <t>-808804390</t>
  </si>
  <si>
    <t>https://podminky.urs.cz/item/CS_URS_2022_01/894503111</t>
  </si>
  <si>
    <t>105</t>
  </si>
  <si>
    <t>894608112</t>
  </si>
  <si>
    <t>Výztuž šachet z betonářské oceli 10 505 (R) nebo BSt 500</t>
  </si>
  <si>
    <t>-2142166311</t>
  </si>
  <si>
    <t>https://podminky.urs.cz/item/CS_URS_2022_01/894608112</t>
  </si>
  <si>
    <t>ŽB retenční nádrž</t>
  </si>
  <si>
    <t>220*2,46/1000</t>
  </si>
  <si>
    <t>5217*0,89/1000</t>
  </si>
  <si>
    <t>226*1,58/1000</t>
  </si>
  <si>
    <t>848*0,62/1000</t>
  </si>
  <si>
    <t>80*0,89/1000</t>
  </si>
  <si>
    <t>15*0,4/1000</t>
  </si>
  <si>
    <t>106</t>
  </si>
  <si>
    <t>894302153</t>
  </si>
  <si>
    <t>Ostatní konstrukce na trubním vedení ze železobetonu stěny šachet tloušťky přes 200 mm z betonu pro konstrukce bílých van tř. C 25/30</t>
  </si>
  <si>
    <t>-173120585</t>
  </si>
  <si>
    <t>https://podminky.urs.cz/item/CS_URS_2022_01/894302153</t>
  </si>
  <si>
    <t>37,08+0,38</t>
  </si>
  <si>
    <t>107</t>
  </si>
  <si>
    <t>894302153/R</t>
  </si>
  <si>
    <t>Ostatní konstrukce na trubním vedení ze železobetonu dno šachet tloušťky přes 200 mm z betonu pro konstrukce bílých van tř. C 25/30</t>
  </si>
  <si>
    <t>343254531</t>
  </si>
  <si>
    <t>108</t>
  </si>
  <si>
    <t>894302253</t>
  </si>
  <si>
    <t>Ostatní konstrukce na trubním vedení ze železobetonu strop šachet vodovodních nebo kanalizačních z betonu pro konstrukce bílých van tř. C 25/30</t>
  </si>
  <si>
    <t>-2104738365</t>
  </si>
  <si>
    <t>https://podminky.urs.cz/item/CS_URS_2022_01/894302253</t>
  </si>
  <si>
    <t>109</t>
  </si>
  <si>
    <t>894414111</t>
  </si>
  <si>
    <t>Osazení betonových nebo železobetonových dílců pro šachty skruží základových (dno)</t>
  </si>
  <si>
    <t>1983919026</t>
  </si>
  <si>
    <t>https://podminky.urs.cz/item/CS_URS_2022_01/894414111</t>
  </si>
  <si>
    <t>110</t>
  </si>
  <si>
    <t>59223852/R</t>
  </si>
  <si>
    <t>betonový kalový koš, vnitřní průměr 800mm</t>
  </si>
  <si>
    <t>566713006</t>
  </si>
  <si>
    <t>111</t>
  </si>
  <si>
    <t>894411311</t>
  </si>
  <si>
    <t>Osazení betonových nebo železobetonových dílců pro šachty skruží rovných</t>
  </si>
  <si>
    <t>983353656</t>
  </si>
  <si>
    <t>https://podminky.urs.cz/item/CS_URS_2022_01/894411311</t>
  </si>
  <si>
    <t>112</t>
  </si>
  <si>
    <t>59224068/R</t>
  </si>
  <si>
    <t>skruž betonová výšky 500 mm, vnitřní Ø 800 mm, tl. Stěny 125-150 mm</t>
  </si>
  <si>
    <t>1568350459</t>
  </si>
  <si>
    <t>113</t>
  </si>
  <si>
    <t>894412411</t>
  </si>
  <si>
    <t>Osazení betonových nebo železobetonových dílců pro šachty skruží přechodových</t>
  </si>
  <si>
    <t>1587735701</t>
  </si>
  <si>
    <t>https://podminky.urs.cz/item/CS_URS_2022_01/894412411</t>
  </si>
  <si>
    <t>114</t>
  </si>
  <si>
    <t>59224167/R</t>
  </si>
  <si>
    <t>skruž betonová přechodová, vnitřní Ø 800 - 600 mm</t>
  </si>
  <si>
    <t>-1492935983</t>
  </si>
  <si>
    <t>115</t>
  </si>
  <si>
    <t>894414211</t>
  </si>
  <si>
    <t>Osazení betonových nebo železobetonových dílců pro šachty desek zákrytových</t>
  </si>
  <si>
    <t>856610934</t>
  </si>
  <si>
    <t>https://podminky.urs.cz/item/CS_URS_2022_01/894414211</t>
  </si>
  <si>
    <t>116</t>
  </si>
  <si>
    <t>59225720/R</t>
  </si>
  <si>
    <t xml:space="preserve">deska betonová zákrytová pro studny, šachty a jímky </t>
  </si>
  <si>
    <t>790621451</t>
  </si>
  <si>
    <t>117</t>
  </si>
  <si>
    <t>008-x5</t>
  </si>
  <si>
    <t>D+M+PH Nerezový filtrační koš</t>
  </si>
  <si>
    <t>1146227199</t>
  </si>
  <si>
    <t>118</t>
  </si>
  <si>
    <t>894812201</t>
  </si>
  <si>
    <t>Revizní a čistící šachta z polypropylenu PP pro hladké trouby DN 425 šachtové dno (DN šachty / DN trubního vedení) DN 425/150 průtočné</t>
  </si>
  <si>
    <t>-878172498</t>
  </si>
  <si>
    <t>https://podminky.urs.cz/item/CS_URS_2022_01/894812201</t>
  </si>
  <si>
    <t>119</t>
  </si>
  <si>
    <t>894812204</t>
  </si>
  <si>
    <t xml:space="preserve">Revizní a čistící šachta z polypropylenu PP pro hladké trouby DN 425 šachtové dno (DN šachty / DN trubního vedení) DN 425/150 sběrné </t>
  </si>
  <si>
    <t>199102769</t>
  </si>
  <si>
    <t>https://podminky.urs.cz/item/CS_URS_2022_01/894812204</t>
  </si>
  <si>
    <t>120</t>
  </si>
  <si>
    <t>894812232</t>
  </si>
  <si>
    <t>Revizní a čistící šachta z polypropylenu PP pro hladké trouby DN 425 roura šachtová korugovaná bez hrdla, světlé hloubky 2000 mm</t>
  </si>
  <si>
    <t>-291986818</t>
  </si>
  <si>
    <t>https://podminky.urs.cz/item/CS_URS_2022_01/894812232</t>
  </si>
  <si>
    <t>121</t>
  </si>
  <si>
    <t>894812249</t>
  </si>
  <si>
    <t>Revizní a čistící šachta z polypropylenu PP pro hladké trouby DN 425 roura šachtová korugovaná Příplatek k cenám 2231 - 2242 za uříznutí šachtové roury</t>
  </si>
  <si>
    <t>575794692</t>
  </si>
  <si>
    <t>https://podminky.urs.cz/item/CS_URS_2022_01/894812249</t>
  </si>
  <si>
    <t>122</t>
  </si>
  <si>
    <t>008-x12</t>
  </si>
  <si>
    <t>D+M+PH RVGM manžeta D425</t>
  </si>
  <si>
    <t>94787712</t>
  </si>
  <si>
    <t>123</t>
  </si>
  <si>
    <t>894812257</t>
  </si>
  <si>
    <t>Revizní a čistící šachta z polypropylenu PP pro hladké trouby DN 425 poklop plastový (pro třídu zatížení) pochůzí (A15)</t>
  </si>
  <si>
    <t>-1685146682</t>
  </si>
  <si>
    <t>https://podminky.urs.cz/item/CS_URS_2022_01/894812257</t>
  </si>
  <si>
    <t>124</t>
  </si>
  <si>
    <t>894812262/R</t>
  </si>
  <si>
    <t>Revizní a čistící šachta z polypropylenu PP pro hladké trouby DN 425 poklop litinový plný (pro třídu zatížení) plný s betonovým prstencem (D400)</t>
  </si>
  <si>
    <t>213591581</t>
  </si>
  <si>
    <t>125</t>
  </si>
  <si>
    <t>894812321</t>
  </si>
  <si>
    <t>Revizní a čistící šachta z polypropylenu PP pro hladké trouby DN 600 šachtové dno (DN šachty / DN trubního vedení) DN 600/250 průtočné</t>
  </si>
  <si>
    <t>-219248861</t>
  </si>
  <si>
    <t>https://podminky.urs.cz/item/CS_URS_2022_01/894812321</t>
  </si>
  <si>
    <t>126</t>
  </si>
  <si>
    <t>894812324</t>
  </si>
  <si>
    <t>Revizní a čistící šachta z polypropylenu PP pro hladké trouby DN 600 šachtové dno (DN šachty / DN trubního vedení) DN 600/250 sběrné</t>
  </si>
  <si>
    <t>-1395746425</t>
  </si>
  <si>
    <t>https://podminky.urs.cz/item/CS_URS_2022_01/894812324</t>
  </si>
  <si>
    <t>127</t>
  </si>
  <si>
    <t>894812325</t>
  </si>
  <si>
    <t>Revizní a čistící šachta z polypropylenu PP pro hladké trouby DN 600 šachtové dno (DN šachty / DN trubního vedení) DN 600/315 průtočné</t>
  </si>
  <si>
    <t>-1480559259</t>
  </si>
  <si>
    <t>https://podminky.urs.cz/item/CS_URS_2022_01/894812325</t>
  </si>
  <si>
    <t>128</t>
  </si>
  <si>
    <t>894812328</t>
  </si>
  <si>
    <t>Revizní a čistící šachta z polypropylenu PP pro hladké trouby DN 600 šachtové dno (DN šachty / DN trubního vedení) DN 600/315</t>
  </si>
  <si>
    <t>2130925657</t>
  </si>
  <si>
    <t>https://podminky.urs.cz/item/CS_URS_2022_01/894812328</t>
  </si>
  <si>
    <t>129</t>
  </si>
  <si>
    <t>894812331</t>
  </si>
  <si>
    <t>Revizní a čistící šachta z polypropylenu PP pro hladké trouby DN 600 roura šachtová korugovaná, světlé hloubky 1 000 mm</t>
  </si>
  <si>
    <t>-1444118323</t>
  </si>
  <si>
    <t>https://podminky.urs.cz/item/CS_URS_2022_01/894812331</t>
  </si>
  <si>
    <t>Pro revizní šachty</t>
  </si>
  <si>
    <t>Pro ŽB jímku</t>
  </si>
  <si>
    <t>130</t>
  </si>
  <si>
    <t>894812332</t>
  </si>
  <si>
    <t>Revizní a čistící šachta z polypropylenu PP pro hladké trouby DN 600 roura šachtová korugovaná, světlé hloubky 2 000 mm</t>
  </si>
  <si>
    <t>767285409</t>
  </si>
  <si>
    <t>https://podminky.urs.cz/item/CS_URS_2022_01/894812332</t>
  </si>
  <si>
    <t>131</t>
  </si>
  <si>
    <t>894812339</t>
  </si>
  <si>
    <t>Revizní a čistící šachta z polypropylenu PP pro hladké trouby DN 600 Příplatek k cenám 2331 - 2334 za uříznutí šachtové roury</t>
  </si>
  <si>
    <t>-1100776335</t>
  </si>
  <si>
    <t>https://podminky.urs.cz/item/CS_URS_2022_01/894812339</t>
  </si>
  <si>
    <t>132</t>
  </si>
  <si>
    <t>894812351/R</t>
  </si>
  <si>
    <t>Revizní a čistící šachta z polypropylenu PP pro hladké trouby DN 600 poklop PP plný pro třídu zatížení A15</t>
  </si>
  <si>
    <t>-1932983452</t>
  </si>
  <si>
    <t>133</t>
  </si>
  <si>
    <t>894812352/R</t>
  </si>
  <si>
    <t>Revizní a čistící šachta z polypropylenu PP pro hladké trouby DN 600 poklop PP s těsněním pro třídu zatížení A15 s teleskopickým adaptérem</t>
  </si>
  <si>
    <t>920435873</t>
  </si>
  <si>
    <t>134</t>
  </si>
  <si>
    <t>894812376/R</t>
  </si>
  <si>
    <t>Revizní a čistící šachta z polypropylenu PP pro hladké trouby DN 600 poklop plný litinový pro třídu zatížení D400 s betonovým prstencem</t>
  </si>
  <si>
    <t>-380846082</t>
  </si>
  <si>
    <t>135</t>
  </si>
  <si>
    <t>008-x6</t>
  </si>
  <si>
    <t>D+M+PH Samonosná monolitická PE podzemní nádrž s poklopem</t>
  </si>
  <si>
    <t>-1996693582</t>
  </si>
  <si>
    <t>Ostatní konstrukce a práce, bourání</t>
  </si>
  <si>
    <t>136</t>
  </si>
  <si>
    <t>919735112</t>
  </si>
  <si>
    <t>Řezání stávajícího živičného krytu nebo podkladu hloubky přes 50 do 100 mm</t>
  </si>
  <si>
    <t>1329363220</t>
  </si>
  <si>
    <t>https://podminky.urs.cz/item/CS_URS_2022_01/919735112</t>
  </si>
  <si>
    <t>8,2+199,26+35</t>
  </si>
  <si>
    <t>137</t>
  </si>
  <si>
    <t>009-x1</t>
  </si>
  <si>
    <t>D+M+PH Odvětrávací hlavice ŽB retenční nádrže s PVC potrubím DN160, těsnící manžeta</t>
  </si>
  <si>
    <t>259752230</t>
  </si>
  <si>
    <t>138</t>
  </si>
  <si>
    <t>009-x2</t>
  </si>
  <si>
    <t>D+M+PH Prostup ŽB retenční nádrže ocelovou chráničkou s těsněním DN 160 vč. základního antikorozního nátěru</t>
  </si>
  <si>
    <t>760357057</t>
  </si>
  <si>
    <t>139</t>
  </si>
  <si>
    <t>009-x3</t>
  </si>
  <si>
    <t>D+M+PH Ošetření prostupu mezi šachtovou rourou a ŽB jímkou tmelem</t>
  </si>
  <si>
    <t>934773373</t>
  </si>
  <si>
    <t>140</t>
  </si>
  <si>
    <t>919735124</t>
  </si>
  <si>
    <t>Řezání stávajícího betonového krytu nebo podkladu hloubky přes 150 do 200 mm</t>
  </si>
  <si>
    <t>-880692271</t>
  </si>
  <si>
    <t>https://podminky.urs.cz/item/CS_URS_2022_01/919735124</t>
  </si>
  <si>
    <t>117,5+171,03</t>
  </si>
  <si>
    <t>141</t>
  </si>
  <si>
    <t>953334617</t>
  </si>
  <si>
    <t>Těsnící křížový plech do řízených smršťovacích spar betonových konstrukcí k vytvoření a utěsnění plánovaných spar šířky přes 150 do 200 mm</t>
  </si>
  <si>
    <t>1845566126</t>
  </si>
  <si>
    <t>https://podminky.urs.cz/item/CS_URS_2021_02/953334617</t>
  </si>
  <si>
    <t>142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</si>
  <si>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</si>
  <si>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</si>
  <si>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-1187432230</t>
  </si>
  <si>
    <t>https://podminky.urs.cz/item/CS_URS_2022_01/979024443</t>
  </si>
  <si>
    <t>143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</si>
  <si>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</si>
  <si>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</si>
  <si>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-203722182</t>
  </si>
  <si>
    <t>https://podminky.urs.cz/item/CS_URS_2022_01/979051121</t>
  </si>
  <si>
    <t>144</t>
  </si>
  <si>
    <t>916131213</t>
  </si>
  <si>
    <t>Osazení silničního obrubníku betonového se zřízením lože, s vyplněním a zatřením spár cementovou maltou stojatého s boční opěrou z betonu prostého, do lože z betonu prostého - ZPĚTNÁ MONTÁŽ (bez dodávky obrubníku)</t>
  </si>
  <si>
    <t>541338288</t>
  </si>
  <si>
    <t>https://podminky.urs.cz/item/CS_URS_2022_01/916131213</t>
  </si>
  <si>
    <t>145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</si>
  <si>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</si>
  <si>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</si>
  <si>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1368154842</t>
  </si>
  <si>
    <t>https://podminky.urs.cz/item/CS_URS_2022_01/919122112</t>
  </si>
  <si>
    <t>Kolem asfaltových ploch</t>
  </si>
  <si>
    <t>997</t>
  </si>
  <si>
    <t>Přesun sutě</t>
  </si>
  <si>
    <t>146</t>
  </si>
  <si>
    <t>997221551</t>
  </si>
  <si>
    <t>Vodorovná doprava suti bez naložení, ale se složením a s hrubým urovnáním ze sypkých materiálů, na vzdálenost do 1 km</t>
  </si>
  <si>
    <t>1254781311</t>
  </si>
  <si>
    <t>https://podminky.urs.cz/item/CS_URS_2022_01/997221551</t>
  </si>
  <si>
    <t>147</t>
  </si>
  <si>
    <t>997221559</t>
  </si>
  <si>
    <t>Vodorovná doprava suti bez naložení, ale se složením a s hrubým urovnáním Příplatek k ceně za každý další i započatý 1 km přes 1 km</t>
  </si>
  <si>
    <t>-116085779</t>
  </si>
  <si>
    <t>https://podminky.urs.cz/item/CS_URS_2022_01/997221559</t>
  </si>
  <si>
    <t>271,933*6</t>
  </si>
  <si>
    <t>148</t>
  </si>
  <si>
    <t>997221615</t>
  </si>
  <si>
    <t>Poplatek za uložení stavebního odpadu na skládce (skládkovné) z prostého betonu zatříděného do Katalogu odpadů pod kódem 17 01 01</t>
  </si>
  <si>
    <t>-1772646656</t>
  </si>
  <si>
    <t>https://podminky.urs.cz/item/CS_URS_2022_01/997221615</t>
  </si>
  <si>
    <t>149</t>
  </si>
  <si>
    <t>997221645</t>
  </si>
  <si>
    <t>Poplatek za uložení stavebního odpadu na skládce (skládkovné) asfaltového bez obsahu dehtu zatříděného do Katalogu odpadů pod kódem 17 03 02</t>
  </si>
  <si>
    <t>86240735</t>
  </si>
  <si>
    <t>https://podminky.urs.cz/item/CS_URS_2022_01/997221645</t>
  </si>
  <si>
    <t>150</t>
  </si>
  <si>
    <t>997221655</t>
  </si>
  <si>
    <t>-1000828796</t>
  </si>
  <si>
    <t>https://podminky.urs.cz/item/CS_URS_2022_01/997221655</t>
  </si>
  <si>
    <t>998</t>
  </si>
  <si>
    <t>Přesun hmot</t>
  </si>
  <si>
    <t>151</t>
  </si>
  <si>
    <t>998276101</t>
  </si>
  <si>
    <t>Přesun hmot pro trubní vedení hloubené z trub z plastických hmot nebo sklolaminátových pro vodovody nebo kanalizace v otevřeném výkopu dopravní vzdálenost do 15 m</t>
  </si>
  <si>
    <t>395469965</t>
  </si>
  <si>
    <t>https://podminky.urs.cz/item/CS_URS_2022_01/998276101</t>
  </si>
  <si>
    <t>152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</si>
  <si>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</si>
  <si>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</si>
  <si>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-596219662</t>
  </si>
  <si>
    <t>https://podminky.urs.cz/item/CS_URS_2022_01/998276124</t>
  </si>
  <si>
    <t>PSV</t>
  </si>
  <si>
    <t>Práce a dodávky PSV</t>
  </si>
  <si>
    <t>721</t>
  </si>
  <si>
    <t>Zdravotechnika - vnitřní kanalizace</t>
  </si>
  <si>
    <t>153</t>
  </si>
  <si>
    <t>721241104</t>
  </si>
  <si>
    <t>Lapače střešních splavenin litinové DN 200</t>
  </si>
  <si>
    <t>-1192199478</t>
  </si>
  <si>
    <t>https://podminky.urs.cz/item/CS_URS_2022_01/721241104</t>
  </si>
  <si>
    <t>154</t>
  </si>
  <si>
    <t>721242106</t>
  </si>
  <si>
    <t>Lapače střešních splavenin polypropylenové (PP) se svislým odtokem DN 125</t>
  </si>
  <si>
    <t>1375186310</t>
  </si>
  <si>
    <t>https://podminky.urs.cz/item/CS_URS_2022_01/721242106</t>
  </si>
  <si>
    <t>155</t>
  </si>
  <si>
    <t>998721201</t>
  </si>
  <si>
    <t>Přesun hmot pro vnitřní kanalizace stanovený procentní sazbou (%) z ceny vodorovná dopravní vzdálenost do 50 m v objektech výšky do 6 m</t>
  </si>
  <si>
    <t>%</t>
  </si>
  <si>
    <t>-1966555889</t>
  </si>
  <si>
    <t>https://podminky.urs.cz/item/CS_URS_2022_01/998721201</t>
  </si>
  <si>
    <t>741</t>
  </si>
  <si>
    <t>Elektroinstalace - silnoproud</t>
  </si>
  <si>
    <t>156</t>
  </si>
  <si>
    <t>741110053</t>
  </si>
  <si>
    <t>Montáž trubek elektroinstalačních s nasunutím nebo našroubováním do krabic plastových ohebných, uložených volně, vnější Ø přes 35 mm</t>
  </si>
  <si>
    <t>1474378736</t>
  </si>
  <si>
    <t>https://podminky.urs.cz/item/CS_URS_2022_01/741110053</t>
  </si>
  <si>
    <t>157</t>
  </si>
  <si>
    <t>34571360</t>
  </si>
  <si>
    <t>trubka elektroinstalační HDPE tuhá dvouplášťová korugovaná D 32/40mm</t>
  </si>
  <si>
    <t>1488290221</t>
  </si>
  <si>
    <t>68*1,05 'Přepočtené koeficientem množství</t>
  </si>
  <si>
    <t>158</t>
  </si>
  <si>
    <t>741122142</t>
  </si>
  <si>
    <t>Montáž kabelů měděných bez ukončení uložených v trubkách zatažených plných kulatých nebo bezhalogenových (např. CYKY) počtu a průřezu žil 5x1,5 až 2,5 mm2</t>
  </si>
  <si>
    <t>-1128932708</t>
  </si>
  <si>
    <t>https://podminky.urs.cz/item/CS_URS_2022_01/741122142</t>
  </si>
  <si>
    <t>159</t>
  </si>
  <si>
    <t>34111094</t>
  </si>
  <si>
    <t>kabel instalační jádro Cu plné izolace PVC plášť PVC 450/750V (CYKY) 5x2,5mm2</t>
  </si>
  <si>
    <t>-316736234</t>
  </si>
  <si>
    <t>68*1,15 'Přepočtené koeficientem množství</t>
  </si>
  <si>
    <t>160</t>
  </si>
  <si>
    <t>741-x1</t>
  </si>
  <si>
    <t xml:space="preserve">D+M Vodotěsná skříňka na kabely IP68 - kabelová spojka
</t>
  </si>
  <si>
    <t>-410045833</t>
  </si>
  <si>
    <t>161</t>
  </si>
  <si>
    <t>741810001</t>
  </si>
  <si>
    <t>Zkoušky a prohlídky elektrických rozvodů a zařízení celková prohlídka a vyhotovení revizní zprávy pro objem montážních prací do 100 tis. Kč</t>
  </si>
  <si>
    <t>1064037110</t>
  </si>
  <si>
    <t>https://podminky.urs.cz/item/CS_URS_2022_01/741810001</t>
  </si>
  <si>
    <t>162</t>
  </si>
  <si>
    <t>998741201</t>
  </si>
  <si>
    <t>Přesun hmot pro silnoproud stanovený procentní sazbou (%) z ceny vodorovná dopravní vzdálenost do 50 m v objektech výšky do 6 m</t>
  </si>
  <si>
    <t>-235137000</t>
  </si>
  <si>
    <t>https://podminky.urs.cz/item/CS_URS_2022_01/998741201</t>
  </si>
  <si>
    <t>764</t>
  </si>
  <si>
    <t>Konstrukce klempířské</t>
  </si>
  <si>
    <t>163</t>
  </si>
  <si>
    <t>764511444/R</t>
  </si>
  <si>
    <t>Žlab podokapní z pozinkovaného plechu včetně háků a čel kotlík oválný (trychtýřový), rš žlabu/průměr svodu 330/120 mm</t>
  </si>
  <si>
    <t>1037750531</t>
  </si>
  <si>
    <t>164</t>
  </si>
  <si>
    <t>764518423</t>
  </si>
  <si>
    <t>Svod z pozinkovaného plechu včetně objímek, kolen a odskoků kruhový, průměru 120 mm</t>
  </si>
  <si>
    <t>50932285</t>
  </si>
  <si>
    <t>https://podminky.urs.cz/item/CS_URS_2022_01/764518423</t>
  </si>
  <si>
    <t>165</t>
  </si>
  <si>
    <t>998764201</t>
  </si>
  <si>
    <t>Přesun hmot pro konstrukce klempířské stanovený procentní sazbou (%) z ceny vodorovná dopravní vzdálenost do 50 m v objektech výšky do 6 m</t>
  </si>
  <si>
    <t>-1641789643</t>
  </si>
  <si>
    <t>https://podminky.urs.cz/item/CS_URS_2022_01/998764201</t>
  </si>
  <si>
    <t>767</t>
  </si>
  <si>
    <t>Konstrukce zámečnické</t>
  </si>
  <si>
    <t>166</t>
  </si>
  <si>
    <t>767-x1</t>
  </si>
  <si>
    <t>D+M Ocelová trubka bezešvá DN200</t>
  </si>
  <si>
    <t>-321298954</t>
  </si>
  <si>
    <t>167</t>
  </si>
  <si>
    <t>767-x2</t>
  </si>
  <si>
    <t>D+M Ocel. koleno 87° DN200</t>
  </si>
  <si>
    <t>236886869</t>
  </si>
  <si>
    <t>168</t>
  </si>
  <si>
    <t>767-x3</t>
  </si>
  <si>
    <t>D+M Ocel. koleno 45° DN200</t>
  </si>
  <si>
    <t>1027150552</t>
  </si>
  <si>
    <t>169</t>
  </si>
  <si>
    <t>767-x4</t>
  </si>
  <si>
    <t>D+M Ocel. redukce osová DN300/200</t>
  </si>
  <si>
    <t>-270529685</t>
  </si>
  <si>
    <t>170</t>
  </si>
  <si>
    <t>767-x5</t>
  </si>
  <si>
    <t>D+M Ocelová dvoudílná objímka DN200 vč. šroubu s kombi vrutem 8x120 mm a hmoždinkou (do stěny, á = 2,0 m (40m svodu))</t>
  </si>
  <si>
    <t>475258383</t>
  </si>
  <si>
    <t>171</t>
  </si>
  <si>
    <t>767-x6</t>
  </si>
  <si>
    <t>D+M Ocelová dvoudílna objímka DN200 vč. kotevní patky do trapézové plechu (do střechy, á = max 1,5m (65,0m svodu)</t>
  </si>
  <si>
    <t>-1092280044</t>
  </si>
  <si>
    <t>172</t>
  </si>
  <si>
    <t>767-x7</t>
  </si>
  <si>
    <t>D+M Ocel. Jekl čtyřhranný uzavřený profil 40 x 40 x 2 mm (2m)</t>
  </si>
  <si>
    <t>1740783878</t>
  </si>
  <si>
    <t>173</t>
  </si>
  <si>
    <t>998767201</t>
  </si>
  <si>
    <t>Přesun hmot pro zámečnické konstrukce stanovený procentní sazbou (%) z ceny vodorovná dopravní vzdálenost do 50 m v objektech výšky do 6 m</t>
  </si>
  <si>
    <t>860441671</t>
  </si>
  <si>
    <t>https://podminky.urs.cz/item/CS_URS_2022_01/998767201</t>
  </si>
  <si>
    <t>783</t>
  </si>
  <si>
    <t>Dokončovací práce - nátěry</t>
  </si>
  <si>
    <t>174</t>
  </si>
  <si>
    <t>783314203</t>
  </si>
  <si>
    <t>Základní antikorozní nátěr zámečnických konstrukcí jednonásobný syntetický samozákladující</t>
  </si>
  <si>
    <t>1442364437</t>
  </si>
  <si>
    <t>https://podminky.urs.cz/item/CS_URS_2022_01/783314203</t>
  </si>
  <si>
    <t>Dešťové svody - ocelový jekl</t>
  </si>
  <si>
    <t>(44*2)*(0,04*4)</t>
  </si>
  <si>
    <t>175</t>
  </si>
  <si>
    <t>783315101</t>
  </si>
  <si>
    <t>Mezinátěr zámečnických konstrukcí jednonásobný syntetický standardní</t>
  </si>
  <si>
    <t>-1035915396</t>
  </si>
  <si>
    <t>https://podminky.urs.cz/item/CS_URS_2022_01/783315101</t>
  </si>
  <si>
    <t>176</t>
  </si>
  <si>
    <t>783317101</t>
  </si>
  <si>
    <t>Krycí nátěr (email) zámečnických konstrukcí jednonásobný syntetický standardní</t>
  </si>
  <si>
    <t>-1863084635</t>
  </si>
  <si>
    <t>https://podminky.urs.cz/item/CS_URS_2022_01/783317101</t>
  </si>
  <si>
    <t>177</t>
  </si>
  <si>
    <t>783614613</t>
  </si>
  <si>
    <t>Základní antikorozní nátěr armatur a kovových potrubí jednonásobný armatur přes DN 100 do DN 200 mm syntetický samozákladující</t>
  </si>
  <si>
    <t>1813324394</t>
  </si>
  <si>
    <t>https://podminky.urs.cz/item/CS_URS_2022_01/783614613</t>
  </si>
  <si>
    <t>Dešťové svody - kolena</t>
  </si>
  <si>
    <t>9+2</t>
  </si>
  <si>
    <t>178</t>
  </si>
  <si>
    <t>783614623</t>
  </si>
  <si>
    <t>Základní antikorozní nátěr armatur a kovových potrubí jednonásobný armatur přes DN 200 do DN 300 mm syntetický samozákladující</t>
  </si>
  <si>
    <t>-355081416</t>
  </si>
  <si>
    <t>https://podminky.urs.cz/item/CS_URS_2022_01/783614623</t>
  </si>
  <si>
    <t>Dešťové svody - redukce</t>
  </si>
  <si>
    <t>179</t>
  </si>
  <si>
    <t>783614683</t>
  </si>
  <si>
    <t>Základní antikorozní nátěr armatur a kovových potrubí jednonásobný potrubí přes DN 150 do DN 200 mm syntetický samozákladující</t>
  </si>
  <si>
    <t>-2059666499</t>
  </si>
  <si>
    <t>https://podminky.urs.cz/item/CS_URS_2022_01/783614683</t>
  </si>
  <si>
    <t>Dešťové svody - potrubí</t>
  </si>
  <si>
    <t>110,1</t>
  </si>
  <si>
    <t>180</t>
  </si>
  <si>
    <t>783615521</t>
  </si>
  <si>
    <t>Mezinátěr armatur a kovových potrubí armatur přes DN 100 do DN 200 mm syntetický standardní</t>
  </si>
  <si>
    <t>748577515</t>
  </si>
  <si>
    <t>https://podminky.urs.cz/item/CS_URS_2022_01/783615521</t>
  </si>
  <si>
    <t>181</t>
  </si>
  <si>
    <t>783615531</t>
  </si>
  <si>
    <t>Mezinátěr armatur a kovových potrubí armatur přes DN 200 do DN 300 mm syntetický standardní</t>
  </si>
  <si>
    <t>-243550359</t>
  </si>
  <si>
    <t>https://podminky.urs.cz/item/CS_URS_2022_01/783615531</t>
  </si>
  <si>
    <t>182</t>
  </si>
  <si>
    <t>783615581</t>
  </si>
  <si>
    <t>Mezinátěr armatur a kovových potrubí potrubí přes DN 150 do DN 200 mm syntetický standardní</t>
  </si>
  <si>
    <t>-1008383040</t>
  </si>
  <si>
    <t>https://podminky.urs.cz/item/CS_URS_2022_01/783615581</t>
  </si>
  <si>
    <t>183</t>
  </si>
  <si>
    <t>783617521</t>
  </si>
  <si>
    <t>Krycí nátěr (email) armatur a kovových potrubí armatur přes DN 100 do DN 200 mm jednonásobný syntetický standardní</t>
  </si>
  <si>
    <t>1543467409</t>
  </si>
  <si>
    <t>https://podminky.urs.cz/item/CS_URS_2022_01/783617521</t>
  </si>
  <si>
    <t>184</t>
  </si>
  <si>
    <t>783617541</t>
  </si>
  <si>
    <t>Krycí nátěr (email) armatur a kovových potrubí armatur přes DN 200 do DN 300 mm jednonásobný syntetický standardní</t>
  </si>
  <si>
    <t>887250395</t>
  </si>
  <si>
    <t>https://podminky.urs.cz/item/CS_URS_2022_01/783617541</t>
  </si>
  <si>
    <t>185</t>
  </si>
  <si>
    <t>783617661</t>
  </si>
  <si>
    <t>Krycí nátěr (email) armatur a kovových potrubí potrubí přes DN 150 do DN 200 mm jednonásobný syntetický standardní</t>
  </si>
  <si>
    <t>1990836790</t>
  </si>
  <si>
    <t>https://podminky.urs.cz/item/CS_URS_2022_01/783617661</t>
  </si>
  <si>
    <t>186</t>
  </si>
  <si>
    <t>783-x1</t>
  </si>
  <si>
    <t>D+M+PH Nátěr atypické ocelové dvoudílné objímky a kotevní patky - antikorozní nátěr, mezinátěr a krycí nátěr</t>
  </si>
  <si>
    <t>-2137633774</t>
  </si>
  <si>
    <t>02 - Ubytovna s kancelářemi - odvodnění</t>
  </si>
  <si>
    <t xml:space="preserve">    2 - Zakládání</t>
  </si>
  <si>
    <t xml:space="preserve">    6 - Úpravy povrchů, podlahy a osazování výplní</t>
  </si>
  <si>
    <t xml:space="preserve">    711 - Izolace proti vodě, vlhkosti a plynům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</si>
  <si>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</si>
  <si>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</si>
  <si>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367843880</t>
  </si>
  <si>
    <t>https://podminky.urs.cz/item/CS_URS_2022_01/113106123</t>
  </si>
  <si>
    <t>Pro zpětné použití - levá část budovy pro odkopání soklu</t>
  </si>
  <si>
    <t>(2,9+10,2+13,3-0,9)*1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</si>
  <si>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</si>
  <si>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</si>
  <si>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-1975179874</t>
  </si>
  <si>
    <t>https://podminky.urs.cz/item/CS_URS_2022_01/113107122</t>
  </si>
  <si>
    <t>Pod zámkovou dlažbou - odhad tloušťky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</si>
  <si>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</si>
  <si>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</si>
  <si>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-1044235245</t>
  </si>
  <si>
    <t>https://podminky.urs.cz/item/CS_URS_2022_01/113107131</t>
  </si>
  <si>
    <t>Kolem objektu</t>
  </si>
  <si>
    <t>36,45*2</t>
  </si>
  <si>
    <t>10,8*3,95</t>
  </si>
  <si>
    <t>11,3*0,6</t>
  </si>
  <si>
    <t>57,45*0,6</t>
  </si>
  <si>
    <t>-1058951906</t>
  </si>
  <si>
    <t>Před ubytovnou</t>
  </si>
  <si>
    <t>10,2+10,2</t>
  </si>
  <si>
    <t>122211101</t>
  </si>
  <si>
    <t>Odkopávky a prokopávky ručně zapažené i nezapažené v hornině třídy těžitelnosti I skupiny 3</t>
  </si>
  <si>
    <t>-1773107652</t>
  </si>
  <si>
    <t>https://podminky.urs.cz/item/CS_URS_2022_01/122211101</t>
  </si>
  <si>
    <t>Kolem domu - vyspádování svahu, pro nové komunikace kolem domu, apod... - odhad</t>
  </si>
  <si>
    <t>132212331</t>
  </si>
  <si>
    <t>Hloubení nezapažených rýh šířky přes 800 do 2 000 mm ručně s urovnáním dna do předepsaného profilu a spádu v hornině třídy těžitelnosti I skupiny 3 soudržných</t>
  </si>
  <si>
    <t>398309396</t>
  </si>
  <si>
    <t>https://podminky.urs.cz/item/CS_URS_2022_01/132212331</t>
  </si>
  <si>
    <t>(0,6+1,2)/2*(56,85+56,85+1+1+13,3+13,3)*1,0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</si>
  <si>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</si>
  <si>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</si>
  <si>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1356510226</t>
  </si>
  <si>
    <t>https://podminky.urs.cz/item/CS_URS_2022_01/162211311</t>
  </si>
  <si>
    <t>50+128,07-69,667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</si>
  <si>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</si>
  <si>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</si>
  <si>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-1128683554</t>
  </si>
  <si>
    <t>https://podminky.urs.cz/item/CS_URS_2022_01/162211319</t>
  </si>
  <si>
    <t>108,403*4</t>
  </si>
  <si>
    <t>167111101</t>
  </si>
  <si>
    <t>Nakládání, skládání a překládání neulehlého výkopku nebo sypaniny ručně nakládání, z hornin třídy těžitelnosti I, skupiny 1 až 3</t>
  </si>
  <si>
    <t>-887654706</t>
  </si>
  <si>
    <t>https://podminky.urs.cz/item/CS_URS_2022_01/167111101</t>
  </si>
  <si>
    <t>-1065594371</t>
  </si>
  <si>
    <t>1798020794</t>
  </si>
  <si>
    <t>141301808</t>
  </si>
  <si>
    <t>108,403*1,8</t>
  </si>
  <si>
    <t>633678881</t>
  </si>
  <si>
    <t>((56,85+56,85+1+1+13,3+13,3)*0,85)*0,8</t>
  </si>
  <si>
    <t>-22,768-4,329</t>
  </si>
  <si>
    <t>181311103</t>
  </si>
  <si>
    <t>Rozprostření a urovnání ornice v rovině nebo ve svahu sklonu do 1:5 ručně při souvislé ploše, tl. vrstvy do 200 mm</t>
  </si>
  <si>
    <t>-1016259732</t>
  </si>
  <si>
    <t>https://podminky.urs.cz/item/CS_URS_2022_01/181311103</t>
  </si>
  <si>
    <t>(17,5+48,5)*1</t>
  </si>
  <si>
    <t>2102129234</t>
  </si>
  <si>
    <t>66*0,1</t>
  </si>
  <si>
    <t>6,6*1,6 'Přepočtené koeficientem množství</t>
  </si>
  <si>
    <t>182311123</t>
  </si>
  <si>
    <t>Rozprostření a urovnání ornice ve svahu sklonu přes 1:5 ručně při souvislé ploše, tl. vrstvy do 200 mm</t>
  </si>
  <si>
    <t>1491394462</t>
  </si>
  <si>
    <t>https://podminky.urs.cz/item/CS_URS_2022_01/182311123</t>
  </si>
  <si>
    <t>61*2</t>
  </si>
  <si>
    <t>-965100035</t>
  </si>
  <si>
    <t>122*0,1</t>
  </si>
  <si>
    <t>12,2*1,6 'Přepočtené koeficientem množství</t>
  </si>
  <si>
    <t>487025001</t>
  </si>
  <si>
    <t>-1191823821</t>
  </si>
  <si>
    <t>66*0,02 'Přepočtené koeficientem množství</t>
  </si>
  <si>
    <t>181411133</t>
  </si>
  <si>
    <t>Založení trávníku na půdě předem připravené plochy do 1000 m2 výsevem včetně utažení parkového na svahu přes 1:2 do 1:1</t>
  </si>
  <si>
    <t>-741808138</t>
  </si>
  <si>
    <t>https://podminky.urs.cz/item/CS_URS_2022_01/181411133</t>
  </si>
  <si>
    <t>-84934696</t>
  </si>
  <si>
    <t>122*0,02 'Přepočtené koeficientem množství</t>
  </si>
  <si>
    <t>Zakládání</t>
  </si>
  <si>
    <t>212532111</t>
  </si>
  <si>
    <t>Lože pro trativody z kameniva hrubého drceného</t>
  </si>
  <si>
    <t>-553273021</t>
  </si>
  <si>
    <t>https://podminky.urs.cz/item/CS_URS_2022_01/212532111</t>
  </si>
  <si>
    <t>144,3*0,3*0,1</t>
  </si>
  <si>
    <t>211971110</t>
  </si>
  <si>
    <t>Zřízení opláštění výplně z geotextilie odvodňovacích žeber nebo trativodů v rýze nebo zářezu se stěnami šikmými o sklonu do 1:2</t>
  </si>
  <si>
    <t>951831703</t>
  </si>
  <si>
    <t>https://podminky.urs.cz/item/CS_URS_2022_01/211971110</t>
  </si>
  <si>
    <t>144,3*2</t>
  </si>
  <si>
    <t>69311068</t>
  </si>
  <si>
    <t>geotextilie netkaná separační, ochranná, filtrační, drenážní PP 300g/m2</t>
  </si>
  <si>
    <t>-456752403</t>
  </si>
  <si>
    <t>288,6*1,15 'Přepočtené koeficientem množství</t>
  </si>
  <si>
    <t>212755213</t>
  </si>
  <si>
    <t>Trativody bez lože z drenážních trubek plastových flexibilních D 80 mm</t>
  </si>
  <si>
    <t>1070787567</t>
  </si>
  <si>
    <t>https://podminky.urs.cz/item/CS_URS_2022_01/212755213</t>
  </si>
  <si>
    <t>57,85*2+14,3*2</t>
  </si>
  <si>
    <t>211531111</t>
  </si>
  <si>
    <t>Výplň kamenivem do rýh odvodňovacích žeber nebo trativodů bez zhutnění, s úpravou povrchu výplně kamenivem hrubým drceným frakce 16 až 63 mm</t>
  </si>
  <si>
    <t>-1603047379</t>
  </si>
  <si>
    <t>https://podminky.urs.cz/item/CS_URS_2022_01/211531111</t>
  </si>
  <si>
    <t>(56,85+56,85+1+1+13,3+13,3)*0,4*0,4</t>
  </si>
  <si>
    <t>564651111</t>
  </si>
  <si>
    <t>Podklad z kameniva hrubého drceného vel. 63-125 mm, s rozprostřením a zhutněním plochy přes 100 m2, po zhutnění tl. 150 mm</t>
  </si>
  <si>
    <t>-1996006780</t>
  </si>
  <si>
    <t>https://podminky.urs.cz/item/CS_URS_2022_01/564651111</t>
  </si>
  <si>
    <t>Kolem domu pod novou dlažbu</t>
  </si>
  <si>
    <t>53,7*0,6</t>
  </si>
  <si>
    <t>54,725*0,6</t>
  </si>
  <si>
    <t>11,71*0,6</t>
  </si>
  <si>
    <t>15,425*0,6</t>
  </si>
  <si>
    <t>7,54*0,6</t>
  </si>
  <si>
    <t>3,3*3,9</t>
  </si>
  <si>
    <t>36,81*1,7</t>
  </si>
  <si>
    <t>Pod zpětné položení dlažby</t>
  </si>
  <si>
    <t>(2,08+10,2+11,76)*0,88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</si>
  <si>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</si>
  <si>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</si>
  <si>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132883103</t>
  </si>
  <si>
    <t>https://podminky.urs.cz/item/CS_URS_2022_01/596211112</t>
  </si>
  <si>
    <t>Nová dlažba kolem domu</t>
  </si>
  <si>
    <t>Mezisoučet</t>
  </si>
  <si>
    <t>Zpětné položení dlažby</t>
  </si>
  <si>
    <t>59245018</t>
  </si>
  <si>
    <t>dlažba tvar obdélník betonová 200x100x60mm přírodní</t>
  </si>
  <si>
    <t>-637179841</t>
  </si>
  <si>
    <t>161,307*1,02 'Přepočtené koeficientem množství</t>
  </si>
  <si>
    <t>Úpravy povrchů, podlahy a osazování výplní</t>
  </si>
  <si>
    <t>629995101</t>
  </si>
  <si>
    <t>Očištění vnějších ploch tlakovou vodou omytím</t>
  </si>
  <si>
    <t>1381414111</t>
  </si>
  <si>
    <t>https://podminky.urs.cz/item/CS_URS_2022_01/629995101</t>
  </si>
  <si>
    <t>sokl -1,1 - +0,2m</t>
  </si>
  <si>
    <t>(56,85+56,85+13,3+13,3)*1,3</t>
  </si>
  <si>
    <t>-0,2*(1,2+1,65+1,0+1,59+0,9)</t>
  </si>
  <si>
    <t>622131101</t>
  </si>
  <si>
    <t>Podkladní a spojovací vrstva vnějších omítaných ploch cementový postřik nanášený ručně celoplošně stěn</t>
  </si>
  <si>
    <t>-1607826120</t>
  </si>
  <si>
    <t>https://podminky.urs.cz/item/CS_URS_2022_01/622131101</t>
  </si>
  <si>
    <t>622131121</t>
  </si>
  <si>
    <t>Podkladní a spojovací vrstva vnějších omítaných ploch penetrace nanášená ručně stěn</t>
  </si>
  <si>
    <t>-1520544572</t>
  </si>
  <si>
    <t>https://podminky.urs.cz/item/CS_URS_2022_01/622131121</t>
  </si>
  <si>
    <t>622321111</t>
  </si>
  <si>
    <t>Omítka vápenocementová vnějších ploch nanášená ručně jednovrstvá, tloušťky do 15 mm hrubá zatřená stěn</t>
  </si>
  <si>
    <t>-882697557</t>
  </si>
  <si>
    <t>https://podminky.urs.cz/item/CS_URS_2022_01/622321111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</si>
  <si>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</si>
  <si>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</si>
  <si>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182524260</t>
  </si>
  <si>
    <t>https://podminky.urs.cz/item/CS_URS_2022_01/622211021</t>
  </si>
  <si>
    <t>(56,85+56,85+13,3+13,3+0,24+0,24)*1,3</t>
  </si>
  <si>
    <t>28376018</t>
  </si>
  <si>
    <t>deska perimetrická fasádní soklová 150kPa λ=0,035 tl 120mm</t>
  </si>
  <si>
    <t>1875892106</t>
  </si>
  <si>
    <t>181,746*1,05 'Přepočtené koeficientem množství</t>
  </si>
  <si>
    <t>622143003</t>
  </si>
  <si>
    <t>Montáž omítkových profilů plastových, pozinkovaných nebo dřevěných upevněných vtlačením do podkladní vrstvy nebo přibitím rohových s tkaninou</t>
  </si>
  <si>
    <t>1357381894</t>
  </si>
  <si>
    <t>https://podminky.urs.cz/item/CS_URS_2022_01/622143003</t>
  </si>
  <si>
    <t>0,2*10</t>
  </si>
  <si>
    <t>0,5*6</t>
  </si>
  <si>
    <t>59051486</t>
  </si>
  <si>
    <t>profil rohový PVC 15x15mm s výztužnou tkaninou š 100mm pro ETICS</t>
  </si>
  <si>
    <t>-486006179</t>
  </si>
  <si>
    <t>5*1,15 'Přepočtené koeficientem množství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</si>
  <si>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</si>
  <si>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</si>
  <si>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220211505</t>
  </si>
  <si>
    <t>https://podminky.urs.cz/item/CS_URS_2022_01/622143004</t>
  </si>
  <si>
    <t>28342205</t>
  </si>
  <si>
    <t>profil začišťovací PVC 6mm s výztužnou tkaninou pro ostění ETICS</t>
  </si>
  <si>
    <t>-668118220</t>
  </si>
  <si>
    <t>2*1,15 'Přepočtené koeficientem množství</t>
  </si>
  <si>
    <t>622511112</t>
  </si>
  <si>
    <t>Omítka tenkovrstvá akrylátová vnějších ploch probarvená bez penetrace mozaiková střednězrnná stěn</t>
  </si>
  <si>
    <t>-2046124571</t>
  </si>
  <si>
    <t>https://podminky.urs.cz/item/CS_URS_2022_01/622511112</t>
  </si>
  <si>
    <t>(56,85+56,85+13,3+13,3+0,24+0,24)*0,5</t>
  </si>
  <si>
    <t>(0,2*0,12)*10</t>
  </si>
  <si>
    <t>631311136</t>
  </si>
  <si>
    <t>Mazanina z betonu prostého bez zvýšených nároků na prostředí tl. přes 120 do 240 mm tř. C 25/30</t>
  </si>
  <si>
    <t>-1498039331</t>
  </si>
  <si>
    <t>https://podminky.urs.cz/item/CS_URS_2022_01/631311136</t>
  </si>
  <si>
    <t>Spádovaná mazanina ke vpustiza domem (za m.č. 1.02, 1.03 a 1.04)</t>
  </si>
  <si>
    <t>(8,6*1,6)*0,15</t>
  </si>
  <si>
    <t>631319013</t>
  </si>
  <si>
    <t>Příplatek k cenám mazanin za úpravu povrchu mazaniny přehlazením, mazanina tl. přes 120 do 240 mm</t>
  </si>
  <si>
    <t>1518459986</t>
  </si>
  <si>
    <t>https://podminky.urs.cz/item/CS_URS_2022_01/631319013</t>
  </si>
  <si>
    <t>631319023</t>
  </si>
  <si>
    <t>Příplatek k cenám mazanin za úpravu povrchu mazaniny přehlazením s poprášením cementem pro konečnou úpravu, mazanina tl. přes 120 do 240 mm (10 kg/m3)</t>
  </si>
  <si>
    <t>1883209358</t>
  </si>
  <si>
    <t>https://podminky.urs.cz/item/CS_URS_2022_01/631319023</t>
  </si>
  <si>
    <t>631319175</t>
  </si>
  <si>
    <t>Příplatek k cenám mazanin za stržení povrchu spodní vrstvy mazaniny latí před vložením výztuže nebo pletiva pro tl. obou vrstev mazaniny přes 120 do 240 mm</t>
  </si>
  <si>
    <t>-1930958139</t>
  </si>
  <si>
    <t>https://podminky.urs.cz/item/CS_URS_2022_01/631319175</t>
  </si>
  <si>
    <t>631362021</t>
  </si>
  <si>
    <t>Výztuž mazanin ze svařovaných sítí z drátů typu KARI</t>
  </si>
  <si>
    <t>57912358</t>
  </si>
  <si>
    <t>https://podminky.urs.cz/item/CS_URS_2022_01/631362021</t>
  </si>
  <si>
    <t>(((8,6*1,6)*7,9)*1,3)/1000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</si>
  <si>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</si>
  <si>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</si>
  <si>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1780974545</t>
  </si>
  <si>
    <t>https://podminky.urs.cz/item/CS_URS_2022_01/966008212</t>
  </si>
  <si>
    <t>2+1,95+13,3+1,2+56,85+1,2</t>
  </si>
  <si>
    <t>978015391</t>
  </si>
  <si>
    <t>Otlučení vápenných nebo vápenocementových omítek vnějších ploch s vyškrabáním spar a s očištěním zdiva stupně členitosti 1 a 2, v rozsahu přes 80 do 100 %</t>
  </si>
  <si>
    <t>-166004675</t>
  </si>
  <si>
    <t>https://podminky.urs.cz/item/CS_URS_2022_01/978015391</t>
  </si>
  <si>
    <t>978059641</t>
  </si>
  <si>
    <t>Odsekání obkladů stěn včetně otlučení podkladní omítky až na zdivo z obkládaček vnějších, z jakýchkoliv materiálů, plochy přes 1 m2</t>
  </si>
  <si>
    <t>-588966251</t>
  </si>
  <si>
    <t>https://podminky.urs.cz/item/CS_URS_2022_01/978059641</t>
  </si>
  <si>
    <t>Kabřincový sokl od země až na kótu +0,200 - odhad</t>
  </si>
  <si>
    <t>(56,85+56,85+13,3+13,3)*0,3</t>
  </si>
  <si>
    <t>-(0,1*0,2)*10</t>
  </si>
  <si>
    <t>-1951728907</t>
  </si>
  <si>
    <t>Osazení silničního obrubníku betonového se zřízením lože, s vyplněním a zatřením spár cementovou maltou stojatého s boční opěrou z betonu prostého, do lože z betonu prostého</t>
  </si>
  <si>
    <t>-102881123</t>
  </si>
  <si>
    <t>Zadní a pravá strana objektu</t>
  </si>
  <si>
    <t>63,37+15,58</t>
  </si>
  <si>
    <t>59217034</t>
  </si>
  <si>
    <t>obrubník betonový silniční 1000x150x300mm</t>
  </si>
  <si>
    <t>-1747400602</t>
  </si>
  <si>
    <t>78,95*1,05 'Přepočtené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</si>
  <si>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</si>
  <si>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</si>
  <si>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-976671077</t>
  </si>
  <si>
    <t>https://podminky.urs.cz/item/CS_URS_2022_01/916331112</t>
  </si>
  <si>
    <t>Přední strana</t>
  </si>
  <si>
    <t>48,52-2</t>
  </si>
  <si>
    <t>59217001</t>
  </si>
  <si>
    <t>obrubník betonový zahradní 1000x50x250mm</t>
  </si>
  <si>
    <t>-978168172</t>
  </si>
  <si>
    <t>46,52*1,05 'Přepočtené koeficientem množství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</si>
  <si>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</si>
  <si>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</si>
  <si>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-888239519</t>
  </si>
  <si>
    <t>https://podminky.urs.cz/item/CS_URS_2022_01/935112211</t>
  </si>
  <si>
    <t>54,15+14,8</t>
  </si>
  <si>
    <t>59227051/R</t>
  </si>
  <si>
    <t>žlabovka příkopová betonová šxdxv 570x33x140mm</t>
  </si>
  <si>
    <t>446035040</t>
  </si>
  <si>
    <t>68,95*1,05 'Přepočtené koeficientem množství</t>
  </si>
  <si>
    <t>997013211</t>
  </si>
  <si>
    <t>Vnitrostaveništní doprava suti a vybouraných hmot vodorovně do 50 m svisle ručně pro budovy a haly výšky do 6 m</t>
  </si>
  <si>
    <t>755467483</t>
  </si>
  <si>
    <t>https://podminky.urs.cz/item/CS_URS_2022_01/997013211</t>
  </si>
  <si>
    <t>997002611</t>
  </si>
  <si>
    <t>Nakládání suti a vybouraných hmot na dopravní prostředek pro vodorovné přemístění</t>
  </si>
  <si>
    <t>-251054586</t>
  </si>
  <si>
    <t>https://podminky.urs.cz/item/CS_URS_2022_01/997002611</t>
  </si>
  <si>
    <t>997013501</t>
  </si>
  <si>
    <t>Odvoz suti a vybouraných hmot na skládku nebo meziskládku se složením, na vzdálenost do 1 km</t>
  </si>
  <si>
    <t>-792546371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</si>
  <si>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</si>
  <si>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</si>
  <si>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</si>
  <si>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-117427092</t>
  </si>
  <si>
    <t>https://podminky.urs.cz/item/CS_URS_2022_01/997013509</t>
  </si>
  <si>
    <t>103,906*6</t>
  </si>
  <si>
    <t>997013601</t>
  </si>
  <si>
    <t>-24836486</t>
  </si>
  <si>
    <t>https://podminky.urs.cz/item/CS_URS_2022_01/997013601</t>
  </si>
  <si>
    <t>997013603</t>
  </si>
  <si>
    <t>Poplatek za uložení stavebního odpadu na skládce (skládkovné) cihelného zatříděného do Katalogu odpadů pod kódem 17 01 02</t>
  </si>
  <si>
    <t>-1100706206</t>
  </si>
  <si>
    <t>https://podminky.urs.cz/item/CS_URS_2022_01/997013603</t>
  </si>
  <si>
    <t>997013607</t>
  </si>
  <si>
    <t>Poplatek za uložení stavebního odpadu na skládce (skládkovné) z tašek a keramických výrobků zatříděného do Katalogu odpadů pod kódem 17 01 03</t>
  </si>
  <si>
    <t>644270756</t>
  </si>
  <si>
    <t>https://podminky.urs.cz/item/CS_URS_2022_01/997013607</t>
  </si>
  <si>
    <t>997013631</t>
  </si>
  <si>
    <t>Poplatek za uložení stavebního odpadu na skládce (skládkovné) směsného stavebního a demoličního zatříděného do Katalogu odpadů pod kódem 17 09 04</t>
  </si>
  <si>
    <t>-171822578</t>
  </si>
  <si>
    <t>https://podminky.urs.cz/item/CS_URS_2022_01/997013631</t>
  </si>
  <si>
    <t>997013655</t>
  </si>
  <si>
    <t>-402927748</t>
  </si>
  <si>
    <t>https://podminky.urs.cz/item/CS_URS_2022_01/997013655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</si>
  <si>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</si>
  <si>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</si>
  <si>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160288776</t>
  </si>
  <si>
    <t>https://podminky.urs.cz/item/CS_URS_2022_01/998018001</t>
  </si>
  <si>
    <t>711</t>
  </si>
  <si>
    <t>Izolace proti vodě, vlhkosti a plynům</t>
  </si>
  <si>
    <t>711161217</t>
  </si>
  <si>
    <t>Izolace proti zemní vlhkosti a beztlakové vodě nopovými fóliemi na ploše svislé S vrstva ochranná, odvětrávací a drenážní výška nopku 40,0 mm, tl. fólie do 2,0 mm</t>
  </si>
  <si>
    <t>416140160</t>
  </si>
  <si>
    <t>https://podminky.urs.cz/item/CS_URS_2022_01/711161217</t>
  </si>
  <si>
    <t>(56,85+56,85+0,12+0,12+0,12+0,12+13,3+13,3+0,12+0,12+0,12+0,12)*0,9</t>
  </si>
  <si>
    <t>711161383</t>
  </si>
  <si>
    <t>Izolace proti zemní vlhkosti a beztlakové vodě nopovými fóliemi ostatní ukončení izolace lištou</t>
  </si>
  <si>
    <t>540824453</t>
  </si>
  <si>
    <t>https://podminky.urs.cz/item/CS_URS_2022_01/711161383</t>
  </si>
  <si>
    <t>56,85+56,85+0,12+0,12+0,12+0,12+13,3+13,3+0,12+0,12+0,12+0,12</t>
  </si>
  <si>
    <t>711491272</t>
  </si>
  <si>
    <t>Provedení doplňků izolace proti vodě textilií na ploše svislé S vrstva ochranná</t>
  </si>
  <si>
    <t>-116722240</t>
  </si>
  <si>
    <t>https://podminky.urs.cz/item/CS_URS_2022_01/711491272</t>
  </si>
  <si>
    <t>69311082</t>
  </si>
  <si>
    <t>geotextilie netkaná separační, ochranná, filtrační, drenážní PP 500g/m2</t>
  </si>
  <si>
    <t>1812596413</t>
  </si>
  <si>
    <t>127,134*1,15 'Přepočtené koeficientem množství</t>
  </si>
  <si>
    <t>998711201</t>
  </si>
  <si>
    <t>Přesun hmot pro izolace proti vodě, vlhkosti a plynům stanovený procentní sazbou (%) z ceny vodorovná dopravní vzdálenost do 50 m v objektech výšky do 6 m</t>
  </si>
  <si>
    <t>1014031306</t>
  </si>
  <si>
    <t>https://podminky.urs.cz/item/CS_URS_2022_01/998711201</t>
  </si>
  <si>
    <t>741410021</t>
  </si>
  <si>
    <t>Montáž uzemňovacího vedení s upevněním, propojením a připojením pomocí svorek v zemi s izolací spojů pásku průřezu do 120 mm2 v městské zástavbě</t>
  </si>
  <si>
    <t>-795185631</t>
  </si>
  <si>
    <t>https://podminky.urs.cz/item/CS_URS_2022_01/741410021</t>
  </si>
  <si>
    <t>56,85+2+56,85+2+13,3+2+13,3+2</t>
  </si>
  <si>
    <t>35442062</t>
  </si>
  <si>
    <t>pás zemnící 30x4mm FeZn</t>
  </si>
  <si>
    <t>1339087019</t>
  </si>
  <si>
    <t>148,3/1,05</t>
  </si>
  <si>
    <t>141,238*1,05 'Přepočtené koeficientem množství</t>
  </si>
  <si>
    <t>741410041</t>
  </si>
  <si>
    <t>Montáž uzemňovacího vedení s upevněním, propojením a připojením pomocí svorek v zemi s izolací spojů drátu nebo lana Ø do 10 mm v městské zástavbě</t>
  </si>
  <si>
    <t>-758652850</t>
  </si>
  <si>
    <t>https://podminky.urs.cz/item/CS_URS_2022_01/741410041</t>
  </si>
  <si>
    <t>11*3</t>
  </si>
  <si>
    <t>35441073</t>
  </si>
  <si>
    <t>drát D 10mm FeZn</t>
  </si>
  <si>
    <t>-341696049</t>
  </si>
  <si>
    <t>33/1,61</t>
  </si>
  <si>
    <t>20,497*1,05 'Přepočtené koeficientem množství</t>
  </si>
  <si>
    <t>741420022</t>
  </si>
  <si>
    <t>Montáž hromosvodného vedení svorek se 3 a více šrouby</t>
  </si>
  <si>
    <t>693854581</t>
  </si>
  <si>
    <t>https://podminky.urs.cz/item/CS_URS_2022_01/741420022</t>
  </si>
  <si>
    <t>8500180620</t>
  </si>
  <si>
    <t>Svorka odbočovací/připojovací , SR 02</t>
  </si>
  <si>
    <t>1116838493</t>
  </si>
  <si>
    <t>8500180640</t>
  </si>
  <si>
    <t>Svorka zemnicí , SR 03 K</t>
  </si>
  <si>
    <t>1811505721</t>
  </si>
  <si>
    <t>741820012</t>
  </si>
  <si>
    <t>Měření zemních odporů zemnicí sítě délky pásku přes 100 do 200 m</t>
  </si>
  <si>
    <t>-1449265788</t>
  </si>
  <si>
    <t>https://podminky.urs.cz/item/CS_URS_2022_01/741820012</t>
  </si>
  <si>
    <t>D+M+PH Zatření svorek a vývodů nad terén asfaltem</t>
  </si>
  <si>
    <t>1933951608</t>
  </si>
  <si>
    <t>741-x2</t>
  </si>
  <si>
    <t>D+M+PH Napojení stávajících svodů a rozvaděče na nový zemnící pásek</t>
  </si>
  <si>
    <t>-28003621</t>
  </si>
  <si>
    <t>-811749167</t>
  </si>
  <si>
    <t>764218424/R</t>
  </si>
  <si>
    <t>Oplechování říms a ozdobných prvků z pozinkovaného plechu rovných, bez rohů celoplošně lepené rš 200 mm</t>
  </si>
  <si>
    <t>-538386480</t>
  </si>
  <si>
    <t>Oplechování horní strany soklu</t>
  </si>
  <si>
    <t>187792508</t>
  </si>
  <si>
    <t>767161811</t>
  </si>
  <si>
    <t>Demontáž zábradlí do suti rovného rozebíratelný spoj hmotnosti 1 m zábradlí do 20 kg</t>
  </si>
  <si>
    <t>-959659091</t>
  </si>
  <si>
    <t>https://podminky.urs.cz/item/CS_URS_2022_01/767161811</t>
  </si>
  <si>
    <t>10,2+3,95+3,95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</si>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</sst>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134000" TargetMode="External" /><Relationship Id="rId2" Type="http://schemas.openxmlformats.org/officeDocument/2006/relationships/hyperlink" Target="https://podminky.urs.cz/item/CS_URS_2021_02/012002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hyperlink" Target="https://podminky.urs.cz/item/CS_URS_2021_02/033002000" TargetMode="External" /><Relationship Id="rId6" Type="http://schemas.openxmlformats.org/officeDocument/2006/relationships/hyperlink" Target="https://podminky.urs.cz/item/CS_URS_2021_02/034002000" TargetMode="External" /><Relationship Id="rId7" Type="http://schemas.openxmlformats.org/officeDocument/2006/relationships/hyperlink" Target="https://podminky.urs.cz/item/CS_URS_2021_02/034303000" TargetMode="External" /><Relationship Id="rId8" Type="http://schemas.openxmlformats.org/officeDocument/2006/relationships/hyperlink" Target="https://podminky.urs.cz/item/CS_URS_2021_02/094002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423" TargetMode="External" /><Relationship Id="rId2" Type="http://schemas.openxmlformats.org/officeDocument/2006/relationships/hyperlink" Target="https://podminky.urs.cz/item/CS_URS_2022_01/113107521" TargetMode="External" /><Relationship Id="rId3" Type="http://schemas.openxmlformats.org/officeDocument/2006/relationships/hyperlink" Target="https://podminky.urs.cz/item/CS_URS_2022_01/113107522" TargetMode="External" /><Relationship Id="rId4" Type="http://schemas.openxmlformats.org/officeDocument/2006/relationships/hyperlink" Target="https://podminky.urs.cz/item/CS_URS_2022_01/113107524" TargetMode="External" /><Relationship Id="rId5" Type="http://schemas.openxmlformats.org/officeDocument/2006/relationships/hyperlink" Target="https://podminky.urs.cz/item/CS_URS_2022_01/113107532" TargetMode="External" /><Relationship Id="rId6" Type="http://schemas.openxmlformats.org/officeDocument/2006/relationships/hyperlink" Target="https://podminky.urs.cz/item/CS_URS_2022_01/113107542" TargetMode="External" /><Relationship Id="rId7" Type="http://schemas.openxmlformats.org/officeDocument/2006/relationships/hyperlink" Target="https://podminky.urs.cz/item/CS_URS_2022_01/113202111" TargetMode="External" /><Relationship Id="rId8" Type="http://schemas.openxmlformats.org/officeDocument/2006/relationships/hyperlink" Target="https://podminky.urs.cz/item/CS_URS_2022_01/131151206" TargetMode="External" /><Relationship Id="rId9" Type="http://schemas.openxmlformats.org/officeDocument/2006/relationships/hyperlink" Target="https://podminky.urs.cz/item/CS_URS_2022_01/132151104" TargetMode="External" /><Relationship Id="rId10" Type="http://schemas.openxmlformats.org/officeDocument/2006/relationships/hyperlink" Target="https://podminky.urs.cz/item/CS_URS_2022_01/132154104" TargetMode="External" /><Relationship Id="rId11" Type="http://schemas.openxmlformats.org/officeDocument/2006/relationships/hyperlink" Target="https://podminky.urs.cz/item/CS_URS_2022_01/132154204" TargetMode="External" /><Relationship Id="rId12" Type="http://schemas.openxmlformats.org/officeDocument/2006/relationships/hyperlink" Target="https://podminky.urs.cz/item/CS_URS_2022_01/151101101" TargetMode="External" /><Relationship Id="rId13" Type="http://schemas.openxmlformats.org/officeDocument/2006/relationships/hyperlink" Target="https://podminky.urs.cz/item/CS_URS_2022_01/151101111" TargetMode="External" /><Relationship Id="rId14" Type="http://schemas.openxmlformats.org/officeDocument/2006/relationships/hyperlink" Target="https://podminky.urs.cz/item/CS_URS_2022_01/162751114" TargetMode="External" /><Relationship Id="rId15" Type="http://schemas.openxmlformats.org/officeDocument/2006/relationships/hyperlink" Target="https://podminky.urs.cz/item/CS_URS_2022_01/171251201" TargetMode="External" /><Relationship Id="rId16" Type="http://schemas.openxmlformats.org/officeDocument/2006/relationships/hyperlink" Target="https://podminky.urs.cz/item/CS_URS_2022_01/17120122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174151101" TargetMode="External" /><Relationship Id="rId19" Type="http://schemas.openxmlformats.org/officeDocument/2006/relationships/hyperlink" Target="https://podminky.urs.cz/item/CS_URS_2022_01/181351113" TargetMode="External" /><Relationship Id="rId20" Type="http://schemas.openxmlformats.org/officeDocument/2006/relationships/hyperlink" Target="https://podminky.urs.cz/item/CS_URS_2022_01/181411131" TargetMode="External" /><Relationship Id="rId21" Type="http://schemas.openxmlformats.org/officeDocument/2006/relationships/hyperlink" Target="https://podminky.urs.cz/item/CS_URS_2022_01/359901211" TargetMode="External" /><Relationship Id="rId22" Type="http://schemas.openxmlformats.org/officeDocument/2006/relationships/hyperlink" Target="https://podminky.urs.cz/item/CS_URS_2022_01/451572111" TargetMode="External" /><Relationship Id="rId23" Type="http://schemas.openxmlformats.org/officeDocument/2006/relationships/hyperlink" Target="https://podminky.urs.cz/item/CS_URS_2022_01/564730011" TargetMode="External" /><Relationship Id="rId24" Type="http://schemas.openxmlformats.org/officeDocument/2006/relationships/hyperlink" Target="https://podminky.urs.cz/item/CS_URS_2022_01/564750011" TargetMode="External" /><Relationship Id="rId25" Type="http://schemas.openxmlformats.org/officeDocument/2006/relationships/hyperlink" Target="https://podminky.urs.cz/item/CS_URS_2022_01/564751111" TargetMode="External" /><Relationship Id="rId26" Type="http://schemas.openxmlformats.org/officeDocument/2006/relationships/hyperlink" Target="https://podminky.urs.cz/item/CS_URS_2022_01/564761111" TargetMode="External" /><Relationship Id="rId27" Type="http://schemas.openxmlformats.org/officeDocument/2006/relationships/hyperlink" Target="https://podminky.urs.cz/item/CS_URS_2022_01/564851111" TargetMode="External" /><Relationship Id="rId28" Type="http://schemas.openxmlformats.org/officeDocument/2006/relationships/hyperlink" Target="https://podminky.urs.cz/item/CS_URS_2022_01/564861111" TargetMode="External" /><Relationship Id="rId29" Type="http://schemas.openxmlformats.org/officeDocument/2006/relationships/hyperlink" Target="https://podminky.urs.cz/item/CS_URS_2021_02/564871116/R" TargetMode="External" /><Relationship Id="rId30" Type="http://schemas.openxmlformats.org/officeDocument/2006/relationships/hyperlink" Target="https://podminky.urs.cz/item/CS_URS_2022_01/565135101" TargetMode="External" /><Relationship Id="rId31" Type="http://schemas.openxmlformats.org/officeDocument/2006/relationships/hyperlink" Target="https://podminky.urs.cz/item/CS_URS_2022_01/573191111" TargetMode="External" /><Relationship Id="rId32" Type="http://schemas.openxmlformats.org/officeDocument/2006/relationships/hyperlink" Target="https://podminky.urs.cz/item/CS_URS_2022_01/573231112" TargetMode="External" /><Relationship Id="rId33" Type="http://schemas.openxmlformats.org/officeDocument/2006/relationships/hyperlink" Target="https://podminky.urs.cz/item/CS_URS_2022_01/577144211" TargetMode="External" /><Relationship Id="rId34" Type="http://schemas.openxmlformats.org/officeDocument/2006/relationships/hyperlink" Target="https://podminky.urs.cz/item/CS_URS_2022_01/577145112" TargetMode="External" /><Relationship Id="rId35" Type="http://schemas.openxmlformats.org/officeDocument/2006/relationships/hyperlink" Target="https://podminky.urs.cz/item/CS_URS_2022_01/581131115" TargetMode="External" /><Relationship Id="rId36" Type="http://schemas.openxmlformats.org/officeDocument/2006/relationships/hyperlink" Target="https://podminky.urs.cz/item/CS_URS_2022_01/596211111" TargetMode="External" /><Relationship Id="rId37" Type="http://schemas.openxmlformats.org/officeDocument/2006/relationships/hyperlink" Target="https://podminky.urs.cz/item/CS_URS_2022_01/871275211" TargetMode="External" /><Relationship Id="rId38" Type="http://schemas.openxmlformats.org/officeDocument/2006/relationships/hyperlink" Target="https://podminky.urs.cz/item/CS_URS_2022_01/871315211" TargetMode="External" /><Relationship Id="rId39" Type="http://schemas.openxmlformats.org/officeDocument/2006/relationships/hyperlink" Target="https://podminky.urs.cz/item/CS_URS_2022_01/871355211" TargetMode="External" /><Relationship Id="rId40" Type="http://schemas.openxmlformats.org/officeDocument/2006/relationships/hyperlink" Target="https://podminky.urs.cz/item/CS_URS_2022_01/871365211" TargetMode="External" /><Relationship Id="rId41" Type="http://schemas.openxmlformats.org/officeDocument/2006/relationships/hyperlink" Target="https://podminky.urs.cz/item/CS_URS_2022_01/871375211" TargetMode="External" /><Relationship Id="rId42" Type="http://schemas.openxmlformats.org/officeDocument/2006/relationships/hyperlink" Target="https://podminky.urs.cz/item/CS_URS_2021_02/877241101" TargetMode="External" /><Relationship Id="rId43" Type="http://schemas.openxmlformats.org/officeDocument/2006/relationships/hyperlink" Target="https://podminky.urs.cz/item/CS_URS_2022_01/877275211" TargetMode="External" /><Relationship Id="rId44" Type="http://schemas.openxmlformats.org/officeDocument/2006/relationships/hyperlink" Target="https://podminky.urs.cz/item/CS_URS_2022_01/877275221" TargetMode="External" /><Relationship Id="rId45" Type="http://schemas.openxmlformats.org/officeDocument/2006/relationships/hyperlink" Target="https://podminky.urs.cz/item/CS_URS_2022_01/877315211" TargetMode="External" /><Relationship Id="rId46" Type="http://schemas.openxmlformats.org/officeDocument/2006/relationships/hyperlink" Target="https://podminky.urs.cz/item/CS_URS_2022_01/877315221" TargetMode="External" /><Relationship Id="rId47" Type="http://schemas.openxmlformats.org/officeDocument/2006/relationships/hyperlink" Target="https://podminky.urs.cz/item/CS_URS_2022_01/877315231" TargetMode="External" /><Relationship Id="rId48" Type="http://schemas.openxmlformats.org/officeDocument/2006/relationships/hyperlink" Target="https://podminky.urs.cz/item/CS_URS_2022_01/877355211" TargetMode="External" /><Relationship Id="rId49" Type="http://schemas.openxmlformats.org/officeDocument/2006/relationships/hyperlink" Target="https://podminky.urs.cz/item/CS_URS_2022_01/877365211" TargetMode="External" /><Relationship Id="rId50" Type="http://schemas.openxmlformats.org/officeDocument/2006/relationships/hyperlink" Target="https://podminky.urs.cz/item/CS_URS_2022_01/877365231" TargetMode="External" /><Relationship Id="rId51" Type="http://schemas.openxmlformats.org/officeDocument/2006/relationships/hyperlink" Target="https://podminky.urs.cz/item/CS_URS_2022_01/877375211" TargetMode="External" /><Relationship Id="rId52" Type="http://schemas.openxmlformats.org/officeDocument/2006/relationships/hyperlink" Target="https://podminky.urs.cz/item/CS_URS_2022_01/877375221" TargetMode="External" /><Relationship Id="rId53" Type="http://schemas.openxmlformats.org/officeDocument/2006/relationships/hyperlink" Target="https://podminky.urs.cz/item/CS_URS_2021_02/871241211" TargetMode="External" /><Relationship Id="rId54" Type="http://schemas.openxmlformats.org/officeDocument/2006/relationships/hyperlink" Target="https://podminky.urs.cz/item/CS_URS_2022_01/877375231" TargetMode="External" /><Relationship Id="rId55" Type="http://schemas.openxmlformats.org/officeDocument/2006/relationships/hyperlink" Target="https://podminky.urs.cz/item/CS_URS_2022_01/891269111" TargetMode="External" /><Relationship Id="rId56" Type="http://schemas.openxmlformats.org/officeDocument/2006/relationships/hyperlink" Target="https://podminky.urs.cz/item/CS_URS_2022_01/892271111" TargetMode="External" /><Relationship Id="rId57" Type="http://schemas.openxmlformats.org/officeDocument/2006/relationships/hyperlink" Target="https://podminky.urs.cz/item/CS_URS_2022_01/892351111" TargetMode="External" /><Relationship Id="rId58" Type="http://schemas.openxmlformats.org/officeDocument/2006/relationships/hyperlink" Target="https://podminky.urs.cz/item/CS_URS_2022_01/892372111" TargetMode="External" /><Relationship Id="rId59" Type="http://schemas.openxmlformats.org/officeDocument/2006/relationships/hyperlink" Target="https://podminky.urs.cz/item/CS_URS_2022_01/892381111" TargetMode="External" /><Relationship Id="rId60" Type="http://schemas.openxmlformats.org/officeDocument/2006/relationships/hyperlink" Target="https://podminky.urs.cz/item/CS_URS_2022_01/892442111" TargetMode="External" /><Relationship Id="rId61" Type="http://schemas.openxmlformats.org/officeDocument/2006/relationships/hyperlink" Target="https://podminky.urs.cz/item/CS_URS_2022_01/894201113" TargetMode="External" /><Relationship Id="rId62" Type="http://schemas.openxmlformats.org/officeDocument/2006/relationships/hyperlink" Target="https://podminky.urs.cz/item/CS_URS_2022_01/894201193" TargetMode="External" /><Relationship Id="rId63" Type="http://schemas.openxmlformats.org/officeDocument/2006/relationships/hyperlink" Target="https://podminky.urs.cz/item/CS_URS_2022_01/894502201" TargetMode="External" /><Relationship Id="rId64" Type="http://schemas.openxmlformats.org/officeDocument/2006/relationships/hyperlink" Target="https://podminky.urs.cz/item/CS_URS_2022_01/894503111" TargetMode="External" /><Relationship Id="rId65" Type="http://schemas.openxmlformats.org/officeDocument/2006/relationships/hyperlink" Target="https://podminky.urs.cz/item/CS_URS_2022_01/894608112" TargetMode="External" /><Relationship Id="rId66" Type="http://schemas.openxmlformats.org/officeDocument/2006/relationships/hyperlink" Target="https://podminky.urs.cz/item/CS_URS_2022_01/894302153" TargetMode="External" /><Relationship Id="rId67" Type="http://schemas.openxmlformats.org/officeDocument/2006/relationships/hyperlink" Target="https://podminky.urs.cz/item/CS_URS_2022_01/894302253" TargetMode="External" /><Relationship Id="rId68" Type="http://schemas.openxmlformats.org/officeDocument/2006/relationships/hyperlink" Target="https://podminky.urs.cz/item/CS_URS_2022_01/894414111" TargetMode="External" /><Relationship Id="rId69" Type="http://schemas.openxmlformats.org/officeDocument/2006/relationships/hyperlink" Target="https://podminky.urs.cz/item/CS_URS_2022_01/894411311" TargetMode="External" /><Relationship Id="rId70" Type="http://schemas.openxmlformats.org/officeDocument/2006/relationships/hyperlink" Target="https://podminky.urs.cz/item/CS_URS_2022_01/894412411" TargetMode="External" /><Relationship Id="rId71" Type="http://schemas.openxmlformats.org/officeDocument/2006/relationships/hyperlink" Target="https://podminky.urs.cz/item/CS_URS_2022_01/894414211" TargetMode="External" /><Relationship Id="rId72" Type="http://schemas.openxmlformats.org/officeDocument/2006/relationships/hyperlink" Target="https://podminky.urs.cz/item/CS_URS_2022_01/894812201" TargetMode="External" /><Relationship Id="rId73" Type="http://schemas.openxmlformats.org/officeDocument/2006/relationships/hyperlink" Target="https://podminky.urs.cz/item/CS_URS_2022_01/894812204" TargetMode="External" /><Relationship Id="rId74" Type="http://schemas.openxmlformats.org/officeDocument/2006/relationships/hyperlink" Target="https://podminky.urs.cz/item/CS_URS_2022_01/894812232" TargetMode="External" /><Relationship Id="rId75" Type="http://schemas.openxmlformats.org/officeDocument/2006/relationships/hyperlink" Target="https://podminky.urs.cz/item/CS_URS_2022_01/894812249" TargetMode="External" /><Relationship Id="rId76" Type="http://schemas.openxmlformats.org/officeDocument/2006/relationships/hyperlink" Target="https://podminky.urs.cz/item/CS_URS_2022_01/894812257" TargetMode="External" /><Relationship Id="rId77" Type="http://schemas.openxmlformats.org/officeDocument/2006/relationships/hyperlink" Target="https://podminky.urs.cz/item/CS_URS_2022_01/894812321" TargetMode="External" /><Relationship Id="rId78" Type="http://schemas.openxmlformats.org/officeDocument/2006/relationships/hyperlink" Target="https://podminky.urs.cz/item/CS_URS_2022_01/894812324" TargetMode="External" /><Relationship Id="rId79" Type="http://schemas.openxmlformats.org/officeDocument/2006/relationships/hyperlink" Target="https://podminky.urs.cz/item/CS_URS_2022_01/894812325" TargetMode="External" /><Relationship Id="rId80" Type="http://schemas.openxmlformats.org/officeDocument/2006/relationships/hyperlink" Target="https://podminky.urs.cz/item/CS_URS_2022_01/894812328" TargetMode="External" /><Relationship Id="rId81" Type="http://schemas.openxmlformats.org/officeDocument/2006/relationships/hyperlink" Target="https://podminky.urs.cz/item/CS_URS_2022_01/894812331" TargetMode="External" /><Relationship Id="rId82" Type="http://schemas.openxmlformats.org/officeDocument/2006/relationships/hyperlink" Target="https://podminky.urs.cz/item/CS_URS_2022_01/894812332" TargetMode="External" /><Relationship Id="rId83" Type="http://schemas.openxmlformats.org/officeDocument/2006/relationships/hyperlink" Target="https://podminky.urs.cz/item/CS_URS_2022_01/894812339" TargetMode="External" /><Relationship Id="rId84" Type="http://schemas.openxmlformats.org/officeDocument/2006/relationships/hyperlink" Target="https://podminky.urs.cz/item/CS_URS_2022_01/919735112" TargetMode="External" /><Relationship Id="rId85" Type="http://schemas.openxmlformats.org/officeDocument/2006/relationships/hyperlink" Target="https://podminky.urs.cz/item/CS_URS_2022_01/919735124" TargetMode="External" /><Relationship Id="rId86" Type="http://schemas.openxmlformats.org/officeDocument/2006/relationships/hyperlink" Target="https://podminky.urs.cz/item/CS_URS_2021_02/953334617" TargetMode="External" /><Relationship Id="rId87" Type="http://schemas.openxmlformats.org/officeDocument/2006/relationships/hyperlink" Target="https://podminky.urs.cz/item/CS_URS_2022_01/979024443" TargetMode="External" /><Relationship Id="rId88" Type="http://schemas.openxmlformats.org/officeDocument/2006/relationships/hyperlink" Target="https://podminky.urs.cz/item/CS_URS_2022_01/979051121" TargetMode="External" /><Relationship Id="rId89" Type="http://schemas.openxmlformats.org/officeDocument/2006/relationships/hyperlink" Target="https://podminky.urs.cz/item/CS_URS_2022_01/916131213" TargetMode="External" /><Relationship Id="rId90" Type="http://schemas.openxmlformats.org/officeDocument/2006/relationships/hyperlink" Target="https://podminky.urs.cz/item/CS_URS_2022_01/919122112" TargetMode="External" /><Relationship Id="rId91" Type="http://schemas.openxmlformats.org/officeDocument/2006/relationships/hyperlink" Target="https://podminky.urs.cz/item/CS_URS_2022_01/997221551" TargetMode="External" /><Relationship Id="rId92" Type="http://schemas.openxmlformats.org/officeDocument/2006/relationships/hyperlink" Target="https://podminky.urs.cz/item/CS_URS_2022_01/997221559" TargetMode="External" /><Relationship Id="rId93" Type="http://schemas.openxmlformats.org/officeDocument/2006/relationships/hyperlink" Target="https://podminky.urs.cz/item/CS_URS_2022_01/997221615" TargetMode="External" /><Relationship Id="rId94" Type="http://schemas.openxmlformats.org/officeDocument/2006/relationships/hyperlink" Target="https://podminky.urs.cz/item/CS_URS_2022_01/997221645" TargetMode="External" /><Relationship Id="rId95" Type="http://schemas.openxmlformats.org/officeDocument/2006/relationships/hyperlink" Target="https://podminky.urs.cz/item/CS_URS_2022_01/997221655" TargetMode="External" /><Relationship Id="rId96" Type="http://schemas.openxmlformats.org/officeDocument/2006/relationships/hyperlink" Target="https://podminky.urs.cz/item/CS_URS_2022_01/998276101" TargetMode="External" /><Relationship Id="rId97" Type="http://schemas.openxmlformats.org/officeDocument/2006/relationships/hyperlink" Target="https://podminky.urs.cz/item/CS_URS_2022_01/998276124" TargetMode="External" /><Relationship Id="rId98" Type="http://schemas.openxmlformats.org/officeDocument/2006/relationships/hyperlink" Target="https://podminky.urs.cz/item/CS_URS_2022_01/721241104" TargetMode="External" /><Relationship Id="rId99" Type="http://schemas.openxmlformats.org/officeDocument/2006/relationships/hyperlink" Target="https://podminky.urs.cz/item/CS_URS_2022_01/721242106" TargetMode="External" /><Relationship Id="rId100" Type="http://schemas.openxmlformats.org/officeDocument/2006/relationships/hyperlink" Target="https://podminky.urs.cz/item/CS_URS_2022_01/998721201" TargetMode="External" /><Relationship Id="rId101" Type="http://schemas.openxmlformats.org/officeDocument/2006/relationships/hyperlink" Target="https://podminky.urs.cz/item/CS_URS_2022_01/741110053" TargetMode="External" /><Relationship Id="rId102" Type="http://schemas.openxmlformats.org/officeDocument/2006/relationships/hyperlink" Target="https://podminky.urs.cz/item/CS_URS_2022_01/741122142" TargetMode="External" /><Relationship Id="rId103" Type="http://schemas.openxmlformats.org/officeDocument/2006/relationships/hyperlink" Target="https://podminky.urs.cz/item/CS_URS_2022_01/741810001" TargetMode="External" /><Relationship Id="rId104" Type="http://schemas.openxmlformats.org/officeDocument/2006/relationships/hyperlink" Target="https://podminky.urs.cz/item/CS_URS_2022_01/998741201" TargetMode="External" /><Relationship Id="rId105" Type="http://schemas.openxmlformats.org/officeDocument/2006/relationships/hyperlink" Target="https://podminky.urs.cz/item/CS_URS_2022_01/764518423" TargetMode="External" /><Relationship Id="rId106" Type="http://schemas.openxmlformats.org/officeDocument/2006/relationships/hyperlink" Target="https://podminky.urs.cz/item/CS_URS_2022_01/998764201" TargetMode="External" /><Relationship Id="rId107" Type="http://schemas.openxmlformats.org/officeDocument/2006/relationships/hyperlink" Target="https://podminky.urs.cz/item/CS_URS_2022_01/998767201" TargetMode="External" /><Relationship Id="rId108" Type="http://schemas.openxmlformats.org/officeDocument/2006/relationships/hyperlink" Target="https://podminky.urs.cz/item/CS_URS_2022_01/783314203" TargetMode="External" /><Relationship Id="rId109" Type="http://schemas.openxmlformats.org/officeDocument/2006/relationships/hyperlink" Target="https://podminky.urs.cz/item/CS_URS_2022_01/783315101" TargetMode="External" /><Relationship Id="rId110" Type="http://schemas.openxmlformats.org/officeDocument/2006/relationships/hyperlink" Target="https://podminky.urs.cz/item/CS_URS_2022_01/783317101" TargetMode="External" /><Relationship Id="rId111" Type="http://schemas.openxmlformats.org/officeDocument/2006/relationships/hyperlink" Target="https://podminky.urs.cz/item/CS_URS_2022_01/783614613" TargetMode="External" /><Relationship Id="rId112" Type="http://schemas.openxmlformats.org/officeDocument/2006/relationships/hyperlink" Target="https://podminky.urs.cz/item/CS_URS_2022_01/783614623" TargetMode="External" /><Relationship Id="rId113" Type="http://schemas.openxmlformats.org/officeDocument/2006/relationships/hyperlink" Target="https://podminky.urs.cz/item/CS_URS_2022_01/783614683" TargetMode="External" /><Relationship Id="rId114" Type="http://schemas.openxmlformats.org/officeDocument/2006/relationships/hyperlink" Target="https://podminky.urs.cz/item/CS_URS_2022_01/783615521" TargetMode="External" /><Relationship Id="rId115" Type="http://schemas.openxmlformats.org/officeDocument/2006/relationships/hyperlink" Target="https://podminky.urs.cz/item/CS_URS_2022_01/783615531" TargetMode="External" /><Relationship Id="rId116" Type="http://schemas.openxmlformats.org/officeDocument/2006/relationships/hyperlink" Target="https://podminky.urs.cz/item/CS_URS_2022_01/783615581" TargetMode="External" /><Relationship Id="rId117" Type="http://schemas.openxmlformats.org/officeDocument/2006/relationships/hyperlink" Target="https://podminky.urs.cz/item/CS_URS_2022_01/783617521" TargetMode="External" /><Relationship Id="rId118" Type="http://schemas.openxmlformats.org/officeDocument/2006/relationships/hyperlink" Target="https://podminky.urs.cz/item/CS_URS_2022_01/783617541" TargetMode="External" /><Relationship Id="rId119" Type="http://schemas.openxmlformats.org/officeDocument/2006/relationships/hyperlink" Target="https://podminky.urs.cz/item/CS_URS_2022_01/783617661" TargetMode="External" /><Relationship Id="rId1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13107122" TargetMode="External" /><Relationship Id="rId3" Type="http://schemas.openxmlformats.org/officeDocument/2006/relationships/hyperlink" Target="https://podminky.urs.cz/item/CS_URS_2022_01/113107131" TargetMode="External" /><Relationship Id="rId4" Type="http://schemas.openxmlformats.org/officeDocument/2006/relationships/hyperlink" Target="https://podminky.urs.cz/item/CS_URS_2022_01/113202111" TargetMode="External" /><Relationship Id="rId5" Type="http://schemas.openxmlformats.org/officeDocument/2006/relationships/hyperlink" Target="https://podminky.urs.cz/item/CS_URS_2022_01/122211101" TargetMode="External" /><Relationship Id="rId6" Type="http://schemas.openxmlformats.org/officeDocument/2006/relationships/hyperlink" Target="https://podminky.urs.cz/item/CS_URS_2022_01/132212331" TargetMode="External" /><Relationship Id="rId7" Type="http://schemas.openxmlformats.org/officeDocument/2006/relationships/hyperlink" Target="https://podminky.urs.cz/item/CS_URS_2022_01/162211311" TargetMode="External" /><Relationship Id="rId8" Type="http://schemas.openxmlformats.org/officeDocument/2006/relationships/hyperlink" Target="https://podminky.urs.cz/item/CS_URS_2022_01/162211319" TargetMode="External" /><Relationship Id="rId9" Type="http://schemas.openxmlformats.org/officeDocument/2006/relationships/hyperlink" Target="https://podminky.urs.cz/item/CS_URS_2022_01/167111101" TargetMode="External" /><Relationship Id="rId10" Type="http://schemas.openxmlformats.org/officeDocument/2006/relationships/hyperlink" Target="https://podminky.urs.cz/item/CS_URS_2022_01/162751114" TargetMode="External" /><Relationship Id="rId11" Type="http://schemas.openxmlformats.org/officeDocument/2006/relationships/hyperlink" Target="https://podminky.urs.cz/item/CS_URS_2022_01/171251201" TargetMode="External" /><Relationship Id="rId12" Type="http://schemas.openxmlformats.org/officeDocument/2006/relationships/hyperlink" Target="https://podminky.urs.cz/item/CS_URS_2022_01/171201221" TargetMode="External" /><Relationship Id="rId13" Type="http://schemas.openxmlformats.org/officeDocument/2006/relationships/hyperlink" Target="https://podminky.urs.cz/item/CS_URS_2022_01/174151101" TargetMode="External" /><Relationship Id="rId14" Type="http://schemas.openxmlformats.org/officeDocument/2006/relationships/hyperlink" Target="https://podminky.urs.cz/item/CS_URS_2022_01/181311103" TargetMode="External" /><Relationship Id="rId15" Type="http://schemas.openxmlformats.org/officeDocument/2006/relationships/hyperlink" Target="https://podminky.urs.cz/item/CS_URS_2022_01/182311123" TargetMode="External" /><Relationship Id="rId16" Type="http://schemas.openxmlformats.org/officeDocument/2006/relationships/hyperlink" Target="https://podminky.urs.cz/item/CS_URS_2022_01/181411131" TargetMode="External" /><Relationship Id="rId17" Type="http://schemas.openxmlformats.org/officeDocument/2006/relationships/hyperlink" Target="https://podminky.urs.cz/item/CS_URS_2022_01/181411133" TargetMode="External" /><Relationship Id="rId18" Type="http://schemas.openxmlformats.org/officeDocument/2006/relationships/hyperlink" Target="https://podminky.urs.cz/item/CS_URS_2022_01/212532111" TargetMode="External" /><Relationship Id="rId19" Type="http://schemas.openxmlformats.org/officeDocument/2006/relationships/hyperlink" Target="https://podminky.urs.cz/item/CS_URS_2022_01/211971110" TargetMode="External" /><Relationship Id="rId20" Type="http://schemas.openxmlformats.org/officeDocument/2006/relationships/hyperlink" Target="https://podminky.urs.cz/item/CS_URS_2022_01/212755213" TargetMode="External" /><Relationship Id="rId21" Type="http://schemas.openxmlformats.org/officeDocument/2006/relationships/hyperlink" Target="https://podminky.urs.cz/item/CS_URS_2022_01/211531111" TargetMode="External" /><Relationship Id="rId22" Type="http://schemas.openxmlformats.org/officeDocument/2006/relationships/hyperlink" Target="https://podminky.urs.cz/item/CS_URS_2022_01/564651111" TargetMode="External" /><Relationship Id="rId23" Type="http://schemas.openxmlformats.org/officeDocument/2006/relationships/hyperlink" Target="https://podminky.urs.cz/item/CS_URS_2022_01/596211112" TargetMode="External" /><Relationship Id="rId24" Type="http://schemas.openxmlformats.org/officeDocument/2006/relationships/hyperlink" Target="https://podminky.urs.cz/item/CS_URS_2022_01/629995101" TargetMode="External" /><Relationship Id="rId25" Type="http://schemas.openxmlformats.org/officeDocument/2006/relationships/hyperlink" Target="https://podminky.urs.cz/item/CS_URS_2022_01/622131101" TargetMode="External" /><Relationship Id="rId26" Type="http://schemas.openxmlformats.org/officeDocument/2006/relationships/hyperlink" Target="https://podminky.urs.cz/item/CS_URS_2022_01/622131121" TargetMode="External" /><Relationship Id="rId27" Type="http://schemas.openxmlformats.org/officeDocument/2006/relationships/hyperlink" Target="https://podminky.urs.cz/item/CS_URS_2022_01/622321111" TargetMode="External" /><Relationship Id="rId28" Type="http://schemas.openxmlformats.org/officeDocument/2006/relationships/hyperlink" Target="https://podminky.urs.cz/item/CS_URS_2022_01/622211021" TargetMode="External" /><Relationship Id="rId29" Type="http://schemas.openxmlformats.org/officeDocument/2006/relationships/hyperlink" Target="https://podminky.urs.cz/item/CS_URS_2022_01/622143003" TargetMode="External" /><Relationship Id="rId30" Type="http://schemas.openxmlformats.org/officeDocument/2006/relationships/hyperlink" Target="https://podminky.urs.cz/item/CS_URS_2022_01/622143004" TargetMode="External" /><Relationship Id="rId31" Type="http://schemas.openxmlformats.org/officeDocument/2006/relationships/hyperlink" Target="https://podminky.urs.cz/item/CS_URS_2022_01/622511112" TargetMode="External" /><Relationship Id="rId32" Type="http://schemas.openxmlformats.org/officeDocument/2006/relationships/hyperlink" Target="https://podminky.urs.cz/item/CS_URS_2022_01/631311136" TargetMode="External" /><Relationship Id="rId33" Type="http://schemas.openxmlformats.org/officeDocument/2006/relationships/hyperlink" Target="https://podminky.urs.cz/item/CS_URS_2022_01/631319013" TargetMode="External" /><Relationship Id="rId34" Type="http://schemas.openxmlformats.org/officeDocument/2006/relationships/hyperlink" Target="https://podminky.urs.cz/item/CS_URS_2022_01/631319023" TargetMode="External" /><Relationship Id="rId35" Type="http://schemas.openxmlformats.org/officeDocument/2006/relationships/hyperlink" Target="https://podminky.urs.cz/item/CS_URS_2022_01/631319175" TargetMode="External" /><Relationship Id="rId36" Type="http://schemas.openxmlformats.org/officeDocument/2006/relationships/hyperlink" Target="https://podminky.urs.cz/item/CS_URS_2022_01/631362021" TargetMode="External" /><Relationship Id="rId37" Type="http://schemas.openxmlformats.org/officeDocument/2006/relationships/hyperlink" Target="https://podminky.urs.cz/item/CS_URS_2022_01/966008212" TargetMode="External" /><Relationship Id="rId38" Type="http://schemas.openxmlformats.org/officeDocument/2006/relationships/hyperlink" Target="https://podminky.urs.cz/item/CS_URS_2022_01/978015391" TargetMode="External" /><Relationship Id="rId39" Type="http://schemas.openxmlformats.org/officeDocument/2006/relationships/hyperlink" Target="https://podminky.urs.cz/item/CS_URS_2022_01/978059641" TargetMode="External" /><Relationship Id="rId40" Type="http://schemas.openxmlformats.org/officeDocument/2006/relationships/hyperlink" Target="https://podminky.urs.cz/item/CS_URS_2022_01/979051121" TargetMode="External" /><Relationship Id="rId41" Type="http://schemas.openxmlformats.org/officeDocument/2006/relationships/hyperlink" Target="https://podminky.urs.cz/item/CS_URS_2022_01/916131213" TargetMode="External" /><Relationship Id="rId42" Type="http://schemas.openxmlformats.org/officeDocument/2006/relationships/hyperlink" Target="https://podminky.urs.cz/item/CS_URS_2022_01/916331112" TargetMode="External" /><Relationship Id="rId43" Type="http://schemas.openxmlformats.org/officeDocument/2006/relationships/hyperlink" Target="https://podminky.urs.cz/item/CS_URS_2022_01/935112211" TargetMode="External" /><Relationship Id="rId44" Type="http://schemas.openxmlformats.org/officeDocument/2006/relationships/hyperlink" Target="https://podminky.urs.cz/item/CS_URS_2022_01/997013211" TargetMode="External" /><Relationship Id="rId45" Type="http://schemas.openxmlformats.org/officeDocument/2006/relationships/hyperlink" Target="https://podminky.urs.cz/item/CS_URS_2022_01/997002611" TargetMode="External" /><Relationship Id="rId46" Type="http://schemas.openxmlformats.org/officeDocument/2006/relationships/hyperlink" Target="https://podminky.urs.cz/item/CS_URS_2022_01/997013501" TargetMode="External" /><Relationship Id="rId47" Type="http://schemas.openxmlformats.org/officeDocument/2006/relationships/hyperlink" Target="https://podminky.urs.cz/item/CS_URS_2022_01/997013509" TargetMode="External" /><Relationship Id="rId48" Type="http://schemas.openxmlformats.org/officeDocument/2006/relationships/hyperlink" Target="https://podminky.urs.cz/item/CS_URS_2022_01/997013601" TargetMode="External" /><Relationship Id="rId49" Type="http://schemas.openxmlformats.org/officeDocument/2006/relationships/hyperlink" Target="https://podminky.urs.cz/item/CS_URS_2022_01/997013603" TargetMode="External" /><Relationship Id="rId50" Type="http://schemas.openxmlformats.org/officeDocument/2006/relationships/hyperlink" Target="https://podminky.urs.cz/item/CS_URS_2022_01/997013607" TargetMode="External" /><Relationship Id="rId51" Type="http://schemas.openxmlformats.org/officeDocument/2006/relationships/hyperlink" Target="https://podminky.urs.cz/item/CS_URS_2022_01/997013631" TargetMode="External" /><Relationship Id="rId52" Type="http://schemas.openxmlformats.org/officeDocument/2006/relationships/hyperlink" Target="https://podminky.urs.cz/item/CS_URS_2022_01/997013655" TargetMode="External" /><Relationship Id="rId53" Type="http://schemas.openxmlformats.org/officeDocument/2006/relationships/hyperlink" Target="https://podminky.urs.cz/item/CS_URS_2022_01/998018001" TargetMode="External" /><Relationship Id="rId54" Type="http://schemas.openxmlformats.org/officeDocument/2006/relationships/hyperlink" Target="https://podminky.urs.cz/item/CS_URS_2022_01/711161217" TargetMode="External" /><Relationship Id="rId55" Type="http://schemas.openxmlformats.org/officeDocument/2006/relationships/hyperlink" Target="https://podminky.urs.cz/item/CS_URS_2022_01/711161383" TargetMode="External" /><Relationship Id="rId56" Type="http://schemas.openxmlformats.org/officeDocument/2006/relationships/hyperlink" Target="https://podminky.urs.cz/item/CS_URS_2022_01/711491272" TargetMode="External" /><Relationship Id="rId57" Type="http://schemas.openxmlformats.org/officeDocument/2006/relationships/hyperlink" Target="https://podminky.urs.cz/item/CS_URS_2022_01/998711201" TargetMode="External" /><Relationship Id="rId58" Type="http://schemas.openxmlformats.org/officeDocument/2006/relationships/hyperlink" Target="https://podminky.urs.cz/item/CS_URS_2022_01/741410021" TargetMode="External" /><Relationship Id="rId59" Type="http://schemas.openxmlformats.org/officeDocument/2006/relationships/hyperlink" Target="https://podminky.urs.cz/item/CS_URS_2022_01/741410041" TargetMode="External" /><Relationship Id="rId60" Type="http://schemas.openxmlformats.org/officeDocument/2006/relationships/hyperlink" Target="https://podminky.urs.cz/item/CS_URS_2022_01/741420022" TargetMode="External" /><Relationship Id="rId61" Type="http://schemas.openxmlformats.org/officeDocument/2006/relationships/hyperlink" Target="https://podminky.urs.cz/item/CS_URS_2022_01/741820012" TargetMode="External" /><Relationship Id="rId62" Type="http://schemas.openxmlformats.org/officeDocument/2006/relationships/hyperlink" Target="https://podminky.urs.cz/item/CS_URS_2022_01/998741201" TargetMode="External" /><Relationship Id="rId63" Type="http://schemas.openxmlformats.org/officeDocument/2006/relationships/hyperlink" Target="https://podminky.urs.cz/item/CS_URS_2022_01/998764201" TargetMode="External" /><Relationship Id="rId64" Type="http://schemas.openxmlformats.org/officeDocument/2006/relationships/hyperlink" Target="https://podminky.urs.cz/item/CS_URS_2022_01/767161811" TargetMode="External" /><Relationship Id="rId6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Areál Baník - retence dešťových vod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areál Baník Sokolov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10. 1. 2022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Martin Dědič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'00 - VRN'!J30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'00 - VRN'!P83</f>
        <v>0</v>
      </c>
      <c r="AV55" s="122">
        <f>'00 - VRN'!J33</f>
        <v>0</v>
      </c>
      <c r="AW55" s="122">
        <f>'00 - VRN'!J34</f>
        <v>0</v>
      </c>
      <c r="AX55" s="122">
        <f>'00 - VRN'!J35</f>
        <v>0</v>
      </c>
      <c r="AY55" s="122">
        <f>'00 - VRN'!J36</f>
        <v>0</v>
      </c>
      <c r="AZ55" s="122">
        <f>'00 - VRN'!F33</f>
        <v>0</v>
      </c>
      <c r="BA55" s="122">
        <f>'00 - VRN'!F34</f>
        <v>0</v>
      </c>
      <c r="BB55" s="122">
        <f>'00 - VRN'!F35</f>
        <v>0</v>
      </c>
      <c r="BC55" s="122">
        <f>'00 - VRN'!F36</f>
        <v>0</v>
      </c>
      <c r="BD55" s="124">
        <f>'00 - VRN'!F37</f>
        <v>0</v>
      </c>
      <c r="BE55" s="7"/>
      <c r="BT55" s="125" t="s">
        <v>79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'01 - Retence dešťových vod'!J30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'01 - Retence dešťových vod'!P94</f>
        <v>0</v>
      </c>
      <c r="AV56" s="122">
        <f>'01 - Retence dešťových vod'!J33</f>
        <v>0</v>
      </c>
      <c r="AW56" s="122">
        <f>'01 - Retence dešťových vod'!J34</f>
        <v>0</v>
      </c>
      <c r="AX56" s="122">
        <f>'01 - Retence dešťových vod'!J35</f>
        <v>0</v>
      </c>
      <c r="AY56" s="122">
        <f>'01 - Retence dešťových vod'!J36</f>
        <v>0</v>
      </c>
      <c r="AZ56" s="122">
        <f>'01 - Retence dešťových vod'!F33</f>
        <v>0</v>
      </c>
      <c r="BA56" s="122">
        <f>'01 - Retence dešťových vod'!F34</f>
        <v>0</v>
      </c>
      <c r="BB56" s="122">
        <f>'01 - Retence dešťových vod'!F35</f>
        <v>0</v>
      </c>
      <c r="BC56" s="122">
        <f>'01 - Retence dešťových vod'!F36</f>
        <v>0</v>
      </c>
      <c r="BD56" s="124">
        <f>'01 - Retence dešťových vod'!F37</f>
        <v>0</v>
      </c>
      <c r="BE56" s="7"/>
      <c r="BT56" s="125" t="s">
        <v>79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91" s="7" customFormat="1" ht="16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'02 - Ubytovna s kanceláře...'!J30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6">
        <v>0</v>
      </c>
      <c r="AT57" s="127">
        <f>ROUND(SUM(AV57:AW57),2)</f>
        <v>0</v>
      </c>
      <c r="AU57" s="128">
        <f>'02 - Ubytovna s kanceláře...'!P92</f>
        <v>0</v>
      </c>
      <c r="AV57" s="127">
        <f>'02 - Ubytovna s kanceláře...'!J33</f>
        <v>0</v>
      </c>
      <c r="AW57" s="127">
        <f>'02 - Ubytovna s kanceláře...'!J34</f>
        <v>0</v>
      </c>
      <c r="AX57" s="127">
        <f>'02 - Ubytovna s kanceláře...'!J35</f>
        <v>0</v>
      </c>
      <c r="AY57" s="127">
        <f>'02 - Ubytovna s kanceláře...'!J36</f>
        <v>0</v>
      </c>
      <c r="AZ57" s="127">
        <f>'02 - Ubytovna s kanceláře...'!F33</f>
        <v>0</v>
      </c>
      <c r="BA57" s="127">
        <f>'02 - Ubytovna s kanceláře...'!F34</f>
        <v>0</v>
      </c>
      <c r="BB57" s="127">
        <f>'02 - Ubytovna s kanceláře...'!F35</f>
        <v>0</v>
      </c>
      <c r="BC57" s="127">
        <f>'02 - Ubytovna s kanceláře...'!F36</f>
        <v>0</v>
      </c>
      <c r="BD57" s="129">
        <f>'02 - Ubytovna s kanceláře...'!F37</f>
        <v>0</v>
      </c>
      <c r="BE57" s="7"/>
      <c r="BT57" s="125" t="s">
        <v>79</v>
      </c>
      <c r="BV57" s="125" t="s">
        <v>74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80EB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0 - VRN'!C2" display="/"/>
    <hyperlink ref="A56" location="'01 - Retence dešťových vod'!C2" display="/"/>
    <hyperlink ref="A57" location="'02 - Ubytovna s kancelář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Areál Baník - retence dešťových vod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ROUND((SUM(BE83:BE103)),2)</f>
        <v>0</v>
      </c>
      <c r="G33" s="40"/>
      <c r="H33" s="40"/>
      <c r="I33" s="150">
        <v>0.21</v>
      </c>
      <c r="J33" s="149">
        <f>ROUND(((SUM(BE83:BE103))*I33),2)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ROUND((SUM(BF83:BF103)),2)</f>
        <v>0</v>
      </c>
      <c r="G34" s="40"/>
      <c r="H34" s="40"/>
      <c r="I34" s="150">
        <v>0.15</v>
      </c>
      <c r="J34" s="149">
        <f>ROUND(((SUM(BF83:BF103))*I34),2)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ROUND((SUM(BH83:BH103)),2)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Areál Baník - retence dešťových vod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10. 1. 2022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>Ing. Martin Dědič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95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97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99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Areál Baník - retence dešťových vod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89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00 - VRN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areál Baník Sokolov</v>
      </c>
      <c r="G77" s="42"/>
      <c r="H77" s="42"/>
      <c r="I77" s="34" t="s">
        <v>23</v>
      </c>
      <c r="J77" s="74" t="str">
        <f>IF(J12="","",J12)</f>
        <v>10. 1. 2022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Město Sokolov</v>
      </c>
      <c r="G79" s="42"/>
      <c r="H79" s="42"/>
      <c r="I79" s="34" t="s">
        <v>31</v>
      </c>
      <c r="J79" s="38" t="str">
        <f>E21</f>
        <v>Ing. Martin Dědič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100</v>
      </c>
      <c r="D82" s="182" t="s">
        <v>57</v>
      </c>
      <c r="E82" s="182" t="s">
        <v>53</v>
      </c>
      <c r="F82" s="182" t="s">
        <v>54</v>
      </c>
      <c r="G82" s="182" t="s">
        <v>101</v>
      </c>
      <c r="H82" s="182" t="s">
        <v>102</v>
      </c>
      <c r="I82" s="182" t="s">
        <v>103</v>
      </c>
      <c r="J82" s="182" t="s">
        <v>93</v>
      </c>
      <c r="K82" s="183" t="s">
        <v>104</v>
      </c>
      <c r="L82" s="184"/>
      <c r="M82" s="94" t="s">
        <v>19</v>
      </c>
      <c r="N82" s="95" t="s">
        <v>42</v>
      </c>
      <c r="O82" s="95" t="s">
        <v>105</v>
      </c>
      <c r="P82" s="95" t="s">
        <v>106</v>
      </c>
      <c r="Q82" s="95" t="s">
        <v>107</v>
      </c>
      <c r="R82" s="95" t="s">
        <v>108</v>
      </c>
      <c r="S82" s="95" t="s">
        <v>109</v>
      </c>
      <c r="T82" s="96" t="s">
        <v>110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111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94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77</v>
      </c>
      <c r="F84" s="193" t="s">
        <v>112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P85+P92+P101</f>
        <v>0</v>
      </c>
      <c r="Q84" s="198"/>
      <c r="R84" s="199">
        <f>R85+R92+R101</f>
        <v>0</v>
      </c>
      <c r="S84" s="198"/>
      <c r="T84" s="200">
        <f>T85+T92+T101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113</v>
      </c>
      <c r="AT84" s="202" t="s">
        <v>71</v>
      </c>
      <c r="AU84" s="202" t="s">
        <v>72</v>
      </c>
      <c r="AY84" s="201" t="s">
        <v>114</v>
      </c>
      <c r="BK84" s="203">
        <f>BK85+BK92+BK101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115</v>
      </c>
      <c r="F85" s="204" t="s">
        <v>116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SUM(P86:P91)</f>
        <v>0</v>
      </c>
      <c r="Q85" s="198"/>
      <c r="R85" s="199">
        <f>SUM(R86:R91)</f>
        <v>0</v>
      </c>
      <c r="S85" s="198"/>
      <c r="T85" s="200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113</v>
      </c>
      <c r="AT85" s="202" t="s">
        <v>71</v>
      </c>
      <c r="AU85" s="202" t="s">
        <v>79</v>
      </c>
      <c r="AY85" s="201" t="s">
        <v>114</v>
      </c>
      <c r="BK85" s="203">
        <f>SUM(BK86:BK91)</f>
        <v>0</v>
      </c>
    </row>
    <row r="86" spans="1:65" s="2" customFormat="1" ht="16.5" customHeight="1">
      <c r="A86" s="40"/>
      <c r="B86" s="41"/>
      <c r="C86" s="206" t="s">
        <v>79</v>
      </c>
      <c r="D86" s="206" t="s">
        <v>117</v>
      </c>
      <c r="E86" s="207" t="s">
        <v>118</v>
      </c>
      <c r="F86" s="208" t="s">
        <v>119</v>
      </c>
      <c r="G86" s="209" t="s">
        <v>120</v>
      </c>
      <c r="H86" s="210">
        <v>1</v>
      </c>
      <c r="I86" s="211"/>
      <c r="J86" s="212">
        <f>ROUND(I86*H86,2)</f>
        <v>0</v>
      </c>
      <c r="K86" s="208" t="s">
        <v>121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122</v>
      </c>
      <c r="AT86" s="217" t="s">
        <v>117</v>
      </c>
      <c r="AU86" s="217" t="s">
        <v>81</v>
      </c>
      <c r="AY86" s="19" t="s">
        <v>114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79</v>
      </c>
      <c r="BK86" s="218">
        <f>ROUND(I86*H86,2)</f>
        <v>0</v>
      </c>
      <c r="BL86" s="19" t="s">
        <v>122</v>
      </c>
      <c r="BM86" s="217" t="s">
        <v>123</v>
      </c>
    </row>
    <row r="87" spans="1:47" s="2" customFormat="1" ht="12">
      <c r="A87" s="40"/>
      <c r="B87" s="41"/>
      <c r="C87" s="42"/>
      <c r="D87" s="219" t="s">
        <v>124</v>
      </c>
      <c r="E87" s="42"/>
      <c r="F87" s="220" t="s">
        <v>125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124</v>
      </c>
      <c r="AU87" s="19" t="s">
        <v>81</v>
      </c>
    </row>
    <row r="88" spans="1:65" s="2" customFormat="1" ht="16.5" customHeight="1">
      <c r="A88" s="40"/>
      <c r="B88" s="41"/>
      <c r="C88" s="206" t="s">
        <v>81</v>
      </c>
      <c r="D88" s="206" t="s">
        <v>117</v>
      </c>
      <c r="E88" s="207" t="s">
        <v>126</v>
      </c>
      <c r="F88" s="208" t="s">
        <v>127</v>
      </c>
      <c r="G88" s="209" t="s">
        <v>120</v>
      </c>
      <c r="H88" s="210">
        <v>1</v>
      </c>
      <c r="I88" s="211"/>
      <c r="J88" s="212">
        <f>ROUND(I88*H88,2)</f>
        <v>0</v>
      </c>
      <c r="K88" s="208" t="s">
        <v>121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122</v>
      </c>
      <c r="AT88" s="217" t="s">
        <v>117</v>
      </c>
      <c r="AU88" s="217" t="s">
        <v>81</v>
      </c>
      <c r="AY88" s="19" t="s">
        <v>114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122</v>
      </c>
      <c r="BM88" s="217" t="s">
        <v>128</v>
      </c>
    </row>
    <row r="89" spans="1:47" s="2" customFormat="1" ht="12">
      <c r="A89" s="40"/>
      <c r="B89" s="41"/>
      <c r="C89" s="42"/>
      <c r="D89" s="219" t="s">
        <v>124</v>
      </c>
      <c r="E89" s="42"/>
      <c r="F89" s="220" t="s">
        <v>129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124</v>
      </c>
      <c r="AU89" s="19" t="s">
        <v>81</v>
      </c>
    </row>
    <row r="90" spans="1:65" s="2" customFormat="1" ht="16.5" customHeight="1">
      <c r="A90" s="40"/>
      <c r="B90" s="41"/>
      <c r="C90" s="206" t="s">
        <v>130</v>
      </c>
      <c r="D90" s="206" t="s">
        <v>117</v>
      </c>
      <c r="E90" s="207" t="s">
        <v>131</v>
      </c>
      <c r="F90" s="208" t="s">
        <v>132</v>
      </c>
      <c r="G90" s="209" t="s">
        <v>120</v>
      </c>
      <c r="H90" s="210">
        <v>1</v>
      </c>
      <c r="I90" s="211"/>
      <c r="J90" s="212">
        <f>ROUND(I90*H90,2)</f>
        <v>0</v>
      </c>
      <c r="K90" s="208" t="s">
        <v>121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122</v>
      </c>
      <c r="AT90" s="217" t="s">
        <v>117</v>
      </c>
      <c r="AU90" s="217" t="s">
        <v>81</v>
      </c>
      <c r="AY90" s="19" t="s">
        <v>114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79</v>
      </c>
      <c r="BK90" s="218">
        <f>ROUND(I90*H90,2)</f>
        <v>0</v>
      </c>
      <c r="BL90" s="19" t="s">
        <v>122</v>
      </c>
      <c r="BM90" s="217" t="s">
        <v>133</v>
      </c>
    </row>
    <row r="91" spans="1:47" s="2" customFormat="1" ht="12">
      <c r="A91" s="40"/>
      <c r="B91" s="41"/>
      <c r="C91" s="42"/>
      <c r="D91" s="219" t="s">
        <v>124</v>
      </c>
      <c r="E91" s="42"/>
      <c r="F91" s="220" t="s">
        <v>134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124</v>
      </c>
      <c r="AU91" s="19" t="s">
        <v>81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135</v>
      </c>
      <c r="F92" s="204" t="s">
        <v>136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SUM(P93:P100)</f>
        <v>0</v>
      </c>
      <c r="Q92" s="198"/>
      <c r="R92" s="199">
        <f>SUM(R93:R100)</f>
        <v>0</v>
      </c>
      <c r="S92" s="198"/>
      <c r="T92" s="200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113</v>
      </c>
      <c r="AT92" s="202" t="s">
        <v>71</v>
      </c>
      <c r="AU92" s="202" t="s">
        <v>79</v>
      </c>
      <c r="AY92" s="201" t="s">
        <v>114</v>
      </c>
      <c r="BK92" s="203">
        <f>SUM(BK93:BK100)</f>
        <v>0</v>
      </c>
    </row>
    <row r="93" spans="1:65" s="2" customFormat="1" ht="24.15" customHeight="1">
      <c r="A93" s="40"/>
      <c r="B93" s="41"/>
      <c r="C93" s="206" t="s">
        <v>137</v>
      </c>
      <c r="D93" s="206" t="s">
        <v>117</v>
      </c>
      <c r="E93" s="207" t="s">
        <v>138</v>
      </c>
      <c r="F93" s="208" t="s">
        <v>139</v>
      </c>
      <c r="G93" s="209" t="s">
        <v>120</v>
      </c>
      <c r="H93" s="210">
        <v>1</v>
      </c>
      <c r="I93" s="211"/>
      <c r="J93" s="212">
        <f>ROUND(I93*H93,2)</f>
        <v>0</v>
      </c>
      <c r="K93" s="208" t="s">
        <v>121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122</v>
      </c>
      <c r="AT93" s="217" t="s">
        <v>117</v>
      </c>
      <c r="AU93" s="217" t="s">
        <v>81</v>
      </c>
      <c r="AY93" s="19" t="s">
        <v>114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79</v>
      </c>
      <c r="BK93" s="218">
        <f>ROUND(I93*H93,2)</f>
        <v>0</v>
      </c>
      <c r="BL93" s="19" t="s">
        <v>122</v>
      </c>
      <c r="BM93" s="217" t="s">
        <v>140</v>
      </c>
    </row>
    <row r="94" spans="1:47" s="2" customFormat="1" ht="12">
      <c r="A94" s="40"/>
      <c r="B94" s="41"/>
      <c r="C94" s="42"/>
      <c r="D94" s="219" t="s">
        <v>124</v>
      </c>
      <c r="E94" s="42"/>
      <c r="F94" s="220" t="s">
        <v>141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124</v>
      </c>
      <c r="AU94" s="19" t="s">
        <v>81</v>
      </c>
    </row>
    <row r="95" spans="1:65" s="2" customFormat="1" ht="16.5" customHeight="1">
      <c r="A95" s="40"/>
      <c r="B95" s="41"/>
      <c r="C95" s="206" t="s">
        <v>113</v>
      </c>
      <c r="D95" s="206" t="s">
        <v>117</v>
      </c>
      <c r="E95" s="207" t="s">
        <v>142</v>
      </c>
      <c r="F95" s="208" t="s">
        <v>143</v>
      </c>
      <c r="G95" s="209" t="s">
        <v>120</v>
      </c>
      <c r="H95" s="210">
        <v>1</v>
      </c>
      <c r="I95" s="211"/>
      <c r="J95" s="212">
        <f>ROUND(I95*H95,2)</f>
        <v>0</v>
      </c>
      <c r="K95" s="208" t="s">
        <v>121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122</v>
      </c>
      <c r="AT95" s="217" t="s">
        <v>117</v>
      </c>
      <c r="AU95" s="217" t="s">
        <v>81</v>
      </c>
      <c r="AY95" s="19" t="s">
        <v>114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79</v>
      </c>
      <c r="BK95" s="218">
        <f>ROUND(I95*H95,2)</f>
        <v>0</v>
      </c>
      <c r="BL95" s="19" t="s">
        <v>122</v>
      </c>
      <c r="BM95" s="217" t="s">
        <v>144</v>
      </c>
    </row>
    <row r="96" spans="1:47" s="2" customFormat="1" ht="12">
      <c r="A96" s="40"/>
      <c r="B96" s="41"/>
      <c r="C96" s="42"/>
      <c r="D96" s="219" t="s">
        <v>124</v>
      </c>
      <c r="E96" s="42"/>
      <c r="F96" s="220" t="s">
        <v>145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124</v>
      </c>
      <c r="AU96" s="19" t="s">
        <v>81</v>
      </c>
    </row>
    <row r="97" spans="1:65" s="2" customFormat="1" ht="16.5" customHeight="1">
      <c r="A97" s="40"/>
      <c r="B97" s="41"/>
      <c r="C97" s="206" t="s">
        <v>146</v>
      </c>
      <c r="D97" s="206" t="s">
        <v>117</v>
      </c>
      <c r="E97" s="207" t="s">
        <v>147</v>
      </c>
      <c r="F97" s="208" t="s">
        <v>148</v>
      </c>
      <c r="G97" s="209" t="s">
        <v>120</v>
      </c>
      <c r="H97" s="210">
        <v>1</v>
      </c>
      <c r="I97" s="211"/>
      <c r="J97" s="212">
        <f>ROUND(I97*H97,2)</f>
        <v>0</v>
      </c>
      <c r="K97" s="208" t="s">
        <v>121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122</v>
      </c>
      <c r="AT97" s="217" t="s">
        <v>117</v>
      </c>
      <c r="AU97" s="217" t="s">
        <v>81</v>
      </c>
      <c r="AY97" s="19" t="s">
        <v>114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122</v>
      </c>
      <c r="BM97" s="217" t="s">
        <v>149</v>
      </c>
    </row>
    <row r="98" spans="1:47" s="2" customFormat="1" ht="12">
      <c r="A98" s="40"/>
      <c r="B98" s="41"/>
      <c r="C98" s="42"/>
      <c r="D98" s="219" t="s">
        <v>124</v>
      </c>
      <c r="E98" s="42"/>
      <c r="F98" s="220" t="s">
        <v>150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124</v>
      </c>
      <c r="AU98" s="19" t="s">
        <v>81</v>
      </c>
    </row>
    <row r="99" spans="1:65" s="2" customFormat="1" ht="16.5" customHeight="1">
      <c r="A99" s="40"/>
      <c r="B99" s="41"/>
      <c r="C99" s="206" t="s">
        <v>151</v>
      </c>
      <c r="D99" s="206" t="s">
        <v>117</v>
      </c>
      <c r="E99" s="207" t="s">
        <v>152</v>
      </c>
      <c r="F99" s="208" t="s">
        <v>153</v>
      </c>
      <c r="G99" s="209" t="s">
        <v>120</v>
      </c>
      <c r="H99" s="210">
        <v>1</v>
      </c>
      <c r="I99" s="211"/>
      <c r="J99" s="212">
        <f>ROUND(I99*H99,2)</f>
        <v>0</v>
      </c>
      <c r="K99" s="208" t="s">
        <v>121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122</v>
      </c>
      <c r="AT99" s="217" t="s">
        <v>117</v>
      </c>
      <c r="AU99" s="217" t="s">
        <v>81</v>
      </c>
      <c r="AY99" s="19" t="s">
        <v>114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122</v>
      </c>
      <c r="BM99" s="217" t="s">
        <v>154</v>
      </c>
    </row>
    <row r="100" spans="1:47" s="2" customFormat="1" ht="12">
      <c r="A100" s="40"/>
      <c r="B100" s="41"/>
      <c r="C100" s="42"/>
      <c r="D100" s="219" t="s">
        <v>124</v>
      </c>
      <c r="E100" s="42"/>
      <c r="F100" s="220" t="s">
        <v>155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124</v>
      </c>
      <c r="AU100" s="19" t="s">
        <v>81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156</v>
      </c>
      <c r="F101" s="204" t="s">
        <v>157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113</v>
      </c>
      <c r="AT101" s="202" t="s">
        <v>71</v>
      </c>
      <c r="AU101" s="202" t="s">
        <v>79</v>
      </c>
      <c r="AY101" s="201" t="s">
        <v>114</v>
      </c>
      <c r="BK101" s="203">
        <f>SUM(BK102:BK103)</f>
        <v>0</v>
      </c>
    </row>
    <row r="102" spans="1:65" s="2" customFormat="1" ht="21.75" customHeight="1">
      <c r="A102" s="40"/>
      <c r="B102" s="41"/>
      <c r="C102" s="206" t="s">
        <v>158</v>
      </c>
      <c r="D102" s="206" t="s">
        <v>117</v>
      </c>
      <c r="E102" s="207" t="s">
        <v>159</v>
      </c>
      <c r="F102" s="208" t="s">
        <v>160</v>
      </c>
      <c r="G102" s="209" t="s">
        <v>120</v>
      </c>
      <c r="H102" s="210">
        <v>1</v>
      </c>
      <c r="I102" s="211"/>
      <c r="J102" s="212">
        <f>ROUND(I102*H102,2)</f>
        <v>0</v>
      </c>
      <c r="K102" s="208" t="s">
        <v>121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122</v>
      </c>
      <c r="AT102" s="217" t="s">
        <v>117</v>
      </c>
      <c r="AU102" s="217" t="s">
        <v>81</v>
      </c>
      <c r="AY102" s="19" t="s">
        <v>114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79</v>
      </c>
      <c r="BK102" s="218">
        <f>ROUND(I102*H102,2)</f>
        <v>0</v>
      </c>
      <c r="BL102" s="19" t="s">
        <v>122</v>
      </c>
      <c r="BM102" s="217" t="s">
        <v>161</v>
      </c>
    </row>
    <row r="103" spans="1:47" s="2" customFormat="1" ht="12">
      <c r="A103" s="40"/>
      <c r="B103" s="41"/>
      <c r="C103" s="42"/>
      <c r="D103" s="219" t="s">
        <v>124</v>
      </c>
      <c r="E103" s="42"/>
      <c r="F103" s="220" t="s">
        <v>162</v>
      </c>
      <c r="G103" s="42"/>
      <c r="H103" s="42"/>
      <c r="I103" s="221"/>
      <c r="J103" s="42"/>
      <c r="K103" s="42"/>
      <c r="L103" s="46"/>
      <c r="M103" s="224"/>
      <c r="N103" s="225"/>
      <c r="O103" s="226"/>
      <c r="P103" s="226"/>
      <c r="Q103" s="226"/>
      <c r="R103" s="226"/>
      <c r="S103" s="226"/>
      <c r="T103" s="22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124</v>
      </c>
      <c r="AU103" s="19" t="s">
        <v>81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80EB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011134000"/>
    <hyperlink ref="F89" r:id="rId2" display="https://podminky.urs.cz/item/CS_URS_2021_02/012002000"/>
    <hyperlink ref="F91" r:id="rId3" display="https://podminky.urs.cz/item/CS_URS_2021_02/013254000"/>
    <hyperlink ref="F94" r:id="rId4" display="https://podminky.urs.cz/item/CS_URS_2021_02/030001000"/>
    <hyperlink ref="F96" r:id="rId5" display="https://podminky.urs.cz/item/CS_URS_2021_02/033002000"/>
    <hyperlink ref="F98" r:id="rId6" display="https://podminky.urs.cz/item/CS_URS_2021_02/034002000"/>
    <hyperlink ref="F100" r:id="rId7" display="https://podminky.urs.cz/item/CS_URS_2021_02/034303000"/>
    <hyperlink ref="F103" r:id="rId8" display="https://podminky.urs.cz/item/CS_URS_2021_02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Areál Baník - retence dešťových vod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ROUND((SUM(BE94:BE521)),2)</f>
        <v>0</v>
      </c>
      <c r="G33" s="40"/>
      <c r="H33" s="40"/>
      <c r="I33" s="150">
        <v>0.21</v>
      </c>
      <c r="J33" s="149">
        <f>ROUND(((SUM(BE94:BE521))*I33),2)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ROUND((SUM(BF94:BF521)),2)</f>
        <v>0</v>
      </c>
      <c r="G34" s="40"/>
      <c r="H34" s="40"/>
      <c r="I34" s="150">
        <v>0.15</v>
      </c>
      <c r="J34" s="149">
        <f>ROUND(((SUM(BF94:BF521))*I34),2)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ROUND((SUM(BG94:BG521)),2)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ROUND((SUM(BH94:BH521)),2)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ROUND((SUM(BI94:BI521)),2)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Areál Baník - retence dešťových vod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Retence dešťových vod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10. 1. 2022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>Ing. Martin Dědič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164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165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166</v>
      </c>
      <c r="E62" s="176"/>
      <c r="F62" s="176"/>
      <c r="G62" s="176"/>
      <c r="H62" s="176"/>
      <c r="I62" s="176"/>
      <c r="J62" s="177">
        <f>J177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167</v>
      </c>
      <c r="E63" s="176"/>
      <c r="F63" s="176"/>
      <c r="G63" s="176"/>
      <c r="H63" s="176"/>
      <c r="I63" s="176"/>
      <c r="J63" s="177">
        <f>J181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168</v>
      </c>
      <c r="E64" s="176"/>
      <c r="F64" s="176"/>
      <c r="G64" s="176"/>
      <c r="H64" s="176"/>
      <c r="I64" s="176"/>
      <c r="J64" s="177">
        <f>J185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169</v>
      </c>
      <c r="E65" s="176"/>
      <c r="F65" s="176"/>
      <c r="G65" s="176"/>
      <c r="H65" s="176"/>
      <c r="I65" s="176"/>
      <c r="J65" s="177">
        <f>J238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170</v>
      </c>
      <c r="E66" s="176"/>
      <c r="F66" s="176"/>
      <c r="G66" s="176"/>
      <c r="H66" s="176"/>
      <c r="I66" s="176"/>
      <c r="J66" s="177">
        <f>J408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171</v>
      </c>
      <c r="E67" s="176"/>
      <c r="F67" s="176"/>
      <c r="G67" s="176"/>
      <c r="H67" s="176"/>
      <c r="I67" s="176"/>
      <c r="J67" s="177">
        <f>J433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172</v>
      </c>
      <c r="E68" s="176"/>
      <c r="F68" s="176"/>
      <c r="G68" s="176"/>
      <c r="H68" s="176"/>
      <c r="I68" s="176"/>
      <c r="J68" s="177">
        <f>J445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173</v>
      </c>
      <c r="E69" s="170"/>
      <c r="F69" s="170"/>
      <c r="G69" s="170"/>
      <c r="H69" s="170"/>
      <c r="I69" s="170"/>
      <c r="J69" s="171">
        <f>J450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174</v>
      </c>
      <c r="E70" s="176"/>
      <c r="F70" s="176"/>
      <c r="G70" s="176"/>
      <c r="H70" s="176"/>
      <c r="I70" s="176"/>
      <c r="J70" s="177">
        <f>J451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175</v>
      </c>
      <c r="E71" s="176"/>
      <c r="F71" s="176"/>
      <c r="G71" s="176"/>
      <c r="H71" s="176"/>
      <c r="I71" s="176"/>
      <c r="J71" s="177">
        <f>J458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176</v>
      </c>
      <c r="E72" s="176"/>
      <c r="F72" s="176"/>
      <c r="G72" s="176"/>
      <c r="H72" s="176"/>
      <c r="I72" s="176"/>
      <c r="J72" s="177">
        <f>J472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177</v>
      </c>
      <c r="E73" s="176"/>
      <c r="F73" s="176"/>
      <c r="G73" s="176"/>
      <c r="H73" s="176"/>
      <c r="I73" s="176"/>
      <c r="J73" s="177">
        <f>J478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178</v>
      </c>
      <c r="E74" s="176"/>
      <c r="F74" s="176"/>
      <c r="G74" s="176"/>
      <c r="H74" s="176"/>
      <c r="I74" s="176"/>
      <c r="J74" s="177">
        <f>J488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99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2" t="str">
        <f>E7</f>
        <v>Areál Baník - retence dešťových vod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89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01 - Retence dešťových vod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areál Baník Sokolov</v>
      </c>
      <c r="G88" s="42"/>
      <c r="H88" s="42"/>
      <c r="I88" s="34" t="s">
        <v>23</v>
      </c>
      <c r="J88" s="74" t="str">
        <f>IF(J12="","",J12)</f>
        <v>10. 1. 2022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E15</f>
        <v>Město Sokolov</v>
      </c>
      <c r="G90" s="42"/>
      <c r="H90" s="42"/>
      <c r="I90" s="34" t="s">
        <v>31</v>
      </c>
      <c r="J90" s="38" t="str">
        <f>E21</f>
        <v>Ing. Martin Dědič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IF(E18="","",E18)</f>
        <v>Vyplň údaj</v>
      </c>
      <c r="G91" s="42"/>
      <c r="H91" s="42"/>
      <c r="I91" s="34" t="s">
        <v>34</v>
      </c>
      <c r="J91" s="38" t="str">
        <f>E24</f>
        <v xml:space="preserve"> 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100</v>
      </c>
      <c r="D93" s="182" t="s">
        <v>57</v>
      </c>
      <c r="E93" s="182" t="s">
        <v>53</v>
      </c>
      <c r="F93" s="182" t="s">
        <v>54</v>
      </c>
      <c r="G93" s="182" t="s">
        <v>101</v>
      </c>
      <c r="H93" s="182" t="s">
        <v>102</v>
      </c>
      <c r="I93" s="182" t="s">
        <v>103</v>
      </c>
      <c r="J93" s="182" t="s">
        <v>93</v>
      </c>
      <c r="K93" s="183" t="s">
        <v>104</v>
      </c>
      <c r="L93" s="184"/>
      <c r="M93" s="94" t="s">
        <v>19</v>
      </c>
      <c r="N93" s="95" t="s">
        <v>42</v>
      </c>
      <c r="O93" s="95" t="s">
        <v>105</v>
      </c>
      <c r="P93" s="95" t="s">
        <v>106</v>
      </c>
      <c r="Q93" s="95" t="s">
        <v>107</v>
      </c>
      <c r="R93" s="95" t="s">
        <v>108</v>
      </c>
      <c r="S93" s="95" t="s">
        <v>109</v>
      </c>
      <c r="T93" s="96" t="s">
        <v>110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111</v>
      </c>
      <c r="D94" s="42"/>
      <c r="E94" s="42"/>
      <c r="F94" s="42"/>
      <c r="G94" s="42"/>
      <c r="H94" s="42"/>
      <c r="I94" s="42"/>
      <c r="J94" s="185">
        <f>BK94</f>
        <v>0</v>
      </c>
      <c r="K94" s="42"/>
      <c r="L94" s="46"/>
      <c r="M94" s="97"/>
      <c r="N94" s="186"/>
      <c r="O94" s="98"/>
      <c r="P94" s="187">
        <f>P95+P450</f>
        <v>0</v>
      </c>
      <c r="Q94" s="98"/>
      <c r="R94" s="187">
        <f>R95+R450</f>
        <v>1184.99625598</v>
      </c>
      <c r="S94" s="98"/>
      <c r="T94" s="188">
        <f>T95+T450</f>
        <v>271.9325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94</v>
      </c>
      <c r="BK94" s="189">
        <f>BK95+BK450</f>
        <v>0</v>
      </c>
    </row>
    <row r="95" spans="1:63" s="12" customFormat="1" ht="25.9" customHeight="1">
      <c r="A95" s="12"/>
      <c r="B95" s="190"/>
      <c r="C95" s="191"/>
      <c r="D95" s="192" t="s">
        <v>71</v>
      </c>
      <c r="E95" s="193" t="s">
        <v>179</v>
      </c>
      <c r="F95" s="193" t="s">
        <v>180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P96+P177+P181+P185+P238+P408+P433+P445</f>
        <v>0</v>
      </c>
      <c r="Q95" s="198"/>
      <c r="R95" s="199">
        <f>R96+R177+R181+R185+R238+R408+R433+R445</f>
        <v>1184.5860905799998</v>
      </c>
      <c r="S95" s="198"/>
      <c r="T95" s="200">
        <f>T96+T177+T181+T185+T238+T408+T433+T445</f>
        <v>271.9325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71</v>
      </c>
      <c r="AU95" s="202" t="s">
        <v>72</v>
      </c>
      <c r="AY95" s="201" t="s">
        <v>114</v>
      </c>
      <c r="BK95" s="203">
        <f>BK96+BK177+BK181+BK185+BK238+BK408+BK433+BK445</f>
        <v>0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79</v>
      </c>
      <c r="F96" s="204" t="s">
        <v>181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SUM(P97:P176)</f>
        <v>0</v>
      </c>
      <c r="Q96" s="198"/>
      <c r="R96" s="199">
        <f>SUM(R97:R176)</f>
        <v>870.5257959999999</v>
      </c>
      <c r="S96" s="198"/>
      <c r="T96" s="200">
        <f>SUM(T97:T176)</f>
        <v>271.9325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79</v>
      </c>
      <c r="AT96" s="202" t="s">
        <v>71</v>
      </c>
      <c r="AU96" s="202" t="s">
        <v>79</v>
      </c>
      <c r="AY96" s="201" t="s">
        <v>114</v>
      </c>
      <c r="BK96" s="203">
        <f>SUM(BK97:BK176)</f>
        <v>0</v>
      </c>
    </row>
    <row r="97" spans="1:65" s="2" customFormat="1" ht="37.8" customHeight="1">
      <c r="A97" s="40"/>
      <c r="B97" s="41"/>
      <c r="C97" s="206" t="s">
        <v>79</v>
      </c>
      <c r="D97" s="206" t="s">
        <v>117</v>
      </c>
      <c r="E97" s="207" t="s">
        <v>182</v>
      </c>
      <c r="F97" s="208" t="s">
        <v>183</v>
      </c>
      <c r="G97" s="209" t="s">
        <v>184</v>
      </c>
      <c r="H97" s="210">
        <v>61.28</v>
      </c>
      <c r="I97" s="211"/>
      <c r="J97" s="212">
        <f>ROUND(I97*H97,2)</f>
        <v>0</v>
      </c>
      <c r="K97" s="208" t="s">
        <v>185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0.26</v>
      </c>
      <c r="T97" s="216">
        <f>S97*H97</f>
        <v>15.9328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137</v>
      </c>
      <c r="AT97" s="217" t="s">
        <v>117</v>
      </c>
      <c r="AU97" s="217" t="s">
        <v>81</v>
      </c>
      <c r="AY97" s="19" t="s">
        <v>114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137</v>
      </c>
      <c r="BM97" s="217" t="s">
        <v>186</v>
      </c>
    </row>
    <row r="98" spans="1:47" s="2" customFormat="1" ht="12">
      <c r="A98" s="40"/>
      <c r="B98" s="41"/>
      <c r="C98" s="42"/>
      <c r="D98" s="219" t="s">
        <v>124</v>
      </c>
      <c r="E98" s="42"/>
      <c r="F98" s="220" t="s">
        <v>187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124</v>
      </c>
      <c r="AU98" s="19" t="s">
        <v>81</v>
      </c>
    </row>
    <row r="99" spans="1:51" s="13" customFormat="1" ht="12">
      <c r="A99" s="13"/>
      <c r="B99" s="228"/>
      <c r="C99" s="229"/>
      <c r="D99" s="230" t="s">
        <v>188</v>
      </c>
      <c r="E99" s="231" t="s">
        <v>19</v>
      </c>
      <c r="F99" s="232" t="s">
        <v>189</v>
      </c>
      <c r="G99" s="229"/>
      <c r="H99" s="233">
        <v>61.28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188</v>
      </c>
      <c r="AU99" s="239" t="s">
        <v>81</v>
      </c>
      <c r="AV99" s="13" t="s">
        <v>81</v>
      </c>
      <c r="AW99" s="13" t="s">
        <v>33</v>
      </c>
      <c r="AX99" s="13" t="s">
        <v>79</v>
      </c>
      <c r="AY99" s="239" t="s">
        <v>114</v>
      </c>
    </row>
    <row r="100" spans="1:65" s="2" customFormat="1" ht="37.8" customHeight="1">
      <c r="A100" s="40"/>
      <c r="B100" s="41"/>
      <c r="C100" s="206" t="s">
        <v>81</v>
      </c>
      <c r="D100" s="206" t="s">
        <v>117</v>
      </c>
      <c r="E100" s="207" t="s">
        <v>190</v>
      </c>
      <c r="F100" s="208" t="s">
        <v>191</v>
      </c>
      <c r="G100" s="209" t="s">
        <v>184</v>
      </c>
      <c r="H100" s="210">
        <v>115</v>
      </c>
      <c r="I100" s="211"/>
      <c r="J100" s="212">
        <f>ROUND(I100*H100,2)</f>
        <v>0</v>
      </c>
      <c r="K100" s="208" t="s">
        <v>185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0.19</v>
      </c>
      <c r="T100" s="216">
        <f>S100*H100</f>
        <v>21.85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137</v>
      </c>
      <c r="AT100" s="217" t="s">
        <v>117</v>
      </c>
      <c r="AU100" s="217" t="s">
        <v>81</v>
      </c>
      <c r="AY100" s="19" t="s">
        <v>114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137</v>
      </c>
      <c r="BM100" s="217" t="s">
        <v>192</v>
      </c>
    </row>
    <row r="101" spans="1:47" s="2" customFormat="1" ht="12">
      <c r="A101" s="40"/>
      <c r="B101" s="41"/>
      <c r="C101" s="42"/>
      <c r="D101" s="219" t="s">
        <v>124</v>
      </c>
      <c r="E101" s="42"/>
      <c r="F101" s="220" t="s">
        <v>193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124</v>
      </c>
      <c r="AU101" s="19" t="s">
        <v>81</v>
      </c>
    </row>
    <row r="102" spans="1:51" s="13" customFormat="1" ht="12">
      <c r="A102" s="13"/>
      <c r="B102" s="228"/>
      <c r="C102" s="229"/>
      <c r="D102" s="230" t="s">
        <v>188</v>
      </c>
      <c r="E102" s="231" t="s">
        <v>19</v>
      </c>
      <c r="F102" s="232" t="s">
        <v>194</v>
      </c>
      <c r="G102" s="229"/>
      <c r="H102" s="233">
        <v>115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188</v>
      </c>
      <c r="AU102" s="239" t="s">
        <v>81</v>
      </c>
      <c r="AV102" s="13" t="s">
        <v>81</v>
      </c>
      <c r="AW102" s="13" t="s">
        <v>33</v>
      </c>
      <c r="AX102" s="13" t="s">
        <v>79</v>
      </c>
      <c r="AY102" s="239" t="s">
        <v>114</v>
      </c>
    </row>
    <row r="103" spans="1:65" s="2" customFormat="1" ht="37.8" customHeight="1">
      <c r="A103" s="40"/>
      <c r="B103" s="41"/>
      <c r="C103" s="206" t="s">
        <v>130</v>
      </c>
      <c r="D103" s="206" t="s">
        <v>117</v>
      </c>
      <c r="E103" s="207" t="s">
        <v>195</v>
      </c>
      <c r="F103" s="208" t="s">
        <v>196</v>
      </c>
      <c r="G103" s="209" t="s">
        <v>184</v>
      </c>
      <c r="H103" s="210">
        <v>193.18</v>
      </c>
      <c r="I103" s="211"/>
      <c r="J103" s="212">
        <f>ROUND(I103*H103,2)</f>
        <v>0</v>
      </c>
      <c r="K103" s="208" t="s">
        <v>185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0.29</v>
      </c>
      <c r="T103" s="216">
        <f>S103*H103</f>
        <v>56.0222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137</v>
      </c>
      <c r="AT103" s="217" t="s">
        <v>117</v>
      </c>
      <c r="AU103" s="217" t="s">
        <v>81</v>
      </c>
      <c r="AY103" s="19" t="s">
        <v>114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137</v>
      </c>
      <c r="BM103" s="217" t="s">
        <v>197</v>
      </c>
    </row>
    <row r="104" spans="1:47" s="2" customFormat="1" ht="12">
      <c r="A104" s="40"/>
      <c r="B104" s="41"/>
      <c r="C104" s="42"/>
      <c r="D104" s="219" t="s">
        <v>124</v>
      </c>
      <c r="E104" s="42"/>
      <c r="F104" s="220" t="s">
        <v>198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124</v>
      </c>
      <c r="AU104" s="19" t="s">
        <v>81</v>
      </c>
    </row>
    <row r="105" spans="1:51" s="13" customFormat="1" ht="12">
      <c r="A105" s="13"/>
      <c r="B105" s="228"/>
      <c r="C105" s="229"/>
      <c r="D105" s="230" t="s">
        <v>188</v>
      </c>
      <c r="E105" s="231" t="s">
        <v>19</v>
      </c>
      <c r="F105" s="232" t="s">
        <v>199</v>
      </c>
      <c r="G105" s="229"/>
      <c r="H105" s="233">
        <v>193.18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188</v>
      </c>
      <c r="AU105" s="239" t="s">
        <v>81</v>
      </c>
      <c r="AV105" s="13" t="s">
        <v>81</v>
      </c>
      <c r="AW105" s="13" t="s">
        <v>33</v>
      </c>
      <c r="AX105" s="13" t="s">
        <v>79</v>
      </c>
      <c r="AY105" s="239" t="s">
        <v>114</v>
      </c>
    </row>
    <row r="106" spans="1:65" s="2" customFormat="1" ht="37.8" customHeight="1">
      <c r="A106" s="40"/>
      <c r="B106" s="41"/>
      <c r="C106" s="206" t="s">
        <v>137</v>
      </c>
      <c r="D106" s="206" t="s">
        <v>117</v>
      </c>
      <c r="E106" s="207" t="s">
        <v>200</v>
      </c>
      <c r="F106" s="208" t="s">
        <v>201</v>
      </c>
      <c r="G106" s="209" t="s">
        <v>184</v>
      </c>
      <c r="H106" s="210">
        <v>115</v>
      </c>
      <c r="I106" s="211"/>
      <c r="J106" s="212">
        <f>ROUND(I106*H106,2)</f>
        <v>0</v>
      </c>
      <c r="K106" s="208" t="s">
        <v>185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0.58</v>
      </c>
      <c r="T106" s="216">
        <f>S106*H106</f>
        <v>66.69999999999999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137</v>
      </c>
      <c r="AT106" s="217" t="s">
        <v>117</v>
      </c>
      <c r="AU106" s="217" t="s">
        <v>81</v>
      </c>
      <c r="AY106" s="19" t="s">
        <v>114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137</v>
      </c>
      <c r="BM106" s="217" t="s">
        <v>202</v>
      </c>
    </row>
    <row r="107" spans="1:47" s="2" customFormat="1" ht="12">
      <c r="A107" s="40"/>
      <c r="B107" s="41"/>
      <c r="C107" s="42"/>
      <c r="D107" s="219" t="s">
        <v>124</v>
      </c>
      <c r="E107" s="42"/>
      <c r="F107" s="220" t="s">
        <v>203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124</v>
      </c>
      <c r="AU107" s="19" t="s">
        <v>81</v>
      </c>
    </row>
    <row r="108" spans="1:51" s="13" customFormat="1" ht="12">
      <c r="A108" s="13"/>
      <c r="B108" s="228"/>
      <c r="C108" s="229"/>
      <c r="D108" s="230" t="s">
        <v>188</v>
      </c>
      <c r="E108" s="231" t="s">
        <v>19</v>
      </c>
      <c r="F108" s="232" t="s">
        <v>194</v>
      </c>
      <c r="G108" s="229"/>
      <c r="H108" s="233">
        <v>115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188</v>
      </c>
      <c r="AU108" s="239" t="s">
        <v>81</v>
      </c>
      <c r="AV108" s="13" t="s">
        <v>81</v>
      </c>
      <c r="AW108" s="13" t="s">
        <v>33</v>
      </c>
      <c r="AX108" s="13" t="s">
        <v>79</v>
      </c>
      <c r="AY108" s="239" t="s">
        <v>114</v>
      </c>
    </row>
    <row r="109" spans="1:65" s="2" customFormat="1" ht="37.8" customHeight="1">
      <c r="A109" s="40"/>
      <c r="B109" s="41"/>
      <c r="C109" s="206" t="s">
        <v>113</v>
      </c>
      <c r="D109" s="206" t="s">
        <v>117</v>
      </c>
      <c r="E109" s="207" t="s">
        <v>204</v>
      </c>
      <c r="F109" s="208" t="s">
        <v>205</v>
      </c>
      <c r="G109" s="209" t="s">
        <v>184</v>
      </c>
      <c r="H109" s="210">
        <v>131.9</v>
      </c>
      <c r="I109" s="211"/>
      <c r="J109" s="212">
        <f>ROUND(I109*H109,2)</f>
        <v>0</v>
      </c>
      <c r="K109" s="208" t="s">
        <v>185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0.625</v>
      </c>
      <c r="T109" s="216">
        <f>S109*H109</f>
        <v>82.4375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137</v>
      </c>
      <c r="AT109" s="217" t="s">
        <v>117</v>
      </c>
      <c r="AU109" s="217" t="s">
        <v>81</v>
      </c>
      <c r="AY109" s="19" t="s">
        <v>114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137</v>
      </c>
      <c r="BM109" s="217" t="s">
        <v>206</v>
      </c>
    </row>
    <row r="110" spans="1:47" s="2" customFormat="1" ht="12">
      <c r="A110" s="40"/>
      <c r="B110" s="41"/>
      <c r="C110" s="42"/>
      <c r="D110" s="219" t="s">
        <v>124</v>
      </c>
      <c r="E110" s="42"/>
      <c r="F110" s="220" t="s">
        <v>207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124</v>
      </c>
      <c r="AU110" s="19" t="s">
        <v>81</v>
      </c>
    </row>
    <row r="111" spans="1:51" s="13" customFormat="1" ht="12">
      <c r="A111" s="13"/>
      <c r="B111" s="228"/>
      <c r="C111" s="229"/>
      <c r="D111" s="230" t="s">
        <v>188</v>
      </c>
      <c r="E111" s="231" t="s">
        <v>19</v>
      </c>
      <c r="F111" s="232" t="s">
        <v>208</v>
      </c>
      <c r="G111" s="229"/>
      <c r="H111" s="233">
        <v>131.9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188</v>
      </c>
      <c r="AU111" s="239" t="s">
        <v>81</v>
      </c>
      <c r="AV111" s="13" t="s">
        <v>81</v>
      </c>
      <c r="AW111" s="13" t="s">
        <v>33</v>
      </c>
      <c r="AX111" s="13" t="s">
        <v>79</v>
      </c>
      <c r="AY111" s="239" t="s">
        <v>114</v>
      </c>
    </row>
    <row r="112" spans="1:65" s="2" customFormat="1" ht="37.8" customHeight="1">
      <c r="A112" s="40"/>
      <c r="B112" s="41"/>
      <c r="C112" s="206" t="s">
        <v>146</v>
      </c>
      <c r="D112" s="206" t="s">
        <v>117</v>
      </c>
      <c r="E112" s="207" t="s">
        <v>209</v>
      </c>
      <c r="F112" s="208" t="s">
        <v>210</v>
      </c>
      <c r="G112" s="209" t="s">
        <v>184</v>
      </c>
      <c r="H112" s="210">
        <v>115</v>
      </c>
      <c r="I112" s="211"/>
      <c r="J112" s="212">
        <f>ROUND(I112*H112,2)</f>
        <v>0</v>
      </c>
      <c r="K112" s="208" t="s">
        <v>185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0.22</v>
      </c>
      <c r="T112" s="216">
        <f>S112*H112</f>
        <v>25.3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137</v>
      </c>
      <c r="AT112" s="217" t="s">
        <v>117</v>
      </c>
      <c r="AU112" s="217" t="s">
        <v>81</v>
      </c>
      <c r="AY112" s="19" t="s">
        <v>114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137</v>
      </c>
      <c r="BM112" s="217" t="s">
        <v>211</v>
      </c>
    </row>
    <row r="113" spans="1:47" s="2" customFormat="1" ht="12">
      <c r="A113" s="40"/>
      <c r="B113" s="41"/>
      <c r="C113" s="42"/>
      <c r="D113" s="219" t="s">
        <v>124</v>
      </c>
      <c r="E113" s="42"/>
      <c r="F113" s="220" t="s">
        <v>212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124</v>
      </c>
      <c r="AU113" s="19" t="s">
        <v>81</v>
      </c>
    </row>
    <row r="114" spans="1:51" s="13" customFormat="1" ht="12">
      <c r="A114" s="13"/>
      <c r="B114" s="228"/>
      <c r="C114" s="229"/>
      <c r="D114" s="230" t="s">
        <v>188</v>
      </c>
      <c r="E114" s="231" t="s">
        <v>19</v>
      </c>
      <c r="F114" s="232" t="s">
        <v>194</v>
      </c>
      <c r="G114" s="229"/>
      <c r="H114" s="233">
        <v>115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188</v>
      </c>
      <c r="AU114" s="239" t="s">
        <v>81</v>
      </c>
      <c r="AV114" s="13" t="s">
        <v>81</v>
      </c>
      <c r="AW114" s="13" t="s">
        <v>33</v>
      </c>
      <c r="AX114" s="13" t="s">
        <v>79</v>
      </c>
      <c r="AY114" s="239" t="s">
        <v>114</v>
      </c>
    </row>
    <row r="115" spans="1:65" s="2" customFormat="1" ht="24.15" customHeight="1">
      <c r="A115" s="40"/>
      <c r="B115" s="41"/>
      <c r="C115" s="206" t="s">
        <v>151</v>
      </c>
      <c r="D115" s="206" t="s">
        <v>117</v>
      </c>
      <c r="E115" s="207" t="s">
        <v>213</v>
      </c>
      <c r="F115" s="208" t="s">
        <v>214</v>
      </c>
      <c r="G115" s="209" t="s">
        <v>215</v>
      </c>
      <c r="H115" s="210">
        <v>18</v>
      </c>
      <c r="I115" s="211"/>
      <c r="J115" s="212">
        <f>ROUND(I115*H115,2)</f>
        <v>0</v>
      </c>
      <c r="K115" s="208" t="s">
        <v>185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0.205</v>
      </c>
      <c r="T115" s="216">
        <f>S115*H115</f>
        <v>3.69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137</v>
      </c>
      <c r="AT115" s="217" t="s">
        <v>117</v>
      </c>
      <c r="AU115" s="217" t="s">
        <v>81</v>
      </c>
      <c r="AY115" s="19" t="s">
        <v>114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137</v>
      </c>
      <c r="BM115" s="217" t="s">
        <v>216</v>
      </c>
    </row>
    <row r="116" spans="1:47" s="2" customFormat="1" ht="12">
      <c r="A116" s="40"/>
      <c r="B116" s="41"/>
      <c r="C116" s="42"/>
      <c r="D116" s="219" t="s">
        <v>124</v>
      </c>
      <c r="E116" s="42"/>
      <c r="F116" s="220" t="s">
        <v>217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124</v>
      </c>
      <c r="AU116" s="19" t="s">
        <v>81</v>
      </c>
    </row>
    <row r="117" spans="1:51" s="13" customFormat="1" ht="12">
      <c r="A117" s="13"/>
      <c r="B117" s="228"/>
      <c r="C117" s="229"/>
      <c r="D117" s="230" t="s">
        <v>188</v>
      </c>
      <c r="E117" s="231" t="s">
        <v>19</v>
      </c>
      <c r="F117" s="232" t="s">
        <v>218</v>
      </c>
      <c r="G117" s="229"/>
      <c r="H117" s="233">
        <v>18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188</v>
      </c>
      <c r="AU117" s="239" t="s">
        <v>81</v>
      </c>
      <c r="AV117" s="13" t="s">
        <v>81</v>
      </c>
      <c r="AW117" s="13" t="s">
        <v>33</v>
      </c>
      <c r="AX117" s="13" t="s">
        <v>79</v>
      </c>
      <c r="AY117" s="239" t="s">
        <v>114</v>
      </c>
    </row>
    <row r="118" spans="1:65" s="2" customFormat="1" ht="24.15" customHeight="1">
      <c r="A118" s="40"/>
      <c r="B118" s="41"/>
      <c r="C118" s="206" t="s">
        <v>158</v>
      </c>
      <c r="D118" s="206" t="s">
        <v>117</v>
      </c>
      <c r="E118" s="207" t="s">
        <v>219</v>
      </c>
      <c r="F118" s="208" t="s">
        <v>220</v>
      </c>
      <c r="G118" s="209" t="s">
        <v>221</v>
      </c>
      <c r="H118" s="210">
        <v>1236</v>
      </c>
      <c r="I118" s="211"/>
      <c r="J118" s="212">
        <f>ROUND(I118*H118,2)</f>
        <v>0</v>
      </c>
      <c r="K118" s="208" t="s">
        <v>185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137</v>
      </c>
      <c r="AT118" s="217" t="s">
        <v>117</v>
      </c>
      <c r="AU118" s="217" t="s">
        <v>81</v>
      </c>
      <c r="AY118" s="19" t="s">
        <v>114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79</v>
      </c>
      <c r="BK118" s="218">
        <f>ROUND(I118*H118,2)</f>
        <v>0</v>
      </c>
      <c r="BL118" s="19" t="s">
        <v>137</v>
      </c>
      <c r="BM118" s="217" t="s">
        <v>222</v>
      </c>
    </row>
    <row r="119" spans="1:47" s="2" customFormat="1" ht="12">
      <c r="A119" s="40"/>
      <c r="B119" s="41"/>
      <c r="C119" s="42"/>
      <c r="D119" s="219" t="s">
        <v>124</v>
      </c>
      <c r="E119" s="42"/>
      <c r="F119" s="220" t="s">
        <v>223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124</v>
      </c>
      <c r="AU119" s="19" t="s">
        <v>81</v>
      </c>
    </row>
    <row r="120" spans="1:51" s="14" customFormat="1" ht="12">
      <c r="A120" s="14"/>
      <c r="B120" s="240"/>
      <c r="C120" s="241"/>
      <c r="D120" s="230" t="s">
        <v>188</v>
      </c>
      <c r="E120" s="242" t="s">
        <v>19</v>
      </c>
      <c r="F120" s="243" t="s">
        <v>224</v>
      </c>
      <c r="G120" s="241"/>
      <c r="H120" s="242" t="s">
        <v>19</v>
      </c>
      <c r="I120" s="244"/>
      <c r="J120" s="241"/>
      <c r="K120" s="241"/>
      <c r="L120" s="245"/>
      <c r="M120" s="246"/>
      <c r="N120" s="247"/>
      <c r="O120" s="247"/>
      <c r="P120" s="247"/>
      <c r="Q120" s="247"/>
      <c r="R120" s="247"/>
      <c r="S120" s="247"/>
      <c r="T120" s="24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9" t="s">
        <v>188</v>
      </c>
      <c r="AU120" s="249" t="s">
        <v>81</v>
      </c>
      <c r="AV120" s="14" t="s">
        <v>79</v>
      </c>
      <c r="AW120" s="14" t="s">
        <v>33</v>
      </c>
      <c r="AX120" s="14" t="s">
        <v>72</v>
      </c>
      <c r="AY120" s="249" t="s">
        <v>114</v>
      </c>
    </row>
    <row r="121" spans="1:51" s="13" customFormat="1" ht="12">
      <c r="A121" s="13"/>
      <c r="B121" s="228"/>
      <c r="C121" s="229"/>
      <c r="D121" s="230" t="s">
        <v>188</v>
      </c>
      <c r="E121" s="231" t="s">
        <v>19</v>
      </c>
      <c r="F121" s="232" t="s">
        <v>225</v>
      </c>
      <c r="G121" s="229"/>
      <c r="H121" s="233">
        <v>221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188</v>
      </c>
      <c r="AU121" s="239" t="s">
        <v>81</v>
      </c>
      <c r="AV121" s="13" t="s">
        <v>81</v>
      </c>
      <c r="AW121" s="13" t="s">
        <v>33</v>
      </c>
      <c r="AX121" s="13" t="s">
        <v>72</v>
      </c>
      <c r="AY121" s="239" t="s">
        <v>114</v>
      </c>
    </row>
    <row r="122" spans="1:51" s="14" customFormat="1" ht="12">
      <c r="A122" s="14"/>
      <c r="B122" s="240"/>
      <c r="C122" s="241"/>
      <c r="D122" s="230" t="s">
        <v>188</v>
      </c>
      <c r="E122" s="242" t="s">
        <v>19</v>
      </c>
      <c r="F122" s="243" t="s">
        <v>226</v>
      </c>
      <c r="G122" s="241"/>
      <c r="H122" s="242" t="s">
        <v>19</v>
      </c>
      <c r="I122" s="244"/>
      <c r="J122" s="241"/>
      <c r="K122" s="241"/>
      <c r="L122" s="245"/>
      <c r="M122" s="246"/>
      <c r="N122" s="247"/>
      <c r="O122" s="247"/>
      <c r="P122" s="247"/>
      <c r="Q122" s="247"/>
      <c r="R122" s="247"/>
      <c r="S122" s="247"/>
      <c r="T122" s="24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9" t="s">
        <v>188</v>
      </c>
      <c r="AU122" s="249" t="s">
        <v>81</v>
      </c>
      <c r="AV122" s="14" t="s">
        <v>79</v>
      </c>
      <c r="AW122" s="14" t="s">
        <v>33</v>
      </c>
      <c r="AX122" s="14" t="s">
        <v>72</v>
      </c>
      <c r="AY122" s="249" t="s">
        <v>114</v>
      </c>
    </row>
    <row r="123" spans="1:51" s="13" customFormat="1" ht="12">
      <c r="A123" s="13"/>
      <c r="B123" s="228"/>
      <c r="C123" s="229"/>
      <c r="D123" s="230" t="s">
        <v>188</v>
      </c>
      <c r="E123" s="231" t="s">
        <v>19</v>
      </c>
      <c r="F123" s="232" t="s">
        <v>227</v>
      </c>
      <c r="G123" s="229"/>
      <c r="H123" s="233">
        <v>1015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188</v>
      </c>
      <c r="AU123" s="239" t="s">
        <v>81</v>
      </c>
      <c r="AV123" s="13" t="s">
        <v>81</v>
      </c>
      <c r="AW123" s="13" t="s">
        <v>33</v>
      </c>
      <c r="AX123" s="13" t="s">
        <v>72</v>
      </c>
      <c r="AY123" s="239" t="s">
        <v>114</v>
      </c>
    </row>
    <row r="124" spans="1:51" s="15" customFormat="1" ht="12">
      <c r="A124" s="15"/>
      <c r="B124" s="250"/>
      <c r="C124" s="251"/>
      <c r="D124" s="230" t="s">
        <v>188</v>
      </c>
      <c r="E124" s="252" t="s">
        <v>19</v>
      </c>
      <c r="F124" s="253" t="s">
        <v>228</v>
      </c>
      <c r="G124" s="251"/>
      <c r="H124" s="254">
        <v>1236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0" t="s">
        <v>188</v>
      </c>
      <c r="AU124" s="260" t="s">
        <v>81</v>
      </c>
      <c r="AV124" s="15" t="s">
        <v>137</v>
      </c>
      <c r="AW124" s="15" t="s">
        <v>33</v>
      </c>
      <c r="AX124" s="15" t="s">
        <v>79</v>
      </c>
      <c r="AY124" s="260" t="s">
        <v>114</v>
      </c>
    </row>
    <row r="125" spans="1:65" s="2" customFormat="1" ht="24.15" customHeight="1">
      <c r="A125" s="40"/>
      <c r="B125" s="41"/>
      <c r="C125" s="206" t="s">
        <v>229</v>
      </c>
      <c r="D125" s="206" t="s">
        <v>117</v>
      </c>
      <c r="E125" s="207" t="s">
        <v>230</v>
      </c>
      <c r="F125" s="208" t="s">
        <v>231</v>
      </c>
      <c r="G125" s="209" t="s">
        <v>221</v>
      </c>
      <c r="H125" s="210">
        <v>271.59</v>
      </c>
      <c r="I125" s="211"/>
      <c r="J125" s="212">
        <f>ROUND(I125*H125,2)</f>
        <v>0</v>
      </c>
      <c r="K125" s="208" t="s">
        <v>185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137</v>
      </c>
      <c r="AT125" s="217" t="s">
        <v>117</v>
      </c>
      <c r="AU125" s="217" t="s">
        <v>81</v>
      </c>
      <c r="AY125" s="19" t="s">
        <v>114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79</v>
      </c>
      <c r="BK125" s="218">
        <f>ROUND(I125*H125,2)</f>
        <v>0</v>
      </c>
      <c r="BL125" s="19" t="s">
        <v>137</v>
      </c>
      <c r="BM125" s="217" t="s">
        <v>232</v>
      </c>
    </row>
    <row r="126" spans="1:47" s="2" customFormat="1" ht="12">
      <c r="A126" s="40"/>
      <c r="B126" s="41"/>
      <c r="C126" s="42"/>
      <c r="D126" s="219" t="s">
        <v>124</v>
      </c>
      <c r="E126" s="42"/>
      <c r="F126" s="220" t="s">
        <v>233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124</v>
      </c>
      <c r="AU126" s="19" t="s">
        <v>81</v>
      </c>
    </row>
    <row r="127" spans="1:51" s="13" customFormat="1" ht="12">
      <c r="A127" s="13"/>
      <c r="B127" s="228"/>
      <c r="C127" s="229"/>
      <c r="D127" s="230" t="s">
        <v>188</v>
      </c>
      <c r="E127" s="231" t="s">
        <v>19</v>
      </c>
      <c r="F127" s="232" t="s">
        <v>234</v>
      </c>
      <c r="G127" s="229"/>
      <c r="H127" s="233">
        <v>271.59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188</v>
      </c>
      <c r="AU127" s="239" t="s">
        <v>81</v>
      </c>
      <c r="AV127" s="13" t="s">
        <v>81</v>
      </c>
      <c r="AW127" s="13" t="s">
        <v>33</v>
      </c>
      <c r="AX127" s="13" t="s">
        <v>79</v>
      </c>
      <c r="AY127" s="239" t="s">
        <v>114</v>
      </c>
    </row>
    <row r="128" spans="1:65" s="2" customFormat="1" ht="24.15" customHeight="1">
      <c r="A128" s="40"/>
      <c r="B128" s="41"/>
      <c r="C128" s="206" t="s">
        <v>235</v>
      </c>
      <c r="D128" s="206" t="s">
        <v>117</v>
      </c>
      <c r="E128" s="207" t="s">
        <v>236</v>
      </c>
      <c r="F128" s="208" t="s">
        <v>237</v>
      </c>
      <c r="G128" s="209" t="s">
        <v>221</v>
      </c>
      <c r="H128" s="210">
        <v>574.75</v>
      </c>
      <c r="I128" s="211"/>
      <c r="J128" s="212">
        <f>ROUND(I128*H128,2)</f>
        <v>0</v>
      </c>
      <c r="K128" s="208" t="s">
        <v>185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137</v>
      </c>
      <c r="AT128" s="217" t="s">
        <v>117</v>
      </c>
      <c r="AU128" s="217" t="s">
        <v>81</v>
      </c>
      <c r="AY128" s="19" t="s">
        <v>114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79</v>
      </c>
      <c r="BK128" s="218">
        <f>ROUND(I128*H128,2)</f>
        <v>0</v>
      </c>
      <c r="BL128" s="19" t="s">
        <v>137</v>
      </c>
      <c r="BM128" s="217" t="s">
        <v>238</v>
      </c>
    </row>
    <row r="129" spans="1:47" s="2" customFormat="1" ht="12">
      <c r="A129" s="40"/>
      <c r="B129" s="41"/>
      <c r="C129" s="42"/>
      <c r="D129" s="219" t="s">
        <v>124</v>
      </c>
      <c r="E129" s="42"/>
      <c r="F129" s="220" t="s">
        <v>239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124</v>
      </c>
      <c r="AU129" s="19" t="s">
        <v>81</v>
      </c>
    </row>
    <row r="130" spans="1:51" s="13" customFormat="1" ht="12">
      <c r="A130" s="13"/>
      <c r="B130" s="228"/>
      <c r="C130" s="229"/>
      <c r="D130" s="230" t="s">
        <v>188</v>
      </c>
      <c r="E130" s="231" t="s">
        <v>19</v>
      </c>
      <c r="F130" s="232" t="s">
        <v>240</v>
      </c>
      <c r="G130" s="229"/>
      <c r="H130" s="233">
        <v>574.75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188</v>
      </c>
      <c r="AU130" s="239" t="s">
        <v>81</v>
      </c>
      <c r="AV130" s="13" t="s">
        <v>81</v>
      </c>
      <c r="AW130" s="13" t="s">
        <v>33</v>
      </c>
      <c r="AX130" s="13" t="s">
        <v>79</v>
      </c>
      <c r="AY130" s="239" t="s">
        <v>114</v>
      </c>
    </row>
    <row r="131" spans="1:65" s="2" customFormat="1" ht="24.15" customHeight="1">
      <c r="A131" s="40"/>
      <c r="B131" s="41"/>
      <c r="C131" s="206" t="s">
        <v>241</v>
      </c>
      <c r="D131" s="206" t="s">
        <v>117</v>
      </c>
      <c r="E131" s="207" t="s">
        <v>242</v>
      </c>
      <c r="F131" s="208" t="s">
        <v>243</v>
      </c>
      <c r="G131" s="209" t="s">
        <v>221</v>
      </c>
      <c r="H131" s="210">
        <v>126.66</v>
      </c>
      <c r="I131" s="211"/>
      <c r="J131" s="212">
        <f>ROUND(I131*H131,2)</f>
        <v>0</v>
      </c>
      <c r="K131" s="208" t="s">
        <v>185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137</v>
      </c>
      <c r="AT131" s="217" t="s">
        <v>117</v>
      </c>
      <c r="AU131" s="217" t="s">
        <v>81</v>
      </c>
      <c r="AY131" s="19" t="s">
        <v>114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137</v>
      </c>
      <c r="BM131" s="217" t="s">
        <v>244</v>
      </c>
    </row>
    <row r="132" spans="1:47" s="2" customFormat="1" ht="12">
      <c r="A132" s="40"/>
      <c r="B132" s="41"/>
      <c r="C132" s="42"/>
      <c r="D132" s="219" t="s">
        <v>124</v>
      </c>
      <c r="E132" s="42"/>
      <c r="F132" s="220" t="s">
        <v>245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124</v>
      </c>
      <c r="AU132" s="19" t="s">
        <v>81</v>
      </c>
    </row>
    <row r="133" spans="1:51" s="13" customFormat="1" ht="12">
      <c r="A133" s="13"/>
      <c r="B133" s="228"/>
      <c r="C133" s="229"/>
      <c r="D133" s="230" t="s">
        <v>188</v>
      </c>
      <c r="E133" s="231" t="s">
        <v>19</v>
      </c>
      <c r="F133" s="232" t="s">
        <v>246</v>
      </c>
      <c r="G133" s="229"/>
      <c r="H133" s="233">
        <v>126.66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188</v>
      </c>
      <c r="AU133" s="239" t="s">
        <v>81</v>
      </c>
      <c r="AV133" s="13" t="s">
        <v>81</v>
      </c>
      <c r="AW133" s="13" t="s">
        <v>33</v>
      </c>
      <c r="AX133" s="13" t="s">
        <v>79</v>
      </c>
      <c r="AY133" s="239" t="s">
        <v>114</v>
      </c>
    </row>
    <row r="134" spans="1:65" s="2" customFormat="1" ht="21.75" customHeight="1">
      <c r="A134" s="40"/>
      <c r="B134" s="41"/>
      <c r="C134" s="206" t="s">
        <v>247</v>
      </c>
      <c r="D134" s="206" t="s">
        <v>117</v>
      </c>
      <c r="E134" s="207" t="s">
        <v>248</v>
      </c>
      <c r="F134" s="208" t="s">
        <v>249</v>
      </c>
      <c r="G134" s="209" t="s">
        <v>184</v>
      </c>
      <c r="H134" s="210">
        <v>1221.9</v>
      </c>
      <c r="I134" s="211"/>
      <c r="J134" s="212">
        <f>ROUND(I134*H134,2)</f>
        <v>0</v>
      </c>
      <c r="K134" s="208" t="s">
        <v>185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0.00084</v>
      </c>
      <c r="R134" s="215">
        <f>Q134*H134</f>
        <v>1.026396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137</v>
      </c>
      <c r="AT134" s="217" t="s">
        <v>117</v>
      </c>
      <c r="AU134" s="217" t="s">
        <v>81</v>
      </c>
      <c r="AY134" s="19" t="s">
        <v>114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79</v>
      </c>
      <c r="BK134" s="218">
        <f>ROUND(I134*H134,2)</f>
        <v>0</v>
      </c>
      <c r="BL134" s="19" t="s">
        <v>137</v>
      </c>
      <c r="BM134" s="217" t="s">
        <v>250</v>
      </c>
    </row>
    <row r="135" spans="1:47" s="2" customFormat="1" ht="12">
      <c r="A135" s="40"/>
      <c r="B135" s="41"/>
      <c r="C135" s="42"/>
      <c r="D135" s="219" t="s">
        <v>124</v>
      </c>
      <c r="E135" s="42"/>
      <c r="F135" s="220" t="s">
        <v>251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124</v>
      </c>
      <c r="AU135" s="19" t="s">
        <v>81</v>
      </c>
    </row>
    <row r="136" spans="1:51" s="14" customFormat="1" ht="12">
      <c r="A136" s="14"/>
      <c r="B136" s="240"/>
      <c r="C136" s="241"/>
      <c r="D136" s="230" t="s">
        <v>188</v>
      </c>
      <c r="E136" s="242" t="s">
        <v>19</v>
      </c>
      <c r="F136" s="243" t="s">
        <v>252</v>
      </c>
      <c r="G136" s="241"/>
      <c r="H136" s="242" t="s">
        <v>19</v>
      </c>
      <c r="I136" s="244"/>
      <c r="J136" s="241"/>
      <c r="K136" s="241"/>
      <c r="L136" s="245"/>
      <c r="M136" s="246"/>
      <c r="N136" s="247"/>
      <c r="O136" s="247"/>
      <c r="P136" s="247"/>
      <c r="Q136" s="247"/>
      <c r="R136" s="247"/>
      <c r="S136" s="247"/>
      <c r="T136" s="24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9" t="s">
        <v>188</v>
      </c>
      <c r="AU136" s="249" t="s">
        <v>81</v>
      </c>
      <c r="AV136" s="14" t="s">
        <v>79</v>
      </c>
      <c r="AW136" s="14" t="s">
        <v>33</v>
      </c>
      <c r="AX136" s="14" t="s">
        <v>72</v>
      </c>
      <c r="AY136" s="249" t="s">
        <v>114</v>
      </c>
    </row>
    <row r="137" spans="1:51" s="13" customFormat="1" ht="12">
      <c r="A137" s="13"/>
      <c r="B137" s="228"/>
      <c r="C137" s="229"/>
      <c r="D137" s="230" t="s">
        <v>188</v>
      </c>
      <c r="E137" s="231" t="s">
        <v>19</v>
      </c>
      <c r="F137" s="232" t="s">
        <v>253</v>
      </c>
      <c r="G137" s="229"/>
      <c r="H137" s="233">
        <v>1115.94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188</v>
      </c>
      <c r="AU137" s="239" t="s">
        <v>81</v>
      </c>
      <c r="AV137" s="13" t="s">
        <v>81</v>
      </c>
      <c r="AW137" s="13" t="s">
        <v>33</v>
      </c>
      <c r="AX137" s="13" t="s">
        <v>72</v>
      </c>
      <c r="AY137" s="239" t="s">
        <v>114</v>
      </c>
    </row>
    <row r="138" spans="1:51" s="13" customFormat="1" ht="12">
      <c r="A138" s="13"/>
      <c r="B138" s="228"/>
      <c r="C138" s="229"/>
      <c r="D138" s="230" t="s">
        <v>188</v>
      </c>
      <c r="E138" s="231" t="s">
        <v>19</v>
      </c>
      <c r="F138" s="232" t="s">
        <v>254</v>
      </c>
      <c r="G138" s="229"/>
      <c r="H138" s="233">
        <v>119.96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188</v>
      </c>
      <c r="AU138" s="239" t="s">
        <v>81</v>
      </c>
      <c r="AV138" s="13" t="s">
        <v>81</v>
      </c>
      <c r="AW138" s="13" t="s">
        <v>33</v>
      </c>
      <c r="AX138" s="13" t="s">
        <v>72</v>
      </c>
      <c r="AY138" s="239" t="s">
        <v>114</v>
      </c>
    </row>
    <row r="139" spans="1:51" s="13" customFormat="1" ht="12">
      <c r="A139" s="13"/>
      <c r="B139" s="228"/>
      <c r="C139" s="229"/>
      <c r="D139" s="230" t="s">
        <v>188</v>
      </c>
      <c r="E139" s="231" t="s">
        <v>19</v>
      </c>
      <c r="F139" s="232" t="s">
        <v>255</v>
      </c>
      <c r="G139" s="229"/>
      <c r="H139" s="233">
        <v>-14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188</v>
      </c>
      <c r="AU139" s="239" t="s">
        <v>81</v>
      </c>
      <c r="AV139" s="13" t="s">
        <v>81</v>
      </c>
      <c r="AW139" s="13" t="s">
        <v>33</v>
      </c>
      <c r="AX139" s="13" t="s">
        <v>72</v>
      </c>
      <c r="AY139" s="239" t="s">
        <v>114</v>
      </c>
    </row>
    <row r="140" spans="1:51" s="15" customFormat="1" ht="12">
      <c r="A140" s="15"/>
      <c r="B140" s="250"/>
      <c r="C140" s="251"/>
      <c r="D140" s="230" t="s">
        <v>188</v>
      </c>
      <c r="E140" s="252" t="s">
        <v>19</v>
      </c>
      <c r="F140" s="253" t="s">
        <v>228</v>
      </c>
      <c r="G140" s="251"/>
      <c r="H140" s="254">
        <v>1221.9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0" t="s">
        <v>188</v>
      </c>
      <c r="AU140" s="260" t="s">
        <v>81</v>
      </c>
      <c r="AV140" s="15" t="s">
        <v>137</v>
      </c>
      <c r="AW140" s="15" t="s">
        <v>33</v>
      </c>
      <c r="AX140" s="15" t="s">
        <v>79</v>
      </c>
      <c r="AY140" s="260" t="s">
        <v>114</v>
      </c>
    </row>
    <row r="141" spans="1:65" s="2" customFormat="1" ht="24.15" customHeight="1">
      <c r="A141" s="40"/>
      <c r="B141" s="41"/>
      <c r="C141" s="206" t="s">
        <v>256</v>
      </c>
      <c r="D141" s="206" t="s">
        <v>117</v>
      </c>
      <c r="E141" s="207" t="s">
        <v>257</v>
      </c>
      <c r="F141" s="208" t="s">
        <v>258</v>
      </c>
      <c r="G141" s="209" t="s">
        <v>184</v>
      </c>
      <c r="H141" s="210">
        <v>1221.9</v>
      </c>
      <c r="I141" s="211"/>
      <c r="J141" s="212">
        <f>ROUND(I141*H141,2)</f>
        <v>0</v>
      </c>
      <c r="K141" s="208" t="s">
        <v>185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137</v>
      </c>
      <c r="AT141" s="217" t="s">
        <v>117</v>
      </c>
      <c r="AU141" s="217" t="s">
        <v>81</v>
      </c>
      <c r="AY141" s="19" t="s">
        <v>114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79</v>
      </c>
      <c r="BK141" s="218">
        <f>ROUND(I141*H141,2)</f>
        <v>0</v>
      </c>
      <c r="BL141" s="19" t="s">
        <v>137</v>
      </c>
      <c r="BM141" s="217" t="s">
        <v>259</v>
      </c>
    </row>
    <row r="142" spans="1:47" s="2" customFormat="1" ht="12">
      <c r="A142" s="40"/>
      <c r="B142" s="41"/>
      <c r="C142" s="42"/>
      <c r="D142" s="219" t="s">
        <v>124</v>
      </c>
      <c r="E142" s="42"/>
      <c r="F142" s="220" t="s">
        <v>260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124</v>
      </c>
      <c r="AU142" s="19" t="s">
        <v>81</v>
      </c>
    </row>
    <row r="143" spans="1:65" s="2" customFormat="1" ht="44.25" customHeight="1">
      <c r="A143" s="40"/>
      <c r="B143" s="41"/>
      <c r="C143" s="206" t="s">
        <v>261</v>
      </c>
      <c r="D143" s="206" t="s">
        <v>117</v>
      </c>
      <c r="E143" s="207" t="s">
        <v>262</v>
      </c>
      <c r="F143" s="208" t="s">
        <v>263</v>
      </c>
      <c r="G143" s="209" t="s">
        <v>120</v>
      </c>
      <c r="H143" s="210">
        <v>1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137</v>
      </c>
      <c r="AT143" s="217" t="s">
        <v>117</v>
      </c>
      <c r="AU143" s="217" t="s">
        <v>81</v>
      </c>
      <c r="AY143" s="19" t="s">
        <v>114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79</v>
      </c>
      <c r="BK143" s="218">
        <f>ROUND(I143*H143,2)</f>
        <v>0</v>
      </c>
      <c r="BL143" s="19" t="s">
        <v>137</v>
      </c>
      <c r="BM143" s="217" t="s">
        <v>264</v>
      </c>
    </row>
    <row r="144" spans="1:65" s="2" customFormat="1" ht="37.8" customHeight="1">
      <c r="A144" s="40"/>
      <c r="B144" s="41"/>
      <c r="C144" s="206" t="s">
        <v>8</v>
      </c>
      <c r="D144" s="206" t="s">
        <v>117</v>
      </c>
      <c r="E144" s="207" t="s">
        <v>265</v>
      </c>
      <c r="F144" s="208" t="s">
        <v>266</v>
      </c>
      <c r="G144" s="209" t="s">
        <v>221</v>
      </c>
      <c r="H144" s="210">
        <v>918.85</v>
      </c>
      <c r="I144" s="211"/>
      <c r="J144" s="212">
        <f>ROUND(I144*H144,2)</f>
        <v>0</v>
      </c>
      <c r="K144" s="208" t="s">
        <v>185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137</v>
      </c>
      <c r="AT144" s="217" t="s">
        <v>117</v>
      </c>
      <c r="AU144" s="217" t="s">
        <v>81</v>
      </c>
      <c r="AY144" s="19" t="s">
        <v>114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79</v>
      </c>
      <c r="BK144" s="218">
        <f>ROUND(I144*H144,2)</f>
        <v>0</v>
      </c>
      <c r="BL144" s="19" t="s">
        <v>137</v>
      </c>
      <c r="BM144" s="217" t="s">
        <v>267</v>
      </c>
    </row>
    <row r="145" spans="1:47" s="2" customFormat="1" ht="12">
      <c r="A145" s="40"/>
      <c r="B145" s="41"/>
      <c r="C145" s="42"/>
      <c r="D145" s="219" t="s">
        <v>124</v>
      </c>
      <c r="E145" s="42"/>
      <c r="F145" s="220" t="s">
        <v>268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124</v>
      </c>
      <c r="AU145" s="19" t="s">
        <v>81</v>
      </c>
    </row>
    <row r="146" spans="1:51" s="13" customFormat="1" ht="12">
      <c r="A146" s="13"/>
      <c r="B146" s="228"/>
      <c r="C146" s="229"/>
      <c r="D146" s="230" t="s">
        <v>188</v>
      </c>
      <c r="E146" s="231" t="s">
        <v>19</v>
      </c>
      <c r="F146" s="232" t="s">
        <v>269</v>
      </c>
      <c r="G146" s="229"/>
      <c r="H146" s="233">
        <v>918.85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188</v>
      </c>
      <c r="AU146" s="239" t="s">
        <v>81</v>
      </c>
      <c r="AV146" s="13" t="s">
        <v>81</v>
      </c>
      <c r="AW146" s="13" t="s">
        <v>33</v>
      </c>
      <c r="AX146" s="13" t="s">
        <v>79</v>
      </c>
      <c r="AY146" s="239" t="s">
        <v>114</v>
      </c>
    </row>
    <row r="147" spans="1:65" s="2" customFormat="1" ht="24.15" customHeight="1">
      <c r="A147" s="40"/>
      <c r="B147" s="41"/>
      <c r="C147" s="206" t="s">
        <v>270</v>
      </c>
      <c r="D147" s="206" t="s">
        <v>117</v>
      </c>
      <c r="E147" s="207" t="s">
        <v>271</v>
      </c>
      <c r="F147" s="208" t="s">
        <v>272</v>
      </c>
      <c r="G147" s="209" t="s">
        <v>221</v>
      </c>
      <c r="H147" s="210">
        <v>918.85</v>
      </c>
      <c r="I147" s="211"/>
      <c r="J147" s="212">
        <f>ROUND(I147*H147,2)</f>
        <v>0</v>
      </c>
      <c r="K147" s="208" t="s">
        <v>185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137</v>
      </c>
      <c r="AT147" s="217" t="s">
        <v>117</v>
      </c>
      <c r="AU147" s="217" t="s">
        <v>81</v>
      </c>
      <c r="AY147" s="19" t="s">
        <v>114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137</v>
      </c>
      <c r="BM147" s="217" t="s">
        <v>273</v>
      </c>
    </row>
    <row r="148" spans="1:47" s="2" customFormat="1" ht="12">
      <c r="A148" s="40"/>
      <c r="B148" s="41"/>
      <c r="C148" s="42"/>
      <c r="D148" s="219" t="s">
        <v>124</v>
      </c>
      <c r="E148" s="42"/>
      <c r="F148" s="220" t="s">
        <v>274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124</v>
      </c>
      <c r="AU148" s="19" t="s">
        <v>81</v>
      </c>
    </row>
    <row r="149" spans="1:65" s="2" customFormat="1" ht="24.15" customHeight="1">
      <c r="A149" s="40"/>
      <c r="B149" s="41"/>
      <c r="C149" s="206" t="s">
        <v>275</v>
      </c>
      <c r="D149" s="206" t="s">
        <v>117</v>
      </c>
      <c r="E149" s="207" t="s">
        <v>276</v>
      </c>
      <c r="F149" s="208" t="s">
        <v>277</v>
      </c>
      <c r="G149" s="209" t="s">
        <v>278</v>
      </c>
      <c r="H149" s="210">
        <v>1653.93</v>
      </c>
      <c r="I149" s="211"/>
      <c r="J149" s="212">
        <f>ROUND(I149*H149,2)</f>
        <v>0</v>
      </c>
      <c r="K149" s="208" t="s">
        <v>185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137</v>
      </c>
      <c r="AT149" s="217" t="s">
        <v>117</v>
      </c>
      <c r="AU149" s="217" t="s">
        <v>81</v>
      </c>
      <c r="AY149" s="19" t="s">
        <v>114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79</v>
      </c>
      <c r="BK149" s="218">
        <f>ROUND(I149*H149,2)</f>
        <v>0</v>
      </c>
      <c r="BL149" s="19" t="s">
        <v>137</v>
      </c>
      <c r="BM149" s="217" t="s">
        <v>279</v>
      </c>
    </row>
    <row r="150" spans="1:47" s="2" customFormat="1" ht="12">
      <c r="A150" s="40"/>
      <c r="B150" s="41"/>
      <c r="C150" s="42"/>
      <c r="D150" s="219" t="s">
        <v>124</v>
      </c>
      <c r="E150" s="42"/>
      <c r="F150" s="220" t="s">
        <v>280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124</v>
      </c>
      <c r="AU150" s="19" t="s">
        <v>81</v>
      </c>
    </row>
    <row r="151" spans="1:51" s="13" customFormat="1" ht="12">
      <c r="A151" s="13"/>
      <c r="B151" s="228"/>
      <c r="C151" s="229"/>
      <c r="D151" s="230" t="s">
        <v>188</v>
      </c>
      <c r="E151" s="231" t="s">
        <v>19</v>
      </c>
      <c r="F151" s="232" t="s">
        <v>281</v>
      </c>
      <c r="G151" s="229"/>
      <c r="H151" s="233">
        <v>1653.93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188</v>
      </c>
      <c r="AU151" s="239" t="s">
        <v>81</v>
      </c>
      <c r="AV151" s="13" t="s">
        <v>81</v>
      </c>
      <c r="AW151" s="13" t="s">
        <v>33</v>
      </c>
      <c r="AX151" s="13" t="s">
        <v>79</v>
      </c>
      <c r="AY151" s="239" t="s">
        <v>114</v>
      </c>
    </row>
    <row r="152" spans="1:65" s="2" customFormat="1" ht="16.5" customHeight="1">
      <c r="A152" s="40"/>
      <c r="B152" s="41"/>
      <c r="C152" s="206" t="s">
        <v>282</v>
      </c>
      <c r="D152" s="206" t="s">
        <v>117</v>
      </c>
      <c r="E152" s="207" t="s">
        <v>283</v>
      </c>
      <c r="F152" s="208" t="s">
        <v>284</v>
      </c>
      <c r="G152" s="209" t="s">
        <v>221</v>
      </c>
      <c r="H152" s="210">
        <v>105.25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137</v>
      </c>
      <c r="AT152" s="217" t="s">
        <v>117</v>
      </c>
      <c r="AU152" s="217" t="s">
        <v>81</v>
      </c>
      <c r="AY152" s="19" t="s">
        <v>114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137</v>
      </c>
      <c r="BM152" s="217" t="s">
        <v>285</v>
      </c>
    </row>
    <row r="153" spans="1:65" s="2" customFormat="1" ht="37.8" customHeight="1">
      <c r="A153" s="40"/>
      <c r="B153" s="41"/>
      <c r="C153" s="206" t="s">
        <v>286</v>
      </c>
      <c r="D153" s="206" t="s">
        <v>117</v>
      </c>
      <c r="E153" s="207" t="s">
        <v>287</v>
      </c>
      <c r="F153" s="208" t="s">
        <v>288</v>
      </c>
      <c r="G153" s="209" t="s">
        <v>221</v>
      </c>
      <c r="H153" s="210">
        <v>357.14</v>
      </c>
      <c r="I153" s="211"/>
      <c r="J153" s="212">
        <f>ROUND(I153*H153,2)</f>
        <v>0</v>
      </c>
      <c r="K153" s="208" t="s">
        <v>185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137</v>
      </c>
      <c r="AT153" s="217" t="s">
        <v>117</v>
      </c>
      <c r="AU153" s="217" t="s">
        <v>81</v>
      </c>
      <c r="AY153" s="19" t="s">
        <v>114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79</v>
      </c>
      <c r="BK153" s="218">
        <f>ROUND(I153*H153,2)</f>
        <v>0</v>
      </c>
      <c r="BL153" s="19" t="s">
        <v>137</v>
      </c>
      <c r="BM153" s="217" t="s">
        <v>289</v>
      </c>
    </row>
    <row r="154" spans="1:47" s="2" customFormat="1" ht="12">
      <c r="A154" s="40"/>
      <c r="B154" s="41"/>
      <c r="C154" s="42"/>
      <c r="D154" s="219" t="s">
        <v>124</v>
      </c>
      <c r="E154" s="42"/>
      <c r="F154" s="220" t="s">
        <v>290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124</v>
      </c>
      <c r="AU154" s="19" t="s">
        <v>81</v>
      </c>
    </row>
    <row r="155" spans="1:51" s="13" customFormat="1" ht="12">
      <c r="A155" s="13"/>
      <c r="B155" s="228"/>
      <c r="C155" s="229"/>
      <c r="D155" s="230" t="s">
        <v>188</v>
      </c>
      <c r="E155" s="231" t="s">
        <v>19</v>
      </c>
      <c r="F155" s="232" t="s">
        <v>291</v>
      </c>
      <c r="G155" s="229"/>
      <c r="H155" s="233">
        <v>357.14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188</v>
      </c>
      <c r="AU155" s="239" t="s">
        <v>81</v>
      </c>
      <c r="AV155" s="13" t="s">
        <v>81</v>
      </c>
      <c r="AW155" s="13" t="s">
        <v>33</v>
      </c>
      <c r="AX155" s="13" t="s">
        <v>79</v>
      </c>
      <c r="AY155" s="239" t="s">
        <v>114</v>
      </c>
    </row>
    <row r="156" spans="1:65" s="2" customFormat="1" ht="16.5" customHeight="1">
      <c r="A156" s="40"/>
      <c r="B156" s="41"/>
      <c r="C156" s="261" t="s">
        <v>292</v>
      </c>
      <c r="D156" s="261" t="s">
        <v>293</v>
      </c>
      <c r="E156" s="262" t="s">
        <v>294</v>
      </c>
      <c r="F156" s="263" t="s">
        <v>295</v>
      </c>
      <c r="G156" s="264" t="s">
        <v>278</v>
      </c>
      <c r="H156" s="265">
        <v>714.28</v>
      </c>
      <c r="I156" s="266"/>
      <c r="J156" s="267">
        <f>ROUND(I156*H156,2)</f>
        <v>0</v>
      </c>
      <c r="K156" s="263" t="s">
        <v>185</v>
      </c>
      <c r="L156" s="268"/>
      <c r="M156" s="269" t="s">
        <v>19</v>
      </c>
      <c r="N156" s="270" t="s">
        <v>43</v>
      </c>
      <c r="O156" s="86"/>
      <c r="P156" s="215">
        <f>O156*H156</f>
        <v>0</v>
      </c>
      <c r="Q156" s="215">
        <v>1</v>
      </c>
      <c r="R156" s="215">
        <f>Q156*H156</f>
        <v>714.28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158</v>
      </c>
      <c r="AT156" s="217" t="s">
        <v>293</v>
      </c>
      <c r="AU156" s="217" t="s">
        <v>81</v>
      </c>
      <c r="AY156" s="19" t="s">
        <v>114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137</v>
      </c>
      <c r="BM156" s="217" t="s">
        <v>296</v>
      </c>
    </row>
    <row r="157" spans="1:51" s="13" customFormat="1" ht="12">
      <c r="A157" s="13"/>
      <c r="B157" s="228"/>
      <c r="C157" s="229"/>
      <c r="D157" s="230" t="s">
        <v>188</v>
      </c>
      <c r="E157" s="229"/>
      <c r="F157" s="232" t="s">
        <v>297</v>
      </c>
      <c r="G157" s="229"/>
      <c r="H157" s="233">
        <v>714.28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188</v>
      </c>
      <c r="AU157" s="239" t="s">
        <v>81</v>
      </c>
      <c r="AV157" s="13" t="s">
        <v>81</v>
      </c>
      <c r="AW157" s="13" t="s">
        <v>4</v>
      </c>
      <c r="AX157" s="13" t="s">
        <v>79</v>
      </c>
      <c r="AY157" s="239" t="s">
        <v>114</v>
      </c>
    </row>
    <row r="158" spans="1:65" s="2" customFormat="1" ht="24.15" customHeight="1">
      <c r="A158" s="40"/>
      <c r="B158" s="41"/>
      <c r="C158" s="206" t="s">
        <v>7</v>
      </c>
      <c r="D158" s="206" t="s">
        <v>117</v>
      </c>
      <c r="E158" s="207" t="s">
        <v>298</v>
      </c>
      <c r="F158" s="208" t="s">
        <v>299</v>
      </c>
      <c r="G158" s="209" t="s">
        <v>221</v>
      </c>
      <c r="H158" s="210">
        <v>1290.15</v>
      </c>
      <c r="I158" s="211"/>
      <c r="J158" s="212">
        <f>ROUND(I158*H158,2)</f>
        <v>0</v>
      </c>
      <c r="K158" s="208" t="s">
        <v>185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137</v>
      </c>
      <c r="AT158" s="217" t="s">
        <v>117</v>
      </c>
      <c r="AU158" s="217" t="s">
        <v>81</v>
      </c>
      <c r="AY158" s="19" t="s">
        <v>114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79</v>
      </c>
      <c r="BK158" s="218">
        <f>ROUND(I158*H158,2)</f>
        <v>0</v>
      </c>
      <c r="BL158" s="19" t="s">
        <v>137</v>
      </c>
      <c r="BM158" s="217" t="s">
        <v>300</v>
      </c>
    </row>
    <row r="159" spans="1:47" s="2" customFormat="1" ht="12">
      <c r="A159" s="40"/>
      <c r="B159" s="41"/>
      <c r="C159" s="42"/>
      <c r="D159" s="219" t="s">
        <v>124</v>
      </c>
      <c r="E159" s="42"/>
      <c r="F159" s="220" t="s">
        <v>301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124</v>
      </c>
      <c r="AU159" s="19" t="s">
        <v>81</v>
      </c>
    </row>
    <row r="160" spans="1:51" s="14" customFormat="1" ht="12">
      <c r="A160" s="14"/>
      <c r="B160" s="240"/>
      <c r="C160" s="241"/>
      <c r="D160" s="230" t="s">
        <v>188</v>
      </c>
      <c r="E160" s="242" t="s">
        <v>19</v>
      </c>
      <c r="F160" s="243" t="s">
        <v>302</v>
      </c>
      <c r="G160" s="241"/>
      <c r="H160" s="242" t="s">
        <v>19</v>
      </c>
      <c r="I160" s="244"/>
      <c r="J160" s="241"/>
      <c r="K160" s="241"/>
      <c r="L160" s="245"/>
      <c r="M160" s="246"/>
      <c r="N160" s="247"/>
      <c r="O160" s="247"/>
      <c r="P160" s="247"/>
      <c r="Q160" s="247"/>
      <c r="R160" s="247"/>
      <c r="S160" s="247"/>
      <c r="T160" s="24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9" t="s">
        <v>188</v>
      </c>
      <c r="AU160" s="249" t="s">
        <v>81</v>
      </c>
      <c r="AV160" s="14" t="s">
        <v>79</v>
      </c>
      <c r="AW160" s="14" t="s">
        <v>33</v>
      </c>
      <c r="AX160" s="14" t="s">
        <v>72</v>
      </c>
      <c r="AY160" s="249" t="s">
        <v>114</v>
      </c>
    </row>
    <row r="161" spans="1:51" s="14" customFormat="1" ht="12">
      <c r="A161" s="14"/>
      <c r="B161" s="240"/>
      <c r="C161" s="241"/>
      <c r="D161" s="230" t="s">
        <v>188</v>
      </c>
      <c r="E161" s="242" t="s">
        <v>19</v>
      </c>
      <c r="F161" s="243" t="s">
        <v>303</v>
      </c>
      <c r="G161" s="241"/>
      <c r="H161" s="242" t="s">
        <v>19</v>
      </c>
      <c r="I161" s="244"/>
      <c r="J161" s="241"/>
      <c r="K161" s="241"/>
      <c r="L161" s="245"/>
      <c r="M161" s="246"/>
      <c r="N161" s="247"/>
      <c r="O161" s="247"/>
      <c r="P161" s="247"/>
      <c r="Q161" s="247"/>
      <c r="R161" s="247"/>
      <c r="S161" s="247"/>
      <c r="T161" s="24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9" t="s">
        <v>188</v>
      </c>
      <c r="AU161" s="249" t="s">
        <v>81</v>
      </c>
      <c r="AV161" s="14" t="s">
        <v>79</v>
      </c>
      <c r="AW161" s="14" t="s">
        <v>33</v>
      </c>
      <c r="AX161" s="14" t="s">
        <v>72</v>
      </c>
      <c r="AY161" s="249" t="s">
        <v>114</v>
      </c>
    </row>
    <row r="162" spans="1:51" s="13" customFormat="1" ht="12">
      <c r="A162" s="13"/>
      <c r="B162" s="228"/>
      <c r="C162" s="229"/>
      <c r="D162" s="230" t="s">
        <v>188</v>
      </c>
      <c r="E162" s="231" t="s">
        <v>19</v>
      </c>
      <c r="F162" s="232" t="s">
        <v>304</v>
      </c>
      <c r="G162" s="229"/>
      <c r="H162" s="233">
        <v>401.9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188</v>
      </c>
      <c r="AU162" s="239" t="s">
        <v>81</v>
      </c>
      <c r="AV162" s="13" t="s">
        <v>81</v>
      </c>
      <c r="AW162" s="13" t="s">
        <v>33</v>
      </c>
      <c r="AX162" s="13" t="s">
        <v>72</v>
      </c>
      <c r="AY162" s="239" t="s">
        <v>114</v>
      </c>
    </row>
    <row r="163" spans="1:51" s="14" customFormat="1" ht="12">
      <c r="A163" s="14"/>
      <c r="B163" s="240"/>
      <c r="C163" s="241"/>
      <c r="D163" s="230" t="s">
        <v>188</v>
      </c>
      <c r="E163" s="242" t="s">
        <v>19</v>
      </c>
      <c r="F163" s="243" t="s">
        <v>305</v>
      </c>
      <c r="G163" s="241"/>
      <c r="H163" s="242" t="s">
        <v>19</v>
      </c>
      <c r="I163" s="244"/>
      <c r="J163" s="241"/>
      <c r="K163" s="241"/>
      <c r="L163" s="245"/>
      <c r="M163" s="246"/>
      <c r="N163" s="247"/>
      <c r="O163" s="247"/>
      <c r="P163" s="247"/>
      <c r="Q163" s="247"/>
      <c r="R163" s="247"/>
      <c r="S163" s="247"/>
      <c r="T163" s="24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9" t="s">
        <v>188</v>
      </c>
      <c r="AU163" s="249" t="s">
        <v>81</v>
      </c>
      <c r="AV163" s="14" t="s">
        <v>79</v>
      </c>
      <c r="AW163" s="14" t="s">
        <v>33</v>
      </c>
      <c r="AX163" s="14" t="s">
        <v>72</v>
      </c>
      <c r="AY163" s="249" t="s">
        <v>114</v>
      </c>
    </row>
    <row r="164" spans="1:51" s="13" customFormat="1" ht="12">
      <c r="A164" s="13"/>
      <c r="B164" s="228"/>
      <c r="C164" s="229"/>
      <c r="D164" s="230" t="s">
        <v>188</v>
      </c>
      <c r="E164" s="231" t="s">
        <v>19</v>
      </c>
      <c r="F164" s="232" t="s">
        <v>306</v>
      </c>
      <c r="G164" s="229"/>
      <c r="H164" s="233">
        <v>807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188</v>
      </c>
      <c r="AU164" s="239" t="s">
        <v>81</v>
      </c>
      <c r="AV164" s="13" t="s">
        <v>81</v>
      </c>
      <c r="AW164" s="13" t="s">
        <v>33</v>
      </c>
      <c r="AX164" s="13" t="s">
        <v>72</v>
      </c>
      <c r="AY164" s="239" t="s">
        <v>114</v>
      </c>
    </row>
    <row r="165" spans="1:51" s="14" customFormat="1" ht="12">
      <c r="A165" s="14"/>
      <c r="B165" s="240"/>
      <c r="C165" s="241"/>
      <c r="D165" s="230" t="s">
        <v>188</v>
      </c>
      <c r="E165" s="242" t="s">
        <v>19</v>
      </c>
      <c r="F165" s="243" t="s">
        <v>307</v>
      </c>
      <c r="G165" s="241"/>
      <c r="H165" s="242" t="s">
        <v>19</v>
      </c>
      <c r="I165" s="244"/>
      <c r="J165" s="241"/>
      <c r="K165" s="241"/>
      <c r="L165" s="245"/>
      <c r="M165" s="246"/>
      <c r="N165" s="247"/>
      <c r="O165" s="247"/>
      <c r="P165" s="247"/>
      <c r="Q165" s="247"/>
      <c r="R165" s="247"/>
      <c r="S165" s="247"/>
      <c r="T165" s="24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9" t="s">
        <v>188</v>
      </c>
      <c r="AU165" s="249" t="s">
        <v>81</v>
      </c>
      <c r="AV165" s="14" t="s">
        <v>79</v>
      </c>
      <c r="AW165" s="14" t="s">
        <v>33</v>
      </c>
      <c r="AX165" s="14" t="s">
        <v>72</v>
      </c>
      <c r="AY165" s="249" t="s">
        <v>114</v>
      </c>
    </row>
    <row r="166" spans="1:51" s="13" customFormat="1" ht="12">
      <c r="A166" s="13"/>
      <c r="B166" s="228"/>
      <c r="C166" s="229"/>
      <c r="D166" s="230" t="s">
        <v>188</v>
      </c>
      <c r="E166" s="231" t="s">
        <v>19</v>
      </c>
      <c r="F166" s="232" t="s">
        <v>308</v>
      </c>
      <c r="G166" s="229"/>
      <c r="H166" s="233">
        <v>81.25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188</v>
      </c>
      <c r="AU166" s="239" t="s">
        <v>81</v>
      </c>
      <c r="AV166" s="13" t="s">
        <v>81</v>
      </c>
      <c r="AW166" s="13" t="s">
        <v>33</v>
      </c>
      <c r="AX166" s="13" t="s">
        <v>72</v>
      </c>
      <c r="AY166" s="239" t="s">
        <v>114</v>
      </c>
    </row>
    <row r="167" spans="1:51" s="15" customFormat="1" ht="12">
      <c r="A167" s="15"/>
      <c r="B167" s="250"/>
      <c r="C167" s="251"/>
      <c r="D167" s="230" t="s">
        <v>188</v>
      </c>
      <c r="E167" s="252" t="s">
        <v>19</v>
      </c>
      <c r="F167" s="253" t="s">
        <v>228</v>
      </c>
      <c r="G167" s="251"/>
      <c r="H167" s="254">
        <v>1290.15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0" t="s">
        <v>188</v>
      </c>
      <c r="AU167" s="260" t="s">
        <v>81</v>
      </c>
      <c r="AV167" s="15" t="s">
        <v>137</v>
      </c>
      <c r="AW167" s="15" t="s">
        <v>33</v>
      </c>
      <c r="AX167" s="15" t="s">
        <v>79</v>
      </c>
      <c r="AY167" s="260" t="s">
        <v>114</v>
      </c>
    </row>
    <row r="168" spans="1:65" s="2" customFormat="1" ht="24.15" customHeight="1">
      <c r="A168" s="40"/>
      <c r="B168" s="41"/>
      <c r="C168" s="206" t="s">
        <v>309</v>
      </c>
      <c r="D168" s="206" t="s">
        <v>117</v>
      </c>
      <c r="E168" s="207" t="s">
        <v>310</v>
      </c>
      <c r="F168" s="208" t="s">
        <v>311</v>
      </c>
      <c r="G168" s="209" t="s">
        <v>184</v>
      </c>
      <c r="H168" s="210">
        <v>970</v>
      </c>
      <c r="I168" s="211"/>
      <c r="J168" s="212">
        <f>ROUND(I168*H168,2)</f>
        <v>0</v>
      </c>
      <c r="K168" s="208" t="s">
        <v>185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137</v>
      </c>
      <c r="AT168" s="217" t="s">
        <v>117</v>
      </c>
      <c r="AU168" s="217" t="s">
        <v>81</v>
      </c>
      <c r="AY168" s="19" t="s">
        <v>114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79</v>
      </c>
      <c r="BK168" s="218">
        <f>ROUND(I168*H168,2)</f>
        <v>0</v>
      </c>
      <c r="BL168" s="19" t="s">
        <v>137</v>
      </c>
      <c r="BM168" s="217" t="s">
        <v>312</v>
      </c>
    </row>
    <row r="169" spans="1:47" s="2" customFormat="1" ht="12">
      <c r="A169" s="40"/>
      <c r="B169" s="41"/>
      <c r="C169" s="42"/>
      <c r="D169" s="219" t="s">
        <v>124</v>
      </c>
      <c r="E169" s="42"/>
      <c r="F169" s="220" t="s">
        <v>313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124</v>
      </c>
      <c r="AU169" s="19" t="s">
        <v>81</v>
      </c>
    </row>
    <row r="170" spans="1:65" s="2" customFormat="1" ht="16.5" customHeight="1">
      <c r="A170" s="40"/>
      <c r="B170" s="41"/>
      <c r="C170" s="261" t="s">
        <v>314</v>
      </c>
      <c r="D170" s="261" t="s">
        <v>293</v>
      </c>
      <c r="E170" s="262" t="s">
        <v>315</v>
      </c>
      <c r="F170" s="263" t="s">
        <v>316</v>
      </c>
      <c r="G170" s="264" t="s">
        <v>278</v>
      </c>
      <c r="H170" s="265">
        <v>155.2</v>
      </c>
      <c r="I170" s="266"/>
      <c r="J170" s="267">
        <f>ROUND(I170*H170,2)</f>
        <v>0</v>
      </c>
      <c r="K170" s="263" t="s">
        <v>185</v>
      </c>
      <c r="L170" s="268"/>
      <c r="M170" s="269" t="s">
        <v>19</v>
      </c>
      <c r="N170" s="270" t="s">
        <v>43</v>
      </c>
      <c r="O170" s="86"/>
      <c r="P170" s="215">
        <f>O170*H170</f>
        <v>0</v>
      </c>
      <c r="Q170" s="215">
        <v>1</v>
      </c>
      <c r="R170" s="215">
        <f>Q170*H170</f>
        <v>155.2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158</v>
      </c>
      <c r="AT170" s="217" t="s">
        <v>293</v>
      </c>
      <c r="AU170" s="217" t="s">
        <v>81</v>
      </c>
      <c r="AY170" s="19" t="s">
        <v>114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79</v>
      </c>
      <c r="BK170" s="218">
        <f>ROUND(I170*H170,2)</f>
        <v>0</v>
      </c>
      <c r="BL170" s="19" t="s">
        <v>137</v>
      </c>
      <c r="BM170" s="217" t="s">
        <v>317</v>
      </c>
    </row>
    <row r="171" spans="1:51" s="13" customFormat="1" ht="12">
      <c r="A171" s="13"/>
      <c r="B171" s="228"/>
      <c r="C171" s="229"/>
      <c r="D171" s="230" t="s">
        <v>188</v>
      </c>
      <c r="E171" s="231" t="s">
        <v>19</v>
      </c>
      <c r="F171" s="232" t="s">
        <v>318</v>
      </c>
      <c r="G171" s="229"/>
      <c r="H171" s="233">
        <v>97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188</v>
      </c>
      <c r="AU171" s="239" t="s">
        <v>81</v>
      </c>
      <c r="AV171" s="13" t="s">
        <v>81</v>
      </c>
      <c r="AW171" s="13" t="s">
        <v>33</v>
      </c>
      <c r="AX171" s="13" t="s">
        <v>79</v>
      </c>
      <c r="AY171" s="239" t="s">
        <v>114</v>
      </c>
    </row>
    <row r="172" spans="1:51" s="13" customFormat="1" ht="12">
      <c r="A172" s="13"/>
      <c r="B172" s="228"/>
      <c r="C172" s="229"/>
      <c r="D172" s="230" t="s">
        <v>188</v>
      </c>
      <c r="E172" s="229"/>
      <c r="F172" s="232" t="s">
        <v>319</v>
      </c>
      <c r="G172" s="229"/>
      <c r="H172" s="233">
        <v>155.2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188</v>
      </c>
      <c r="AU172" s="239" t="s">
        <v>81</v>
      </c>
      <c r="AV172" s="13" t="s">
        <v>81</v>
      </c>
      <c r="AW172" s="13" t="s">
        <v>4</v>
      </c>
      <c r="AX172" s="13" t="s">
        <v>79</v>
      </c>
      <c r="AY172" s="239" t="s">
        <v>114</v>
      </c>
    </row>
    <row r="173" spans="1:65" s="2" customFormat="1" ht="24.15" customHeight="1">
      <c r="A173" s="40"/>
      <c r="B173" s="41"/>
      <c r="C173" s="206" t="s">
        <v>320</v>
      </c>
      <c r="D173" s="206" t="s">
        <v>117</v>
      </c>
      <c r="E173" s="207" t="s">
        <v>321</v>
      </c>
      <c r="F173" s="208" t="s">
        <v>322</v>
      </c>
      <c r="G173" s="209" t="s">
        <v>184</v>
      </c>
      <c r="H173" s="210">
        <v>970</v>
      </c>
      <c r="I173" s="211"/>
      <c r="J173" s="212">
        <f>ROUND(I173*H173,2)</f>
        <v>0</v>
      </c>
      <c r="K173" s="208" t="s">
        <v>185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137</v>
      </c>
      <c r="AT173" s="217" t="s">
        <v>117</v>
      </c>
      <c r="AU173" s="217" t="s">
        <v>81</v>
      </c>
      <c r="AY173" s="19" t="s">
        <v>114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79</v>
      </c>
      <c r="BK173" s="218">
        <f>ROUND(I173*H173,2)</f>
        <v>0</v>
      </c>
      <c r="BL173" s="19" t="s">
        <v>137</v>
      </c>
      <c r="BM173" s="217" t="s">
        <v>323</v>
      </c>
    </row>
    <row r="174" spans="1:47" s="2" customFormat="1" ht="12">
      <c r="A174" s="40"/>
      <c r="B174" s="41"/>
      <c r="C174" s="42"/>
      <c r="D174" s="219" t="s">
        <v>124</v>
      </c>
      <c r="E174" s="42"/>
      <c r="F174" s="220" t="s">
        <v>324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124</v>
      </c>
      <c r="AU174" s="19" t="s">
        <v>81</v>
      </c>
    </row>
    <row r="175" spans="1:65" s="2" customFormat="1" ht="16.5" customHeight="1">
      <c r="A175" s="40"/>
      <c r="B175" s="41"/>
      <c r="C175" s="261" t="s">
        <v>325</v>
      </c>
      <c r="D175" s="261" t="s">
        <v>293</v>
      </c>
      <c r="E175" s="262" t="s">
        <v>326</v>
      </c>
      <c r="F175" s="263" t="s">
        <v>327</v>
      </c>
      <c r="G175" s="264" t="s">
        <v>328</v>
      </c>
      <c r="H175" s="265">
        <v>19.4</v>
      </c>
      <c r="I175" s="266"/>
      <c r="J175" s="267">
        <f>ROUND(I175*H175,2)</f>
        <v>0</v>
      </c>
      <c r="K175" s="263" t="s">
        <v>185</v>
      </c>
      <c r="L175" s="268"/>
      <c r="M175" s="269" t="s">
        <v>19</v>
      </c>
      <c r="N175" s="270" t="s">
        <v>43</v>
      </c>
      <c r="O175" s="86"/>
      <c r="P175" s="215">
        <f>O175*H175</f>
        <v>0</v>
      </c>
      <c r="Q175" s="215">
        <v>0.001</v>
      </c>
      <c r="R175" s="215">
        <f>Q175*H175</f>
        <v>0.0194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158</v>
      </c>
      <c r="AT175" s="217" t="s">
        <v>293</v>
      </c>
      <c r="AU175" s="217" t="s">
        <v>81</v>
      </c>
      <c r="AY175" s="19" t="s">
        <v>114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79</v>
      </c>
      <c r="BK175" s="218">
        <f>ROUND(I175*H175,2)</f>
        <v>0</v>
      </c>
      <c r="BL175" s="19" t="s">
        <v>137</v>
      </c>
      <c r="BM175" s="217" t="s">
        <v>329</v>
      </c>
    </row>
    <row r="176" spans="1:51" s="13" customFormat="1" ht="12">
      <c r="A176" s="13"/>
      <c r="B176" s="228"/>
      <c r="C176" s="229"/>
      <c r="D176" s="230" t="s">
        <v>188</v>
      </c>
      <c r="E176" s="229"/>
      <c r="F176" s="232" t="s">
        <v>330</v>
      </c>
      <c r="G176" s="229"/>
      <c r="H176" s="233">
        <v>19.4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188</v>
      </c>
      <c r="AU176" s="239" t="s">
        <v>81</v>
      </c>
      <c r="AV176" s="13" t="s">
        <v>81</v>
      </c>
      <c r="AW176" s="13" t="s">
        <v>4</v>
      </c>
      <c r="AX176" s="13" t="s">
        <v>79</v>
      </c>
      <c r="AY176" s="239" t="s">
        <v>114</v>
      </c>
    </row>
    <row r="177" spans="1:63" s="12" customFormat="1" ht="22.8" customHeight="1">
      <c r="A177" s="12"/>
      <c r="B177" s="190"/>
      <c r="C177" s="191"/>
      <c r="D177" s="192" t="s">
        <v>71</v>
      </c>
      <c r="E177" s="204" t="s">
        <v>130</v>
      </c>
      <c r="F177" s="204" t="s">
        <v>331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SUM(P178:P180)</f>
        <v>0</v>
      </c>
      <c r="Q177" s="198"/>
      <c r="R177" s="199">
        <f>SUM(R178:R180)</f>
        <v>0</v>
      </c>
      <c r="S177" s="198"/>
      <c r="T177" s="200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79</v>
      </c>
      <c r="AT177" s="202" t="s">
        <v>71</v>
      </c>
      <c r="AU177" s="202" t="s">
        <v>79</v>
      </c>
      <c r="AY177" s="201" t="s">
        <v>114</v>
      </c>
      <c r="BK177" s="203">
        <f>SUM(BK178:BK180)</f>
        <v>0</v>
      </c>
    </row>
    <row r="178" spans="1:65" s="2" customFormat="1" ht="16.5" customHeight="1">
      <c r="A178" s="40"/>
      <c r="B178" s="41"/>
      <c r="C178" s="206" t="s">
        <v>332</v>
      </c>
      <c r="D178" s="206" t="s">
        <v>117</v>
      </c>
      <c r="E178" s="207" t="s">
        <v>333</v>
      </c>
      <c r="F178" s="208" t="s">
        <v>334</v>
      </c>
      <c r="G178" s="209" t="s">
        <v>215</v>
      </c>
      <c r="H178" s="210">
        <v>728</v>
      </c>
      <c r="I178" s="211"/>
      <c r="J178" s="212">
        <f>ROUND(I178*H178,2)</f>
        <v>0</v>
      </c>
      <c r="K178" s="208" t="s">
        <v>185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137</v>
      </c>
      <c r="AT178" s="217" t="s">
        <v>117</v>
      </c>
      <c r="AU178" s="217" t="s">
        <v>81</v>
      </c>
      <c r="AY178" s="19" t="s">
        <v>114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79</v>
      </c>
      <c r="BK178" s="218">
        <f>ROUND(I178*H178,2)</f>
        <v>0</v>
      </c>
      <c r="BL178" s="19" t="s">
        <v>137</v>
      </c>
      <c r="BM178" s="217" t="s">
        <v>335</v>
      </c>
    </row>
    <row r="179" spans="1:47" s="2" customFormat="1" ht="12">
      <c r="A179" s="40"/>
      <c r="B179" s="41"/>
      <c r="C179" s="42"/>
      <c r="D179" s="219" t="s">
        <v>124</v>
      </c>
      <c r="E179" s="42"/>
      <c r="F179" s="220" t="s">
        <v>336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124</v>
      </c>
      <c r="AU179" s="19" t="s">
        <v>81</v>
      </c>
    </row>
    <row r="180" spans="1:51" s="13" customFormat="1" ht="12">
      <c r="A180" s="13"/>
      <c r="B180" s="228"/>
      <c r="C180" s="229"/>
      <c r="D180" s="230" t="s">
        <v>188</v>
      </c>
      <c r="E180" s="231" t="s">
        <v>19</v>
      </c>
      <c r="F180" s="232" t="s">
        <v>337</v>
      </c>
      <c r="G180" s="229"/>
      <c r="H180" s="233">
        <v>728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188</v>
      </c>
      <c r="AU180" s="239" t="s">
        <v>81</v>
      </c>
      <c r="AV180" s="13" t="s">
        <v>81</v>
      </c>
      <c r="AW180" s="13" t="s">
        <v>33</v>
      </c>
      <c r="AX180" s="13" t="s">
        <v>79</v>
      </c>
      <c r="AY180" s="239" t="s">
        <v>114</v>
      </c>
    </row>
    <row r="181" spans="1:63" s="12" customFormat="1" ht="22.8" customHeight="1">
      <c r="A181" s="12"/>
      <c r="B181" s="190"/>
      <c r="C181" s="191"/>
      <c r="D181" s="192" t="s">
        <v>71</v>
      </c>
      <c r="E181" s="204" t="s">
        <v>137</v>
      </c>
      <c r="F181" s="204" t="s">
        <v>338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SUM(P182:P184)</f>
        <v>0</v>
      </c>
      <c r="Q181" s="198"/>
      <c r="R181" s="199">
        <f>SUM(R182:R184)</f>
        <v>0</v>
      </c>
      <c r="S181" s="198"/>
      <c r="T181" s="200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79</v>
      </c>
      <c r="AT181" s="202" t="s">
        <v>71</v>
      </c>
      <c r="AU181" s="202" t="s">
        <v>79</v>
      </c>
      <c r="AY181" s="201" t="s">
        <v>114</v>
      </c>
      <c r="BK181" s="203">
        <f>SUM(BK182:BK184)</f>
        <v>0</v>
      </c>
    </row>
    <row r="182" spans="1:65" s="2" customFormat="1" ht="21.75" customHeight="1">
      <c r="A182" s="40"/>
      <c r="B182" s="41"/>
      <c r="C182" s="206" t="s">
        <v>339</v>
      </c>
      <c r="D182" s="206" t="s">
        <v>117</v>
      </c>
      <c r="E182" s="207" t="s">
        <v>340</v>
      </c>
      <c r="F182" s="208" t="s">
        <v>341</v>
      </c>
      <c r="G182" s="209" t="s">
        <v>221</v>
      </c>
      <c r="H182" s="210">
        <v>124.01</v>
      </c>
      <c r="I182" s="211"/>
      <c r="J182" s="212">
        <f>ROUND(I182*H182,2)</f>
        <v>0</v>
      </c>
      <c r="K182" s="208" t="s">
        <v>185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137</v>
      </c>
      <c r="AT182" s="217" t="s">
        <v>117</v>
      </c>
      <c r="AU182" s="217" t="s">
        <v>81</v>
      </c>
      <c r="AY182" s="19" t="s">
        <v>114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79</v>
      </c>
      <c r="BK182" s="218">
        <f>ROUND(I182*H182,2)</f>
        <v>0</v>
      </c>
      <c r="BL182" s="19" t="s">
        <v>137</v>
      </c>
      <c r="BM182" s="217" t="s">
        <v>342</v>
      </c>
    </row>
    <row r="183" spans="1:47" s="2" customFormat="1" ht="12">
      <c r="A183" s="40"/>
      <c r="B183" s="41"/>
      <c r="C183" s="42"/>
      <c r="D183" s="219" t="s">
        <v>124</v>
      </c>
      <c r="E183" s="42"/>
      <c r="F183" s="220" t="s">
        <v>343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124</v>
      </c>
      <c r="AU183" s="19" t="s">
        <v>81</v>
      </c>
    </row>
    <row r="184" spans="1:51" s="13" customFormat="1" ht="12">
      <c r="A184" s="13"/>
      <c r="B184" s="228"/>
      <c r="C184" s="229"/>
      <c r="D184" s="230" t="s">
        <v>188</v>
      </c>
      <c r="E184" s="231" t="s">
        <v>19</v>
      </c>
      <c r="F184" s="232" t="s">
        <v>344</v>
      </c>
      <c r="G184" s="229"/>
      <c r="H184" s="233">
        <v>124.01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188</v>
      </c>
      <c r="AU184" s="239" t="s">
        <v>81</v>
      </c>
      <c r="AV184" s="13" t="s">
        <v>81</v>
      </c>
      <c r="AW184" s="13" t="s">
        <v>33</v>
      </c>
      <c r="AX184" s="13" t="s">
        <v>79</v>
      </c>
      <c r="AY184" s="239" t="s">
        <v>114</v>
      </c>
    </row>
    <row r="185" spans="1:63" s="12" customFormat="1" ht="22.8" customHeight="1">
      <c r="A185" s="12"/>
      <c r="B185" s="190"/>
      <c r="C185" s="191"/>
      <c r="D185" s="192" t="s">
        <v>71</v>
      </c>
      <c r="E185" s="204" t="s">
        <v>113</v>
      </c>
      <c r="F185" s="204" t="s">
        <v>345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SUM(P186:P237)</f>
        <v>0</v>
      </c>
      <c r="Q185" s="198"/>
      <c r="R185" s="199">
        <f>SUM(R186:R237)</f>
        <v>5.16284</v>
      </c>
      <c r="S185" s="198"/>
      <c r="T185" s="200">
        <f>SUM(T186:T237)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79</v>
      </c>
      <c r="AT185" s="202" t="s">
        <v>71</v>
      </c>
      <c r="AU185" s="202" t="s">
        <v>79</v>
      </c>
      <c r="AY185" s="201" t="s">
        <v>114</v>
      </c>
      <c r="BK185" s="203">
        <f>SUM(BK186:BK237)</f>
        <v>0</v>
      </c>
    </row>
    <row r="186" spans="1:65" s="2" customFormat="1" ht="24.15" customHeight="1">
      <c r="A186" s="40"/>
      <c r="B186" s="41"/>
      <c r="C186" s="206" t="s">
        <v>346</v>
      </c>
      <c r="D186" s="206" t="s">
        <v>117</v>
      </c>
      <c r="E186" s="207" t="s">
        <v>347</v>
      </c>
      <c r="F186" s="208" t="s">
        <v>348</v>
      </c>
      <c r="G186" s="209" t="s">
        <v>184</v>
      </c>
      <c r="H186" s="210">
        <v>131.9</v>
      </c>
      <c r="I186" s="211"/>
      <c r="J186" s="212">
        <f>ROUND(I186*H186,2)</f>
        <v>0</v>
      </c>
      <c r="K186" s="208" t="s">
        <v>185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137</v>
      </c>
      <c r="AT186" s="217" t="s">
        <v>117</v>
      </c>
      <c r="AU186" s="217" t="s">
        <v>81</v>
      </c>
      <c r="AY186" s="19" t="s">
        <v>114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79</v>
      </c>
      <c r="BK186" s="218">
        <f>ROUND(I186*H186,2)</f>
        <v>0</v>
      </c>
      <c r="BL186" s="19" t="s">
        <v>137</v>
      </c>
      <c r="BM186" s="217" t="s">
        <v>349</v>
      </c>
    </row>
    <row r="187" spans="1:47" s="2" customFormat="1" ht="12">
      <c r="A187" s="40"/>
      <c r="B187" s="41"/>
      <c r="C187" s="42"/>
      <c r="D187" s="219" t="s">
        <v>124</v>
      </c>
      <c r="E187" s="42"/>
      <c r="F187" s="220" t="s">
        <v>350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124</v>
      </c>
      <c r="AU187" s="19" t="s">
        <v>81</v>
      </c>
    </row>
    <row r="188" spans="1:51" s="14" customFormat="1" ht="12">
      <c r="A188" s="14"/>
      <c r="B188" s="240"/>
      <c r="C188" s="241"/>
      <c r="D188" s="230" t="s">
        <v>188</v>
      </c>
      <c r="E188" s="242" t="s">
        <v>19</v>
      </c>
      <c r="F188" s="243" t="s">
        <v>351</v>
      </c>
      <c r="G188" s="241"/>
      <c r="H188" s="242" t="s">
        <v>19</v>
      </c>
      <c r="I188" s="244"/>
      <c r="J188" s="241"/>
      <c r="K188" s="241"/>
      <c r="L188" s="245"/>
      <c r="M188" s="246"/>
      <c r="N188" s="247"/>
      <c r="O188" s="247"/>
      <c r="P188" s="247"/>
      <c r="Q188" s="247"/>
      <c r="R188" s="247"/>
      <c r="S188" s="247"/>
      <c r="T188" s="24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9" t="s">
        <v>188</v>
      </c>
      <c r="AU188" s="249" t="s">
        <v>81</v>
      </c>
      <c r="AV188" s="14" t="s">
        <v>79</v>
      </c>
      <c r="AW188" s="14" t="s">
        <v>33</v>
      </c>
      <c r="AX188" s="14" t="s">
        <v>72</v>
      </c>
      <c r="AY188" s="249" t="s">
        <v>114</v>
      </c>
    </row>
    <row r="189" spans="1:51" s="13" customFormat="1" ht="12">
      <c r="A189" s="13"/>
      <c r="B189" s="228"/>
      <c r="C189" s="229"/>
      <c r="D189" s="230" t="s">
        <v>188</v>
      </c>
      <c r="E189" s="231" t="s">
        <v>19</v>
      </c>
      <c r="F189" s="232" t="s">
        <v>208</v>
      </c>
      <c r="G189" s="229"/>
      <c r="H189" s="233">
        <v>131.9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188</v>
      </c>
      <c r="AU189" s="239" t="s">
        <v>81</v>
      </c>
      <c r="AV189" s="13" t="s">
        <v>81</v>
      </c>
      <c r="AW189" s="13" t="s">
        <v>33</v>
      </c>
      <c r="AX189" s="13" t="s">
        <v>79</v>
      </c>
      <c r="AY189" s="239" t="s">
        <v>114</v>
      </c>
    </row>
    <row r="190" spans="1:65" s="2" customFormat="1" ht="24.15" customHeight="1">
      <c r="A190" s="40"/>
      <c r="B190" s="41"/>
      <c r="C190" s="206" t="s">
        <v>352</v>
      </c>
      <c r="D190" s="206" t="s">
        <v>117</v>
      </c>
      <c r="E190" s="207" t="s">
        <v>353</v>
      </c>
      <c r="F190" s="208" t="s">
        <v>354</v>
      </c>
      <c r="G190" s="209" t="s">
        <v>184</v>
      </c>
      <c r="H190" s="210">
        <v>61.28</v>
      </c>
      <c r="I190" s="211"/>
      <c r="J190" s="212">
        <f>ROUND(I190*H190,2)</f>
        <v>0</v>
      </c>
      <c r="K190" s="208" t="s">
        <v>185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137</v>
      </c>
      <c r="AT190" s="217" t="s">
        <v>117</v>
      </c>
      <c r="AU190" s="217" t="s">
        <v>81</v>
      </c>
      <c r="AY190" s="19" t="s">
        <v>114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79</v>
      </c>
      <c r="BK190" s="218">
        <f>ROUND(I190*H190,2)</f>
        <v>0</v>
      </c>
      <c r="BL190" s="19" t="s">
        <v>137</v>
      </c>
      <c r="BM190" s="217" t="s">
        <v>355</v>
      </c>
    </row>
    <row r="191" spans="1:47" s="2" customFormat="1" ht="12">
      <c r="A191" s="40"/>
      <c r="B191" s="41"/>
      <c r="C191" s="42"/>
      <c r="D191" s="219" t="s">
        <v>124</v>
      </c>
      <c r="E191" s="42"/>
      <c r="F191" s="220" t="s">
        <v>356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124</v>
      </c>
      <c r="AU191" s="19" t="s">
        <v>81</v>
      </c>
    </row>
    <row r="192" spans="1:51" s="14" customFormat="1" ht="12">
      <c r="A192" s="14"/>
      <c r="B192" s="240"/>
      <c r="C192" s="241"/>
      <c r="D192" s="230" t="s">
        <v>188</v>
      </c>
      <c r="E192" s="242" t="s">
        <v>19</v>
      </c>
      <c r="F192" s="243" t="s">
        <v>357</v>
      </c>
      <c r="G192" s="241"/>
      <c r="H192" s="242" t="s">
        <v>19</v>
      </c>
      <c r="I192" s="244"/>
      <c r="J192" s="241"/>
      <c r="K192" s="241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188</v>
      </c>
      <c r="AU192" s="249" t="s">
        <v>81</v>
      </c>
      <c r="AV192" s="14" t="s">
        <v>79</v>
      </c>
      <c r="AW192" s="14" t="s">
        <v>33</v>
      </c>
      <c r="AX192" s="14" t="s">
        <v>72</v>
      </c>
      <c r="AY192" s="249" t="s">
        <v>114</v>
      </c>
    </row>
    <row r="193" spans="1:51" s="13" customFormat="1" ht="12">
      <c r="A193" s="13"/>
      <c r="B193" s="228"/>
      <c r="C193" s="229"/>
      <c r="D193" s="230" t="s">
        <v>188</v>
      </c>
      <c r="E193" s="231" t="s">
        <v>19</v>
      </c>
      <c r="F193" s="232" t="s">
        <v>189</v>
      </c>
      <c r="G193" s="229"/>
      <c r="H193" s="233">
        <v>61.28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188</v>
      </c>
      <c r="AU193" s="239" t="s">
        <v>81</v>
      </c>
      <c r="AV193" s="13" t="s">
        <v>81</v>
      </c>
      <c r="AW193" s="13" t="s">
        <v>33</v>
      </c>
      <c r="AX193" s="13" t="s">
        <v>79</v>
      </c>
      <c r="AY193" s="239" t="s">
        <v>114</v>
      </c>
    </row>
    <row r="194" spans="1:65" s="2" customFormat="1" ht="24.15" customHeight="1">
      <c r="A194" s="40"/>
      <c r="B194" s="41"/>
      <c r="C194" s="206" t="s">
        <v>358</v>
      </c>
      <c r="D194" s="206" t="s">
        <v>117</v>
      </c>
      <c r="E194" s="207" t="s">
        <v>359</v>
      </c>
      <c r="F194" s="208" t="s">
        <v>360</v>
      </c>
      <c r="G194" s="209" t="s">
        <v>184</v>
      </c>
      <c r="H194" s="210">
        <v>2.57</v>
      </c>
      <c r="I194" s="211"/>
      <c r="J194" s="212">
        <f>ROUND(I194*H194,2)</f>
        <v>0</v>
      </c>
      <c r="K194" s="208" t="s">
        <v>185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137</v>
      </c>
      <c r="AT194" s="217" t="s">
        <v>117</v>
      </c>
      <c r="AU194" s="217" t="s">
        <v>81</v>
      </c>
      <c r="AY194" s="19" t="s">
        <v>114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79</v>
      </c>
      <c r="BK194" s="218">
        <f>ROUND(I194*H194,2)</f>
        <v>0</v>
      </c>
      <c r="BL194" s="19" t="s">
        <v>137</v>
      </c>
      <c r="BM194" s="217" t="s">
        <v>361</v>
      </c>
    </row>
    <row r="195" spans="1:47" s="2" customFormat="1" ht="12">
      <c r="A195" s="40"/>
      <c r="B195" s="41"/>
      <c r="C195" s="42"/>
      <c r="D195" s="219" t="s">
        <v>124</v>
      </c>
      <c r="E195" s="42"/>
      <c r="F195" s="220" t="s">
        <v>362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124</v>
      </c>
      <c r="AU195" s="19" t="s">
        <v>81</v>
      </c>
    </row>
    <row r="196" spans="1:51" s="14" customFormat="1" ht="12">
      <c r="A196" s="14"/>
      <c r="B196" s="240"/>
      <c r="C196" s="241"/>
      <c r="D196" s="230" t="s">
        <v>188</v>
      </c>
      <c r="E196" s="242" t="s">
        <v>19</v>
      </c>
      <c r="F196" s="243" t="s">
        <v>363</v>
      </c>
      <c r="G196" s="241"/>
      <c r="H196" s="242" t="s">
        <v>19</v>
      </c>
      <c r="I196" s="244"/>
      <c r="J196" s="241"/>
      <c r="K196" s="241"/>
      <c r="L196" s="245"/>
      <c r="M196" s="246"/>
      <c r="N196" s="247"/>
      <c r="O196" s="247"/>
      <c r="P196" s="247"/>
      <c r="Q196" s="247"/>
      <c r="R196" s="247"/>
      <c r="S196" s="247"/>
      <c r="T196" s="24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9" t="s">
        <v>188</v>
      </c>
      <c r="AU196" s="249" t="s">
        <v>81</v>
      </c>
      <c r="AV196" s="14" t="s">
        <v>79</v>
      </c>
      <c r="AW196" s="14" t="s">
        <v>33</v>
      </c>
      <c r="AX196" s="14" t="s">
        <v>72</v>
      </c>
      <c r="AY196" s="249" t="s">
        <v>114</v>
      </c>
    </row>
    <row r="197" spans="1:51" s="13" customFormat="1" ht="12">
      <c r="A197" s="13"/>
      <c r="B197" s="228"/>
      <c r="C197" s="229"/>
      <c r="D197" s="230" t="s">
        <v>188</v>
      </c>
      <c r="E197" s="231" t="s">
        <v>19</v>
      </c>
      <c r="F197" s="232" t="s">
        <v>364</v>
      </c>
      <c r="G197" s="229"/>
      <c r="H197" s="233">
        <v>2.57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188</v>
      </c>
      <c r="AU197" s="239" t="s">
        <v>81</v>
      </c>
      <c r="AV197" s="13" t="s">
        <v>81</v>
      </c>
      <c r="AW197" s="13" t="s">
        <v>33</v>
      </c>
      <c r="AX197" s="13" t="s">
        <v>79</v>
      </c>
      <c r="AY197" s="239" t="s">
        <v>114</v>
      </c>
    </row>
    <row r="198" spans="1:65" s="2" customFormat="1" ht="24.15" customHeight="1">
      <c r="A198" s="40"/>
      <c r="B198" s="41"/>
      <c r="C198" s="206" t="s">
        <v>365</v>
      </c>
      <c r="D198" s="206" t="s">
        <v>117</v>
      </c>
      <c r="E198" s="207" t="s">
        <v>366</v>
      </c>
      <c r="F198" s="208" t="s">
        <v>367</v>
      </c>
      <c r="G198" s="209" t="s">
        <v>184</v>
      </c>
      <c r="H198" s="210">
        <v>112.43</v>
      </c>
      <c r="I198" s="211"/>
      <c r="J198" s="212">
        <f>ROUND(I198*H198,2)</f>
        <v>0</v>
      </c>
      <c r="K198" s="208" t="s">
        <v>185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137</v>
      </c>
      <c r="AT198" s="217" t="s">
        <v>117</v>
      </c>
      <c r="AU198" s="217" t="s">
        <v>81</v>
      </c>
      <c r="AY198" s="19" t="s">
        <v>114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79</v>
      </c>
      <c r="BK198" s="218">
        <f>ROUND(I198*H198,2)</f>
        <v>0</v>
      </c>
      <c r="BL198" s="19" t="s">
        <v>137</v>
      </c>
      <c r="BM198" s="217" t="s">
        <v>368</v>
      </c>
    </row>
    <row r="199" spans="1:47" s="2" customFormat="1" ht="12">
      <c r="A199" s="40"/>
      <c r="B199" s="41"/>
      <c r="C199" s="42"/>
      <c r="D199" s="219" t="s">
        <v>124</v>
      </c>
      <c r="E199" s="42"/>
      <c r="F199" s="220" t="s">
        <v>369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124</v>
      </c>
      <c r="AU199" s="19" t="s">
        <v>81</v>
      </c>
    </row>
    <row r="200" spans="1:51" s="14" customFormat="1" ht="12">
      <c r="A200" s="14"/>
      <c r="B200" s="240"/>
      <c r="C200" s="241"/>
      <c r="D200" s="230" t="s">
        <v>188</v>
      </c>
      <c r="E200" s="242" t="s">
        <v>19</v>
      </c>
      <c r="F200" s="243" t="s">
        <v>363</v>
      </c>
      <c r="G200" s="241"/>
      <c r="H200" s="242" t="s">
        <v>19</v>
      </c>
      <c r="I200" s="244"/>
      <c r="J200" s="241"/>
      <c r="K200" s="241"/>
      <c r="L200" s="245"/>
      <c r="M200" s="246"/>
      <c r="N200" s="247"/>
      <c r="O200" s="247"/>
      <c r="P200" s="247"/>
      <c r="Q200" s="247"/>
      <c r="R200" s="247"/>
      <c r="S200" s="247"/>
      <c r="T200" s="24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9" t="s">
        <v>188</v>
      </c>
      <c r="AU200" s="249" t="s">
        <v>81</v>
      </c>
      <c r="AV200" s="14" t="s">
        <v>79</v>
      </c>
      <c r="AW200" s="14" t="s">
        <v>33</v>
      </c>
      <c r="AX200" s="14" t="s">
        <v>72</v>
      </c>
      <c r="AY200" s="249" t="s">
        <v>114</v>
      </c>
    </row>
    <row r="201" spans="1:51" s="13" customFormat="1" ht="12">
      <c r="A201" s="13"/>
      <c r="B201" s="228"/>
      <c r="C201" s="229"/>
      <c r="D201" s="230" t="s">
        <v>188</v>
      </c>
      <c r="E201" s="231" t="s">
        <v>19</v>
      </c>
      <c r="F201" s="232" t="s">
        <v>370</v>
      </c>
      <c r="G201" s="229"/>
      <c r="H201" s="233">
        <v>112.43</v>
      </c>
      <c r="I201" s="234"/>
      <c r="J201" s="229"/>
      <c r="K201" s="229"/>
      <c r="L201" s="235"/>
      <c r="M201" s="236"/>
      <c r="N201" s="237"/>
      <c r="O201" s="237"/>
      <c r="P201" s="237"/>
      <c r="Q201" s="237"/>
      <c r="R201" s="237"/>
      <c r="S201" s="237"/>
      <c r="T201" s="2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9" t="s">
        <v>188</v>
      </c>
      <c r="AU201" s="239" t="s">
        <v>81</v>
      </c>
      <c r="AV201" s="13" t="s">
        <v>81</v>
      </c>
      <c r="AW201" s="13" t="s">
        <v>33</v>
      </c>
      <c r="AX201" s="13" t="s">
        <v>79</v>
      </c>
      <c r="AY201" s="239" t="s">
        <v>114</v>
      </c>
    </row>
    <row r="202" spans="1:65" s="2" customFormat="1" ht="16.5" customHeight="1">
      <c r="A202" s="40"/>
      <c r="B202" s="41"/>
      <c r="C202" s="206" t="s">
        <v>371</v>
      </c>
      <c r="D202" s="206" t="s">
        <v>117</v>
      </c>
      <c r="E202" s="207" t="s">
        <v>372</v>
      </c>
      <c r="F202" s="208" t="s">
        <v>373</v>
      </c>
      <c r="G202" s="209" t="s">
        <v>184</v>
      </c>
      <c r="H202" s="210">
        <v>48.97</v>
      </c>
      <c r="I202" s="211"/>
      <c r="J202" s="212">
        <f>ROUND(I202*H202,2)</f>
        <v>0</v>
      </c>
      <c r="K202" s="208" t="s">
        <v>185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137</v>
      </c>
      <c r="AT202" s="217" t="s">
        <v>117</v>
      </c>
      <c r="AU202" s="217" t="s">
        <v>81</v>
      </c>
      <c r="AY202" s="19" t="s">
        <v>114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79</v>
      </c>
      <c r="BK202" s="218">
        <f>ROUND(I202*H202,2)</f>
        <v>0</v>
      </c>
      <c r="BL202" s="19" t="s">
        <v>137</v>
      </c>
      <c r="BM202" s="217" t="s">
        <v>374</v>
      </c>
    </row>
    <row r="203" spans="1:47" s="2" customFormat="1" ht="12">
      <c r="A203" s="40"/>
      <c r="B203" s="41"/>
      <c r="C203" s="42"/>
      <c r="D203" s="219" t="s">
        <v>124</v>
      </c>
      <c r="E203" s="42"/>
      <c r="F203" s="220" t="s">
        <v>375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124</v>
      </c>
      <c r="AU203" s="19" t="s">
        <v>81</v>
      </c>
    </row>
    <row r="204" spans="1:51" s="14" customFormat="1" ht="12">
      <c r="A204" s="14"/>
      <c r="B204" s="240"/>
      <c r="C204" s="241"/>
      <c r="D204" s="230" t="s">
        <v>188</v>
      </c>
      <c r="E204" s="242" t="s">
        <v>19</v>
      </c>
      <c r="F204" s="243" t="s">
        <v>351</v>
      </c>
      <c r="G204" s="241"/>
      <c r="H204" s="242" t="s">
        <v>19</v>
      </c>
      <c r="I204" s="244"/>
      <c r="J204" s="241"/>
      <c r="K204" s="241"/>
      <c r="L204" s="245"/>
      <c r="M204" s="246"/>
      <c r="N204" s="247"/>
      <c r="O204" s="247"/>
      <c r="P204" s="247"/>
      <c r="Q204" s="247"/>
      <c r="R204" s="247"/>
      <c r="S204" s="247"/>
      <c r="T204" s="24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9" t="s">
        <v>188</v>
      </c>
      <c r="AU204" s="249" t="s">
        <v>81</v>
      </c>
      <c r="AV204" s="14" t="s">
        <v>79</v>
      </c>
      <c r="AW204" s="14" t="s">
        <v>33</v>
      </c>
      <c r="AX204" s="14" t="s">
        <v>72</v>
      </c>
      <c r="AY204" s="249" t="s">
        <v>114</v>
      </c>
    </row>
    <row r="205" spans="1:51" s="13" customFormat="1" ht="12">
      <c r="A205" s="13"/>
      <c r="B205" s="228"/>
      <c r="C205" s="229"/>
      <c r="D205" s="230" t="s">
        <v>188</v>
      </c>
      <c r="E205" s="231" t="s">
        <v>19</v>
      </c>
      <c r="F205" s="232" t="s">
        <v>376</v>
      </c>
      <c r="G205" s="229"/>
      <c r="H205" s="233">
        <v>46.4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9" t="s">
        <v>188</v>
      </c>
      <c r="AU205" s="239" t="s">
        <v>81</v>
      </c>
      <c r="AV205" s="13" t="s">
        <v>81</v>
      </c>
      <c r="AW205" s="13" t="s">
        <v>33</v>
      </c>
      <c r="AX205" s="13" t="s">
        <v>72</v>
      </c>
      <c r="AY205" s="239" t="s">
        <v>114</v>
      </c>
    </row>
    <row r="206" spans="1:51" s="14" customFormat="1" ht="12">
      <c r="A206" s="14"/>
      <c r="B206" s="240"/>
      <c r="C206" s="241"/>
      <c r="D206" s="230" t="s">
        <v>188</v>
      </c>
      <c r="E206" s="242" t="s">
        <v>19</v>
      </c>
      <c r="F206" s="243" t="s">
        <v>363</v>
      </c>
      <c r="G206" s="241"/>
      <c r="H206" s="242" t="s">
        <v>19</v>
      </c>
      <c r="I206" s="244"/>
      <c r="J206" s="241"/>
      <c r="K206" s="241"/>
      <c r="L206" s="245"/>
      <c r="M206" s="246"/>
      <c r="N206" s="247"/>
      <c r="O206" s="247"/>
      <c r="P206" s="247"/>
      <c r="Q206" s="247"/>
      <c r="R206" s="247"/>
      <c r="S206" s="247"/>
      <c r="T206" s="24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9" t="s">
        <v>188</v>
      </c>
      <c r="AU206" s="249" t="s">
        <v>81</v>
      </c>
      <c r="AV206" s="14" t="s">
        <v>79</v>
      </c>
      <c r="AW206" s="14" t="s">
        <v>33</v>
      </c>
      <c r="AX206" s="14" t="s">
        <v>72</v>
      </c>
      <c r="AY206" s="249" t="s">
        <v>114</v>
      </c>
    </row>
    <row r="207" spans="1:51" s="13" customFormat="1" ht="12">
      <c r="A207" s="13"/>
      <c r="B207" s="228"/>
      <c r="C207" s="229"/>
      <c r="D207" s="230" t="s">
        <v>188</v>
      </c>
      <c r="E207" s="231" t="s">
        <v>19</v>
      </c>
      <c r="F207" s="232" t="s">
        <v>364</v>
      </c>
      <c r="G207" s="229"/>
      <c r="H207" s="233">
        <v>2.57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188</v>
      </c>
      <c r="AU207" s="239" t="s">
        <v>81</v>
      </c>
      <c r="AV207" s="13" t="s">
        <v>81</v>
      </c>
      <c r="AW207" s="13" t="s">
        <v>33</v>
      </c>
      <c r="AX207" s="13" t="s">
        <v>72</v>
      </c>
      <c r="AY207" s="239" t="s">
        <v>114</v>
      </c>
    </row>
    <row r="208" spans="1:51" s="15" customFormat="1" ht="12">
      <c r="A208" s="15"/>
      <c r="B208" s="250"/>
      <c r="C208" s="251"/>
      <c r="D208" s="230" t="s">
        <v>188</v>
      </c>
      <c r="E208" s="252" t="s">
        <v>19</v>
      </c>
      <c r="F208" s="253" t="s">
        <v>228</v>
      </c>
      <c r="G208" s="251"/>
      <c r="H208" s="254">
        <v>48.97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0" t="s">
        <v>188</v>
      </c>
      <c r="AU208" s="260" t="s">
        <v>81</v>
      </c>
      <c r="AV208" s="15" t="s">
        <v>137</v>
      </c>
      <c r="AW208" s="15" t="s">
        <v>33</v>
      </c>
      <c r="AX208" s="15" t="s">
        <v>79</v>
      </c>
      <c r="AY208" s="260" t="s">
        <v>114</v>
      </c>
    </row>
    <row r="209" spans="1:65" s="2" customFormat="1" ht="16.5" customHeight="1">
      <c r="A209" s="40"/>
      <c r="B209" s="41"/>
      <c r="C209" s="206" t="s">
        <v>377</v>
      </c>
      <c r="D209" s="206" t="s">
        <v>117</v>
      </c>
      <c r="E209" s="207" t="s">
        <v>378</v>
      </c>
      <c r="F209" s="208" t="s">
        <v>379</v>
      </c>
      <c r="G209" s="209" t="s">
        <v>184</v>
      </c>
      <c r="H209" s="210">
        <v>112.43</v>
      </c>
      <c r="I209" s="211"/>
      <c r="J209" s="212">
        <f>ROUND(I209*H209,2)</f>
        <v>0</v>
      </c>
      <c r="K209" s="208" t="s">
        <v>185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137</v>
      </c>
      <c r="AT209" s="217" t="s">
        <v>117</v>
      </c>
      <c r="AU209" s="217" t="s">
        <v>81</v>
      </c>
      <c r="AY209" s="19" t="s">
        <v>114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79</v>
      </c>
      <c r="BK209" s="218">
        <f>ROUND(I209*H209,2)</f>
        <v>0</v>
      </c>
      <c r="BL209" s="19" t="s">
        <v>137</v>
      </c>
      <c r="BM209" s="217" t="s">
        <v>380</v>
      </c>
    </row>
    <row r="210" spans="1:47" s="2" customFormat="1" ht="12">
      <c r="A210" s="40"/>
      <c r="B210" s="41"/>
      <c r="C210" s="42"/>
      <c r="D210" s="219" t="s">
        <v>124</v>
      </c>
      <c r="E210" s="42"/>
      <c r="F210" s="220" t="s">
        <v>381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124</v>
      </c>
      <c r="AU210" s="19" t="s">
        <v>81</v>
      </c>
    </row>
    <row r="211" spans="1:51" s="14" customFormat="1" ht="12">
      <c r="A211" s="14"/>
      <c r="B211" s="240"/>
      <c r="C211" s="241"/>
      <c r="D211" s="230" t="s">
        <v>188</v>
      </c>
      <c r="E211" s="242" t="s">
        <v>19</v>
      </c>
      <c r="F211" s="243" t="s">
        <v>363</v>
      </c>
      <c r="G211" s="241"/>
      <c r="H211" s="242" t="s">
        <v>19</v>
      </c>
      <c r="I211" s="244"/>
      <c r="J211" s="241"/>
      <c r="K211" s="241"/>
      <c r="L211" s="245"/>
      <c r="M211" s="246"/>
      <c r="N211" s="247"/>
      <c r="O211" s="247"/>
      <c r="P211" s="247"/>
      <c r="Q211" s="247"/>
      <c r="R211" s="247"/>
      <c r="S211" s="247"/>
      <c r="T211" s="24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9" t="s">
        <v>188</v>
      </c>
      <c r="AU211" s="249" t="s">
        <v>81</v>
      </c>
      <c r="AV211" s="14" t="s">
        <v>79</v>
      </c>
      <c r="AW211" s="14" t="s">
        <v>33</v>
      </c>
      <c r="AX211" s="14" t="s">
        <v>72</v>
      </c>
      <c r="AY211" s="249" t="s">
        <v>114</v>
      </c>
    </row>
    <row r="212" spans="1:51" s="13" customFormat="1" ht="12">
      <c r="A212" s="13"/>
      <c r="B212" s="228"/>
      <c r="C212" s="229"/>
      <c r="D212" s="230" t="s">
        <v>188</v>
      </c>
      <c r="E212" s="231" t="s">
        <v>19</v>
      </c>
      <c r="F212" s="232" t="s">
        <v>370</v>
      </c>
      <c r="G212" s="229"/>
      <c r="H212" s="233">
        <v>112.43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188</v>
      </c>
      <c r="AU212" s="239" t="s">
        <v>81</v>
      </c>
      <c r="AV212" s="13" t="s">
        <v>81</v>
      </c>
      <c r="AW212" s="13" t="s">
        <v>33</v>
      </c>
      <c r="AX212" s="13" t="s">
        <v>79</v>
      </c>
      <c r="AY212" s="239" t="s">
        <v>114</v>
      </c>
    </row>
    <row r="213" spans="1:65" s="2" customFormat="1" ht="16.5" customHeight="1">
      <c r="A213" s="40"/>
      <c r="B213" s="41"/>
      <c r="C213" s="206" t="s">
        <v>382</v>
      </c>
      <c r="D213" s="206" t="s">
        <v>117</v>
      </c>
      <c r="E213" s="207" t="s">
        <v>383</v>
      </c>
      <c r="F213" s="208" t="s">
        <v>384</v>
      </c>
      <c r="G213" s="209" t="s">
        <v>184</v>
      </c>
      <c r="H213" s="210">
        <v>85.5</v>
      </c>
      <c r="I213" s="211"/>
      <c r="J213" s="212">
        <f>ROUND(I213*H213,2)</f>
        <v>0</v>
      </c>
      <c r="K213" s="208" t="s">
        <v>121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137</v>
      </c>
      <c r="AT213" s="217" t="s">
        <v>117</v>
      </c>
      <c r="AU213" s="217" t="s">
        <v>81</v>
      </c>
      <c r="AY213" s="19" t="s">
        <v>114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79</v>
      </c>
      <c r="BK213" s="218">
        <f>ROUND(I213*H213,2)</f>
        <v>0</v>
      </c>
      <c r="BL213" s="19" t="s">
        <v>137</v>
      </c>
      <c r="BM213" s="217" t="s">
        <v>385</v>
      </c>
    </row>
    <row r="214" spans="1:47" s="2" customFormat="1" ht="12">
      <c r="A214" s="40"/>
      <c r="B214" s="41"/>
      <c r="C214" s="42"/>
      <c r="D214" s="219" t="s">
        <v>124</v>
      </c>
      <c r="E214" s="42"/>
      <c r="F214" s="220" t="s">
        <v>386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124</v>
      </c>
      <c r="AU214" s="19" t="s">
        <v>81</v>
      </c>
    </row>
    <row r="215" spans="1:51" s="14" customFormat="1" ht="12">
      <c r="A215" s="14"/>
      <c r="B215" s="240"/>
      <c r="C215" s="241"/>
      <c r="D215" s="230" t="s">
        <v>188</v>
      </c>
      <c r="E215" s="242" t="s">
        <v>19</v>
      </c>
      <c r="F215" s="243" t="s">
        <v>351</v>
      </c>
      <c r="G215" s="241"/>
      <c r="H215" s="242" t="s">
        <v>19</v>
      </c>
      <c r="I215" s="244"/>
      <c r="J215" s="241"/>
      <c r="K215" s="241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188</v>
      </c>
      <c r="AU215" s="249" t="s">
        <v>81</v>
      </c>
      <c r="AV215" s="14" t="s">
        <v>79</v>
      </c>
      <c r="AW215" s="14" t="s">
        <v>33</v>
      </c>
      <c r="AX215" s="14" t="s">
        <v>72</v>
      </c>
      <c r="AY215" s="249" t="s">
        <v>114</v>
      </c>
    </row>
    <row r="216" spans="1:51" s="13" customFormat="1" ht="12">
      <c r="A216" s="13"/>
      <c r="B216" s="228"/>
      <c r="C216" s="229"/>
      <c r="D216" s="230" t="s">
        <v>188</v>
      </c>
      <c r="E216" s="231" t="s">
        <v>19</v>
      </c>
      <c r="F216" s="232" t="s">
        <v>387</v>
      </c>
      <c r="G216" s="229"/>
      <c r="H216" s="233">
        <v>85.5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188</v>
      </c>
      <c r="AU216" s="239" t="s">
        <v>81</v>
      </c>
      <c r="AV216" s="13" t="s">
        <v>81</v>
      </c>
      <c r="AW216" s="13" t="s">
        <v>33</v>
      </c>
      <c r="AX216" s="13" t="s">
        <v>79</v>
      </c>
      <c r="AY216" s="239" t="s">
        <v>114</v>
      </c>
    </row>
    <row r="217" spans="1:65" s="2" customFormat="1" ht="24.15" customHeight="1">
      <c r="A217" s="40"/>
      <c r="B217" s="41"/>
      <c r="C217" s="206" t="s">
        <v>388</v>
      </c>
      <c r="D217" s="206" t="s">
        <v>117</v>
      </c>
      <c r="E217" s="207" t="s">
        <v>389</v>
      </c>
      <c r="F217" s="208" t="s">
        <v>390</v>
      </c>
      <c r="G217" s="209" t="s">
        <v>184</v>
      </c>
      <c r="H217" s="210">
        <v>115</v>
      </c>
      <c r="I217" s="211"/>
      <c r="J217" s="212">
        <f>ROUND(I217*H217,2)</f>
        <v>0</v>
      </c>
      <c r="K217" s="208" t="s">
        <v>185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137</v>
      </c>
      <c r="AT217" s="217" t="s">
        <v>117</v>
      </c>
      <c r="AU217" s="217" t="s">
        <v>81</v>
      </c>
      <c r="AY217" s="19" t="s">
        <v>114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79</v>
      </c>
      <c r="BK217" s="218">
        <f>ROUND(I217*H217,2)</f>
        <v>0</v>
      </c>
      <c r="BL217" s="19" t="s">
        <v>137</v>
      </c>
      <c r="BM217" s="217" t="s">
        <v>391</v>
      </c>
    </row>
    <row r="218" spans="1:47" s="2" customFormat="1" ht="12">
      <c r="A218" s="40"/>
      <c r="B218" s="41"/>
      <c r="C218" s="42"/>
      <c r="D218" s="219" t="s">
        <v>124</v>
      </c>
      <c r="E218" s="42"/>
      <c r="F218" s="220" t="s">
        <v>392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124</v>
      </c>
      <c r="AU218" s="19" t="s">
        <v>81</v>
      </c>
    </row>
    <row r="219" spans="1:51" s="13" customFormat="1" ht="12">
      <c r="A219" s="13"/>
      <c r="B219" s="228"/>
      <c r="C219" s="229"/>
      <c r="D219" s="230" t="s">
        <v>188</v>
      </c>
      <c r="E219" s="231" t="s">
        <v>19</v>
      </c>
      <c r="F219" s="232" t="s">
        <v>194</v>
      </c>
      <c r="G219" s="229"/>
      <c r="H219" s="233">
        <v>115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188</v>
      </c>
      <c r="AU219" s="239" t="s">
        <v>81</v>
      </c>
      <c r="AV219" s="13" t="s">
        <v>81</v>
      </c>
      <c r="AW219" s="13" t="s">
        <v>33</v>
      </c>
      <c r="AX219" s="13" t="s">
        <v>79</v>
      </c>
      <c r="AY219" s="239" t="s">
        <v>114</v>
      </c>
    </row>
    <row r="220" spans="1:65" s="2" customFormat="1" ht="16.5" customHeight="1">
      <c r="A220" s="40"/>
      <c r="B220" s="41"/>
      <c r="C220" s="206" t="s">
        <v>393</v>
      </c>
      <c r="D220" s="206" t="s">
        <v>117</v>
      </c>
      <c r="E220" s="207" t="s">
        <v>394</v>
      </c>
      <c r="F220" s="208" t="s">
        <v>395</v>
      </c>
      <c r="G220" s="209" t="s">
        <v>184</v>
      </c>
      <c r="H220" s="210">
        <v>115</v>
      </c>
      <c r="I220" s="211"/>
      <c r="J220" s="212">
        <f>ROUND(I220*H220,2)</f>
        <v>0</v>
      </c>
      <c r="K220" s="208" t="s">
        <v>185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137</v>
      </c>
      <c r="AT220" s="217" t="s">
        <v>117</v>
      </c>
      <c r="AU220" s="217" t="s">
        <v>81</v>
      </c>
      <c r="AY220" s="19" t="s">
        <v>114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79</v>
      </c>
      <c r="BK220" s="218">
        <f>ROUND(I220*H220,2)</f>
        <v>0</v>
      </c>
      <c r="BL220" s="19" t="s">
        <v>137</v>
      </c>
      <c r="BM220" s="217" t="s">
        <v>396</v>
      </c>
    </row>
    <row r="221" spans="1:47" s="2" customFormat="1" ht="12">
      <c r="A221" s="40"/>
      <c r="B221" s="41"/>
      <c r="C221" s="42"/>
      <c r="D221" s="219" t="s">
        <v>124</v>
      </c>
      <c r="E221" s="42"/>
      <c r="F221" s="220" t="s">
        <v>397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124</v>
      </c>
      <c r="AU221" s="19" t="s">
        <v>81</v>
      </c>
    </row>
    <row r="222" spans="1:51" s="13" customFormat="1" ht="12">
      <c r="A222" s="13"/>
      <c r="B222" s="228"/>
      <c r="C222" s="229"/>
      <c r="D222" s="230" t="s">
        <v>188</v>
      </c>
      <c r="E222" s="231" t="s">
        <v>19</v>
      </c>
      <c r="F222" s="232" t="s">
        <v>194</v>
      </c>
      <c r="G222" s="229"/>
      <c r="H222" s="233">
        <v>115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188</v>
      </c>
      <c r="AU222" s="239" t="s">
        <v>81</v>
      </c>
      <c r="AV222" s="13" t="s">
        <v>81</v>
      </c>
      <c r="AW222" s="13" t="s">
        <v>33</v>
      </c>
      <c r="AX222" s="13" t="s">
        <v>79</v>
      </c>
      <c r="AY222" s="239" t="s">
        <v>114</v>
      </c>
    </row>
    <row r="223" spans="1:65" s="2" customFormat="1" ht="16.5" customHeight="1">
      <c r="A223" s="40"/>
      <c r="B223" s="41"/>
      <c r="C223" s="206" t="s">
        <v>398</v>
      </c>
      <c r="D223" s="206" t="s">
        <v>117</v>
      </c>
      <c r="E223" s="207" t="s">
        <v>399</v>
      </c>
      <c r="F223" s="208" t="s">
        <v>400</v>
      </c>
      <c r="G223" s="209" t="s">
        <v>184</v>
      </c>
      <c r="H223" s="210">
        <v>115</v>
      </c>
      <c r="I223" s="211"/>
      <c r="J223" s="212">
        <f>ROUND(I223*H223,2)</f>
        <v>0</v>
      </c>
      <c r="K223" s="208" t="s">
        <v>185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137</v>
      </c>
      <c r="AT223" s="217" t="s">
        <v>117</v>
      </c>
      <c r="AU223" s="217" t="s">
        <v>81</v>
      </c>
      <c r="AY223" s="19" t="s">
        <v>114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79</v>
      </c>
      <c r="BK223" s="218">
        <f>ROUND(I223*H223,2)</f>
        <v>0</v>
      </c>
      <c r="BL223" s="19" t="s">
        <v>137</v>
      </c>
      <c r="BM223" s="217" t="s">
        <v>401</v>
      </c>
    </row>
    <row r="224" spans="1:47" s="2" customFormat="1" ht="12">
      <c r="A224" s="40"/>
      <c r="B224" s="41"/>
      <c r="C224" s="42"/>
      <c r="D224" s="219" t="s">
        <v>124</v>
      </c>
      <c r="E224" s="42"/>
      <c r="F224" s="220" t="s">
        <v>402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124</v>
      </c>
      <c r="AU224" s="19" t="s">
        <v>81</v>
      </c>
    </row>
    <row r="225" spans="1:51" s="13" customFormat="1" ht="12">
      <c r="A225" s="13"/>
      <c r="B225" s="228"/>
      <c r="C225" s="229"/>
      <c r="D225" s="230" t="s">
        <v>188</v>
      </c>
      <c r="E225" s="231" t="s">
        <v>19</v>
      </c>
      <c r="F225" s="232" t="s">
        <v>194</v>
      </c>
      <c r="G225" s="229"/>
      <c r="H225" s="233">
        <v>115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188</v>
      </c>
      <c r="AU225" s="239" t="s">
        <v>81</v>
      </c>
      <c r="AV225" s="13" t="s">
        <v>81</v>
      </c>
      <c r="AW225" s="13" t="s">
        <v>33</v>
      </c>
      <c r="AX225" s="13" t="s">
        <v>79</v>
      </c>
      <c r="AY225" s="239" t="s">
        <v>114</v>
      </c>
    </row>
    <row r="226" spans="1:65" s="2" customFormat="1" ht="24.15" customHeight="1">
      <c r="A226" s="40"/>
      <c r="B226" s="41"/>
      <c r="C226" s="206" t="s">
        <v>403</v>
      </c>
      <c r="D226" s="206" t="s">
        <v>117</v>
      </c>
      <c r="E226" s="207" t="s">
        <v>404</v>
      </c>
      <c r="F226" s="208" t="s">
        <v>405</v>
      </c>
      <c r="G226" s="209" t="s">
        <v>184</v>
      </c>
      <c r="H226" s="210">
        <v>115</v>
      </c>
      <c r="I226" s="211"/>
      <c r="J226" s="212">
        <f>ROUND(I226*H226,2)</f>
        <v>0</v>
      </c>
      <c r="K226" s="208" t="s">
        <v>185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137</v>
      </c>
      <c r="AT226" s="217" t="s">
        <v>117</v>
      </c>
      <c r="AU226" s="217" t="s">
        <v>81</v>
      </c>
      <c r="AY226" s="19" t="s">
        <v>114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79</v>
      </c>
      <c r="BK226" s="218">
        <f>ROUND(I226*H226,2)</f>
        <v>0</v>
      </c>
      <c r="BL226" s="19" t="s">
        <v>137</v>
      </c>
      <c r="BM226" s="217" t="s">
        <v>406</v>
      </c>
    </row>
    <row r="227" spans="1:47" s="2" customFormat="1" ht="12">
      <c r="A227" s="40"/>
      <c r="B227" s="41"/>
      <c r="C227" s="42"/>
      <c r="D227" s="219" t="s">
        <v>124</v>
      </c>
      <c r="E227" s="42"/>
      <c r="F227" s="220" t="s">
        <v>407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124</v>
      </c>
      <c r="AU227" s="19" t="s">
        <v>81</v>
      </c>
    </row>
    <row r="228" spans="1:51" s="13" customFormat="1" ht="12">
      <c r="A228" s="13"/>
      <c r="B228" s="228"/>
      <c r="C228" s="229"/>
      <c r="D228" s="230" t="s">
        <v>188</v>
      </c>
      <c r="E228" s="231" t="s">
        <v>19</v>
      </c>
      <c r="F228" s="232" t="s">
        <v>194</v>
      </c>
      <c r="G228" s="229"/>
      <c r="H228" s="233">
        <v>115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188</v>
      </c>
      <c r="AU228" s="239" t="s">
        <v>81</v>
      </c>
      <c r="AV228" s="13" t="s">
        <v>81</v>
      </c>
      <c r="AW228" s="13" t="s">
        <v>33</v>
      </c>
      <c r="AX228" s="13" t="s">
        <v>79</v>
      </c>
      <c r="AY228" s="239" t="s">
        <v>114</v>
      </c>
    </row>
    <row r="229" spans="1:65" s="2" customFormat="1" ht="24.15" customHeight="1">
      <c r="A229" s="40"/>
      <c r="B229" s="41"/>
      <c r="C229" s="206" t="s">
        <v>408</v>
      </c>
      <c r="D229" s="206" t="s">
        <v>117</v>
      </c>
      <c r="E229" s="207" t="s">
        <v>409</v>
      </c>
      <c r="F229" s="208" t="s">
        <v>410</v>
      </c>
      <c r="G229" s="209" t="s">
        <v>184</v>
      </c>
      <c r="H229" s="210">
        <v>115</v>
      </c>
      <c r="I229" s="211"/>
      <c r="J229" s="212">
        <f>ROUND(I229*H229,2)</f>
        <v>0</v>
      </c>
      <c r="K229" s="208" t="s">
        <v>185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137</v>
      </c>
      <c r="AT229" s="217" t="s">
        <v>117</v>
      </c>
      <c r="AU229" s="217" t="s">
        <v>81</v>
      </c>
      <c r="AY229" s="19" t="s">
        <v>114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79</v>
      </c>
      <c r="BK229" s="218">
        <f>ROUND(I229*H229,2)</f>
        <v>0</v>
      </c>
      <c r="BL229" s="19" t="s">
        <v>137</v>
      </c>
      <c r="BM229" s="217" t="s">
        <v>411</v>
      </c>
    </row>
    <row r="230" spans="1:47" s="2" customFormat="1" ht="12">
      <c r="A230" s="40"/>
      <c r="B230" s="41"/>
      <c r="C230" s="42"/>
      <c r="D230" s="219" t="s">
        <v>124</v>
      </c>
      <c r="E230" s="42"/>
      <c r="F230" s="220" t="s">
        <v>412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124</v>
      </c>
      <c r="AU230" s="19" t="s">
        <v>81</v>
      </c>
    </row>
    <row r="231" spans="1:51" s="13" customFormat="1" ht="12">
      <c r="A231" s="13"/>
      <c r="B231" s="228"/>
      <c r="C231" s="229"/>
      <c r="D231" s="230" t="s">
        <v>188</v>
      </c>
      <c r="E231" s="231" t="s">
        <v>19</v>
      </c>
      <c r="F231" s="232" t="s">
        <v>194</v>
      </c>
      <c r="G231" s="229"/>
      <c r="H231" s="233">
        <v>115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188</v>
      </c>
      <c r="AU231" s="239" t="s">
        <v>81</v>
      </c>
      <c r="AV231" s="13" t="s">
        <v>81</v>
      </c>
      <c r="AW231" s="13" t="s">
        <v>33</v>
      </c>
      <c r="AX231" s="13" t="s">
        <v>79</v>
      </c>
      <c r="AY231" s="239" t="s">
        <v>114</v>
      </c>
    </row>
    <row r="232" spans="1:65" s="2" customFormat="1" ht="16.5" customHeight="1">
      <c r="A232" s="40"/>
      <c r="B232" s="41"/>
      <c r="C232" s="206" t="s">
        <v>413</v>
      </c>
      <c r="D232" s="206" t="s">
        <v>117</v>
      </c>
      <c r="E232" s="207" t="s">
        <v>414</v>
      </c>
      <c r="F232" s="208" t="s">
        <v>415</v>
      </c>
      <c r="G232" s="209" t="s">
        <v>184</v>
      </c>
      <c r="H232" s="210">
        <v>131.9</v>
      </c>
      <c r="I232" s="211"/>
      <c r="J232" s="212">
        <f>ROUND(I232*H232,2)</f>
        <v>0</v>
      </c>
      <c r="K232" s="208" t="s">
        <v>185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137</v>
      </c>
      <c r="AT232" s="217" t="s">
        <v>117</v>
      </c>
      <c r="AU232" s="217" t="s">
        <v>81</v>
      </c>
      <c r="AY232" s="19" t="s">
        <v>114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79</v>
      </c>
      <c r="BK232" s="218">
        <f>ROUND(I232*H232,2)</f>
        <v>0</v>
      </c>
      <c r="BL232" s="19" t="s">
        <v>137</v>
      </c>
      <c r="BM232" s="217" t="s">
        <v>416</v>
      </c>
    </row>
    <row r="233" spans="1:47" s="2" customFormat="1" ht="12">
      <c r="A233" s="40"/>
      <c r="B233" s="41"/>
      <c r="C233" s="42"/>
      <c r="D233" s="219" t="s">
        <v>124</v>
      </c>
      <c r="E233" s="42"/>
      <c r="F233" s="220" t="s">
        <v>417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124</v>
      </c>
      <c r="AU233" s="19" t="s">
        <v>81</v>
      </c>
    </row>
    <row r="234" spans="1:51" s="13" customFormat="1" ht="12">
      <c r="A234" s="13"/>
      <c r="B234" s="228"/>
      <c r="C234" s="229"/>
      <c r="D234" s="230" t="s">
        <v>188</v>
      </c>
      <c r="E234" s="231" t="s">
        <v>19</v>
      </c>
      <c r="F234" s="232" t="s">
        <v>208</v>
      </c>
      <c r="G234" s="229"/>
      <c r="H234" s="233">
        <v>131.9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188</v>
      </c>
      <c r="AU234" s="239" t="s">
        <v>81</v>
      </c>
      <c r="AV234" s="13" t="s">
        <v>81</v>
      </c>
      <c r="AW234" s="13" t="s">
        <v>33</v>
      </c>
      <c r="AX234" s="13" t="s">
        <v>79</v>
      </c>
      <c r="AY234" s="239" t="s">
        <v>114</v>
      </c>
    </row>
    <row r="235" spans="1:65" s="2" customFormat="1" ht="49.05" customHeight="1">
      <c r="A235" s="40"/>
      <c r="B235" s="41"/>
      <c r="C235" s="206" t="s">
        <v>418</v>
      </c>
      <c r="D235" s="206" t="s">
        <v>117</v>
      </c>
      <c r="E235" s="207" t="s">
        <v>419</v>
      </c>
      <c r="F235" s="208" t="s">
        <v>420</v>
      </c>
      <c r="G235" s="209" t="s">
        <v>184</v>
      </c>
      <c r="H235" s="210">
        <v>61.28</v>
      </c>
      <c r="I235" s="211"/>
      <c r="J235" s="212">
        <f>ROUND(I235*H235,2)</f>
        <v>0</v>
      </c>
      <c r="K235" s="208" t="s">
        <v>185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0.08425</v>
      </c>
      <c r="R235" s="215">
        <f>Q235*H235</f>
        <v>5.16284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137</v>
      </c>
      <c r="AT235" s="217" t="s">
        <v>117</v>
      </c>
      <c r="AU235" s="217" t="s">
        <v>81</v>
      </c>
      <c r="AY235" s="19" t="s">
        <v>114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79</v>
      </c>
      <c r="BK235" s="218">
        <f>ROUND(I235*H235,2)</f>
        <v>0</v>
      </c>
      <c r="BL235" s="19" t="s">
        <v>137</v>
      </c>
      <c r="BM235" s="217" t="s">
        <v>421</v>
      </c>
    </row>
    <row r="236" spans="1:47" s="2" customFormat="1" ht="12">
      <c r="A236" s="40"/>
      <c r="B236" s="41"/>
      <c r="C236" s="42"/>
      <c r="D236" s="219" t="s">
        <v>124</v>
      </c>
      <c r="E236" s="42"/>
      <c r="F236" s="220" t="s">
        <v>422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124</v>
      </c>
      <c r="AU236" s="19" t="s">
        <v>81</v>
      </c>
    </row>
    <row r="237" spans="1:51" s="13" customFormat="1" ht="12">
      <c r="A237" s="13"/>
      <c r="B237" s="228"/>
      <c r="C237" s="229"/>
      <c r="D237" s="230" t="s">
        <v>188</v>
      </c>
      <c r="E237" s="231" t="s">
        <v>19</v>
      </c>
      <c r="F237" s="232" t="s">
        <v>189</v>
      </c>
      <c r="G237" s="229"/>
      <c r="H237" s="233">
        <v>61.28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188</v>
      </c>
      <c r="AU237" s="239" t="s">
        <v>81</v>
      </c>
      <c r="AV237" s="13" t="s">
        <v>81</v>
      </c>
      <c r="AW237" s="13" t="s">
        <v>33</v>
      </c>
      <c r="AX237" s="13" t="s">
        <v>79</v>
      </c>
      <c r="AY237" s="239" t="s">
        <v>114</v>
      </c>
    </row>
    <row r="238" spans="1:63" s="12" customFormat="1" ht="22.8" customHeight="1">
      <c r="A238" s="12"/>
      <c r="B238" s="190"/>
      <c r="C238" s="191"/>
      <c r="D238" s="192" t="s">
        <v>71</v>
      </c>
      <c r="E238" s="204" t="s">
        <v>158</v>
      </c>
      <c r="F238" s="204" t="s">
        <v>423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SUM(P239:P407)</f>
        <v>0</v>
      </c>
      <c r="Q238" s="198"/>
      <c r="R238" s="199">
        <f>SUM(R239:R407)</f>
        <v>305.8205015799998</v>
      </c>
      <c r="S238" s="198"/>
      <c r="T238" s="200">
        <f>SUM(T239:T407)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79</v>
      </c>
      <c r="AT238" s="202" t="s">
        <v>71</v>
      </c>
      <c r="AU238" s="202" t="s">
        <v>79</v>
      </c>
      <c r="AY238" s="201" t="s">
        <v>114</v>
      </c>
      <c r="BK238" s="203">
        <f>SUM(BK239:BK407)</f>
        <v>0</v>
      </c>
    </row>
    <row r="239" spans="1:65" s="2" customFormat="1" ht="24.15" customHeight="1">
      <c r="A239" s="40"/>
      <c r="B239" s="41"/>
      <c r="C239" s="206" t="s">
        <v>424</v>
      </c>
      <c r="D239" s="206" t="s">
        <v>117</v>
      </c>
      <c r="E239" s="207" t="s">
        <v>425</v>
      </c>
      <c r="F239" s="208" t="s">
        <v>426</v>
      </c>
      <c r="G239" s="209" t="s">
        <v>215</v>
      </c>
      <c r="H239" s="210">
        <v>213</v>
      </c>
      <c r="I239" s="211"/>
      <c r="J239" s="212">
        <f>ROUND(I239*H239,2)</f>
        <v>0</v>
      </c>
      <c r="K239" s="208" t="s">
        <v>185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0.00746</v>
      </c>
      <c r="R239" s="215">
        <f>Q239*H239</f>
        <v>1.5889799999999998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137</v>
      </c>
      <c r="AT239" s="217" t="s">
        <v>117</v>
      </c>
      <c r="AU239" s="217" t="s">
        <v>81</v>
      </c>
      <c r="AY239" s="19" t="s">
        <v>114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79</v>
      </c>
      <c r="BK239" s="218">
        <f>ROUND(I239*H239,2)</f>
        <v>0</v>
      </c>
      <c r="BL239" s="19" t="s">
        <v>137</v>
      </c>
      <c r="BM239" s="217" t="s">
        <v>427</v>
      </c>
    </row>
    <row r="240" spans="1:47" s="2" customFormat="1" ht="12">
      <c r="A240" s="40"/>
      <c r="B240" s="41"/>
      <c r="C240" s="42"/>
      <c r="D240" s="219" t="s">
        <v>124</v>
      </c>
      <c r="E240" s="42"/>
      <c r="F240" s="220" t="s">
        <v>428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124</v>
      </c>
      <c r="AU240" s="19" t="s">
        <v>81</v>
      </c>
    </row>
    <row r="241" spans="1:65" s="2" customFormat="1" ht="24.15" customHeight="1">
      <c r="A241" s="40"/>
      <c r="B241" s="41"/>
      <c r="C241" s="206" t="s">
        <v>429</v>
      </c>
      <c r="D241" s="206" t="s">
        <v>117</v>
      </c>
      <c r="E241" s="207" t="s">
        <v>430</v>
      </c>
      <c r="F241" s="208" t="s">
        <v>431</v>
      </c>
      <c r="G241" s="209" t="s">
        <v>215</v>
      </c>
      <c r="H241" s="210">
        <v>241</v>
      </c>
      <c r="I241" s="211"/>
      <c r="J241" s="212">
        <f>ROUND(I241*H241,2)</f>
        <v>0</v>
      </c>
      <c r="K241" s="208" t="s">
        <v>185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0.01235</v>
      </c>
      <c r="R241" s="215">
        <f>Q241*H241</f>
        <v>2.97635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137</v>
      </c>
      <c r="AT241" s="217" t="s">
        <v>117</v>
      </c>
      <c r="AU241" s="217" t="s">
        <v>81</v>
      </c>
      <c r="AY241" s="19" t="s">
        <v>114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79</v>
      </c>
      <c r="BK241" s="218">
        <f>ROUND(I241*H241,2)</f>
        <v>0</v>
      </c>
      <c r="BL241" s="19" t="s">
        <v>137</v>
      </c>
      <c r="BM241" s="217" t="s">
        <v>432</v>
      </c>
    </row>
    <row r="242" spans="1:47" s="2" customFormat="1" ht="12">
      <c r="A242" s="40"/>
      <c r="B242" s="41"/>
      <c r="C242" s="42"/>
      <c r="D242" s="219" t="s">
        <v>124</v>
      </c>
      <c r="E242" s="42"/>
      <c r="F242" s="220" t="s">
        <v>433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124</v>
      </c>
      <c r="AU242" s="19" t="s">
        <v>81</v>
      </c>
    </row>
    <row r="243" spans="1:65" s="2" customFormat="1" ht="24.15" customHeight="1">
      <c r="A243" s="40"/>
      <c r="B243" s="41"/>
      <c r="C243" s="206" t="s">
        <v>434</v>
      </c>
      <c r="D243" s="206" t="s">
        <v>117</v>
      </c>
      <c r="E243" s="207" t="s">
        <v>435</v>
      </c>
      <c r="F243" s="208" t="s">
        <v>436</v>
      </c>
      <c r="G243" s="209" t="s">
        <v>215</v>
      </c>
      <c r="H243" s="210">
        <v>6</v>
      </c>
      <c r="I243" s="211"/>
      <c r="J243" s="212">
        <f>ROUND(I243*H243,2)</f>
        <v>0</v>
      </c>
      <c r="K243" s="208" t="s">
        <v>185</v>
      </c>
      <c r="L243" s="46"/>
      <c r="M243" s="213" t="s">
        <v>19</v>
      </c>
      <c r="N243" s="214" t="s">
        <v>43</v>
      </c>
      <c r="O243" s="86"/>
      <c r="P243" s="215">
        <f>O243*H243</f>
        <v>0</v>
      </c>
      <c r="Q243" s="215">
        <v>0.01969</v>
      </c>
      <c r="R243" s="215">
        <f>Q243*H243</f>
        <v>0.11814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137</v>
      </c>
      <c r="AT243" s="217" t="s">
        <v>117</v>
      </c>
      <c r="AU243" s="217" t="s">
        <v>81</v>
      </c>
      <c r="AY243" s="19" t="s">
        <v>114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137</v>
      </c>
      <c r="BM243" s="217" t="s">
        <v>437</v>
      </c>
    </row>
    <row r="244" spans="1:47" s="2" customFormat="1" ht="12">
      <c r="A244" s="40"/>
      <c r="B244" s="41"/>
      <c r="C244" s="42"/>
      <c r="D244" s="219" t="s">
        <v>124</v>
      </c>
      <c r="E244" s="42"/>
      <c r="F244" s="220" t="s">
        <v>438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124</v>
      </c>
      <c r="AU244" s="19" t="s">
        <v>81</v>
      </c>
    </row>
    <row r="245" spans="1:65" s="2" customFormat="1" ht="24.15" customHeight="1">
      <c r="A245" s="40"/>
      <c r="B245" s="41"/>
      <c r="C245" s="206" t="s">
        <v>439</v>
      </c>
      <c r="D245" s="206" t="s">
        <v>117</v>
      </c>
      <c r="E245" s="207" t="s">
        <v>440</v>
      </c>
      <c r="F245" s="208" t="s">
        <v>441</v>
      </c>
      <c r="G245" s="209" t="s">
        <v>215</v>
      </c>
      <c r="H245" s="210">
        <v>97</v>
      </c>
      <c r="I245" s="211"/>
      <c r="J245" s="212">
        <f>ROUND(I245*H245,2)</f>
        <v>0</v>
      </c>
      <c r="K245" s="208" t="s">
        <v>185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0.02958</v>
      </c>
      <c r="R245" s="215">
        <f>Q245*H245</f>
        <v>2.8692599999999997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137</v>
      </c>
      <c r="AT245" s="217" t="s">
        <v>117</v>
      </c>
      <c r="AU245" s="217" t="s">
        <v>81</v>
      </c>
      <c r="AY245" s="19" t="s">
        <v>114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79</v>
      </c>
      <c r="BK245" s="218">
        <f>ROUND(I245*H245,2)</f>
        <v>0</v>
      </c>
      <c r="BL245" s="19" t="s">
        <v>137</v>
      </c>
      <c r="BM245" s="217" t="s">
        <v>442</v>
      </c>
    </row>
    <row r="246" spans="1:47" s="2" customFormat="1" ht="12">
      <c r="A246" s="40"/>
      <c r="B246" s="41"/>
      <c r="C246" s="42"/>
      <c r="D246" s="219" t="s">
        <v>124</v>
      </c>
      <c r="E246" s="42"/>
      <c r="F246" s="220" t="s">
        <v>443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124</v>
      </c>
      <c r="AU246" s="19" t="s">
        <v>81</v>
      </c>
    </row>
    <row r="247" spans="1:65" s="2" customFormat="1" ht="24.15" customHeight="1">
      <c r="A247" s="40"/>
      <c r="B247" s="41"/>
      <c r="C247" s="206" t="s">
        <v>444</v>
      </c>
      <c r="D247" s="206" t="s">
        <v>117</v>
      </c>
      <c r="E247" s="207" t="s">
        <v>445</v>
      </c>
      <c r="F247" s="208" t="s">
        <v>446</v>
      </c>
      <c r="G247" s="209" t="s">
        <v>215</v>
      </c>
      <c r="H247" s="210">
        <v>171</v>
      </c>
      <c r="I247" s="211"/>
      <c r="J247" s="212">
        <f>ROUND(I247*H247,2)</f>
        <v>0</v>
      </c>
      <c r="K247" s="208" t="s">
        <v>185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0.04554</v>
      </c>
      <c r="R247" s="215">
        <f>Q247*H247</f>
        <v>7.7873399999999995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137</v>
      </c>
      <c r="AT247" s="217" t="s">
        <v>117</v>
      </c>
      <c r="AU247" s="217" t="s">
        <v>81</v>
      </c>
      <c r="AY247" s="19" t="s">
        <v>114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79</v>
      </c>
      <c r="BK247" s="218">
        <f>ROUND(I247*H247,2)</f>
        <v>0</v>
      </c>
      <c r="BL247" s="19" t="s">
        <v>137</v>
      </c>
      <c r="BM247" s="217" t="s">
        <v>447</v>
      </c>
    </row>
    <row r="248" spans="1:47" s="2" customFormat="1" ht="12">
      <c r="A248" s="40"/>
      <c r="B248" s="41"/>
      <c r="C248" s="42"/>
      <c r="D248" s="219" t="s">
        <v>124</v>
      </c>
      <c r="E248" s="42"/>
      <c r="F248" s="220" t="s">
        <v>448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124</v>
      </c>
      <c r="AU248" s="19" t="s">
        <v>81</v>
      </c>
    </row>
    <row r="249" spans="1:65" s="2" customFormat="1" ht="24.15" customHeight="1">
      <c r="A249" s="40"/>
      <c r="B249" s="41"/>
      <c r="C249" s="206" t="s">
        <v>449</v>
      </c>
      <c r="D249" s="206" t="s">
        <v>117</v>
      </c>
      <c r="E249" s="207" t="s">
        <v>450</v>
      </c>
      <c r="F249" s="208" t="s">
        <v>451</v>
      </c>
      <c r="G249" s="209" t="s">
        <v>452</v>
      </c>
      <c r="H249" s="210">
        <v>2</v>
      </c>
      <c r="I249" s="211"/>
      <c r="J249" s="212">
        <f>ROUND(I249*H249,2)</f>
        <v>0</v>
      </c>
      <c r="K249" s="208" t="s">
        <v>121</v>
      </c>
      <c r="L249" s="46"/>
      <c r="M249" s="213" t="s">
        <v>19</v>
      </c>
      <c r="N249" s="214" t="s">
        <v>43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137</v>
      </c>
      <c r="AT249" s="217" t="s">
        <v>117</v>
      </c>
      <c r="AU249" s="217" t="s">
        <v>81</v>
      </c>
      <c r="AY249" s="19" t="s">
        <v>114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79</v>
      </c>
      <c r="BK249" s="218">
        <f>ROUND(I249*H249,2)</f>
        <v>0</v>
      </c>
      <c r="BL249" s="19" t="s">
        <v>137</v>
      </c>
      <c r="BM249" s="217" t="s">
        <v>453</v>
      </c>
    </row>
    <row r="250" spans="1:47" s="2" customFormat="1" ht="12">
      <c r="A250" s="40"/>
      <c r="B250" s="41"/>
      <c r="C250" s="42"/>
      <c r="D250" s="219" t="s">
        <v>124</v>
      </c>
      <c r="E250" s="42"/>
      <c r="F250" s="220" t="s">
        <v>454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124</v>
      </c>
      <c r="AU250" s="19" t="s">
        <v>81</v>
      </c>
    </row>
    <row r="251" spans="1:65" s="2" customFormat="1" ht="16.5" customHeight="1">
      <c r="A251" s="40"/>
      <c r="B251" s="41"/>
      <c r="C251" s="261" t="s">
        <v>455</v>
      </c>
      <c r="D251" s="261" t="s">
        <v>293</v>
      </c>
      <c r="E251" s="262" t="s">
        <v>456</v>
      </c>
      <c r="F251" s="263" t="s">
        <v>457</v>
      </c>
      <c r="G251" s="264" t="s">
        <v>452</v>
      </c>
      <c r="H251" s="265">
        <v>1</v>
      </c>
      <c r="I251" s="266"/>
      <c r="J251" s="267">
        <f>ROUND(I251*H251,2)</f>
        <v>0</v>
      </c>
      <c r="K251" s="263" t="s">
        <v>19</v>
      </c>
      <c r="L251" s="268"/>
      <c r="M251" s="269" t="s">
        <v>19</v>
      </c>
      <c r="N251" s="270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158</v>
      </c>
      <c r="AT251" s="217" t="s">
        <v>293</v>
      </c>
      <c r="AU251" s="217" t="s">
        <v>81</v>
      </c>
      <c r="AY251" s="19" t="s">
        <v>114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79</v>
      </c>
      <c r="BK251" s="218">
        <f>ROUND(I251*H251,2)</f>
        <v>0</v>
      </c>
      <c r="BL251" s="19" t="s">
        <v>137</v>
      </c>
      <c r="BM251" s="217" t="s">
        <v>458</v>
      </c>
    </row>
    <row r="252" spans="1:65" s="2" customFormat="1" ht="24.15" customHeight="1">
      <c r="A252" s="40"/>
      <c r="B252" s="41"/>
      <c r="C252" s="206" t="s">
        <v>459</v>
      </c>
      <c r="D252" s="206" t="s">
        <v>117</v>
      </c>
      <c r="E252" s="207" t="s">
        <v>456</v>
      </c>
      <c r="F252" s="208" t="s">
        <v>460</v>
      </c>
      <c r="G252" s="209" t="s">
        <v>452</v>
      </c>
      <c r="H252" s="210">
        <v>2</v>
      </c>
      <c r="I252" s="211"/>
      <c r="J252" s="212">
        <f>ROUND(I252*H252,2)</f>
        <v>0</v>
      </c>
      <c r="K252" s="208" t="s">
        <v>19</v>
      </c>
      <c r="L252" s="46"/>
      <c r="M252" s="213" t="s">
        <v>19</v>
      </c>
      <c r="N252" s="214" t="s">
        <v>43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137</v>
      </c>
      <c r="AT252" s="217" t="s">
        <v>117</v>
      </c>
      <c r="AU252" s="217" t="s">
        <v>81</v>
      </c>
      <c r="AY252" s="19" t="s">
        <v>114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79</v>
      </c>
      <c r="BK252" s="218">
        <f>ROUND(I252*H252,2)</f>
        <v>0</v>
      </c>
      <c r="BL252" s="19" t="s">
        <v>137</v>
      </c>
      <c r="BM252" s="217" t="s">
        <v>461</v>
      </c>
    </row>
    <row r="253" spans="1:65" s="2" customFormat="1" ht="33" customHeight="1">
      <c r="A253" s="40"/>
      <c r="B253" s="41"/>
      <c r="C253" s="206" t="s">
        <v>462</v>
      </c>
      <c r="D253" s="206" t="s">
        <v>117</v>
      </c>
      <c r="E253" s="207" t="s">
        <v>463</v>
      </c>
      <c r="F253" s="208" t="s">
        <v>464</v>
      </c>
      <c r="G253" s="209" t="s">
        <v>452</v>
      </c>
      <c r="H253" s="210">
        <v>2</v>
      </c>
      <c r="I253" s="211"/>
      <c r="J253" s="212">
        <f>ROUND(I253*H253,2)</f>
        <v>0</v>
      </c>
      <c r="K253" s="208" t="s">
        <v>19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137</v>
      </c>
      <c r="AT253" s="217" t="s">
        <v>117</v>
      </c>
      <c r="AU253" s="217" t="s">
        <v>81</v>
      </c>
      <c r="AY253" s="19" t="s">
        <v>114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79</v>
      </c>
      <c r="BK253" s="218">
        <f>ROUND(I253*H253,2)</f>
        <v>0</v>
      </c>
      <c r="BL253" s="19" t="s">
        <v>137</v>
      </c>
      <c r="BM253" s="217" t="s">
        <v>465</v>
      </c>
    </row>
    <row r="254" spans="1:65" s="2" customFormat="1" ht="24.15" customHeight="1">
      <c r="A254" s="40"/>
      <c r="B254" s="41"/>
      <c r="C254" s="206" t="s">
        <v>466</v>
      </c>
      <c r="D254" s="206" t="s">
        <v>117</v>
      </c>
      <c r="E254" s="207" t="s">
        <v>467</v>
      </c>
      <c r="F254" s="208" t="s">
        <v>468</v>
      </c>
      <c r="G254" s="209" t="s">
        <v>452</v>
      </c>
      <c r="H254" s="210">
        <v>38</v>
      </c>
      <c r="I254" s="211"/>
      <c r="J254" s="212">
        <f>ROUND(I254*H254,2)</f>
        <v>0</v>
      </c>
      <c r="K254" s="208" t="s">
        <v>185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270</v>
      </c>
      <c r="AT254" s="217" t="s">
        <v>117</v>
      </c>
      <c r="AU254" s="217" t="s">
        <v>81</v>
      </c>
      <c r="AY254" s="19" t="s">
        <v>114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79</v>
      </c>
      <c r="BK254" s="218">
        <f>ROUND(I254*H254,2)</f>
        <v>0</v>
      </c>
      <c r="BL254" s="19" t="s">
        <v>270</v>
      </c>
      <c r="BM254" s="217" t="s">
        <v>469</v>
      </c>
    </row>
    <row r="255" spans="1:47" s="2" customFormat="1" ht="12">
      <c r="A255" s="40"/>
      <c r="B255" s="41"/>
      <c r="C255" s="42"/>
      <c r="D255" s="219" t="s">
        <v>124</v>
      </c>
      <c r="E255" s="42"/>
      <c r="F255" s="220" t="s">
        <v>470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124</v>
      </c>
      <c r="AU255" s="19" t="s">
        <v>81</v>
      </c>
    </row>
    <row r="256" spans="1:65" s="2" customFormat="1" ht="16.5" customHeight="1">
      <c r="A256" s="40"/>
      <c r="B256" s="41"/>
      <c r="C256" s="261" t="s">
        <v>471</v>
      </c>
      <c r="D256" s="261" t="s">
        <v>293</v>
      </c>
      <c r="E256" s="262" t="s">
        <v>472</v>
      </c>
      <c r="F256" s="263" t="s">
        <v>473</v>
      </c>
      <c r="G256" s="264" t="s">
        <v>452</v>
      </c>
      <c r="H256" s="265">
        <v>2</v>
      </c>
      <c r="I256" s="266"/>
      <c r="J256" s="267">
        <f>ROUND(I256*H256,2)</f>
        <v>0</v>
      </c>
      <c r="K256" s="263" t="s">
        <v>185</v>
      </c>
      <c r="L256" s="268"/>
      <c r="M256" s="269" t="s">
        <v>19</v>
      </c>
      <c r="N256" s="270" t="s">
        <v>43</v>
      </c>
      <c r="O256" s="86"/>
      <c r="P256" s="215">
        <f>O256*H256</f>
        <v>0</v>
      </c>
      <c r="Q256" s="215">
        <v>0.00034</v>
      </c>
      <c r="R256" s="215">
        <f>Q256*H256</f>
        <v>0.00068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371</v>
      </c>
      <c r="AT256" s="217" t="s">
        <v>293</v>
      </c>
      <c r="AU256" s="217" t="s">
        <v>81</v>
      </c>
      <c r="AY256" s="19" t="s">
        <v>114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79</v>
      </c>
      <c r="BK256" s="218">
        <f>ROUND(I256*H256,2)</f>
        <v>0</v>
      </c>
      <c r="BL256" s="19" t="s">
        <v>270</v>
      </c>
      <c r="BM256" s="217" t="s">
        <v>474</v>
      </c>
    </row>
    <row r="257" spans="1:65" s="2" customFormat="1" ht="16.5" customHeight="1">
      <c r="A257" s="40"/>
      <c r="B257" s="41"/>
      <c r="C257" s="261" t="s">
        <v>475</v>
      </c>
      <c r="D257" s="261" t="s">
        <v>293</v>
      </c>
      <c r="E257" s="262" t="s">
        <v>476</v>
      </c>
      <c r="F257" s="263" t="s">
        <v>477</v>
      </c>
      <c r="G257" s="264" t="s">
        <v>452</v>
      </c>
      <c r="H257" s="265">
        <v>10</v>
      </c>
      <c r="I257" s="266"/>
      <c r="J257" s="267">
        <f>ROUND(I257*H257,2)</f>
        <v>0</v>
      </c>
      <c r="K257" s="263" t="s">
        <v>19</v>
      </c>
      <c r="L257" s="268"/>
      <c r="M257" s="269" t="s">
        <v>19</v>
      </c>
      <c r="N257" s="270" t="s">
        <v>43</v>
      </c>
      <c r="O257" s="86"/>
      <c r="P257" s="215">
        <f>O257*H257</f>
        <v>0</v>
      </c>
      <c r="Q257" s="215">
        <v>0.0004</v>
      </c>
      <c r="R257" s="215">
        <f>Q257*H257</f>
        <v>0.004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371</v>
      </c>
      <c r="AT257" s="217" t="s">
        <v>293</v>
      </c>
      <c r="AU257" s="217" t="s">
        <v>81</v>
      </c>
      <c r="AY257" s="19" t="s">
        <v>114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79</v>
      </c>
      <c r="BK257" s="218">
        <f>ROUND(I257*H257,2)</f>
        <v>0</v>
      </c>
      <c r="BL257" s="19" t="s">
        <v>270</v>
      </c>
      <c r="BM257" s="217" t="s">
        <v>478</v>
      </c>
    </row>
    <row r="258" spans="1:65" s="2" customFormat="1" ht="16.5" customHeight="1">
      <c r="A258" s="40"/>
      <c r="B258" s="41"/>
      <c r="C258" s="261" t="s">
        <v>479</v>
      </c>
      <c r="D258" s="261" t="s">
        <v>293</v>
      </c>
      <c r="E258" s="262" t="s">
        <v>480</v>
      </c>
      <c r="F258" s="263" t="s">
        <v>481</v>
      </c>
      <c r="G258" s="264" t="s">
        <v>452</v>
      </c>
      <c r="H258" s="265">
        <v>26</v>
      </c>
      <c r="I258" s="266"/>
      <c r="J258" s="267">
        <f>ROUND(I258*H258,2)</f>
        <v>0</v>
      </c>
      <c r="K258" s="263" t="s">
        <v>185</v>
      </c>
      <c r="L258" s="268"/>
      <c r="M258" s="269" t="s">
        <v>19</v>
      </c>
      <c r="N258" s="270" t="s">
        <v>43</v>
      </c>
      <c r="O258" s="86"/>
      <c r="P258" s="215">
        <f>O258*H258</f>
        <v>0</v>
      </c>
      <c r="Q258" s="215">
        <v>0.00045</v>
      </c>
      <c r="R258" s="215">
        <f>Q258*H258</f>
        <v>0.0117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371</v>
      </c>
      <c r="AT258" s="217" t="s">
        <v>293</v>
      </c>
      <c r="AU258" s="217" t="s">
        <v>81</v>
      </c>
      <c r="AY258" s="19" t="s">
        <v>114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79</v>
      </c>
      <c r="BK258" s="218">
        <f>ROUND(I258*H258,2)</f>
        <v>0</v>
      </c>
      <c r="BL258" s="19" t="s">
        <v>270</v>
      </c>
      <c r="BM258" s="217" t="s">
        <v>482</v>
      </c>
    </row>
    <row r="259" spans="1:65" s="2" customFormat="1" ht="24.15" customHeight="1">
      <c r="A259" s="40"/>
      <c r="B259" s="41"/>
      <c r="C259" s="206" t="s">
        <v>483</v>
      </c>
      <c r="D259" s="206" t="s">
        <v>117</v>
      </c>
      <c r="E259" s="207" t="s">
        <v>484</v>
      </c>
      <c r="F259" s="208" t="s">
        <v>485</v>
      </c>
      <c r="G259" s="209" t="s">
        <v>452</v>
      </c>
      <c r="H259" s="210">
        <v>7</v>
      </c>
      <c r="I259" s="211"/>
      <c r="J259" s="212">
        <f>ROUND(I259*H259,2)</f>
        <v>0</v>
      </c>
      <c r="K259" s="208" t="s">
        <v>185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1E-05</v>
      </c>
      <c r="R259" s="215">
        <f>Q259*H259</f>
        <v>7.000000000000001E-05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137</v>
      </c>
      <c r="AT259" s="217" t="s">
        <v>117</v>
      </c>
      <c r="AU259" s="217" t="s">
        <v>81</v>
      </c>
      <c r="AY259" s="19" t="s">
        <v>114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79</v>
      </c>
      <c r="BK259" s="218">
        <f>ROUND(I259*H259,2)</f>
        <v>0</v>
      </c>
      <c r="BL259" s="19" t="s">
        <v>137</v>
      </c>
      <c r="BM259" s="217" t="s">
        <v>486</v>
      </c>
    </row>
    <row r="260" spans="1:47" s="2" customFormat="1" ht="12">
      <c r="A260" s="40"/>
      <c r="B260" s="41"/>
      <c r="C260" s="42"/>
      <c r="D260" s="219" t="s">
        <v>124</v>
      </c>
      <c r="E260" s="42"/>
      <c r="F260" s="220" t="s">
        <v>487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124</v>
      </c>
      <c r="AU260" s="19" t="s">
        <v>81</v>
      </c>
    </row>
    <row r="261" spans="1:65" s="2" customFormat="1" ht="16.5" customHeight="1">
      <c r="A261" s="40"/>
      <c r="B261" s="41"/>
      <c r="C261" s="261" t="s">
        <v>488</v>
      </c>
      <c r="D261" s="261" t="s">
        <v>293</v>
      </c>
      <c r="E261" s="262" t="s">
        <v>489</v>
      </c>
      <c r="F261" s="263" t="s">
        <v>490</v>
      </c>
      <c r="G261" s="264" t="s">
        <v>452</v>
      </c>
      <c r="H261" s="265">
        <v>7</v>
      </c>
      <c r="I261" s="266"/>
      <c r="J261" s="267">
        <f>ROUND(I261*H261,2)</f>
        <v>0</v>
      </c>
      <c r="K261" s="263" t="s">
        <v>19</v>
      </c>
      <c r="L261" s="268"/>
      <c r="M261" s="269" t="s">
        <v>19</v>
      </c>
      <c r="N261" s="270" t="s">
        <v>43</v>
      </c>
      <c r="O261" s="86"/>
      <c r="P261" s="215">
        <f>O261*H261</f>
        <v>0</v>
      </c>
      <c r="Q261" s="215">
        <v>0.0009</v>
      </c>
      <c r="R261" s="215">
        <f>Q261*H261</f>
        <v>0.0063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158</v>
      </c>
      <c r="AT261" s="217" t="s">
        <v>293</v>
      </c>
      <c r="AU261" s="217" t="s">
        <v>81</v>
      </c>
      <c r="AY261" s="19" t="s">
        <v>114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79</v>
      </c>
      <c r="BK261" s="218">
        <f>ROUND(I261*H261,2)</f>
        <v>0</v>
      </c>
      <c r="BL261" s="19" t="s">
        <v>137</v>
      </c>
      <c r="BM261" s="217" t="s">
        <v>491</v>
      </c>
    </row>
    <row r="262" spans="1:65" s="2" customFormat="1" ht="24.15" customHeight="1">
      <c r="A262" s="40"/>
      <c r="B262" s="41"/>
      <c r="C262" s="206" t="s">
        <v>492</v>
      </c>
      <c r="D262" s="206" t="s">
        <v>117</v>
      </c>
      <c r="E262" s="207" t="s">
        <v>493</v>
      </c>
      <c r="F262" s="208" t="s">
        <v>494</v>
      </c>
      <c r="G262" s="209" t="s">
        <v>452</v>
      </c>
      <c r="H262" s="210">
        <v>20</v>
      </c>
      <c r="I262" s="211"/>
      <c r="J262" s="212">
        <f>ROUND(I262*H262,2)</f>
        <v>0</v>
      </c>
      <c r="K262" s="208" t="s">
        <v>185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137</v>
      </c>
      <c r="AT262" s="217" t="s">
        <v>117</v>
      </c>
      <c r="AU262" s="217" t="s">
        <v>81</v>
      </c>
      <c r="AY262" s="19" t="s">
        <v>114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79</v>
      </c>
      <c r="BK262" s="218">
        <f>ROUND(I262*H262,2)</f>
        <v>0</v>
      </c>
      <c r="BL262" s="19" t="s">
        <v>137</v>
      </c>
      <c r="BM262" s="217" t="s">
        <v>495</v>
      </c>
    </row>
    <row r="263" spans="1:47" s="2" customFormat="1" ht="12">
      <c r="A263" s="40"/>
      <c r="B263" s="41"/>
      <c r="C263" s="42"/>
      <c r="D263" s="219" t="s">
        <v>124</v>
      </c>
      <c r="E263" s="42"/>
      <c r="F263" s="220" t="s">
        <v>496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124</v>
      </c>
      <c r="AU263" s="19" t="s">
        <v>81</v>
      </c>
    </row>
    <row r="264" spans="1:65" s="2" customFormat="1" ht="16.5" customHeight="1">
      <c r="A264" s="40"/>
      <c r="B264" s="41"/>
      <c r="C264" s="261" t="s">
        <v>497</v>
      </c>
      <c r="D264" s="261" t="s">
        <v>293</v>
      </c>
      <c r="E264" s="262" t="s">
        <v>498</v>
      </c>
      <c r="F264" s="263" t="s">
        <v>499</v>
      </c>
      <c r="G264" s="264" t="s">
        <v>452</v>
      </c>
      <c r="H264" s="265">
        <v>1</v>
      </c>
      <c r="I264" s="266"/>
      <c r="J264" s="267">
        <f>ROUND(I264*H264,2)</f>
        <v>0</v>
      </c>
      <c r="K264" s="263" t="s">
        <v>185</v>
      </c>
      <c r="L264" s="268"/>
      <c r="M264" s="269" t="s">
        <v>19</v>
      </c>
      <c r="N264" s="270" t="s">
        <v>43</v>
      </c>
      <c r="O264" s="86"/>
      <c r="P264" s="215">
        <f>O264*H264</f>
        <v>0</v>
      </c>
      <c r="Q264" s="215">
        <v>0.00054</v>
      </c>
      <c r="R264" s="215">
        <f>Q264*H264</f>
        <v>0.00054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158</v>
      </c>
      <c r="AT264" s="217" t="s">
        <v>293</v>
      </c>
      <c r="AU264" s="217" t="s">
        <v>81</v>
      </c>
      <c r="AY264" s="19" t="s">
        <v>114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79</v>
      </c>
      <c r="BK264" s="218">
        <f>ROUND(I264*H264,2)</f>
        <v>0</v>
      </c>
      <c r="BL264" s="19" t="s">
        <v>137</v>
      </c>
      <c r="BM264" s="217" t="s">
        <v>500</v>
      </c>
    </row>
    <row r="265" spans="1:65" s="2" customFormat="1" ht="16.5" customHeight="1">
      <c r="A265" s="40"/>
      <c r="B265" s="41"/>
      <c r="C265" s="261" t="s">
        <v>501</v>
      </c>
      <c r="D265" s="261" t="s">
        <v>293</v>
      </c>
      <c r="E265" s="262" t="s">
        <v>502</v>
      </c>
      <c r="F265" s="263" t="s">
        <v>503</v>
      </c>
      <c r="G265" s="264" t="s">
        <v>452</v>
      </c>
      <c r="H265" s="265">
        <v>13</v>
      </c>
      <c r="I265" s="266"/>
      <c r="J265" s="267">
        <f>ROUND(I265*H265,2)</f>
        <v>0</v>
      </c>
      <c r="K265" s="263" t="s">
        <v>19</v>
      </c>
      <c r="L265" s="268"/>
      <c r="M265" s="269" t="s">
        <v>19</v>
      </c>
      <c r="N265" s="270" t="s">
        <v>43</v>
      </c>
      <c r="O265" s="86"/>
      <c r="P265" s="215">
        <f>O265*H265</f>
        <v>0</v>
      </c>
      <c r="Q265" s="215">
        <v>0.0007</v>
      </c>
      <c r="R265" s="215">
        <f>Q265*H265</f>
        <v>0.0091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158</v>
      </c>
      <c r="AT265" s="217" t="s">
        <v>293</v>
      </c>
      <c r="AU265" s="217" t="s">
        <v>81</v>
      </c>
      <c r="AY265" s="19" t="s">
        <v>114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79</v>
      </c>
      <c r="BK265" s="218">
        <f>ROUND(I265*H265,2)</f>
        <v>0</v>
      </c>
      <c r="BL265" s="19" t="s">
        <v>137</v>
      </c>
      <c r="BM265" s="217" t="s">
        <v>504</v>
      </c>
    </row>
    <row r="266" spans="1:65" s="2" customFormat="1" ht="16.5" customHeight="1">
      <c r="A266" s="40"/>
      <c r="B266" s="41"/>
      <c r="C266" s="261" t="s">
        <v>505</v>
      </c>
      <c r="D266" s="261" t="s">
        <v>293</v>
      </c>
      <c r="E266" s="262" t="s">
        <v>506</v>
      </c>
      <c r="F266" s="263" t="s">
        <v>507</v>
      </c>
      <c r="G266" s="264" t="s">
        <v>452</v>
      </c>
      <c r="H266" s="265">
        <v>1</v>
      </c>
      <c r="I266" s="266"/>
      <c r="J266" s="267">
        <f>ROUND(I266*H266,2)</f>
        <v>0</v>
      </c>
      <c r="K266" s="263" t="s">
        <v>185</v>
      </c>
      <c r="L266" s="268"/>
      <c r="M266" s="269" t="s">
        <v>19</v>
      </c>
      <c r="N266" s="270" t="s">
        <v>43</v>
      </c>
      <c r="O266" s="86"/>
      <c r="P266" s="215">
        <f>O266*H266</f>
        <v>0</v>
      </c>
      <c r="Q266" s="215">
        <v>0.00088</v>
      </c>
      <c r="R266" s="215">
        <f>Q266*H266</f>
        <v>0.00088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158</v>
      </c>
      <c r="AT266" s="217" t="s">
        <v>293</v>
      </c>
      <c r="AU266" s="217" t="s">
        <v>81</v>
      </c>
      <c r="AY266" s="19" t="s">
        <v>114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79</v>
      </c>
      <c r="BK266" s="218">
        <f>ROUND(I266*H266,2)</f>
        <v>0</v>
      </c>
      <c r="BL266" s="19" t="s">
        <v>137</v>
      </c>
      <c r="BM266" s="217" t="s">
        <v>508</v>
      </c>
    </row>
    <row r="267" spans="1:65" s="2" customFormat="1" ht="16.5" customHeight="1">
      <c r="A267" s="40"/>
      <c r="B267" s="41"/>
      <c r="C267" s="261" t="s">
        <v>509</v>
      </c>
      <c r="D267" s="261" t="s">
        <v>293</v>
      </c>
      <c r="E267" s="262" t="s">
        <v>510</v>
      </c>
      <c r="F267" s="263" t="s">
        <v>511</v>
      </c>
      <c r="G267" s="264" t="s">
        <v>452</v>
      </c>
      <c r="H267" s="265">
        <v>5</v>
      </c>
      <c r="I267" s="266"/>
      <c r="J267" s="267">
        <f>ROUND(I267*H267,2)</f>
        <v>0</v>
      </c>
      <c r="K267" s="263" t="s">
        <v>19</v>
      </c>
      <c r="L267" s="268"/>
      <c r="M267" s="269" t="s">
        <v>19</v>
      </c>
      <c r="N267" s="270" t="s">
        <v>43</v>
      </c>
      <c r="O267" s="86"/>
      <c r="P267" s="215">
        <f>O267*H267</f>
        <v>0</v>
      </c>
      <c r="Q267" s="215">
        <v>0.0004</v>
      </c>
      <c r="R267" s="215">
        <f>Q267*H267</f>
        <v>0.002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158</v>
      </c>
      <c r="AT267" s="217" t="s">
        <v>293</v>
      </c>
      <c r="AU267" s="217" t="s">
        <v>81</v>
      </c>
      <c r="AY267" s="19" t="s">
        <v>114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79</v>
      </c>
      <c r="BK267" s="218">
        <f>ROUND(I267*H267,2)</f>
        <v>0</v>
      </c>
      <c r="BL267" s="19" t="s">
        <v>137</v>
      </c>
      <c r="BM267" s="217" t="s">
        <v>512</v>
      </c>
    </row>
    <row r="268" spans="1:65" s="2" customFormat="1" ht="24.15" customHeight="1">
      <c r="A268" s="40"/>
      <c r="B268" s="41"/>
      <c r="C268" s="206" t="s">
        <v>513</v>
      </c>
      <c r="D268" s="206" t="s">
        <v>117</v>
      </c>
      <c r="E268" s="207" t="s">
        <v>514</v>
      </c>
      <c r="F268" s="208" t="s">
        <v>515</v>
      </c>
      <c r="G268" s="209" t="s">
        <v>452</v>
      </c>
      <c r="H268" s="210">
        <v>6</v>
      </c>
      <c r="I268" s="211"/>
      <c r="J268" s="212">
        <f>ROUND(I268*H268,2)</f>
        <v>0</v>
      </c>
      <c r="K268" s="208" t="s">
        <v>185</v>
      </c>
      <c r="L268" s="46"/>
      <c r="M268" s="213" t="s">
        <v>19</v>
      </c>
      <c r="N268" s="214" t="s">
        <v>43</v>
      </c>
      <c r="O268" s="86"/>
      <c r="P268" s="215">
        <f>O268*H268</f>
        <v>0</v>
      </c>
      <c r="Q268" s="215">
        <v>1E-05</v>
      </c>
      <c r="R268" s="215">
        <f>Q268*H268</f>
        <v>6.000000000000001E-05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137</v>
      </c>
      <c r="AT268" s="217" t="s">
        <v>117</v>
      </c>
      <c r="AU268" s="217" t="s">
        <v>81</v>
      </c>
      <c r="AY268" s="19" t="s">
        <v>114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79</v>
      </c>
      <c r="BK268" s="218">
        <f>ROUND(I268*H268,2)</f>
        <v>0</v>
      </c>
      <c r="BL268" s="19" t="s">
        <v>137</v>
      </c>
      <c r="BM268" s="217" t="s">
        <v>516</v>
      </c>
    </row>
    <row r="269" spans="1:47" s="2" customFormat="1" ht="12">
      <c r="A269" s="40"/>
      <c r="B269" s="41"/>
      <c r="C269" s="42"/>
      <c r="D269" s="219" t="s">
        <v>124</v>
      </c>
      <c r="E269" s="42"/>
      <c r="F269" s="220" t="s">
        <v>517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124</v>
      </c>
      <c r="AU269" s="19" t="s">
        <v>81</v>
      </c>
    </row>
    <row r="270" spans="1:65" s="2" customFormat="1" ht="16.5" customHeight="1">
      <c r="A270" s="40"/>
      <c r="B270" s="41"/>
      <c r="C270" s="261" t="s">
        <v>518</v>
      </c>
      <c r="D270" s="261" t="s">
        <v>293</v>
      </c>
      <c r="E270" s="262" t="s">
        <v>519</v>
      </c>
      <c r="F270" s="263" t="s">
        <v>520</v>
      </c>
      <c r="G270" s="264" t="s">
        <v>452</v>
      </c>
      <c r="H270" s="265">
        <v>4</v>
      </c>
      <c r="I270" s="266"/>
      <c r="J270" s="267">
        <f>ROUND(I270*H270,2)</f>
        <v>0</v>
      </c>
      <c r="K270" s="263" t="s">
        <v>185</v>
      </c>
      <c r="L270" s="268"/>
      <c r="M270" s="269" t="s">
        <v>19</v>
      </c>
      <c r="N270" s="270" t="s">
        <v>43</v>
      </c>
      <c r="O270" s="86"/>
      <c r="P270" s="215">
        <f>O270*H270</f>
        <v>0</v>
      </c>
      <c r="Q270" s="215">
        <v>0.00143</v>
      </c>
      <c r="R270" s="215">
        <f>Q270*H270</f>
        <v>0.00572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158</v>
      </c>
      <c r="AT270" s="217" t="s">
        <v>293</v>
      </c>
      <c r="AU270" s="217" t="s">
        <v>81</v>
      </c>
      <c r="AY270" s="19" t="s">
        <v>114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79</v>
      </c>
      <c r="BK270" s="218">
        <f>ROUND(I270*H270,2)</f>
        <v>0</v>
      </c>
      <c r="BL270" s="19" t="s">
        <v>137</v>
      </c>
      <c r="BM270" s="217" t="s">
        <v>521</v>
      </c>
    </row>
    <row r="271" spans="1:65" s="2" customFormat="1" ht="16.5" customHeight="1">
      <c r="A271" s="40"/>
      <c r="B271" s="41"/>
      <c r="C271" s="261" t="s">
        <v>522</v>
      </c>
      <c r="D271" s="261" t="s">
        <v>293</v>
      </c>
      <c r="E271" s="262" t="s">
        <v>523</v>
      </c>
      <c r="F271" s="263" t="s">
        <v>524</v>
      </c>
      <c r="G271" s="264" t="s">
        <v>452</v>
      </c>
      <c r="H271" s="265">
        <v>2</v>
      </c>
      <c r="I271" s="266"/>
      <c r="J271" s="267">
        <f>ROUND(I271*H271,2)</f>
        <v>0</v>
      </c>
      <c r="K271" s="263" t="s">
        <v>19</v>
      </c>
      <c r="L271" s="268"/>
      <c r="M271" s="269" t="s">
        <v>19</v>
      </c>
      <c r="N271" s="270" t="s">
        <v>43</v>
      </c>
      <c r="O271" s="86"/>
      <c r="P271" s="215">
        <f>O271*H271</f>
        <v>0</v>
      </c>
      <c r="Q271" s="215">
        <v>0.0013</v>
      </c>
      <c r="R271" s="215">
        <f>Q271*H271</f>
        <v>0.0026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158</v>
      </c>
      <c r="AT271" s="217" t="s">
        <v>293</v>
      </c>
      <c r="AU271" s="217" t="s">
        <v>81</v>
      </c>
      <c r="AY271" s="19" t="s">
        <v>114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79</v>
      </c>
      <c r="BK271" s="218">
        <f>ROUND(I271*H271,2)</f>
        <v>0</v>
      </c>
      <c r="BL271" s="19" t="s">
        <v>137</v>
      </c>
      <c r="BM271" s="217" t="s">
        <v>525</v>
      </c>
    </row>
    <row r="272" spans="1:65" s="2" customFormat="1" ht="24.15" customHeight="1">
      <c r="A272" s="40"/>
      <c r="B272" s="41"/>
      <c r="C272" s="206" t="s">
        <v>526</v>
      </c>
      <c r="D272" s="206" t="s">
        <v>117</v>
      </c>
      <c r="E272" s="207" t="s">
        <v>527</v>
      </c>
      <c r="F272" s="208" t="s">
        <v>528</v>
      </c>
      <c r="G272" s="209" t="s">
        <v>452</v>
      </c>
      <c r="H272" s="210">
        <v>3</v>
      </c>
      <c r="I272" s="211"/>
      <c r="J272" s="212">
        <f>ROUND(I272*H272,2)</f>
        <v>0</v>
      </c>
      <c r="K272" s="208" t="s">
        <v>185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137</v>
      </c>
      <c r="AT272" s="217" t="s">
        <v>117</v>
      </c>
      <c r="AU272" s="217" t="s">
        <v>81</v>
      </c>
      <c r="AY272" s="19" t="s">
        <v>114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79</v>
      </c>
      <c r="BK272" s="218">
        <f>ROUND(I272*H272,2)</f>
        <v>0</v>
      </c>
      <c r="BL272" s="19" t="s">
        <v>137</v>
      </c>
      <c r="BM272" s="217" t="s">
        <v>529</v>
      </c>
    </row>
    <row r="273" spans="1:47" s="2" customFormat="1" ht="12">
      <c r="A273" s="40"/>
      <c r="B273" s="41"/>
      <c r="C273" s="42"/>
      <c r="D273" s="219" t="s">
        <v>124</v>
      </c>
      <c r="E273" s="42"/>
      <c r="F273" s="220" t="s">
        <v>530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124</v>
      </c>
      <c r="AU273" s="19" t="s">
        <v>81</v>
      </c>
    </row>
    <row r="274" spans="1:51" s="14" customFormat="1" ht="12">
      <c r="A274" s="14"/>
      <c r="B274" s="240"/>
      <c r="C274" s="241"/>
      <c r="D274" s="230" t="s">
        <v>188</v>
      </c>
      <c r="E274" s="242" t="s">
        <v>19</v>
      </c>
      <c r="F274" s="243" t="s">
        <v>531</v>
      </c>
      <c r="G274" s="241"/>
      <c r="H274" s="242" t="s">
        <v>19</v>
      </c>
      <c r="I274" s="244"/>
      <c r="J274" s="241"/>
      <c r="K274" s="241"/>
      <c r="L274" s="245"/>
      <c r="M274" s="246"/>
      <c r="N274" s="247"/>
      <c r="O274" s="247"/>
      <c r="P274" s="247"/>
      <c r="Q274" s="247"/>
      <c r="R274" s="247"/>
      <c r="S274" s="247"/>
      <c r="T274" s="24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9" t="s">
        <v>188</v>
      </c>
      <c r="AU274" s="249" t="s">
        <v>81</v>
      </c>
      <c r="AV274" s="14" t="s">
        <v>79</v>
      </c>
      <c r="AW274" s="14" t="s">
        <v>33</v>
      </c>
      <c r="AX274" s="14" t="s">
        <v>72</v>
      </c>
      <c r="AY274" s="249" t="s">
        <v>114</v>
      </c>
    </row>
    <row r="275" spans="1:51" s="13" customFormat="1" ht="12">
      <c r="A275" s="13"/>
      <c r="B275" s="228"/>
      <c r="C275" s="229"/>
      <c r="D275" s="230" t="s">
        <v>188</v>
      </c>
      <c r="E275" s="231" t="s">
        <v>19</v>
      </c>
      <c r="F275" s="232" t="s">
        <v>130</v>
      </c>
      <c r="G275" s="229"/>
      <c r="H275" s="233">
        <v>3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9" t="s">
        <v>188</v>
      </c>
      <c r="AU275" s="239" t="s">
        <v>81</v>
      </c>
      <c r="AV275" s="13" t="s">
        <v>81</v>
      </c>
      <c r="AW275" s="13" t="s">
        <v>33</v>
      </c>
      <c r="AX275" s="13" t="s">
        <v>79</v>
      </c>
      <c r="AY275" s="239" t="s">
        <v>114</v>
      </c>
    </row>
    <row r="276" spans="1:65" s="2" customFormat="1" ht="16.5" customHeight="1">
      <c r="A276" s="40"/>
      <c r="B276" s="41"/>
      <c r="C276" s="261" t="s">
        <v>532</v>
      </c>
      <c r="D276" s="261" t="s">
        <v>293</v>
      </c>
      <c r="E276" s="262" t="s">
        <v>533</v>
      </c>
      <c r="F276" s="263" t="s">
        <v>534</v>
      </c>
      <c r="G276" s="264" t="s">
        <v>452</v>
      </c>
      <c r="H276" s="265">
        <v>3</v>
      </c>
      <c r="I276" s="266"/>
      <c r="J276" s="267">
        <f>ROUND(I276*H276,2)</f>
        <v>0</v>
      </c>
      <c r="K276" s="263" t="s">
        <v>19</v>
      </c>
      <c r="L276" s="268"/>
      <c r="M276" s="269" t="s">
        <v>19</v>
      </c>
      <c r="N276" s="270" t="s">
        <v>43</v>
      </c>
      <c r="O276" s="86"/>
      <c r="P276" s="215">
        <f>O276*H276</f>
        <v>0</v>
      </c>
      <c r="Q276" s="215">
        <v>0.0003</v>
      </c>
      <c r="R276" s="215">
        <f>Q276*H276</f>
        <v>0.0009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158</v>
      </c>
      <c r="AT276" s="217" t="s">
        <v>293</v>
      </c>
      <c r="AU276" s="217" t="s">
        <v>81</v>
      </c>
      <c r="AY276" s="19" t="s">
        <v>114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79</v>
      </c>
      <c r="BK276" s="218">
        <f>ROUND(I276*H276,2)</f>
        <v>0</v>
      </c>
      <c r="BL276" s="19" t="s">
        <v>137</v>
      </c>
      <c r="BM276" s="217" t="s">
        <v>535</v>
      </c>
    </row>
    <row r="277" spans="1:65" s="2" customFormat="1" ht="24.15" customHeight="1">
      <c r="A277" s="40"/>
      <c r="B277" s="41"/>
      <c r="C277" s="206" t="s">
        <v>536</v>
      </c>
      <c r="D277" s="206" t="s">
        <v>117</v>
      </c>
      <c r="E277" s="207" t="s">
        <v>537</v>
      </c>
      <c r="F277" s="208" t="s">
        <v>538</v>
      </c>
      <c r="G277" s="209" t="s">
        <v>452</v>
      </c>
      <c r="H277" s="210">
        <v>12</v>
      </c>
      <c r="I277" s="211"/>
      <c r="J277" s="212">
        <f>ROUND(I277*H277,2)</f>
        <v>0</v>
      </c>
      <c r="K277" s="208" t="s">
        <v>185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1E-05</v>
      </c>
      <c r="R277" s="215">
        <f>Q277*H277</f>
        <v>0.00012000000000000002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137</v>
      </c>
      <c r="AT277" s="217" t="s">
        <v>117</v>
      </c>
      <c r="AU277" s="217" t="s">
        <v>81</v>
      </c>
      <c r="AY277" s="19" t="s">
        <v>114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79</v>
      </c>
      <c r="BK277" s="218">
        <f>ROUND(I277*H277,2)</f>
        <v>0</v>
      </c>
      <c r="BL277" s="19" t="s">
        <v>137</v>
      </c>
      <c r="BM277" s="217" t="s">
        <v>539</v>
      </c>
    </row>
    <row r="278" spans="1:47" s="2" customFormat="1" ht="12">
      <c r="A278" s="40"/>
      <c r="B278" s="41"/>
      <c r="C278" s="42"/>
      <c r="D278" s="219" t="s">
        <v>124</v>
      </c>
      <c r="E278" s="42"/>
      <c r="F278" s="220" t="s">
        <v>540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124</v>
      </c>
      <c r="AU278" s="19" t="s">
        <v>81</v>
      </c>
    </row>
    <row r="279" spans="1:65" s="2" customFormat="1" ht="16.5" customHeight="1">
      <c r="A279" s="40"/>
      <c r="B279" s="41"/>
      <c r="C279" s="261" t="s">
        <v>541</v>
      </c>
      <c r="D279" s="261" t="s">
        <v>293</v>
      </c>
      <c r="E279" s="262" t="s">
        <v>542</v>
      </c>
      <c r="F279" s="263" t="s">
        <v>543</v>
      </c>
      <c r="G279" s="264" t="s">
        <v>452</v>
      </c>
      <c r="H279" s="265">
        <v>3</v>
      </c>
      <c r="I279" s="266"/>
      <c r="J279" s="267">
        <f>ROUND(I279*H279,2)</f>
        <v>0</v>
      </c>
      <c r="K279" s="263" t="s">
        <v>19</v>
      </c>
      <c r="L279" s="268"/>
      <c r="M279" s="269" t="s">
        <v>19</v>
      </c>
      <c r="N279" s="270" t="s">
        <v>43</v>
      </c>
      <c r="O279" s="86"/>
      <c r="P279" s="215">
        <f>O279*H279</f>
        <v>0</v>
      </c>
      <c r="Q279" s="215">
        <v>0.0014</v>
      </c>
      <c r="R279" s="215">
        <f>Q279*H279</f>
        <v>0.0042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158</v>
      </c>
      <c r="AT279" s="217" t="s">
        <v>293</v>
      </c>
      <c r="AU279" s="217" t="s">
        <v>81</v>
      </c>
      <c r="AY279" s="19" t="s">
        <v>114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79</v>
      </c>
      <c r="BK279" s="218">
        <f>ROUND(I279*H279,2)</f>
        <v>0</v>
      </c>
      <c r="BL279" s="19" t="s">
        <v>137</v>
      </c>
      <c r="BM279" s="217" t="s">
        <v>544</v>
      </c>
    </row>
    <row r="280" spans="1:65" s="2" customFormat="1" ht="16.5" customHeight="1">
      <c r="A280" s="40"/>
      <c r="B280" s="41"/>
      <c r="C280" s="261" t="s">
        <v>545</v>
      </c>
      <c r="D280" s="261" t="s">
        <v>293</v>
      </c>
      <c r="E280" s="262" t="s">
        <v>546</v>
      </c>
      <c r="F280" s="263" t="s">
        <v>547</v>
      </c>
      <c r="G280" s="264" t="s">
        <v>452</v>
      </c>
      <c r="H280" s="265">
        <v>4</v>
      </c>
      <c r="I280" s="266"/>
      <c r="J280" s="267">
        <f>ROUND(I280*H280,2)</f>
        <v>0</v>
      </c>
      <c r="K280" s="263" t="s">
        <v>185</v>
      </c>
      <c r="L280" s="268"/>
      <c r="M280" s="269" t="s">
        <v>19</v>
      </c>
      <c r="N280" s="270" t="s">
        <v>43</v>
      </c>
      <c r="O280" s="86"/>
      <c r="P280" s="215">
        <f>O280*H280</f>
        <v>0</v>
      </c>
      <c r="Q280" s="215">
        <v>0.00167</v>
      </c>
      <c r="R280" s="215">
        <f>Q280*H280</f>
        <v>0.00668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158</v>
      </c>
      <c r="AT280" s="217" t="s">
        <v>293</v>
      </c>
      <c r="AU280" s="217" t="s">
        <v>81</v>
      </c>
      <c r="AY280" s="19" t="s">
        <v>114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79</v>
      </c>
      <c r="BK280" s="218">
        <f>ROUND(I280*H280,2)</f>
        <v>0</v>
      </c>
      <c r="BL280" s="19" t="s">
        <v>137</v>
      </c>
      <c r="BM280" s="217" t="s">
        <v>548</v>
      </c>
    </row>
    <row r="281" spans="1:65" s="2" customFormat="1" ht="16.5" customHeight="1">
      <c r="A281" s="40"/>
      <c r="B281" s="41"/>
      <c r="C281" s="261" t="s">
        <v>549</v>
      </c>
      <c r="D281" s="261" t="s">
        <v>293</v>
      </c>
      <c r="E281" s="262" t="s">
        <v>550</v>
      </c>
      <c r="F281" s="263" t="s">
        <v>551</v>
      </c>
      <c r="G281" s="264" t="s">
        <v>452</v>
      </c>
      <c r="H281" s="265">
        <v>4</v>
      </c>
      <c r="I281" s="266"/>
      <c r="J281" s="267">
        <f>ROUND(I281*H281,2)</f>
        <v>0</v>
      </c>
      <c r="K281" s="263" t="s">
        <v>19</v>
      </c>
      <c r="L281" s="268"/>
      <c r="M281" s="269" t="s">
        <v>19</v>
      </c>
      <c r="N281" s="270" t="s">
        <v>43</v>
      </c>
      <c r="O281" s="86"/>
      <c r="P281" s="215">
        <f>O281*H281</f>
        <v>0</v>
      </c>
      <c r="Q281" s="215">
        <v>0.0011</v>
      </c>
      <c r="R281" s="215">
        <f>Q281*H281</f>
        <v>0.0044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158</v>
      </c>
      <c r="AT281" s="217" t="s">
        <v>293</v>
      </c>
      <c r="AU281" s="217" t="s">
        <v>81</v>
      </c>
      <c r="AY281" s="19" t="s">
        <v>114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79</v>
      </c>
      <c r="BK281" s="218">
        <f>ROUND(I281*H281,2)</f>
        <v>0</v>
      </c>
      <c r="BL281" s="19" t="s">
        <v>137</v>
      </c>
      <c r="BM281" s="217" t="s">
        <v>552</v>
      </c>
    </row>
    <row r="282" spans="1:65" s="2" customFormat="1" ht="16.5" customHeight="1">
      <c r="A282" s="40"/>
      <c r="B282" s="41"/>
      <c r="C282" s="261" t="s">
        <v>553</v>
      </c>
      <c r="D282" s="261" t="s">
        <v>293</v>
      </c>
      <c r="E282" s="262" t="s">
        <v>554</v>
      </c>
      <c r="F282" s="263" t="s">
        <v>555</v>
      </c>
      <c r="G282" s="264" t="s">
        <v>452</v>
      </c>
      <c r="H282" s="265">
        <v>1</v>
      </c>
      <c r="I282" s="266"/>
      <c r="J282" s="267">
        <f>ROUND(I282*H282,2)</f>
        <v>0</v>
      </c>
      <c r="K282" s="263" t="s">
        <v>19</v>
      </c>
      <c r="L282" s="268"/>
      <c r="M282" s="269" t="s">
        <v>19</v>
      </c>
      <c r="N282" s="270" t="s">
        <v>43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158</v>
      </c>
      <c r="AT282" s="217" t="s">
        <v>293</v>
      </c>
      <c r="AU282" s="217" t="s">
        <v>81</v>
      </c>
      <c r="AY282" s="19" t="s">
        <v>114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79</v>
      </c>
      <c r="BK282" s="218">
        <f>ROUND(I282*H282,2)</f>
        <v>0</v>
      </c>
      <c r="BL282" s="19" t="s">
        <v>137</v>
      </c>
      <c r="BM282" s="217" t="s">
        <v>556</v>
      </c>
    </row>
    <row r="283" spans="1:65" s="2" customFormat="1" ht="24.15" customHeight="1">
      <c r="A283" s="40"/>
      <c r="B283" s="41"/>
      <c r="C283" s="206" t="s">
        <v>557</v>
      </c>
      <c r="D283" s="206" t="s">
        <v>117</v>
      </c>
      <c r="E283" s="207" t="s">
        <v>558</v>
      </c>
      <c r="F283" s="208" t="s">
        <v>559</v>
      </c>
      <c r="G283" s="209" t="s">
        <v>452</v>
      </c>
      <c r="H283" s="210">
        <v>16</v>
      </c>
      <c r="I283" s="211"/>
      <c r="J283" s="212">
        <f>ROUND(I283*H283,2)</f>
        <v>0</v>
      </c>
      <c r="K283" s="208" t="s">
        <v>185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1E-05</v>
      </c>
      <c r="R283" s="215">
        <f>Q283*H283</f>
        <v>0.00016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137</v>
      </c>
      <c r="AT283" s="217" t="s">
        <v>117</v>
      </c>
      <c r="AU283" s="217" t="s">
        <v>81</v>
      </c>
      <c r="AY283" s="19" t="s">
        <v>114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79</v>
      </c>
      <c r="BK283" s="218">
        <f>ROUND(I283*H283,2)</f>
        <v>0</v>
      </c>
      <c r="BL283" s="19" t="s">
        <v>137</v>
      </c>
      <c r="BM283" s="217" t="s">
        <v>560</v>
      </c>
    </row>
    <row r="284" spans="1:47" s="2" customFormat="1" ht="12">
      <c r="A284" s="40"/>
      <c r="B284" s="41"/>
      <c r="C284" s="42"/>
      <c r="D284" s="219" t="s">
        <v>124</v>
      </c>
      <c r="E284" s="42"/>
      <c r="F284" s="220" t="s">
        <v>561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124</v>
      </c>
      <c r="AU284" s="19" t="s">
        <v>81</v>
      </c>
    </row>
    <row r="285" spans="1:65" s="2" customFormat="1" ht="16.5" customHeight="1">
      <c r="A285" s="40"/>
      <c r="B285" s="41"/>
      <c r="C285" s="261" t="s">
        <v>562</v>
      </c>
      <c r="D285" s="261" t="s">
        <v>293</v>
      </c>
      <c r="E285" s="262" t="s">
        <v>563</v>
      </c>
      <c r="F285" s="263" t="s">
        <v>564</v>
      </c>
      <c r="G285" s="264" t="s">
        <v>452</v>
      </c>
      <c r="H285" s="265">
        <v>2</v>
      </c>
      <c r="I285" s="266"/>
      <c r="J285" s="267">
        <f>ROUND(I285*H285,2)</f>
        <v>0</v>
      </c>
      <c r="K285" s="263" t="s">
        <v>185</v>
      </c>
      <c r="L285" s="268"/>
      <c r="M285" s="269" t="s">
        <v>19</v>
      </c>
      <c r="N285" s="270" t="s">
        <v>43</v>
      </c>
      <c r="O285" s="86"/>
      <c r="P285" s="215">
        <f>O285*H285</f>
        <v>0</v>
      </c>
      <c r="Q285" s="215">
        <v>0.00206</v>
      </c>
      <c r="R285" s="215">
        <f>Q285*H285</f>
        <v>0.00412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158</v>
      </c>
      <c r="AT285" s="217" t="s">
        <v>293</v>
      </c>
      <c r="AU285" s="217" t="s">
        <v>81</v>
      </c>
      <c r="AY285" s="19" t="s">
        <v>114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79</v>
      </c>
      <c r="BK285" s="218">
        <f>ROUND(I285*H285,2)</f>
        <v>0</v>
      </c>
      <c r="BL285" s="19" t="s">
        <v>137</v>
      </c>
      <c r="BM285" s="217" t="s">
        <v>565</v>
      </c>
    </row>
    <row r="286" spans="1:65" s="2" customFormat="1" ht="16.5" customHeight="1">
      <c r="A286" s="40"/>
      <c r="B286" s="41"/>
      <c r="C286" s="261" t="s">
        <v>566</v>
      </c>
      <c r="D286" s="261" t="s">
        <v>293</v>
      </c>
      <c r="E286" s="262" t="s">
        <v>567</v>
      </c>
      <c r="F286" s="263" t="s">
        <v>568</v>
      </c>
      <c r="G286" s="264" t="s">
        <v>452</v>
      </c>
      <c r="H286" s="265">
        <v>4</v>
      </c>
      <c r="I286" s="266"/>
      <c r="J286" s="267">
        <f>ROUND(I286*H286,2)</f>
        <v>0</v>
      </c>
      <c r="K286" s="263" t="s">
        <v>19</v>
      </c>
      <c r="L286" s="268"/>
      <c r="M286" s="269" t="s">
        <v>19</v>
      </c>
      <c r="N286" s="270" t="s">
        <v>43</v>
      </c>
      <c r="O286" s="86"/>
      <c r="P286" s="215">
        <f>O286*H286</f>
        <v>0</v>
      </c>
      <c r="Q286" s="215">
        <v>0.0026</v>
      </c>
      <c r="R286" s="215">
        <f>Q286*H286</f>
        <v>0.0104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158</v>
      </c>
      <c r="AT286" s="217" t="s">
        <v>293</v>
      </c>
      <c r="AU286" s="217" t="s">
        <v>81</v>
      </c>
      <c r="AY286" s="19" t="s">
        <v>114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79</v>
      </c>
      <c r="BK286" s="218">
        <f>ROUND(I286*H286,2)</f>
        <v>0</v>
      </c>
      <c r="BL286" s="19" t="s">
        <v>137</v>
      </c>
      <c r="BM286" s="217" t="s">
        <v>569</v>
      </c>
    </row>
    <row r="287" spans="1:65" s="2" customFormat="1" ht="16.5" customHeight="1">
      <c r="A287" s="40"/>
      <c r="B287" s="41"/>
      <c r="C287" s="261" t="s">
        <v>570</v>
      </c>
      <c r="D287" s="261" t="s">
        <v>293</v>
      </c>
      <c r="E287" s="262" t="s">
        <v>571</v>
      </c>
      <c r="F287" s="263" t="s">
        <v>572</v>
      </c>
      <c r="G287" s="264" t="s">
        <v>452</v>
      </c>
      <c r="H287" s="265">
        <v>4</v>
      </c>
      <c r="I287" s="266"/>
      <c r="J287" s="267">
        <f>ROUND(I287*H287,2)</f>
        <v>0</v>
      </c>
      <c r="K287" s="263" t="s">
        <v>19</v>
      </c>
      <c r="L287" s="268"/>
      <c r="M287" s="269" t="s">
        <v>19</v>
      </c>
      <c r="N287" s="270" t="s">
        <v>43</v>
      </c>
      <c r="O287" s="86"/>
      <c r="P287" s="215">
        <f>O287*H287</f>
        <v>0</v>
      </c>
      <c r="Q287" s="215">
        <v>0.0022</v>
      </c>
      <c r="R287" s="215">
        <f>Q287*H287</f>
        <v>0.0088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158</v>
      </c>
      <c r="AT287" s="217" t="s">
        <v>293</v>
      </c>
      <c r="AU287" s="217" t="s">
        <v>81</v>
      </c>
      <c r="AY287" s="19" t="s">
        <v>114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79</v>
      </c>
      <c r="BK287" s="218">
        <f>ROUND(I287*H287,2)</f>
        <v>0</v>
      </c>
      <c r="BL287" s="19" t="s">
        <v>137</v>
      </c>
      <c r="BM287" s="217" t="s">
        <v>573</v>
      </c>
    </row>
    <row r="288" spans="1:65" s="2" customFormat="1" ht="16.5" customHeight="1">
      <c r="A288" s="40"/>
      <c r="B288" s="41"/>
      <c r="C288" s="261" t="s">
        <v>574</v>
      </c>
      <c r="D288" s="261" t="s">
        <v>293</v>
      </c>
      <c r="E288" s="262" t="s">
        <v>575</v>
      </c>
      <c r="F288" s="263" t="s">
        <v>576</v>
      </c>
      <c r="G288" s="264" t="s">
        <v>452</v>
      </c>
      <c r="H288" s="265">
        <v>4</v>
      </c>
      <c r="I288" s="266"/>
      <c r="J288" s="267">
        <f>ROUND(I288*H288,2)</f>
        <v>0</v>
      </c>
      <c r="K288" s="263" t="s">
        <v>19</v>
      </c>
      <c r="L288" s="268"/>
      <c r="M288" s="269" t="s">
        <v>19</v>
      </c>
      <c r="N288" s="270" t="s">
        <v>43</v>
      </c>
      <c r="O288" s="86"/>
      <c r="P288" s="215">
        <f>O288*H288</f>
        <v>0</v>
      </c>
      <c r="Q288" s="215">
        <v>0.0022</v>
      </c>
      <c r="R288" s="215">
        <f>Q288*H288</f>
        <v>0.0088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158</v>
      </c>
      <c r="AT288" s="217" t="s">
        <v>293</v>
      </c>
      <c r="AU288" s="217" t="s">
        <v>81</v>
      </c>
      <c r="AY288" s="19" t="s">
        <v>114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79</v>
      </c>
      <c r="BK288" s="218">
        <f>ROUND(I288*H288,2)</f>
        <v>0</v>
      </c>
      <c r="BL288" s="19" t="s">
        <v>137</v>
      </c>
      <c r="BM288" s="217" t="s">
        <v>577</v>
      </c>
    </row>
    <row r="289" spans="1:65" s="2" customFormat="1" ht="16.5" customHeight="1">
      <c r="A289" s="40"/>
      <c r="B289" s="41"/>
      <c r="C289" s="261" t="s">
        <v>578</v>
      </c>
      <c r="D289" s="261" t="s">
        <v>293</v>
      </c>
      <c r="E289" s="262" t="s">
        <v>579</v>
      </c>
      <c r="F289" s="263" t="s">
        <v>580</v>
      </c>
      <c r="G289" s="264" t="s">
        <v>452</v>
      </c>
      <c r="H289" s="265">
        <v>2</v>
      </c>
      <c r="I289" s="266"/>
      <c r="J289" s="267">
        <f>ROUND(I289*H289,2)</f>
        <v>0</v>
      </c>
      <c r="K289" s="263" t="s">
        <v>19</v>
      </c>
      <c r="L289" s="268"/>
      <c r="M289" s="269" t="s">
        <v>19</v>
      </c>
      <c r="N289" s="270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158</v>
      </c>
      <c r="AT289" s="217" t="s">
        <v>293</v>
      </c>
      <c r="AU289" s="217" t="s">
        <v>81</v>
      </c>
      <c r="AY289" s="19" t="s">
        <v>114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79</v>
      </c>
      <c r="BK289" s="218">
        <f>ROUND(I289*H289,2)</f>
        <v>0</v>
      </c>
      <c r="BL289" s="19" t="s">
        <v>137</v>
      </c>
      <c r="BM289" s="217" t="s">
        <v>581</v>
      </c>
    </row>
    <row r="290" spans="1:65" s="2" customFormat="1" ht="24.15" customHeight="1">
      <c r="A290" s="40"/>
      <c r="B290" s="41"/>
      <c r="C290" s="206" t="s">
        <v>582</v>
      </c>
      <c r="D290" s="206" t="s">
        <v>117</v>
      </c>
      <c r="E290" s="207" t="s">
        <v>583</v>
      </c>
      <c r="F290" s="208" t="s">
        <v>584</v>
      </c>
      <c r="G290" s="209" t="s">
        <v>452</v>
      </c>
      <c r="H290" s="210">
        <v>2</v>
      </c>
      <c r="I290" s="211"/>
      <c r="J290" s="212">
        <f>ROUND(I290*H290,2)</f>
        <v>0</v>
      </c>
      <c r="K290" s="208" t="s">
        <v>185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1E-05</v>
      </c>
      <c r="R290" s="215">
        <f>Q290*H290</f>
        <v>2E-05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137</v>
      </c>
      <c r="AT290" s="217" t="s">
        <v>117</v>
      </c>
      <c r="AU290" s="217" t="s">
        <v>81</v>
      </c>
      <c r="AY290" s="19" t="s">
        <v>114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79</v>
      </c>
      <c r="BK290" s="218">
        <f>ROUND(I290*H290,2)</f>
        <v>0</v>
      </c>
      <c r="BL290" s="19" t="s">
        <v>137</v>
      </c>
      <c r="BM290" s="217" t="s">
        <v>585</v>
      </c>
    </row>
    <row r="291" spans="1:47" s="2" customFormat="1" ht="12">
      <c r="A291" s="40"/>
      <c r="B291" s="41"/>
      <c r="C291" s="42"/>
      <c r="D291" s="219" t="s">
        <v>124</v>
      </c>
      <c r="E291" s="42"/>
      <c r="F291" s="220" t="s">
        <v>586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124</v>
      </c>
      <c r="AU291" s="19" t="s">
        <v>81</v>
      </c>
    </row>
    <row r="292" spans="1:51" s="14" customFormat="1" ht="12">
      <c r="A292" s="14"/>
      <c r="B292" s="240"/>
      <c r="C292" s="241"/>
      <c r="D292" s="230" t="s">
        <v>188</v>
      </c>
      <c r="E292" s="242" t="s">
        <v>19</v>
      </c>
      <c r="F292" s="243" t="s">
        <v>531</v>
      </c>
      <c r="G292" s="241"/>
      <c r="H292" s="242" t="s">
        <v>19</v>
      </c>
      <c r="I292" s="244"/>
      <c r="J292" s="241"/>
      <c r="K292" s="241"/>
      <c r="L292" s="245"/>
      <c r="M292" s="246"/>
      <c r="N292" s="247"/>
      <c r="O292" s="247"/>
      <c r="P292" s="247"/>
      <c r="Q292" s="247"/>
      <c r="R292" s="247"/>
      <c r="S292" s="247"/>
      <c r="T292" s="24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9" t="s">
        <v>188</v>
      </c>
      <c r="AU292" s="249" t="s">
        <v>81</v>
      </c>
      <c r="AV292" s="14" t="s">
        <v>79</v>
      </c>
      <c r="AW292" s="14" t="s">
        <v>33</v>
      </c>
      <c r="AX292" s="14" t="s">
        <v>72</v>
      </c>
      <c r="AY292" s="249" t="s">
        <v>114</v>
      </c>
    </row>
    <row r="293" spans="1:51" s="13" customFormat="1" ht="12">
      <c r="A293" s="13"/>
      <c r="B293" s="228"/>
      <c r="C293" s="229"/>
      <c r="D293" s="230" t="s">
        <v>188</v>
      </c>
      <c r="E293" s="231" t="s">
        <v>19</v>
      </c>
      <c r="F293" s="232" t="s">
        <v>81</v>
      </c>
      <c r="G293" s="229"/>
      <c r="H293" s="233">
        <v>2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188</v>
      </c>
      <c r="AU293" s="239" t="s">
        <v>81</v>
      </c>
      <c r="AV293" s="13" t="s">
        <v>81</v>
      </c>
      <c r="AW293" s="13" t="s">
        <v>33</v>
      </c>
      <c r="AX293" s="13" t="s">
        <v>79</v>
      </c>
      <c r="AY293" s="239" t="s">
        <v>114</v>
      </c>
    </row>
    <row r="294" spans="1:65" s="2" customFormat="1" ht="16.5" customHeight="1">
      <c r="A294" s="40"/>
      <c r="B294" s="41"/>
      <c r="C294" s="261" t="s">
        <v>587</v>
      </c>
      <c r="D294" s="261" t="s">
        <v>293</v>
      </c>
      <c r="E294" s="262" t="s">
        <v>588</v>
      </c>
      <c r="F294" s="263" t="s">
        <v>589</v>
      </c>
      <c r="G294" s="264" t="s">
        <v>452</v>
      </c>
      <c r="H294" s="265">
        <v>2</v>
      </c>
      <c r="I294" s="266"/>
      <c r="J294" s="267">
        <f>ROUND(I294*H294,2)</f>
        <v>0</v>
      </c>
      <c r="K294" s="263" t="s">
        <v>19</v>
      </c>
      <c r="L294" s="268"/>
      <c r="M294" s="269" t="s">
        <v>19</v>
      </c>
      <c r="N294" s="270" t="s">
        <v>43</v>
      </c>
      <c r="O294" s="86"/>
      <c r="P294" s="215">
        <f>O294*H294</f>
        <v>0</v>
      </c>
      <c r="Q294" s="215">
        <v>0.0008</v>
      </c>
      <c r="R294" s="215">
        <f>Q294*H294</f>
        <v>0.0016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158</v>
      </c>
      <c r="AT294" s="217" t="s">
        <v>293</v>
      </c>
      <c r="AU294" s="217" t="s">
        <v>81</v>
      </c>
      <c r="AY294" s="19" t="s">
        <v>114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79</v>
      </c>
      <c r="BK294" s="218">
        <f>ROUND(I294*H294,2)</f>
        <v>0</v>
      </c>
      <c r="BL294" s="19" t="s">
        <v>137</v>
      </c>
      <c r="BM294" s="217" t="s">
        <v>590</v>
      </c>
    </row>
    <row r="295" spans="1:65" s="2" customFormat="1" ht="24.15" customHeight="1">
      <c r="A295" s="40"/>
      <c r="B295" s="41"/>
      <c r="C295" s="206" t="s">
        <v>591</v>
      </c>
      <c r="D295" s="206" t="s">
        <v>117</v>
      </c>
      <c r="E295" s="207" t="s">
        <v>592</v>
      </c>
      <c r="F295" s="208" t="s">
        <v>593</v>
      </c>
      <c r="G295" s="209" t="s">
        <v>452</v>
      </c>
      <c r="H295" s="210">
        <v>18</v>
      </c>
      <c r="I295" s="211"/>
      <c r="J295" s="212">
        <f>ROUND(I295*H295,2)</f>
        <v>0</v>
      </c>
      <c r="K295" s="208" t="s">
        <v>185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1E-05</v>
      </c>
      <c r="R295" s="215">
        <f>Q295*H295</f>
        <v>0.00018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137</v>
      </c>
      <c r="AT295" s="217" t="s">
        <v>117</v>
      </c>
      <c r="AU295" s="217" t="s">
        <v>81</v>
      </c>
      <c r="AY295" s="19" t="s">
        <v>114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79</v>
      </c>
      <c r="BK295" s="218">
        <f>ROUND(I295*H295,2)</f>
        <v>0</v>
      </c>
      <c r="BL295" s="19" t="s">
        <v>137</v>
      </c>
      <c r="BM295" s="217" t="s">
        <v>594</v>
      </c>
    </row>
    <row r="296" spans="1:47" s="2" customFormat="1" ht="12">
      <c r="A296" s="40"/>
      <c r="B296" s="41"/>
      <c r="C296" s="42"/>
      <c r="D296" s="219" t="s">
        <v>124</v>
      </c>
      <c r="E296" s="42"/>
      <c r="F296" s="220" t="s">
        <v>595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124</v>
      </c>
      <c r="AU296" s="19" t="s">
        <v>81</v>
      </c>
    </row>
    <row r="297" spans="1:65" s="2" customFormat="1" ht="16.5" customHeight="1">
      <c r="A297" s="40"/>
      <c r="B297" s="41"/>
      <c r="C297" s="261" t="s">
        <v>596</v>
      </c>
      <c r="D297" s="261" t="s">
        <v>293</v>
      </c>
      <c r="E297" s="262" t="s">
        <v>597</v>
      </c>
      <c r="F297" s="263" t="s">
        <v>598</v>
      </c>
      <c r="G297" s="264" t="s">
        <v>452</v>
      </c>
      <c r="H297" s="265">
        <v>1</v>
      </c>
      <c r="I297" s="266"/>
      <c r="J297" s="267">
        <f>ROUND(I297*H297,2)</f>
        <v>0</v>
      </c>
      <c r="K297" s="263" t="s">
        <v>185</v>
      </c>
      <c r="L297" s="268"/>
      <c r="M297" s="269" t="s">
        <v>19</v>
      </c>
      <c r="N297" s="270" t="s">
        <v>43</v>
      </c>
      <c r="O297" s="86"/>
      <c r="P297" s="215">
        <f>O297*H297</f>
        <v>0</v>
      </c>
      <c r="Q297" s="215">
        <v>0.00348</v>
      </c>
      <c r="R297" s="215">
        <f>Q297*H297</f>
        <v>0.00348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158</v>
      </c>
      <c r="AT297" s="217" t="s">
        <v>293</v>
      </c>
      <c r="AU297" s="217" t="s">
        <v>81</v>
      </c>
      <c r="AY297" s="19" t="s">
        <v>114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79</v>
      </c>
      <c r="BK297" s="218">
        <f>ROUND(I297*H297,2)</f>
        <v>0</v>
      </c>
      <c r="BL297" s="19" t="s">
        <v>137</v>
      </c>
      <c r="BM297" s="217" t="s">
        <v>599</v>
      </c>
    </row>
    <row r="298" spans="1:65" s="2" customFormat="1" ht="16.5" customHeight="1">
      <c r="A298" s="40"/>
      <c r="B298" s="41"/>
      <c r="C298" s="261" t="s">
        <v>600</v>
      </c>
      <c r="D298" s="261" t="s">
        <v>293</v>
      </c>
      <c r="E298" s="262" t="s">
        <v>601</v>
      </c>
      <c r="F298" s="263" t="s">
        <v>602</v>
      </c>
      <c r="G298" s="264" t="s">
        <v>452</v>
      </c>
      <c r="H298" s="265">
        <v>3</v>
      </c>
      <c r="I298" s="266"/>
      <c r="J298" s="267">
        <f>ROUND(I298*H298,2)</f>
        <v>0</v>
      </c>
      <c r="K298" s="263" t="s">
        <v>185</v>
      </c>
      <c r="L298" s="268"/>
      <c r="M298" s="269" t="s">
        <v>19</v>
      </c>
      <c r="N298" s="270" t="s">
        <v>43</v>
      </c>
      <c r="O298" s="86"/>
      <c r="P298" s="215">
        <f>O298*H298</f>
        <v>0</v>
      </c>
      <c r="Q298" s="215">
        <v>0.00391</v>
      </c>
      <c r="R298" s="215">
        <f>Q298*H298</f>
        <v>0.01173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158</v>
      </c>
      <c r="AT298" s="217" t="s">
        <v>293</v>
      </c>
      <c r="AU298" s="217" t="s">
        <v>81</v>
      </c>
      <c r="AY298" s="19" t="s">
        <v>114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79</v>
      </c>
      <c r="BK298" s="218">
        <f>ROUND(I298*H298,2)</f>
        <v>0</v>
      </c>
      <c r="BL298" s="19" t="s">
        <v>137</v>
      </c>
      <c r="BM298" s="217" t="s">
        <v>603</v>
      </c>
    </row>
    <row r="299" spans="1:65" s="2" customFormat="1" ht="16.5" customHeight="1">
      <c r="A299" s="40"/>
      <c r="B299" s="41"/>
      <c r="C299" s="261" t="s">
        <v>604</v>
      </c>
      <c r="D299" s="261" t="s">
        <v>293</v>
      </c>
      <c r="E299" s="262" t="s">
        <v>605</v>
      </c>
      <c r="F299" s="263" t="s">
        <v>606</v>
      </c>
      <c r="G299" s="264" t="s">
        <v>452</v>
      </c>
      <c r="H299" s="265">
        <v>11</v>
      </c>
      <c r="I299" s="266"/>
      <c r="J299" s="267">
        <f>ROUND(I299*H299,2)</f>
        <v>0</v>
      </c>
      <c r="K299" s="263" t="s">
        <v>19</v>
      </c>
      <c r="L299" s="268"/>
      <c r="M299" s="269" t="s">
        <v>19</v>
      </c>
      <c r="N299" s="270" t="s">
        <v>43</v>
      </c>
      <c r="O299" s="86"/>
      <c r="P299" s="215">
        <f>O299*H299</f>
        <v>0</v>
      </c>
      <c r="Q299" s="215">
        <v>0.0064</v>
      </c>
      <c r="R299" s="215">
        <f>Q299*H299</f>
        <v>0.0704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158</v>
      </c>
      <c r="AT299" s="217" t="s">
        <v>293</v>
      </c>
      <c r="AU299" s="217" t="s">
        <v>81</v>
      </c>
      <c r="AY299" s="19" t="s">
        <v>114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79</v>
      </c>
      <c r="BK299" s="218">
        <f>ROUND(I299*H299,2)</f>
        <v>0</v>
      </c>
      <c r="BL299" s="19" t="s">
        <v>137</v>
      </c>
      <c r="BM299" s="217" t="s">
        <v>607</v>
      </c>
    </row>
    <row r="300" spans="1:65" s="2" customFormat="1" ht="16.5" customHeight="1">
      <c r="A300" s="40"/>
      <c r="B300" s="41"/>
      <c r="C300" s="261" t="s">
        <v>608</v>
      </c>
      <c r="D300" s="261" t="s">
        <v>293</v>
      </c>
      <c r="E300" s="262" t="s">
        <v>609</v>
      </c>
      <c r="F300" s="263" t="s">
        <v>610</v>
      </c>
      <c r="G300" s="264" t="s">
        <v>452</v>
      </c>
      <c r="H300" s="265">
        <v>6</v>
      </c>
      <c r="I300" s="266"/>
      <c r="J300" s="267">
        <f>ROUND(I300*H300,2)</f>
        <v>0</v>
      </c>
      <c r="K300" s="263" t="s">
        <v>19</v>
      </c>
      <c r="L300" s="268"/>
      <c r="M300" s="269" t="s">
        <v>19</v>
      </c>
      <c r="N300" s="270" t="s">
        <v>43</v>
      </c>
      <c r="O300" s="86"/>
      <c r="P300" s="215">
        <f>O300*H300</f>
        <v>0</v>
      </c>
      <c r="Q300" s="215">
        <v>0.0051</v>
      </c>
      <c r="R300" s="215">
        <f>Q300*H300</f>
        <v>0.030600000000000002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158</v>
      </c>
      <c r="AT300" s="217" t="s">
        <v>293</v>
      </c>
      <c r="AU300" s="217" t="s">
        <v>81</v>
      </c>
      <c r="AY300" s="19" t="s">
        <v>114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79</v>
      </c>
      <c r="BK300" s="218">
        <f>ROUND(I300*H300,2)</f>
        <v>0</v>
      </c>
      <c r="BL300" s="19" t="s">
        <v>137</v>
      </c>
      <c r="BM300" s="217" t="s">
        <v>611</v>
      </c>
    </row>
    <row r="301" spans="1:65" s="2" customFormat="1" ht="16.5" customHeight="1">
      <c r="A301" s="40"/>
      <c r="B301" s="41"/>
      <c r="C301" s="261" t="s">
        <v>612</v>
      </c>
      <c r="D301" s="261" t="s">
        <v>293</v>
      </c>
      <c r="E301" s="262" t="s">
        <v>613</v>
      </c>
      <c r="F301" s="263" t="s">
        <v>614</v>
      </c>
      <c r="G301" s="264" t="s">
        <v>452</v>
      </c>
      <c r="H301" s="265">
        <v>3</v>
      </c>
      <c r="I301" s="266"/>
      <c r="J301" s="267">
        <f>ROUND(I301*H301,2)</f>
        <v>0</v>
      </c>
      <c r="K301" s="263" t="s">
        <v>19</v>
      </c>
      <c r="L301" s="268"/>
      <c r="M301" s="269" t="s">
        <v>19</v>
      </c>
      <c r="N301" s="270" t="s">
        <v>43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158</v>
      </c>
      <c r="AT301" s="217" t="s">
        <v>293</v>
      </c>
      <c r="AU301" s="217" t="s">
        <v>81</v>
      </c>
      <c r="AY301" s="19" t="s">
        <v>114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79</v>
      </c>
      <c r="BK301" s="218">
        <f>ROUND(I301*H301,2)</f>
        <v>0</v>
      </c>
      <c r="BL301" s="19" t="s">
        <v>137</v>
      </c>
      <c r="BM301" s="217" t="s">
        <v>615</v>
      </c>
    </row>
    <row r="302" spans="1:65" s="2" customFormat="1" ht="24.15" customHeight="1">
      <c r="A302" s="40"/>
      <c r="B302" s="41"/>
      <c r="C302" s="206" t="s">
        <v>616</v>
      </c>
      <c r="D302" s="206" t="s">
        <v>117</v>
      </c>
      <c r="E302" s="207" t="s">
        <v>617</v>
      </c>
      <c r="F302" s="208" t="s">
        <v>618</v>
      </c>
      <c r="G302" s="209" t="s">
        <v>452</v>
      </c>
      <c r="H302" s="210">
        <v>1</v>
      </c>
      <c r="I302" s="211"/>
      <c r="J302" s="212">
        <f>ROUND(I302*H302,2)</f>
        <v>0</v>
      </c>
      <c r="K302" s="208" t="s">
        <v>185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2E-05</v>
      </c>
      <c r="R302" s="215">
        <f>Q302*H302</f>
        <v>2E-05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137</v>
      </c>
      <c r="AT302" s="217" t="s">
        <v>117</v>
      </c>
      <c r="AU302" s="217" t="s">
        <v>81</v>
      </c>
      <c r="AY302" s="19" t="s">
        <v>114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79</v>
      </c>
      <c r="BK302" s="218">
        <f>ROUND(I302*H302,2)</f>
        <v>0</v>
      </c>
      <c r="BL302" s="19" t="s">
        <v>137</v>
      </c>
      <c r="BM302" s="217" t="s">
        <v>619</v>
      </c>
    </row>
    <row r="303" spans="1:47" s="2" customFormat="1" ht="12">
      <c r="A303" s="40"/>
      <c r="B303" s="41"/>
      <c r="C303" s="42"/>
      <c r="D303" s="219" t="s">
        <v>124</v>
      </c>
      <c r="E303" s="42"/>
      <c r="F303" s="220" t="s">
        <v>620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124</v>
      </c>
      <c r="AU303" s="19" t="s">
        <v>81</v>
      </c>
    </row>
    <row r="304" spans="1:65" s="2" customFormat="1" ht="16.5" customHeight="1">
      <c r="A304" s="40"/>
      <c r="B304" s="41"/>
      <c r="C304" s="261" t="s">
        <v>621</v>
      </c>
      <c r="D304" s="261" t="s">
        <v>293</v>
      </c>
      <c r="E304" s="262" t="s">
        <v>622</v>
      </c>
      <c r="F304" s="263" t="s">
        <v>623</v>
      </c>
      <c r="G304" s="264" t="s">
        <v>452</v>
      </c>
      <c r="H304" s="265">
        <v>1</v>
      </c>
      <c r="I304" s="266"/>
      <c r="J304" s="267">
        <f>ROUND(I304*H304,2)</f>
        <v>0</v>
      </c>
      <c r="K304" s="263" t="s">
        <v>185</v>
      </c>
      <c r="L304" s="268"/>
      <c r="M304" s="269" t="s">
        <v>19</v>
      </c>
      <c r="N304" s="270" t="s">
        <v>43</v>
      </c>
      <c r="O304" s="86"/>
      <c r="P304" s="215">
        <f>O304*H304</f>
        <v>0</v>
      </c>
      <c r="Q304" s="215">
        <v>0.0072</v>
      </c>
      <c r="R304" s="215">
        <f>Q304*H304</f>
        <v>0.0072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158</v>
      </c>
      <c r="AT304" s="217" t="s">
        <v>293</v>
      </c>
      <c r="AU304" s="217" t="s">
        <v>81</v>
      </c>
      <c r="AY304" s="19" t="s">
        <v>114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79</v>
      </c>
      <c r="BK304" s="218">
        <f>ROUND(I304*H304,2)</f>
        <v>0</v>
      </c>
      <c r="BL304" s="19" t="s">
        <v>137</v>
      </c>
      <c r="BM304" s="217" t="s">
        <v>624</v>
      </c>
    </row>
    <row r="305" spans="1:65" s="2" customFormat="1" ht="21.75" customHeight="1">
      <c r="A305" s="40"/>
      <c r="B305" s="41"/>
      <c r="C305" s="206" t="s">
        <v>625</v>
      </c>
      <c r="D305" s="206" t="s">
        <v>117</v>
      </c>
      <c r="E305" s="207" t="s">
        <v>626</v>
      </c>
      <c r="F305" s="208" t="s">
        <v>627</v>
      </c>
      <c r="G305" s="209" t="s">
        <v>452</v>
      </c>
      <c r="H305" s="210">
        <v>3</v>
      </c>
      <c r="I305" s="211"/>
      <c r="J305" s="212">
        <f>ROUND(I305*H305,2)</f>
        <v>0</v>
      </c>
      <c r="K305" s="208" t="s">
        <v>19</v>
      </c>
      <c r="L305" s="46"/>
      <c r="M305" s="213" t="s">
        <v>19</v>
      </c>
      <c r="N305" s="214" t="s">
        <v>43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137</v>
      </c>
      <c r="AT305" s="217" t="s">
        <v>117</v>
      </c>
      <c r="AU305" s="217" t="s">
        <v>81</v>
      </c>
      <c r="AY305" s="19" t="s">
        <v>114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79</v>
      </c>
      <c r="BK305" s="218">
        <f>ROUND(I305*H305,2)</f>
        <v>0</v>
      </c>
      <c r="BL305" s="19" t="s">
        <v>137</v>
      </c>
      <c r="BM305" s="217" t="s">
        <v>628</v>
      </c>
    </row>
    <row r="306" spans="1:65" s="2" customFormat="1" ht="24.15" customHeight="1">
      <c r="A306" s="40"/>
      <c r="B306" s="41"/>
      <c r="C306" s="206" t="s">
        <v>629</v>
      </c>
      <c r="D306" s="206" t="s">
        <v>117</v>
      </c>
      <c r="E306" s="207" t="s">
        <v>630</v>
      </c>
      <c r="F306" s="208" t="s">
        <v>631</v>
      </c>
      <c r="G306" s="209" t="s">
        <v>215</v>
      </c>
      <c r="H306" s="210">
        <v>55.65</v>
      </c>
      <c r="I306" s="211"/>
      <c r="J306" s="212">
        <f>ROUND(I306*H306,2)</f>
        <v>0</v>
      </c>
      <c r="K306" s="208" t="s">
        <v>121</v>
      </c>
      <c r="L306" s="46"/>
      <c r="M306" s="213" t="s">
        <v>19</v>
      </c>
      <c r="N306" s="214" t="s">
        <v>43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137</v>
      </c>
      <c r="AT306" s="217" t="s">
        <v>117</v>
      </c>
      <c r="AU306" s="217" t="s">
        <v>81</v>
      </c>
      <c r="AY306" s="19" t="s">
        <v>114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79</v>
      </c>
      <c r="BK306" s="218">
        <f>ROUND(I306*H306,2)</f>
        <v>0</v>
      </c>
      <c r="BL306" s="19" t="s">
        <v>137</v>
      </c>
      <c r="BM306" s="217" t="s">
        <v>632</v>
      </c>
    </row>
    <row r="307" spans="1:47" s="2" customFormat="1" ht="12">
      <c r="A307" s="40"/>
      <c r="B307" s="41"/>
      <c r="C307" s="42"/>
      <c r="D307" s="219" t="s">
        <v>124</v>
      </c>
      <c r="E307" s="42"/>
      <c r="F307" s="220" t="s">
        <v>633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124</v>
      </c>
      <c r="AU307" s="19" t="s">
        <v>81</v>
      </c>
    </row>
    <row r="308" spans="1:51" s="13" customFormat="1" ht="12">
      <c r="A308" s="13"/>
      <c r="B308" s="228"/>
      <c r="C308" s="229"/>
      <c r="D308" s="230" t="s">
        <v>188</v>
      </c>
      <c r="E308" s="231" t="s">
        <v>19</v>
      </c>
      <c r="F308" s="232" t="s">
        <v>634</v>
      </c>
      <c r="G308" s="229"/>
      <c r="H308" s="233">
        <v>55.65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188</v>
      </c>
      <c r="AU308" s="239" t="s">
        <v>81</v>
      </c>
      <c r="AV308" s="13" t="s">
        <v>81</v>
      </c>
      <c r="AW308" s="13" t="s">
        <v>33</v>
      </c>
      <c r="AX308" s="13" t="s">
        <v>79</v>
      </c>
      <c r="AY308" s="239" t="s">
        <v>114</v>
      </c>
    </row>
    <row r="309" spans="1:65" s="2" customFormat="1" ht="16.5" customHeight="1">
      <c r="A309" s="40"/>
      <c r="B309" s="41"/>
      <c r="C309" s="261" t="s">
        <v>635</v>
      </c>
      <c r="D309" s="261" t="s">
        <v>293</v>
      </c>
      <c r="E309" s="262" t="s">
        <v>636</v>
      </c>
      <c r="F309" s="263" t="s">
        <v>637</v>
      </c>
      <c r="G309" s="264" t="s">
        <v>215</v>
      </c>
      <c r="H309" s="265">
        <v>56.485</v>
      </c>
      <c r="I309" s="266"/>
      <c r="J309" s="267">
        <f>ROUND(I309*H309,2)</f>
        <v>0</v>
      </c>
      <c r="K309" s="263" t="s">
        <v>121</v>
      </c>
      <c r="L309" s="268"/>
      <c r="M309" s="269" t="s">
        <v>19</v>
      </c>
      <c r="N309" s="270" t="s">
        <v>43</v>
      </c>
      <c r="O309" s="86"/>
      <c r="P309" s="215">
        <f>O309*H309</f>
        <v>0</v>
      </c>
      <c r="Q309" s="215">
        <v>0.00214</v>
      </c>
      <c r="R309" s="215">
        <f>Q309*H309</f>
        <v>0.1208779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158</v>
      </c>
      <c r="AT309" s="217" t="s">
        <v>293</v>
      </c>
      <c r="AU309" s="217" t="s">
        <v>81</v>
      </c>
      <c r="AY309" s="19" t="s">
        <v>114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79</v>
      </c>
      <c r="BK309" s="218">
        <f>ROUND(I309*H309,2)</f>
        <v>0</v>
      </c>
      <c r="BL309" s="19" t="s">
        <v>137</v>
      </c>
      <c r="BM309" s="217" t="s">
        <v>638</v>
      </c>
    </row>
    <row r="310" spans="1:51" s="13" customFormat="1" ht="12">
      <c r="A310" s="13"/>
      <c r="B310" s="228"/>
      <c r="C310" s="229"/>
      <c r="D310" s="230" t="s">
        <v>188</v>
      </c>
      <c r="E310" s="229"/>
      <c r="F310" s="232" t="s">
        <v>639</v>
      </c>
      <c r="G310" s="229"/>
      <c r="H310" s="233">
        <v>56.485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188</v>
      </c>
      <c r="AU310" s="239" t="s">
        <v>81</v>
      </c>
      <c r="AV310" s="13" t="s">
        <v>81</v>
      </c>
      <c r="AW310" s="13" t="s">
        <v>4</v>
      </c>
      <c r="AX310" s="13" t="s">
        <v>79</v>
      </c>
      <c r="AY310" s="239" t="s">
        <v>114</v>
      </c>
    </row>
    <row r="311" spans="1:65" s="2" customFormat="1" ht="24.15" customHeight="1">
      <c r="A311" s="40"/>
      <c r="B311" s="41"/>
      <c r="C311" s="206" t="s">
        <v>640</v>
      </c>
      <c r="D311" s="206" t="s">
        <v>117</v>
      </c>
      <c r="E311" s="207" t="s">
        <v>641</v>
      </c>
      <c r="F311" s="208" t="s">
        <v>642</v>
      </c>
      <c r="G311" s="209" t="s">
        <v>452</v>
      </c>
      <c r="H311" s="210">
        <v>4</v>
      </c>
      <c r="I311" s="211"/>
      <c r="J311" s="212">
        <f>ROUND(I311*H311,2)</f>
        <v>0</v>
      </c>
      <c r="K311" s="208" t="s">
        <v>185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1E-05</v>
      </c>
      <c r="R311" s="215">
        <f>Q311*H311</f>
        <v>4E-05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137</v>
      </c>
      <c r="AT311" s="217" t="s">
        <v>117</v>
      </c>
      <c r="AU311" s="217" t="s">
        <v>81</v>
      </c>
      <c r="AY311" s="19" t="s">
        <v>114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79</v>
      </c>
      <c r="BK311" s="218">
        <f>ROUND(I311*H311,2)</f>
        <v>0</v>
      </c>
      <c r="BL311" s="19" t="s">
        <v>137</v>
      </c>
      <c r="BM311" s="217" t="s">
        <v>643</v>
      </c>
    </row>
    <row r="312" spans="1:47" s="2" customFormat="1" ht="12">
      <c r="A312" s="40"/>
      <c r="B312" s="41"/>
      <c r="C312" s="42"/>
      <c r="D312" s="219" t="s">
        <v>124</v>
      </c>
      <c r="E312" s="42"/>
      <c r="F312" s="220" t="s">
        <v>644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124</v>
      </c>
      <c r="AU312" s="19" t="s">
        <v>81</v>
      </c>
    </row>
    <row r="313" spans="1:65" s="2" customFormat="1" ht="16.5" customHeight="1">
      <c r="A313" s="40"/>
      <c r="B313" s="41"/>
      <c r="C313" s="261" t="s">
        <v>645</v>
      </c>
      <c r="D313" s="261" t="s">
        <v>293</v>
      </c>
      <c r="E313" s="262" t="s">
        <v>646</v>
      </c>
      <c r="F313" s="263" t="s">
        <v>647</v>
      </c>
      <c r="G313" s="264" t="s">
        <v>452</v>
      </c>
      <c r="H313" s="265">
        <v>4</v>
      </c>
      <c r="I313" s="266"/>
      <c r="J313" s="267">
        <f>ROUND(I313*H313,2)</f>
        <v>0</v>
      </c>
      <c r="K313" s="263" t="s">
        <v>19</v>
      </c>
      <c r="L313" s="268"/>
      <c r="M313" s="269" t="s">
        <v>19</v>
      </c>
      <c r="N313" s="270" t="s">
        <v>43</v>
      </c>
      <c r="O313" s="86"/>
      <c r="P313" s="215">
        <f>O313*H313</f>
        <v>0</v>
      </c>
      <c r="Q313" s="215">
        <v>0.001</v>
      </c>
      <c r="R313" s="215">
        <f>Q313*H313</f>
        <v>0.004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158</v>
      </c>
      <c r="AT313" s="217" t="s">
        <v>293</v>
      </c>
      <c r="AU313" s="217" t="s">
        <v>81</v>
      </c>
      <c r="AY313" s="19" t="s">
        <v>114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79</v>
      </c>
      <c r="BK313" s="218">
        <f>ROUND(I313*H313,2)</f>
        <v>0</v>
      </c>
      <c r="BL313" s="19" t="s">
        <v>137</v>
      </c>
      <c r="BM313" s="217" t="s">
        <v>648</v>
      </c>
    </row>
    <row r="314" spans="1:65" s="2" customFormat="1" ht="24.15" customHeight="1">
      <c r="A314" s="40"/>
      <c r="B314" s="41"/>
      <c r="C314" s="206" t="s">
        <v>649</v>
      </c>
      <c r="D314" s="206" t="s">
        <v>117</v>
      </c>
      <c r="E314" s="207" t="s">
        <v>650</v>
      </c>
      <c r="F314" s="208" t="s">
        <v>651</v>
      </c>
      <c r="G314" s="209" t="s">
        <v>452</v>
      </c>
      <c r="H314" s="210">
        <v>2</v>
      </c>
      <c r="I314" s="211"/>
      <c r="J314" s="212">
        <f>ROUND(I314*H314,2)</f>
        <v>0</v>
      </c>
      <c r="K314" s="208" t="s">
        <v>185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137</v>
      </c>
      <c r="AT314" s="217" t="s">
        <v>117</v>
      </c>
      <c r="AU314" s="217" t="s">
        <v>81</v>
      </c>
      <c r="AY314" s="19" t="s">
        <v>114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79</v>
      </c>
      <c r="BK314" s="218">
        <f>ROUND(I314*H314,2)</f>
        <v>0</v>
      </c>
      <c r="BL314" s="19" t="s">
        <v>137</v>
      </c>
      <c r="BM314" s="217" t="s">
        <v>652</v>
      </c>
    </row>
    <row r="315" spans="1:47" s="2" customFormat="1" ht="12">
      <c r="A315" s="40"/>
      <c r="B315" s="41"/>
      <c r="C315" s="42"/>
      <c r="D315" s="219" t="s">
        <v>124</v>
      </c>
      <c r="E315" s="42"/>
      <c r="F315" s="220" t="s">
        <v>653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124</v>
      </c>
      <c r="AU315" s="19" t="s">
        <v>81</v>
      </c>
    </row>
    <row r="316" spans="1:65" s="2" customFormat="1" ht="16.5" customHeight="1">
      <c r="A316" s="40"/>
      <c r="B316" s="41"/>
      <c r="C316" s="261" t="s">
        <v>654</v>
      </c>
      <c r="D316" s="261" t="s">
        <v>293</v>
      </c>
      <c r="E316" s="262" t="s">
        <v>655</v>
      </c>
      <c r="F316" s="263" t="s">
        <v>656</v>
      </c>
      <c r="G316" s="264" t="s">
        <v>452</v>
      </c>
      <c r="H316" s="265">
        <v>2</v>
      </c>
      <c r="I316" s="266"/>
      <c r="J316" s="267">
        <f>ROUND(I316*H316,2)</f>
        <v>0</v>
      </c>
      <c r="K316" s="263" t="s">
        <v>19</v>
      </c>
      <c r="L316" s="268"/>
      <c r="M316" s="269" t="s">
        <v>19</v>
      </c>
      <c r="N316" s="270" t="s">
        <v>43</v>
      </c>
      <c r="O316" s="86"/>
      <c r="P316" s="215">
        <f>O316*H316</f>
        <v>0</v>
      </c>
      <c r="Q316" s="215">
        <v>0.00074</v>
      </c>
      <c r="R316" s="215">
        <f>Q316*H316</f>
        <v>0.00148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158</v>
      </c>
      <c r="AT316" s="217" t="s">
        <v>293</v>
      </c>
      <c r="AU316" s="217" t="s">
        <v>81</v>
      </c>
      <c r="AY316" s="19" t="s">
        <v>114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79</v>
      </c>
      <c r="BK316" s="218">
        <f>ROUND(I316*H316,2)</f>
        <v>0</v>
      </c>
      <c r="BL316" s="19" t="s">
        <v>137</v>
      </c>
      <c r="BM316" s="217" t="s">
        <v>657</v>
      </c>
    </row>
    <row r="317" spans="1:65" s="2" customFormat="1" ht="16.5" customHeight="1">
      <c r="A317" s="40"/>
      <c r="B317" s="41"/>
      <c r="C317" s="206" t="s">
        <v>658</v>
      </c>
      <c r="D317" s="206" t="s">
        <v>117</v>
      </c>
      <c r="E317" s="207" t="s">
        <v>659</v>
      </c>
      <c r="F317" s="208" t="s">
        <v>660</v>
      </c>
      <c r="G317" s="209" t="s">
        <v>215</v>
      </c>
      <c r="H317" s="210">
        <v>53</v>
      </c>
      <c r="I317" s="211"/>
      <c r="J317" s="212">
        <f>ROUND(I317*H317,2)</f>
        <v>0</v>
      </c>
      <c r="K317" s="208" t="s">
        <v>19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137</v>
      </c>
      <c r="AT317" s="217" t="s">
        <v>117</v>
      </c>
      <c r="AU317" s="217" t="s">
        <v>81</v>
      </c>
      <c r="AY317" s="19" t="s">
        <v>114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137</v>
      </c>
      <c r="BM317" s="217" t="s">
        <v>661</v>
      </c>
    </row>
    <row r="318" spans="1:51" s="13" customFormat="1" ht="12">
      <c r="A318" s="13"/>
      <c r="B318" s="228"/>
      <c r="C318" s="229"/>
      <c r="D318" s="230" t="s">
        <v>188</v>
      </c>
      <c r="E318" s="231" t="s">
        <v>19</v>
      </c>
      <c r="F318" s="232" t="s">
        <v>662</v>
      </c>
      <c r="G318" s="229"/>
      <c r="H318" s="233">
        <v>53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188</v>
      </c>
      <c r="AU318" s="239" t="s">
        <v>81</v>
      </c>
      <c r="AV318" s="13" t="s">
        <v>81</v>
      </c>
      <c r="AW318" s="13" t="s">
        <v>33</v>
      </c>
      <c r="AX318" s="13" t="s">
        <v>79</v>
      </c>
      <c r="AY318" s="239" t="s">
        <v>114</v>
      </c>
    </row>
    <row r="319" spans="1:65" s="2" customFormat="1" ht="16.5" customHeight="1">
      <c r="A319" s="40"/>
      <c r="B319" s="41"/>
      <c r="C319" s="206" t="s">
        <v>663</v>
      </c>
      <c r="D319" s="206" t="s">
        <v>117</v>
      </c>
      <c r="E319" s="207" t="s">
        <v>664</v>
      </c>
      <c r="F319" s="208" t="s">
        <v>665</v>
      </c>
      <c r="G319" s="209" t="s">
        <v>215</v>
      </c>
      <c r="H319" s="210">
        <v>213</v>
      </c>
      <c r="I319" s="211"/>
      <c r="J319" s="212">
        <f>ROUND(I319*H319,2)</f>
        <v>0</v>
      </c>
      <c r="K319" s="208" t="s">
        <v>185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137</v>
      </c>
      <c r="AT319" s="217" t="s">
        <v>117</v>
      </c>
      <c r="AU319" s="217" t="s">
        <v>81</v>
      </c>
      <c r="AY319" s="19" t="s">
        <v>114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79</v>
      </c>
      <c r="BK319" s="218">
        <f>ROUND(I319*H319,2)</f>
        <v>0</v>
      </c>
      <c r="BL319" s="19" t="s">
        <v>137</v>
      </c>
      <c r="BM319" s="217" t="s">
        <v>666</v>
      </c>
    </row>
    <row r="320" spans="1:47" s="2" customFormat="1" ht="12">
      <c r="A320" s="40"/>
      <c r="B320" s="41"/>
      <c r="C320" s="42"/>
      <c r="D320" s="219" t="s">
        <v>124</v>
      </c>
      <c r="E320" s="42"/>
      <c r="F320" s="220" t="s">
        <v>667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124</v>
      </c>
      <c r="AU320" s="19" t="s">
        <v>81</v>
      </c>
    </row>
    <row r="321" spans="1:65" s="2" customFormat="1" ht="16.5" customHeight="1">
      <c r="A321" s="40"/>
      <c r="B321" s="41"/>
      <c r="C321" s="206" t="s">
        <v>668</v>
      </c>
      <c r="D321" s="206" t="s">
        <v>117</v>
      </c>
      <c r="E321" s="207" t="s">
        <v>669</v>
      </c>
      <c r="F321" s="208" t="s">
        <v>670</v>
      </c>
      <c r="G321" s="209" t="s">
        <v>215</v>
      </c>
      <c r="H321" s="210">
        <v>247</v>
      </c>
      <c r="I321" s="211"/>
      <c r="J321" s="212">
        <f>ROUND(I321*H321,2)</f>
        <v>0</v>
      </c>
      <c r="K321" s="208" t="s">
        <v>185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137</v>
      </c>
      <c r="AT321" s="217" t="s">
        <v>117</v>
      </c>
      <c r="AU321" s="217" t="s">
        <v>81</v>
      </c>
      <c r="AY321" s="19" t="s">
        <v>114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79</v>
      </c>
      <c r="BK321" s="218">
        <f>ROUND(I321*H321,2)</f>
        <v>0</v>
      </c>
      <c r="BL321" s="19" t="s">
        <v>137</v>
      </c>
      <c r="BM321" s="217" t="s">
        <v>671</v>
      </c>
    </row>
    <row r="322" spans="1:47" s="2" customFormat="1" ht="12">
      <c r="A322" s="40"/>
      <c r="B322" s="41"/>
      <c r="C322" s="42"/>
      <c r="D322" s="219" t="s">
        <v>124</v>
      </c>
      <c r="E322" s="42"/>
      <c r="F322" s="220" t="s">
        <v>672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124</v>
      </c>
      <c r="AU322" s="19" t="s">
        <v>81</v>
      </c>
    </row>
    <row r="323" spans="1:51" s="13" customFormat="1" ht="12">
      <c r="A323" s="13"/>
      <c r="B323" s="228"/>
      <c r="C323" s="229"/>
      <c r="D323" s="230" t="s">
        <v>188</v>
      </c>
      <c r="E323" s="231" t="s">
        <v>19</v>
      </c>
      <c r="F323" s="232" t="s">
        <v>673</v>
      </c>
      <c r="G323" s="229"/>
      <c r="H323" s="233">
        <v>247</v>
      </c>
      <c r="I323" s="234"/>
      <c r="J323" s="229"/>
      <c r="K323" s="229"/>
      <c r="L323" s="235"/>
      <c r="M323" s="236"/>
      <c r="N323" s="237"/>
      <c r="O323" s="237"/>
      <c r="P323" s="237"/>
      <c r="Q323" s="237"/>
      <c r="R323" s="237"/>
      <c r="S323" s="237"/>
      <c r="T323" s="23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9" t="s">
        <v>188</v>
      </c>
      <c r="AU323" s="239" t="s">
        <v>81</v>
      </c>
      <c r="AV323" s="13" t="s">
        <v>81</v>
      </c>
      <c r="AW323" s="13" t="s">
        <v>33</v>
      </c>
      <c r="AX323" s="13" t="s">
        <v>79</v>
      </c>
      <c r="AY323" s="239" t="s">
        <v>114</v>
      </c>
    </row>
    <row r="324" spans="1:65" s="2" customFormat="1" ht="16.5" customHeight="1">
      <c r="A324" s="40"/>
      <c r="B324" s="41"/>
      <c r="C324" s="206" t="s">
        <v>674</v>
      </c>
      <c r="D324" s="206" t="s">
        <v>117</v>
      </c>
      <c r="E324" s="207" t="s">
        <v>675</v>
      </c>
      <c r="F324" s="208" t="s">
        <v>676</v>
      </c>
      <c r="G324" s="209" t="s">
        <v>452</v>
      </c>
      <c r="H324" s="210">
        <v>2</v>
      </c>
      <c r="I324" s="211"/>
      <c r="J324" s="212">
        <f>ROUND(I324*H324,2)</f>
        <v>0</v>
      </c>
      <c r="K324" s="208" t="s">
        <v>185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0.45937</v>
      </c>
      <c r="R324" s="215">
        <f>Q324*H324</f>
        <v>0.91874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137</v>
      </c>
      <c r="AT324" s="217" t="s">
        <v>117</v>
      </c>
      <c r="AU324" s="217" t="s">
        <v>81</v>
      </c>
      <c r="AY324" s="19" t="s">
        <v>114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79</v>
      </c>
      <c r="BK324" s="218">
        <f>ROUND(I324*H324,2)</f>
        <v>0</v>
      </c>
      <c r="BL324" s="19" t="s">
        <v>137</v>
      </c>
      <c r="BM324" s="217" t="s">
        <v>677</v>
      </c>
    </row>
    <row r="325" spans="1:47" s="2" customFormat="1" ht="12">
      <c r="A325" s="40"/>
      <c r="B325" s="41"/>
      <c r="C325" s="42"/>
      <c r="D325" s="219" t="s">
        <v>124</v>
      </c>
      <c r="E325" s="42"/>
      <c r="F325" s="220" t="s">
        <v>678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124</v>
      </c>
      <c r="AU325" s="19" t="s">
        <v>81</v>
      </c>
    </row>
    <row r="326" spans="1:65" s="2" customFormat="1" ht="16.5" customHeight="1">
      <c r="A326" s="40"/>
      <c r="B326" s="41"/>
      <c r="C326" s="206" t="s">
        <v>679</v>
      </c>
      <c r="D326" s="206" t="s">
        <v>117</v>
      </c>
      <c r="E326" s="207" t="s">
        <v>680</v>
      </c>
      <c r="F326" s="208" t="s">
        <v>681</v>
      </c>
      <c r="G326" s="209" t="s">
        <v>215</v>
      </c>
      <c r="H326" s="210">
        <v>268</v>
      </c>
      <c r="I326" s="211"/>
      <c r="J326" s="212">
        <f>ROUND(I326*H326,2)</f>
        <v>0</v>
      </c>
      <c r="K326" s="208" t="s">
        <v>185</v>
      </c>
      <c r="L326" s="46"/>
      <c r="M326" s="213" t="s">
        <v>19</v>
      </c>
      <c r="N326" s="214" t="s">
        <v>43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137</v>
      </c>
      <c r="AT326" s="217" t="s">
        <v>117</v>
      </c>
      <c r="AU326" s="217" t="s">
        <v>81</v>
      </c>
      <c r="AY326" s="19" t="s">
        <v>114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79</v>
      </c>
      <c r="BK326" s="218">
        <f>ROUND(I326*H326,2)</f>
        <v>0</v>
      </c>
      <c r="BL326" s="19" t="s">
        <v>137</v>
      </c>
      <c r="BM326" s="217" t="s">
        <v>682</v>
      </c>
    </row>
    <row r="327" spans="1:47" s="2" customFormat="1" ht="12">
      <c r="A327" s="40"/>
      <c r="B327" s="41"/>
      <c r="C327" s="42"/>
      <c r="D327" s="219" t="s">
        <v>124</v>
      </c>
      <c r="E327" s="42"/>
      <c r="F327" s="220" t="s">
        <v>683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124</v>
      </c>
      <c r="AU327" s="19" t="s">
        <v>81</v>
      </c>
    </row>
    <row r="328" spans="1:51" s="13" customFormat="1" ht="12">
      <c r="A328" s="13"/>
      <c r="B328" s="228"/>
      <c r="C328" s="229"/>
      <c r="D328" s="230" t="s">
        <v>188</v>
      </c>
      <c r="E328" s="231" t="s">
        <v>19</v>
      </c>
      <c r="F328" s="232" t="s">
        <v>684</v>
      </c>
      <c r="G328" s="229"/>
      <c r="H328" s="233">
        <v>268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9" t="s">
        <v>188</v>
      </c>
      <c r="AU328" s="239" t="s">
        <v>81</v>
      </c>
      <c r="AV328" s="13" t="s">
        <v>81</v>
      </c>
      <c r="AW328" s="13" t="s">
        <v>33</v>
      </c>
      <c r="AX328" s="13" t="s">
        <v>79</v>
      </c>
      <c r="AY328" s="239" t="s">
        <v>114</v>
      </c>
    </row>
    <row r="329" spans="1:65" s="2" customFormat="1" ht="16.5" customHeight="1">
      <c r="A329" s="40"/>
      <c r="B329" s="41"/>
      <c r="C329" s="206" t="s">
        <v>685</v>
      </c>
      <c r="D329" s="206" t="s">
        <v>117</v>
      </c>
      <c r="E329" s="207" t="s">
        <v>686</v>
      </c>
      <c r="F329" s="208" t="s">
        <v>687</v>
      </c>
      <c r="G329" s="209" t="s">
        <v>452</v>
      </c>
      <c r="H329" s="210">
        <v>1</v>
      </c>
      <c r="I329" s="211"/>
      <c r="J329" s="212">
        <f>ROUND(I329*H329,2)</f>
        <v>0</v>
      </c>
      <c r="K329" s="208" t="s">
        <v>185</v>
      </c>
      <c r="L329" s="46"/>
      <c r="M329" s="213" t="s">
        <v>19</v>
      </c>
      <c r="N329" s="214" t="s">
        <v>43</v>
      </c>
      <c r="O329" s="86"/>
      <c r="P329" s="215">
        <f>O329*H329</f>
        <v>0</v>
      </c>
      <c r="Q329" s="215">
        <v>0.47094</v>
      </c>
      <c r="R329" s="215">
        <f>Q329*H329</f>
        <v>0.47094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137</v>
      </c>
      <c r="AT329" s="217" t="s">
        <v>117</v>
      </c>
      <c r="AU329" s="217" t="s">
        <v>81</v>
      </c>
      <c r="AY329" s="19" t="s">
        <v>114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79</v>
      </c>
      <c r="BK329" s="218">
        <f>ROUND(I329*H329,2)</f>
        <v>0</v>
      </c>
      <c r="BL329" s="19" t="s">
        <v>137</v>
      </c>
      <c r="BM329" s="217" t="s">
        <v>688</v>
      </c>
    </row>
    <row r="330" spans="1:47" s="2" customFormat="1" ht="12">
      <c r="A330" s="40"/>
      <c r="B330" s="41"/>
      <c r="C330" s="42"/>
      <c r="D330" s="219" t="s">
        <v>124</v>
      </c>
      <c r="E330" s="42"/>
      <c r="F330" s="220" t="s">
        <v>689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124</v>
      </c>
      <c r="AU330" s="19" t="s">
        <v>81</v>
      </c>
    </row>
    <row r="331" spans="1:65" s="2" customFormat="1" ht="24.15" customHeight="1">
      <c r="A331" s="40"/>
      <c r="B331" s="41"/>
      <c r="C331" s="206" t="s">
        <v>690</v>
      </c>
      <c r="D331" s="206" t="s">
        <v>117</v>
      </c>
      <c r="E331" s="207" t="s">
        <v>691</v>
      </c>
      <c r="F331" s="208" t="s">
        <v>692</v>
      </c>
      <c r="G331" s="209" t="s">
        <v>221</v>
      </c>
      <c r="H331" s="210">
        <v>11.5</v>
      </c>
      <c r="I331" s="211"/>
      <c r="J331" s="212">
        <f>ROUND(I331*H331,2)</f>
        <v>0</v>
      </c>
      <c r="K331" s="208" t="s">
        <v>185</v>
      </c>
      <c r="L331" s="46"/>
      <c r="M331" s="213" t="s">
        <v>19</v>
      </c>
      <c r="N331" s="214" t="s">
        <v>43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137</v>
      </c>
      <c r="AT331" s="217" t="s">
        <v>117</v>
      </c>
      <c r="AU331" s="217" t="s">
        <v>81</v>
      </c>
      <c r="AY331" s="19" t="s">
        <v>114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79</v>
      </c>
      <c r="BK331" s="218">
        <f>ROUND(I331*H331,2)</f>
        <v>0</v>
      </c>
      <c r="BL331" s="19" t="s">
        <v>137</v>
      </c>
      <c r="BM331" s="217" t="s">
        <v>693</v>
      </c>
    </row>
    <row r="332" spans="1:47" s="2" customFormat="1" ht="12">
      <c r="A332" s="40"/>
      <c r="B332" s="41"/>
      <c r="C332" s="42"/>
      <c r="D332" s="219" t="s">
        <v>124</v>
      </c>
      <c r="E332" s="42"/>
      <c r="F332" s="220" t="s">
        <v>694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124</v>
      </c>
      <c r="AU332" s="19" t="s">
        <v>81</v>
      </c>
    </row>
    <row r="333" spans="1:51" s="14" customFormat="1" ht="12">
      <c r="A333" s="14"/>
      <c r="B333" s="240"/>
      <c r="C333" s="241"/>
      <c r="D333" s="230" t="s">
        <v>188</v>
      </c>
      <c r="E333" s="242" t="s">
        <v>19</v>
      </c>
      <c r="F333" s="243" t="s">
        <v>695</v>
      </c>
      <c r="G333" s="241"/>
      <c r="H333" s="242" t="s">
        <v>19</v>
      </c>
      <c r="I333" s="244"/>
      <c r="J333" s="241"/>
      <c r="K333" s="241"/>
      <c r="L333" s="245"/>
      <c r="M333" s="246"/>
      <c r="N333" s="247"/>
      <c r="O333" s="247"/>
      <c r="P333" s="247"/>
      <c r="Q333" s="247"/>
      <c r="R333" s="247"/>
      <c r="S333" s="247"/>
      <c r="T333" s="24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9" t="s">
        <v>188</v>
      </c>
      <c r="AU333" s="249" t="s">
        <v>81</v>
      </c>
      <c r="AV333" s="14" t="s">
        <v>79</v>
      </c>
      <c r="AW333" s="14" t="s">
        <v>33</v>
      </c>
      <c r="AX333" s="14" t="s">
        <v>72</v>
      </c>
      <c r="AY333" s="249" t="s">
        <v>114</v>
      </c>
    </row>
    <row r="334" spans="1:51" s="13" customFormat="1" ht="12">
      <c r="A334" s="13"/>
      <c r="B334" s="228"/>
      <c r="C334" s="229"/>
      <c r="D334" s="230" t="s">
        <v>188</v>
      </c>
      <c r="E334" s="231" t="s">
        <v>19</v>
      </c>
      <c r="F334" s="232" t="s">
        <v>696</v>
      </c>
      <c r="G334" s="229"/>
      <c r="H334" s="233">
        <v>11.5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9" t="s">
        <v>188</v>
      </c>
      <c r="AU334" s="239" t="s">
        <v>81</v>
      </c>
      <c r="AV334" s="13" t="s">
        <v>81</v>
      </c>
      <c r="AW334" s="13" t="s">
        <v>33</v>
      </c>
      <c r="AX334" s="13" t="s">
        <v>79</v>
      </c>
      <c r="AY334" s="239" t="s">
        <v>114</v>
      </c>
    </row>
    <row r="335" spans="1:65" s="2" customFormat="1" ht="24.15" customHeight="1">
      <c r="A335" s="40"/>
      <c r="B335" s="41"/>
      <c r="C335" s="206" t="s">
        <v>697</v>
      </c>
      <c r="D335" s="206" t="s">
        <v>117</v>
      </c>
      <c r="E335" s="207" t="s">
        <v>698</v>
      </c>
      <c r="F335" s="208" t="s">
        <v>699</v>
      </c>
      <c r="G335" s="209" t="s">
        <v>221</v>
      </c>
      <c r="H335" s="210">
        <v>11.5</v>
      </c>
      <c r="I335" s="211"/>
      <c r="J335" s="212">
        <f>ROUND(I335*H335,2)</f>
        <v>0</v>
      </c>
      <c r="K335" s="208" t="s">
        <v>185</v>
      </c>
      <c r="L335" s="46"/>
      <c r="M335" s="213" t="s">
        <v>19</v>
      </c>
      <c r="N335" s="214" t="s">
        <v>43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137</v>
      </c>
      <c r="AT335" s="217" t="s">
        <v>117</v>
      </c>
      <c r="AU335" s="217" t="s">
        <v>81</v>
      </c>
      <c r="AY335" s="19" t="s">
        <v>114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79</v>
      </c>
      <c r="BK335" s="218">
        <f>ROUND(I335*H335,2)</f>
        <v>0</v>
      </c>
      <c r="BL335" s="19" t="s">
        <v>137</v>
      </c>
      <c r="BM335" s="217" t="s">
        <v>700</v>
      </c>
    </row>
    <row r="336" spans="1:47" s="2" customFormat="1" ht="12">
      <c r="A336" s="40"/>
      <c r="B336" s="41"/>
      <c r="C336" s="42"/>
      <c r="D336" s="219" t="s">
        <v>124</v>
      </c>
      <c r="E336" s="42"/>
      <c r="F336" s="220" t="s">
        <v>701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124</v>
      </c>
      <c r="AU336" s="19" t="s">
        <v>81</v>
      </c>
    </row>
    <row r="337" spans="1:65" s="2" customFormat="1" ht="21.75" customHeight="1">
      <c r="A337" s="40"/>
      <c r="B337" s="41"/>
      <c r="C337" s="206" t="s">
        <v>702</v>
      </c>
      <c r="D337" s="206" t="s">
        <v>117</v>
      </c>
      <c r="E337" s="207" t="s">
        <v>703</v>
      </c>
      <c r="F337" s="208" t="s">
        <v>704</v>
      </c>
      <c r="G337" s="209" t="s">
        <v>184</v>
      </c>
      <c r="H337" s="210">
        <v>257.04</v>
      </c>
      <c r="I337" s="211"/>
      <c r="J337" s="212">
        <f>ROUND(I337*H337,2)</f>
        <v>0</v>
      </c>
      <c r="K337" s="208" t="s">
        <v>185</v>
      </c>
      <c r="L337" s="46"/>
      <c r="M337" s="213" t="s">
        <v>19</v>
      </c>
      <c r="N337" s="214" t="s">
        <v>43</v>
      </c>
      <c r="O337" s="86"/>
      <c r="P337" s="215">
        <f>O337*H337</f>
        <v>0</v>
      </c>
      <c r="Q337" s="215">
        <v>0.00465</v>
      </c>
      <c r="R337" s="215">
        <f>Q337*H337</f>
        <v>1.195236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137</v>
      </c>
      <c r="AT337" s="217" t="s">
        <v>117</v>
      </c>
      <c r="AU337" s="217" t="s">
        <v>81</v>
      </c>
      <c r="AY337" s="19" t="s">
        <v>114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79</v>
      </c>
      <c r="BK337" s="218">
        <f>ROUND(I337*H337,2)</f>
        <v>0</v>
      </c>
      <c r="BL337" s="19" t="s">
        <v>137</v>
      </c>
      <c r="BM337" s="217" t="s">
        <v>705</v>
      </c>
    </row>
    <row r="338" spans="1:47" s="2" customFormat="1" ht="12">
      <c r="A338" s="40"/>
      <c r="B338" s="41"/>
      <c r="C338" s="42"/>
      <c r="D338" s="219" t="s">
        <v>124</v>
      </c>
      <c r="E338" s="42"/>
      <c r="F338" s="220" t="s">
        <v>706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124</v>
      </c>
      <c r="AU338" s="19" t="s">
        <v>81</v>
      </c>
    </row>
    <row r="339" spans="1:51" s="14" customFormat="1" ht="12">
      <c r="A339" s="14"/>
      <c r="B339" s="240"/>
      <c r="C339" s="241"/>
      <c r="D339" s="230" t="s">
        <v>188</v>
      </c>
      <c r="E339" s="242" t="s">
        <v>19</v>
      </c>
      <c r="F339" s="243" t="s">
        <v>707</v>
      </c>
      <c r="G339" s="241"/>
      <c r="H339" s="242" t="s">
        <v>19</v>
      </c>
      <c r="I339" s="244"/>
      <c r="J339" s="241"/>
      <c r="K339" s="241"/>
      <c r="L339" s="245"/>
      <c r="M339" s="246"/>
      <c r="N339" s="247"/>
      <c r="O339" s="247"/>
      <c r="P339" s="247"/>
      <c r="Q339" s="247"/>
      <c r="R339" s="247"/>
      <c r="S339" s="247"/>
      <c r="T339" s="24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9" t="s">
        <v>188</v>
      </c>
      <c r="AU339" s="249" t="s">
        <v>81</v>
      </c>
      <c r="AV339" s="14" t="s">
        <v>79</v>
      </c>
      <c r="AW339" s="14" t="s">
        <v>33</v>
      </c>
      <c r="AX339" s="14" t="s">
        <v>72</v>
      </c>
      <c r="AY339" s="249" t="s">
        <v>114</v>
      </c>
    </row>
    <row r="340" spans="1:51" s="13" customFormat="1" ht="12">
      <c r="A340" s="13"/>
      <c r="B340" s="228"/>
      <c r="C340" s="229"/>
      <c r="D340" s="230" t="s">
        <v>188</v>
      </c>
      <c r="E340" s="231" t="s">
        <v>19</v>
      </c>
      <c r="F340" s="232" t="s">
        <v>708</v>
      </c>
      <c r="G340" s="229"/>
      <c r="H340" s="233">
        <v>257.04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9" t="s">
        <v>188</v>
      </c>
      <c r="AU340" s="239" t="s">
        <v>81</v>
      </c>
      <c r="AV340" s="13" t="s">
        <v>81</v>
      </c>
      <c r="AW340" s="13" t="s">
        <v>33</v>
      </c>
      <c r="AX340" s="13" t="s">
        <v>79</v>
      </c>
      <c r="AY340" s="239" t="s">
        <v>114</v>
      </c>
    </row>
    <row r="341" spans="1:65" s="2" customFormat="1" ht="16.5" customHeight="1">
      <c r="A341" s="40"/>
      <c r="B341" s="41"/>
      <c r="C341" s="206" t="s">
        <v>709</v>
      </c>
      <c r="D341" s="206" t="s">
        <v>117</v>
      </c>
      <c r="E341" s="207" t="s">
        <v>710</v>
      </c>
      <c r="F341" s="208" t="s">
        <v>711</v>
      </c>
      <c r="G341" s="209" t="s">
        <v>184</v>
      </c>
      <c r="H341" s="210">
        <v>100</v>
      </c>
      <c r="I341" s="211"/>
      <c r="J341" s="212">
        <f>ROUND(I341*H341,2)</f>
        <v>0</v>
      </c>
      <c r="K341" s="208" t="s">
        <v>185</v>
      </c>
      <c r="L341" s="46"/>
      <c r="M341" s="213" t="s">
        <v>19</v>
      </c>
      <c r="N341" s="214" t="s">
        <v>43</v>
      </c>
      <c r="O341" s="86"/>
      <c r="P341" s="215">
        <f>O341*H341</f>
        <v>0</v>
      </c>
      <c r="Q341" s="215">
        <v>0.00396</v>
      </c>
      <c r="R341" s="215">
        <f>Q341*H341</f>
        <v>0.396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137</v>
      </c>
      <c r="AT341" s="217" t="s">
        <v>117</v>
      </c>
      <c r="AU341" s="217" t="s">
        <v>81</v>
      </c>
      <c r="AY341" s="19" t="s">
        <v>114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79</v>
      </c>
      <c r="BK341" s="218">
        <f>ROUND(I341*H341,2)</f>
        <v>0</v>
      </c>
      <c r="BL341" s="19" t="s">
        <v>137</v>
      </c>
      <c r="BM341" s="217" t="s">
        <v>712</v>
      </c>
    </row>
    <row r="342" spans="1:47" s="2" customFormat="1" ht="12">
      <c r="A342" s="40"/>
      <c r="B342" s="41"/>
      <c r="C342" s="42"/>
      <c r="D342" s="219" t="s">
        <v>124</v>
      </c>
      <c r="E342" s="42"/>
      <c r="F342" s="220" t="s">
        <v>713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124</v>
      </c>
      <c r="AU342" s="19" t="s">
        <v>81</v>
      </c>
    </row>
    <row r="343" spans="1:65" s="2" customFormat="1" ht="16.5" customHeight="1">
      <c r="A343" s="40"/>
      <c r="B343" s="41"/>
      <c r="C343" s="206" t="s">
        <v>714</v>
      </c>
      <c r="D343" s="206" t="s">
        <v>117</v>
      </c>
      <c r="E343" s="207" t="s">
        <v>715</v>
      </c>
      <c r="F343" s="208" t="s">
        <v>716</v>
      </c>
      <c r="G343" s="209" t="s">
        <v>278</v>
      </c>
      <c r="H343" s="210">
        <v>6.144</v>
      </c>
      <c r="I343" s="211"/>
      <c r="J343" s="212">
        <f>ROUND(I343*H343,2)</f>
        <v>0</v>
      </c>
      <c r="K343" s="208" t="s">
        <v>185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1.04232</v>
      </c>
      <c r="R343" s="215">
        <f>Q343*H343</f>
        <v>6.40401408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137</v>
      </c>
      <c r="AT343" s="217" t="s">
        <v>117</v>
      </c>
      <c r="AU343" s="217" t="s">
        <v>81</v>
      </c>
      <c r="AY343" s="19" t="s">
        <v>114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79</v>
      </c>
      <c r="BK343" s="218">
        <f>ROUND(I343*H343,2)</f>
        <v>0</v>
      </c>
      <c r="BL343" s="19" t="s">
        <v>137</v>
      </c>
      <c r="BM343" s="217" t="s">
        <v>717</v>
      </c>
    </row>
    <row r="344" spans="1:47" s="2" customFormat="1" ht="12">
      <c r="A344" s="40"/>
      <c r="B344" s="41"/>
      <c r="C344" s="42"/>
      <c r="D344" s="219" t="s">
        <v>124</v>
      </c>
      <c r="E344" s="42"/>
      <c r="F344" s="220" t="s">
        <v>718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124</v>
      </c>
      <c r="AU344" s="19" t="s">
        <v>81</v>
      </c>
    </row>
    <row r="345" spans="1:51" s="14" customFormat="1" ht="12">
      <c r="A345" s="14"/>
      <c r="B345" s="240"/>
      <c r="C345" s="241"/>
      <c r="D345" s="230" t="s">
        <v>188</v>
      </c>
      <c r="E345" s="242" t="s">
        <v>19</v>
      </c>
      <c r="F345" s="243" t="s">
        <v>719</v>
      </c>
      <c r="G345" s="241"/>
      <c r="H345" s="242" t="s">
        <v>19</v>
      </c>
      <c r="I345" s="244"/>
      <c r="J345" s="241"/>
      <c r="K345" s="241"/>
      <c r="L345" s="245"/>
      <c r="M345" s="246"/>
      <c r="N345" s="247"/>
      <c r="O345" s="247"/>
      <c r="P345" s="247"/>
      <c r="Q345" s="247"/>
      <c r="R345" s="247"/>
      <c r="S345" s="247"/>
      <c r="T345" s="24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9" t="s">
        <v>188</v>
      </c>
      <c r="AU345" s="249" t="s">
        <v>81</v>
      </c>
      <c r="AV345" s="14" t="s">
        <v>79</v>
      </c>
      <c r="AW345" s="14" t="s">
        <v>33</v>
      </c>
      <c r="AX345" s="14" t="s">
        <v>72</v>
      </c>
      <c r="AY345" s="249" t="s">
        <v>114</v>
      </c>
    </row>
    <row r="346" spans="1:51" s="13" customFormat="1" ht="12">
      <c r="A346" s="13"/>
      <c r="B346" s="228"/>
      <c r="C346" s="229"/>
      <c r="D346" s="230" t="s">
        <v>188</v>
      </c>
      <c r="E346" s="231" t="s">
        <v>19</v>
      </c>
      <c r="F346" s="232" t="s">
        <v>720</v>
      </c>
      <c r="G346" s="229"/>
      <c r="H346" s="233">
        <v>0.541</v>
      </c>
      <c r="I346" s="234"/>
      <c r="J346" s="229"/>
      <c r="K346" s="229"/>
      <c r="L346" s="235"/>
      <c r="M346" s="236"/>
      <c r="N346" s="237"/>
      <c r="O346" s="237"/>
      <c r="P346" s="237"/>
      <c r="Q346" s="237"/>
      <c r="R346" s="237"/>
      <c r="S346" s="237"/>
      <c r="T346" s="23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9" t="s">
        <v>188</v>
      </c>
      <c r="AU346" s="239" t="s">
        <v>81</v>
      </c>
      <c r="AV346" s="13" t="s">
        <v>81</v>
      </c>
      <c r="AW346" s="13" t="s">
        <v>33</v>
      </c>
      <c r="AX346" s="13" t="s">
        <v>72</v>
      </c>
      <c r="AY346" s="239" t="s">
        <v>114</v>
      </c>
    </row>
    <row r="347" spans="1:51" s="13" customFormat="1" ht="12">
      <c r="A347" s="13"/>
      <c r="B347" s="228"/>
      <c r="C347" s="229"/>
      <c r="D347" s="230" t="s">
        <v>188</v>
      </c>
      <c r="E347" s="231" t="s">
        <v>19</v>
      </c>
      <c r="F347" s="232" t="s">
        <v>721</v>
      </c>
      <c r="G347" s="229"/>
      <c r="H347" s="233">
        <v>4.643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9" t="s">
        <v>188</v>
      </c>
      <c r="AU347" s="239" t="s">
        <v>81</v>
      </c>
      <c r="AV347" s="13" t="s">
        <v>81</v>
      </c>
      <c r="AW347" s="13" t="s">
        <v>33</v>
      </c>
      <c r="AX347" s="13" t="s">
        <v>72</v>
      </c>
      <c r="AY347" s="239" t="s">
        <v>114</v>
      </c>
    </row>
    <row r="348" spans="1:51" s="13" customFormat="1" ht="12">
      <c r="A348" s="13"/>
      <c r="B348" s="228"/>
      <c r="C348" s="229"/>
      <c r="D348" s="230" t="s">
        <v>188</v>
      </c>
      <c r="E348" s="231" t="s">
        <v>19</v>
      </c>
      <c r="F348" s="232" t="s">
        <v>722</v>
      </c>
      <c r="G348" s="229"/>
      <c r="H348" s="233">
        <v>0.357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188</v>
      </c>
      <c r="AU348" s="239" t="s">
        <v>81</v>
      </c>
      <c r="AV348" s="13" t="s">
        <v>81</v>
      </c>
      <c r="AW348" s="13" t="s">
        <v>33</v>
      </c>
      <c r="AX348" s="13" t="s">
        <v>72</v>
      </c>
      <c r="AY348" s="239" t="s">
        <v>114</v>
      </c>
    </row>
    <row r="349" spans="1:51" s="13" customFormat="1" ht="12">
      <c r="A349" s="13"/>
      <c r="B349" s="228"/>
      <c r="C349" s="229"/>
      <c r="D349" s="230" t="s">
        <v>188</v>
      </c>
      <c r="E349" s="231" t="s">
        <v>19</v>
      </c>
      <c r="F349" s="232" t="s">
        <v>723</v>
      </c>
      <c r="G349" s="229"/>
      <c r="H349" s="233">
        <v>0.526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188</v>
      </c>
      <c r="AU349" s="239" t="s">
        <v>81</v>
      </c>
      <c r="AV349" s="13" t="s">
        <v>81</v>
      </c>
      <c r="AW349" s="13" t="s">
        <v>33</v>
      </c>
      <c r="AX349" s="13" t="s">
        <v>72</v>
      </c>
      <c r="AY349" s="239" t="s">
        <v>114</v>
      </c>
    </row>
    <row r="350" spans="1:51" s="13" customFormat="1" ht="12">
      <c r="A350" s="13"/>
      <c r="B350" s="228"/>
      <c r="C350" s="229"/>
      <c r="D350" s="230" t="s">
        <v>188</v>
      </c>
      <c r="E350" s="231" t="s">
        <v>19</v>
      </c>
      <c r="F350" s="232" t="s">
        <v>724</v>
      </c>
      <c r="G350" s="229"/>
      <c r="H350" s="233">
        <v>0.071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188</v>
      </c>
      <c r="AU350" s="239" t="s">
        <v>81</v>
      </c>
      <c r="AV350" s="13" t="s">
        <v>81</v>
      </c>
      <c r="AW350" s="13" t="s">
        <v>33</v>
      </c>
      <c r="AX350" s="13" t="s">
        <v>72</v>
      </c>
      <c r="AY350" s="239" t="s">
        <v>114</v>
      </c>
    </row>
    <row r="351" spans="1:51" s="13" customFormat="1" ht="12">
      <c r="A351" s="13"/>
      <c r="B351" s="228"/>
      <c r="C351" s="229"/>
      <c r="D351" s="230" t="s">
        <v>188</v>
      </c>
      <c r="E351" s="231" t="s">
        <v>19</v>
      </c>
      <c r="F351" s="232" t="s">
        <v>725</v>
      </c>
      <c r="G351" s="229"/>
      <c r="H351" s="233">
        <v>0.006</v>
      </c>
      <c r="I351" s="234"/>
      <c r="J351" s="229"/>
      <c r="K351" s="229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188</v>
      </c>
      <c r="AU351" s="239" t="s">
        <v>81</v>
      </c>
      <c r="AV351" s="13" t="s">
        <v>81</v>
      </c>
      <c r="AW351" s="13" t="s">
        <v>33</v>
      </c>
      <c r="AX351" s="13" t="s">
        <v>72</v>
      </c>
      <c r="AY351" s="239" t="s">
        <v>114</v>
      </c>
    </row>
    <row r="352" spans="1:51" s="15" customFormat="1" ht="12">
      <c r="A352" s="15"/>
      <c r="B352" s="250"/>
      <c r="C352" s="251"/>
      <c r="D352" s="230" t="s">
        <v>188</v>
      </c>
      <c r="E352" s="252" t="s">
        <v>19</v>
      </c>
      <c r="F352" s="253" t="s">
        <v>228</v>
      </c>
      <c r="G352" s="251"/>
      <c r="H352" s="254">
        <v>6.144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0" t="s">
        <v>188</v>
      </c>
      <c r="AU352" s="260" t="s">
        <v>81</v>
      </c>
      <c r="AV352" s="15" t="s">
        <v>137</v>
      </c>
      <c r="AW352" s="15" t="s">
        <v>33</v>
      </c>
      <c r="AX352" s="15" t="s">
        <v>79</v>
      </c>
      <c r="AY352" s="260" t="s">
        <v>114</v>
      </c>
    </row>
    <row r="353" spans="1:65" s="2" customFormat="1" ht="24.15" customHeight="1">
      <c r="A353" s="40"/>
      <c r="B353" s="41"/>
      <c r="C353" s="206" t="s">
        <v>726</v>
      </c>
      <c r="D353" s="206" t="s">
        <v>117</v>
      </c>
      <c r="E353" s="207" t="s">
        <v>727</v>
      </c>
      <c r="F353" s="208" t="s">
        <v>728</v>
      </c>
      <c r="G353" s="209" t="s">
        <v>221</v>
      </c>
      <c r="H353" s="210">
        <v>37.46</v>
      </c>
      <c r="I353" s="211"/>
      <c r="J353" s="212">
        <f>ROUND(I353*H353,2)</f>
        <v>0</v>
      </c>
      <c r="K353" s="208" t="s">
        <v>185</v>
      </c>
      <c r="L353" s="46"/>
      <c r="M353" s="213" t="s">
        <v>19</v>
      </c>
      <c r="N353" s="214" t="s">
        <v>43</v>
      </c>
      <c r="O353" s="86"/>
      <c r="P353" s="215">
        <f>O353*H353</f>
        <v>0</v>
      </c>
      <c r="Q353" s="215">
        <v>2.49911</v>
      </c>
      <c r="R353" s="215">
        <f>Q353*H353</f>
        <v>93.6166606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137</v>
      </c>
      <c r="AT353" s="217" t="s">
        <v>117</v>
      </c>
      <c r="AU353" s="217" t="s">
        <v>81</v>
      </c>
      <c r="AY353" s="19" t="s">
        <v>114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79</v>
      </c>
      <c r="BK353" s="218">
        <f>ROUND(I353*H353,2)</f>
        <v>0</v>
      </c>
      <c r="BL353" s="19" t="s">
        <v>137</v>
      </c>
      <c r="BM353" s="217" t="s">
        <v>729</v>
      </c>
    </row>
    <row r="354" spans="1:47" s="2" customFormat="1" ht="12">
      <c r="A354" s="40"/>
      <c r="B354" s="41"/>
      <c r="C354" s="42"/>
      <c r="D354" s="219" t="s">
        <v>124</v>
      </c>
      <c r="E354" s="42"/>
      <c r="F354" s="220" t="s">
        <v>730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124</v>
      </c>
      <c r="AU354" s="19" t="s">
        <v>81</v>
      </c>
    </row>
    <row r="355" spans="1:51" s="14" customFormat="1" ht="12">
      <c r="A355" s="14"/>
      <c r="B355" s="240"/>
      <c r="C355" s="241"/>
      <c r="D355" s="230" t="s">
        <v>188</v>
      </c>
      <c r="E355" s="242" t="s">
        <v>19</v>
      </c>
      <c r="F355" s="243" t="s">
        <v>707</v>
      </c>
      <c r="G355" s="241"/>
      <c r="H355" s="242" t="s">
        <v>19</v>
      </c>
      <c r="I355" s="244"/>
      <c r="J355" s="241"/>
      <c r="K355" s="241"/>
      <c r="L355" s="245"/>
      <c r="M355" s="246"/>
      <c r="N355" s="247"/>
      <c r="O355" s="247"/>
      <c r="P355" s="247"/>
      <c r="Q355" s="247"/>
      <c r="R355" s="247"/>
      <c r="S355" s="247"/>
      <c r="T355" s="24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9" t="s">
        <v>188</v>
      </c>
      <c r="AU355" s="249" t="s">
        <v>81</v>
      </c>
      <c r="AV355" s="14" t="s">
        <v>79</v>
      </c>
      <c r="AW355" s="14" t="s">
        <v>33</v>
      </c>
      <c r="AX355" s="14" t="s">
        <v>72</v>
      </c>
      <c r="AY355" s="249" t="s">
        <v>114</v>
      </c>
    </row>
    <row r="356" spans="1:51" s="13" customFormat="1" ht="12">
      <c r="A356" s="13"/>
      <c r="B356" s="228"/>
      <c r="C356" s="229"/>
      <c r="D356" s="230" t="s">
        <v>188</v>
      </c>
      <c r="E356" s="231" t="s">
        <v>19</v>
      </c>
      <c r="F356" s="232" t="s">
        <v>731</v>
      </c>
      <c r="G356" s="229"/>
      <c r="H356" s="233">
        <v>37.46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9" t="s">
        <v>188</v>
      </c>
      <c r="AU356" s="239" t="s">
        <v>81</v>
      </c>
      <c r="AV356" s="13" t="s">
        <v>81</v>
      </c>
      <c r="AW356" s="13" t="s">
        <v>33</v>
      </c>
      <c r="AX356" s="13" t="s">
        <v>79</v>
      </c>
      <c r="AY356" s="239" t="s">
        <v>114</v>
      </c>
    </row>
    <row r="357" spans="1:65" s="2" customFormat="1" ht="24.15" customHeight="1">
      <c r="A357" s="40"/>
      <c r="B357" s="41"/>
      <c r="C357" s="206" t="s">
        <v>732</v>
      </c>
      <c r="D357" s="206" t="s">
        <v>117</v>
      </c>
      <c r="E357" s="207" t="s">
        <v>733</v>
      </c>
      <c r="F357" s="208" t="s">
        <v>734</v>
      </c>
      <c r="G357" s="209" t="s">
        <v>221</v>
      </c>
      <c r="H357" s="210">
        <v>36.4</v>
      </c>
      <c r="I357" s="211"/>
      <c r="J357" s="212">
        <f>ROUND(I357*H357,2)</f>
        <v>0</v>
      </c>
      <c r="K357" s="208" t="s">
        <v>19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2.49911</v>
      </c>
      <c r="R357" s="215">
        <f>Q357*H357</f>
        <v>90.967604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137</v>
      </c>
      <c r="AT357" s="217" t="s">
        <v>117</v>
      </c>
      <c r="AU357" s="217" t="s">
        <v>81</v>
      </c>
      <c r="AY357" s="19" t="s">
        <v>114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79</v>
      </c>
      <c r="BK357" s="218">
        <f>ROUND(I357*H357,2)</f>
        <v>0</v>
      </c>
      <c r="BL357" s="19" t="s">
        <v>137</v>
      </c>
      <c r="BM357" s="217" t="s">
        <v>735</v>
      </c>
    </row>
    <row r="358" spans="1:65" s="2" customFormat="1" ht="24.15" customHeight="1">
      <c r="A358" s="40"/>
      <c r="B358" s="41"/>
      <c r="C358" s="206" t="s">
        <v>736</v>
      </c>
      <c r="D358" s="206" t="s">
        <v>117</v>
      </c>
      <c r="E358" s="207" t="s">
        <v>737</v>
      </c>
      <c r="F358" s="208" t="s">
        <v>738</v>
      </c>
      <c r="G358" s="209" t="s">
        <v>221</v>
      </c>
      <c r="H358" s="210">
        <v>34.9</v>
      </c>
      <c r="I358" s="211"/>
      <c r="J358" s="212">
        <f>ROUND(I358*H358,2)</f>
        <v>0</v>
      </c>
      <c r="K358" s="208" t="s">
        <v>185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2.49911</v>
      </c>
      <c r="R358" s="215">
        <f>Q358*H358</f>
        <v>87.21893899999999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137</v>
      </c>
      <c r="AT358" s="217" t="s">
        <v>117</v>
      </c>
      <c r="AU358" s="217" t="s">
        <v>81</v>
      </c>
      <c r="AY358" s="19" t="s">
        <v>114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79</v>
      </c>
      <c r="BK358" s="218">
        <f>ROUND(I358*H358,2)</f>
        <v>0</v>
      </c>
      <c r="BL358" s="19" t="s">
        <v>137</v>
      </c>
      <c r="BM358" s="217" t="s">
        <v>739</v>
      </c>
    </row>
    <row r="359" spans="1:47" s="2" customFormat="1" ht="12">
      <c r="A359" s="40"/>
      <c r="B359" s="41"/>
      <c r="C359" s="42"/>
      <c r="D359" s="219" t="s">
        <v>124</v>
      </c>
      <c r="E359" s="42"/>
      <c r="F359" s="220" t="s">
        <v>740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124</v>
      </c>
      <c r="AU359" s="19" t="s">
        <v>81</v>
      </c>
    </row>
    <row r="360" spans="1:65" s="2" customFormat="1" ht="16.5" customHeight="1">
      <c r="A360" s="40"/>
      <c r="B360" s="41"/>
      <c r="C360" s="206" t="s">
        <v>741</v>
      </c>
      <c r="D360" s="206" t="s">
        <v>117</v>
      </c>
      <c r="E360" s="207" t="s">
        <v>742</v>
      </c>
      <c r="F360" s="208" t="s">
        <v>743</v>
      </c>
      <c r="G360" s="209" t="s">
        <v>452</v>
      </c>
      <c r="H360" s="210">
        <v>1</v>
      </c>
      <c r="I360" s="211"/>
      <c r="J360" s="212">
        <f>ROUND(I360*H360,2)</f>
        <v>0</v>
      </c>
      <c r="K360" s="208" t="s">
        <v>185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0.02854</v>
      </c>
      <c r="R360" s="215">
        <f>Q360*H360</f>
        <v>0.02854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137</v>
      </c>
      <c r="AT360" s="217" t="s">
        <v>117</v>
      </c>
      <c r="AU360" s="217" t="s">
        <v>81</v>
      </c>
      <c r="AY360" s="19" t="s">
        <v>114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79</v>
      </c>
      <c r="BK360" s="218">
        <f>ROUND(I360*H360,2)</f>
        <v>0</v>
      </c>
      <c r="BL360" s="19" t="s">
        <v>137</v>
      </c>
      <c r="BM360" s="217" t="s">
        <v>744</v>
      </c>
    </row>
    <row r="361" spans="1:47" s="2" customFormat="1" ht="12">
      <c r="A361" s="40"/>
      <c r="B361" s="41"/>
      <c r="C361" s="42"/>
      <c r="D361" s="219" t="s">
        <v>124</v>
      </c>
      <c r="E361" s="42"/>
      <c r="F361" s="220" t="s">
        <v>745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124</v>
      </c>
      <c r="AU361" s="19" t="s">
        <v>81</v>
      </c>
    </row>
    <row r="362" spans="1:65" s="2" customFormat="1" ht="16.5" customHeight="1">
      <c r="A362" s="40"/>
      <c r="B362" s="41"/>
      <c r="C362" s="261" t="s">
        <v>746</v>
      </c>
      <c r="D362" s="261" t="s">
        <v>293</v>
      </c>
      <c r="E362" s="262" t="s">
        <v>747</v>
      </c>
      <c r="F362" s="263" t="s">
        <v>748</v>
      </c>
      <c r="G362" s="264" t="s">
        <v>452</v>
      </c>
      <c r="H362" s="265">
        <v>1</v>
      </c>
      <c r="I362" s="266"/>
      <c r="J362" s="267">
        <f>ROUND(I362*H362,2)</f>
        <v>0</v>
      </c>
      <c r="K362" s="263" t="s">
        <v>19</v>
      </c>
      <c r="L362" s="268"/>
      <c r="M362" s="269" t="s">
        <v>19</v>
      </c>
      <c r="N362" s="270" t="s">
        <v>43</v>
      </c>
      <c r="O362" s="86"/>
      <c r="P362" s="215">
        <f>O362*H362</f>
        <v>0</v>
      </c>
      <c r="Q362" s="215">
        <v>0.072</v>
      </c>
      <c r="R362" s="215">
        <f>Q362*H362</f>
        <v>0.072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158</v>
      </c>
      <c r="AT362" s="217" t="s">
        <v>293</v>
      </c>
      <c r="AU362" s="217" t="s">
        <v>81</v>
      </c>
      <c r="AY362" s="19" t="s">
        <v>114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79</v>
      </c>
      <c r="BK362" s="218">
        <f>ROUND(I362*H362,2)</f>
        <v>0</v>
      </c>
      <c r="BL362" s="19" t="s">
        <v>137</v>
      </c>
      <c r="BM362" s="217" t="s">
        <v>749</v>
      </c>
    </row>
    <row r="363" spans="1:65" s="2" customFormat="1" ht="16.5" customHeight="1">
      <c r="A363" s="40"/>
      <c r="B363" s="41"/>
      <c r="C363" s="206" t="s">
        <v>750</v>
      </c>
      <c r="D363" s="206" t="s">
        <v>117</v>
      </c>
      <c r="E363" s="207" t="s">
        <v>751</v>
      </c>
      <c r="F363" s="208" t="s">
        <v>752</v>
      </c>
      <c r="G363" s="209" t="s">
        <v>452</v>
      </c>
      <c r="H363" s="210">
        <v>3</v>
      </c>
      <c r="I363" s="211"/>
      <c r="J363" s="212">
        <f>ROUND(I363*H363,2)</f>
        <v>0</v>
      </c>
      <c r="K363" s="208" t="s">
        <v>185</v>
      </c>
      <c r="L363" s="46"/>
      <c r="M363" s="213" t="s">
        <v>19</v>
      </c>
      <c r="N363" s="214" t="s">
        <v>43</v>
      </c>
      <c r="O363" s="86"/>
      <c r="P363" s="215">
        <f>O363*H363</f>
        <v>0</v>
      </c>
      <c r="Q363" s="215">
        <v>0.01019</v>
      </c>
      <c r="R363" s="215">
        <f>Q363*H363</f>
        <v>0.03057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137</v>
      </c>
      <c r="AT363" s="217" t="s">
        <v>117</v>
      </c>
      <c r="AU363" s="217" t="s">
        <v>81</v>
      </c>
      <c r="AY363" s="19" t="s">
        <v>114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79</v>
      </c>
      <c r="BK363" s="218">
        <f>ROUND(I363*H363,2)</f>
        <v>0</v>
      </c>
      <c r="BL363" s="19" t="s">
        <v>137</v>
      </c>
      <c r="BM363" s="217" t="s">
        <v>753</v>
      </c>
    </row>
    <row r="364" spans="1:47" s="2" customFormat="1" ht="12">
      <c r="A364" s="40"/>
      <c r="B364" s="41"/>
      <c r="C364" s="42"/>
      <c r="D364" s="219" t="s">
        <v>124</v>
      </c>
      <c r="E364" s="42"/>
      <c r="F364" s="220" t="s">
        <v>754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124</v>
      </c>
      <c r="AU364" s="19" t="s">
        <v>81</v>
      </c>
    </row>
    <row r="365" spans="1:65" s="2" customFormat="1" ht="16.5" customHeight="1">
      <c r="A365" s="40"/>
      <c r="B365" s="41"/>
      <c r="C365" s="261" t="s">
        <v>755</v>
      </c>
      <c r="D365" s="261" t="s">
        <v>293</v>
      </c>
      <c r="E365" s="262" t="s">
        <v>756</v>
      </c>
      <c r="F365" s="263" t="s">
        <v>757</v>
      </c>
      <c r="G365" s="264" t="s">
        <v>452</v>
      </c>
      <c r="H365" s="265">
        <v>3</v>
      </c>
      <c r="I365" s="266"/>
      <c r="J365" s="267">
        <f>ROUND(I365*H365,2)</f>
        <v>0</v>
      </c>
      <c r="K365" s="263" t="s">
        <v>121</v>
      </c>
      <c r="L365" s="268"/>
      <c r="M365" s="269" t="s">
        <v>19</v>
      </c>
      <c r="N365" s="270" t="s">
        <v>43</v>
      </c>
      <c r="O365" s="86"/>
      <c r="P365" s="215">
        <f>O365*H365</f>
        <v>0</v>
      </c>
      <c r="Q365" s="215">
        <v>0.526</v>
      </c>
      <c r="R365" s="215">
        <f>Q365*H365</f>
        <v>1.578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158</v>
      </c>
      <c r="AT365" s="217" t="s">
        <v>293</v>
      </c>
      <c r="AU365" s="217" t="s">
        <v>81</v>
      </c>
      <c r="AY365" s="19" t="s">
        <v>114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79</v>
      </c>
      <c r="BK365" s="218">
        <f>ROUND(I365*H365,2)</f>
        <v>0</v>
      </c>
      <c r="BL365" s="19" t="s">
        <v>137</v>
      </c>
      <c r="BM365" s="217" t="s">
        <v>758</v>
      </c>
    </row>
    <row r="366" spans="1:65" s="2" customFormat="1" ht="16.5" customHeight="1">
      <c r="A366" s="40"/>
      <c r="B366" s="41"/>
      <c r="C366" s="206" t="s">
        <v>759</v>
      </c>
      <c r="D366" s="206" t="s">
        <v>117</v>
      </c>
      <c r="E366" s="207" t="s">
        <v>760</v>
      </c>
      <c r="F366" s="208" t="s">
        <v>761</v>
      </c>
      <c r="G366" s="209" t="s">
        <v>452</v>
      </c>
      <c r="H366" s="210">
        <v>1</v>
      </c>
      <c r="I366" s="211"/>
      <c r="J366" s="212">
        <f>ROUND(I366*H366,2)</f>
        <v>0</v>
      </c>
      <c r="K366" s="208" t="s">
        <v>185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0.01248</v>
      </c>
      <c r="R366" s="215">
        <f>Q366*H366</f>
        <v>0.01248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137</v>
      </c>
      <c r="AT366" s="217" t="s">
        <v>117</v>
      </c>
      <c r="AU366" s="217" t="s">
        <v>81</v>
      </c>
      <c r="AY366" s="19" t="s">
        <v>114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79</v>
      </c>
      <c r="BK366" s="218">
        <f>ROUND(I366*H366,2)</f>
        <v>0</v>
      </c>
      <c r="BL366" s="19" t="s">
        <v>137</v>
      </c>
      <c r="BM366" s="217" t="s">
        <v>762</v>
      </c>
    </row>
    <row r="367" spans="1:47" s="2" customFormat="1" ht="12">
      <c r="A367" s="40"/>
      <c r="B367" s="41"/>
      <c r="C367" s="42"/>
      <c r="D367" s="219" t="s">
        <v>124</v>
      </c>
      <c r="E367" s="42"/>
      <c r="F367" s="220" t="s">
        <v>763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124</v>
      </c>
      <c r="AU367" s="19" t="s">
        <v>81</v>
      </c>
    </row>
    <row r="368" spans="1:65" s="2" customFormat="1" ht="16.5" customHeight="1">
      <c r="A368" s="40"/>
      <c r="B368" s="41"/>
      <c r="C368" s="261" t="s">
        <v>764</v>
      </c>
      <c r="D368" s="261" t="s">
        <v>293</v>
      </c>
      <c r="E368" s="262" t="s">
        <v>765</v>
      </c>
      <c r="F368" s="263" t="s">
        <v>766</v>
      </c>
      <c r="G368" s="264" t="s">
        <v>452</v>
      </c>
      <c r="H368" s="265">
        <v>1</v>
      </c>
      <c r="I368" s="266"/>
      <c r="J368" s="267">
        <f>ROUND(I368*H368,2)</f>
        <v>0</v>
      </c>
      <c r="K368" s="263" t="s">
        <v>19</v>
      </c>
      <c r="L368" s="268"/>
      <c r="M368" s="269" t="s">
        <v>19</v>
      </c>
      <c r="N368" s="270" t="s">
        <v>43</v>
      </c>
      <c r="O368" s="86"/>
      <c r="P368" s="215">
        <f>O368*H368</f>
        <v>0</v>
      </c>
      <c r="Q368" s="215">
        <v>0.548</v>
      </c>
      <c r="R368" s="215">
        <f>Q368*H368</f>
        <v>0.548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158</v>
      </c>
      <c r="AT368" s="217" t="s">
        <v>293</v>
      </c>
      <c r="AU368" s="217" t="s">
        <v>81</v>
      </c>
      <c r="AY368" s="19" t="s">
        <v>114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79</v>
      </c>
      <c r="BK368" s="218">
        <f>ROUND(I368*H368,2)</f>
        <v>0</v>
      </c>
      <c r="BL368" s="19" t="s">
        <v>137</v>
      </c>
      <c r="BM368" s="217" t="s">
        <v>767</v>
      </c>
    </row>
    <row r="369" spans="1:65" s="2" customFormat="1" ht="16.5" customHeight="1">
      <c r="A369" s="40"/>
      <c r="B369" s="41"/>
      <c r="C369" s="206" t="s">
        <v>768</v>
      </c>
      <c r="D369" s="206" t="s">
        <v>117</v>
      </c>
      <c r="E369" s="207" t="s">
        <v>769</v>
      </c>
      <c r="F369" s="208" t="s">
        <v>770</v>
      </c>
      <c r="G369" s="209" t="s">
        <v>452</v>
      </c>
      <c r="H369" s="210">
        <v>1</v>
      </c>
      <c r="I369" s="211"/>
      <c r="J369" s="212">
        <f>ROUND(I369*H369,2)</f>
        <v>0</v>
      </c>
      <c r="K369" s="208" t="s">
        <v>185</v>
      </c>
      <c r="L369" s="46"/>
      <c r="M369" s="213" t="s">
        <v>19</v>
      </c>
      <c r="N369" s="214" t="s">
        <v>43</v>
      </c>
      <c r="O369" s="86"/>
      <c r="P369" s="215">
        <f>O369*H369</f>
        <v>0</v>
      </c>
      <c r="Q369" s="215">
        <v>0.03927</v>
      </c>
      <c r="R369" s="215">
        <f>Q369*H369</f>
        <v>0.03927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137</v>
      </c>
      <c r="AT369" s="217" t="s">
        <v>117</v>
      </c>
      <c r="AU369" s="217" t="s">
        <v>81</v>
      </c>
      <c r="AY369" s="19" t="s">
        <v>114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79</v>
      </c>
      <c r="BK369" s="218">
        <f>ROUND(I369*H369,2)</f>
        <v>0</v>
      </c>
      <c r="BL369" s="19" t="s">
        <v>137</v>
      </c>
      <c r="BM369" s="217" t="s">
        <v>771</v>
      </c>
    </row>
    <row r="370" spans="1:47" s="2" customFormat="1" ht="12">
      <c r="A370" s="40"/>
      <c r="B370" s="41"/>
      <c r="C370" s="42"/>
      <c r="D370" s="219" t="s">
        <v>124</v>
      </c>
      <c r="E370" s="42"/>
      <c r="F370" s="220" t="s">
        <v>772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124</v>
      </c>
      <c r="AU370" s="19" t="s">
        <v>81</v>
      </c>
    </row>
    <row r="371" spans="1:65" s="2" customFormat="1" ht="16.5" customHeight="1">
      <c r="A371" s="40"/>
      <c r="B371" s="41"/>
      <c r="C371" s="261" t="s">
        <v>773</v>
      </c>
      <c r="D371" s="261" t="s">
        <v>293</v>
      </c>
      <c r="E371" s="262" t="s">
        <v>774</v>
      </c>
      <c r="F371" s="263" t="s">
        <v>775</v>
      </c>
      <c r="G371" s="264" t="s">
        <v>452</v>
      </c>
      <c r="H371" s="265">
        <v>1</v>
      </c>
      <c r="I371" s="266"/>
      <c r="J371" s="267">
        <f>ROUND(I371*H371,2)</f>
        <v>0</v>
      </c>
      <c r="K371" s="263" t="s">
        <v>19</v>
      </c>
      <c r="L371" s="268"/>
      <c r="M371" s="269" t="s">
        <v>19</v>
      </c>
      <c r="N371" s="270" t="s">
        <v>43</v>
      </c>
      <c r="O371" s="86"/>
      <c r="P371" s="215">
        <f>O371*H371</f>
        <v>0</v>
      </c>
      <c r="Q371" s="215">
        <v>0.031</v>
      </c>
      <c r="R371" s="215">
        <f>Q371*H371</f>
        <v>0.031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158</v>
      </c>
      <c r="AT371" s="217" t="s">
        <v>293</v>
      </c>
      <c r="AU371" s="217" t="s">
        <v>81</v>
      </c>
      <c r="AY371" s="19" t="s">
        <v>114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79</v>
      </c>
      <c r="BK371" s="218">
        <f>ROUND(I371*H371,2)</f>
        <v>0</v>
      </c>
      <c r="BL371" s="19" t="s">
        <v>137</v>
      </c>
      <c r="BM371" s="217" t="s">
        <v>776</v>
      </c>
    </row>
    <row r="372" spans="1:65" s="2" customFormat="1" ht="16.5" customHeight="1">
      <c r="A372" s="40"/>
      <c r="B372" s="41"/>
      <c r="C372" s="206" t="s">
        <v>777</v>
      </c>
      <c r="D372" s="206" t="s">
        <v>117</v>
      </c>
      <c r="E372" s="207" t="s">
        <v>778</v>
      </c>
      <c r="F372" s="208" t="s">
        <v>779</v>
      </c>
      <c r="G372" s="209" t="s">
        <v>452</v>
      </c>
      <c r="H372" s="210">
        <v>1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137</v>
      </c>
      <c r="AT372" s="217" t="s">
        <v>117</v>
      </c>
      <c r="AU372" s="217" t="s">
        <v>81</v>
      </c>
      <c r="AY372" s="19" t="s">
        <v>114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79</v>
      </c>
      <c r="BK372" s="218">
        <f>ROUND(I372*H372,2)</f>
        <v>0</v>
      </c>
      <c r="BL372" s="19" t="s">
        <v>137</v>
      </c>
      <c r="BM372" s="217" t="s">
        <v>780</v>
      </c>
    </row>
    <row r="373" spans="1:65" s="2" customFormat="1" ht="24.15" customHeight="1">
      <c r="A373" s="40"/>
      <c r="B373" s="41"/>
      <c r="C373" s="206" t="s">
        <v>781</v>
      </c>
      <c r="D373" s="206" t="s">
        <v>117</v>
      </c>
      <c r="E373" s="207" t="s">
        <v>782</v>
      </c>
      <c r="F373" s="208" t="s">
        <v>783</v>
      </c>
      <c r="G373" s="209" t="s">
        <v>452</v>
      </c>
      <c r="H373" s="210">
        <v>3</v>
      </c>
      <c r="I373" s="211"/>
      <c r="J373" s="212">
        <f>ROUND(I373*H373,2)</f>
        <v>0</v>
      </c>
      <c r="K373" s="208" t="s">
        <v>185</v>
      </c>
      <c r="L373" s="46"/>
      <c r="M373" s="213" t="s">
        <v>19</v>
      </c>
      <c r="N373" s="214" t="s">
        <v>43</v>
      </c>
      <c r="O373" s="86"/>
      <c r="P373" s="215">
        <f>O373*H373</f>
        <v>0</v>
      </c>
      <c r="Q373" s="215">
        <v>0.05803</v>
      </c>
      <c r="R373" s="215">
        <f>Q373*H373</f>
        <v>0.17409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137</v>
      </c>
      <c r="AT373" s="217" t="s">
        <v>117</v>
      </c>
      <c r="AU373" s="217" t="s">
        <v>81</v>
      </c>
      <c r="AY373" s="19" t="s">
        <v>114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79</v>
      </c>
      <c r="BK373" s="218">
        <f>ROUND(I373*H373,2)</f>
        <v>0</v>
      </c>
      <c r="BL373" s="19" t="s">
        <v>137</v>
      </c>
      <c r="BM373" s="217" t="s">
        <v>784</v>
      </c>
    </row>
    <row r="374" spans="1:47" s="2" customFormat="1" ht="12">
      <c r="A374" s="40"/>
      <c r="B374" s="41"/>
      <c r="C374" s="42"/>
      <c r="D374" s="219" t="s">
        <v>124</v>
      </c>
      <c r="E374" s="42"/>
      <c r="F374" s="220" t="s">
        <v>785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124</v>
      </c>
      <c r="AU374" s="19" t="s">
        <v>81</v>
      </c>
    </row>
    <row r="375" spans="1:65" s="2" customFormat="1" ht="24.15" customHeight="1">
      <c r="A375" s="40"/>
      <c r="B375" s="41"/>
      <c r="C375" s="206" t="s">
        <v>786</v>
      </c>
      <c r="D375" s="206" t="s">
        <v>117</v>
      </c>
      <c r="E375" s="207" t="s">
        <v>787</v>
      </c>
      <c r="F375" s="208" t="s">
        <v>788</v>
      </c>
      <c r="G375" s="209" t="s">
        <v>452</v>
      </c>
      <c r="H375" s="210">
        <v>3</v>
      </c>
      <c r="I375" s="211"/>
      <c r="J375" s="212">
        <f>ROUND(I375*H375,2)</f>
        <v>0</v>
      </c>
      <c r="K375" s="208" t="s">
        <v>185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0.06947</v>
      </c>
      <c r="R375" s="215">
        <f>Q375*H375</f>
        <v>0.20841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137</v>
      </c>
      <c r="AT375" s="217" t="s">
        <v>117</v>
      </c>
      <c r="AU375" s="217" t="s">
        <v>81</v>
      </c>
      <c r="AY375" s="19" t="s">
        <v>114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79</v>
      </c>
      <c r="BK375" s="218">
        <f>ROUND(I375*H375,2)</f>
        <v>0</v>
      </c>
      <c r="BL375" s="19" t="s">
        <v>137</v>
      </c>
      <c r="BM375" s="217" t="s">
        <v>789</v>
      </c>
    </row>
    <row r="376" spans="1:47" s="2" customFormat="1" ht="12">
      <c r="A376" s="40"/>
      <c r="B376" s="41"/>
      <c r="C376" s="42"/>
      <c r="D376" s="219" t="s">
        <v>124</v>
      </c>
      <c r="E376" s="42"/>
      <c r="F376" s="220" t="s">
        <v>790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124</v>
      </c>
      <c r="AU376" s="19" t="s">
        <v>81</v>
      </c>
    </row>
    <row r="377" spans="1:65" s="2" customFormat="1" ht="24.15" customHeight="1">
      <c r="A377" s="40"/>
      <c r="B377" s="41"/>
      <c r="C377" s="206" t="s">
        <v>791</v>
      </c>
      <c r="D377" s="206" t="s">
        <v>117</v>
      </c>
      <c r="E377" s="207" t="s">
        <v>792</v>
      </c>
      <c r="F377" s="208" t="s">
        <v>793</v>
      </c>
      <c r="G377" s="209" t="s">
        <v>452</v>
      </c>
      <c r="H377" s="210">
        <v>3</v>
      </c>
      <c r="I377" s="211"/>
      <c r="J377" s="212">
        <f>ROUND(I377*H377,2)</f>
        <v>0</v>
      </c>
      <c r="K377" s="208" t="s">
        <v>185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0.01818</v>
      </c>
      <c r="R377" s="215">
        <f>Q377*H377</f>
        <v>0.054540000000000005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137</v>
      </c>
      <c r="AT377" s="217" t="s">
        <v>117</v>
      </c>
      <c r="AU377" s="217" t="s">
        <v>81</v>
      </c>
      <c r="AY377" s="19" t="s">
        <v>114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79</v>
      </c>
      <c r="BK377" s="218">
        <f>ROUND(I377*H377,2)</f>
        <v>0</v>
      </c>
      <c r="BL377" s="19" t="s">
        <v>137</v>
      </c>
      <c r="BM377" s="217" t="s">
        <v>794</v>
      </c>
    </row>
    <row r="378" spans="1:47" s="2" customFormat="1" ht="12">
      <c r="A378" s="40"/>
      <c r="B378" s="41"/>
      <c r="C378" s="42"/>
      <c r="D378" s="219" t="s">
        <v>124</v>
      </c>
      <c r="E378" s="42"/>
      <c r="F378" s="220" t="s">
        <v>795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124</v>
      </c>
      <c r="AU378" s="19" t="s">
        <v>81</v>
      </c>
    </row>
    <row r="379" spans="1:65" s="2" customFormat="1" ht="24.15" customHeight="1">
      <c r="A379" s="40"/>
      <c r="B379" s="41"/>
      <c r="C379" s="206" t="s">
        <v>796</v>
      </c>
      <c r="D379" s="206" t="s">
        <v>117</v>
      </c>
      <c r="E379" s="207" t="s">
        <v>797</v>
      </c>
      <c r="F379" s="208" t="s">
        <v>798</v>
      </c>
      <c r="G379" s="209" t="s">
        <v>452</v>
      </c>
      <c r="H379" s="210">
        <v>6</v>
      </c>
      <c r="I379" s="211"/>
      <c r="J379" s="212">
        <f>ROUND(I379*H379,2)</f>
        <v>0</v>
      </c>
      <c r="K379" s="208" t="s">
        <v>185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137</v>
      </c>
      <c r="AT379" s="217" t="s">
        <v>117</v>
      </c>
      <c r="AU379" s="217" t="s">
        <v>81</v>
      </c>
      <c r="AY379" s="19" t="s">
        <v>114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79</v>
      </c>
      <c r="BK379" s="218">
        <f>ROUND(I379*H379,2)</f>
        <v>0</v>
      </c>
      <c r="BL379" s="19" t="s">
        <v>137</v>
      </c>
      <c r="BM379" s="217" t="s">
        <v>799</v>
      </c>
    </row>
    <row r="380" spans="1:47" s="2" customFormat="1" ht="12">
      <c r="A380" s="40"/>
      <c r="B380" s="41"/>
      <c r="C380" s="42"/>
      <c r="D380" s="219" t="s">
        <v>124</v>
      </c>
      <c r="E380" s="42"/>
      <c r="F380" s="220" t="s">
        <v>800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124</v>
      </c>
      <c r="AU380" s="19" t="s">
        <v>81</v>
      </c>
    </row>
    <row r="381" spans="1:65" s="2" customFormat="1" ht="16.5" customHeight="1">
      <c r="A381" s="40"/>
      <c r="B381" s="41"/>
      <c r="C381" s="206" t="s">
        <v>801</v>
      </c>
      <c r="D381" s="206" t="s">
        <v>117</v>
      </c>
      <c r="E381" s="207" t="s">
        <v>802</v>
      </c>
      <c r="F381" s="208" t="s">
        <v>803</v>
      </c>
      <c r="G381" s="209" t="s">
        <v>452</v>
      </c>
      <c r="H381" s="210">
        <v>1</v>
      </c>
      <c r="I381" s="211"/>
      <c r="J381" s="212">
        <f>ROUND(I381*H381,2)</f>
        <v>0</v>
      </c>
      <c r="K381" s="208" t="s">
        <v>19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137</v>
      </c>
      <c r="AT381" s="217" t="s">
        <v>117</v>
      </c>
      <c r="AU381" s="217" t="s">
        <v>81</v>
      </c>
      <c r="AY381" s="19" t="s">
        <v>114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79</v>
      </c>
      <c r="BK381" s="218">
        <f>ROUND(I381*H381,2)</f>
        <v>0</v>
      </c>
      <c r="BL381" s="19" t="s">
        <v>137</v>
      </c>
      <c r="BM381" s="217" t="s">
        <v>804</v>
      </c>
    </row>
    <row r="382" spans="1:65" s="2" customFormat="1" ht="24.15" customHeight="1">
      <c r="A382" s="40"/>
      <c r="B382" s="41"/>
      <c r="C382" s="206" t="s">
        <v>805</v>
      </c>
      <c r="D382" s="206" t="s">
        <v>117</v>
      </c>
      <c r="E382" s="207" t="s">
        <v>806</v>
      </c>
      <c r="F382" s="208" t="s">
        <v>807</v>
      </c>
      <c r="G382" s="209" t="s">
        <v>452</v>
      </c>
      <c r="H382" s="210">
        <v>5</v>
      </c>
      <c r="I382" s="211"/>
      <c r="J382" s="212">
        <f>ROUND(I382*H382,2)</f>
        <v>0</v>
      </c>
      <c r="K382" s="208" t="s">
        <v>185</v>
      </c>
      <c r="L382" s="46"/>
      <c r="M382" s="213" t="s">
        <v>19</v>
      </c>
      <c r="N382" s="214" t="s">
        <v>43</v>
      </c>
      <c r="O382" s="86"/>
      <c r="P382" s="215">
        <f>O382*H382</f>
        <v>0</v>
      </c>
      <c r="Q382" s="215">
        <v>0.00268</v>
      </c>
      <c r="R382" s="215">
        <f>Q382*H382</f>
        <v>0.0134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137</v>
      </c>
      <c r="AT382" s="217" t="s">
        <v>117</v>
      </c>
      <c r="AU382" s="217" t="s">
        <v>81</v>
      </c>
      <c r="AY382" s="19" t="s">
        <v>114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79</v>
      </c>
      <c r="BK382" s="218">
        <f>ROUND(I382*H382,2)</f>
        <v>0</v>
      </c>
      <c r="BL382" s="19" t="s">
        <v>137</v>
      </c>
      <c r="BM382" s="217" t="s">
        <v>808</v>
      </c>
    </row>
    <row r="383" spans="1:47" s="2" customFormat="1" ht="12">
      <c r="A383" s="40"/>
      <c r="B383" s="41"/>
      <c r="C383" s="42"/>
      <c r="D383" s="219" t="s">
        <v>124</v>
      </c>
      <c r="E383" s="42"/>
      <c r="F383" s="220" t="s">
        <v>809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124</v>
      </c>
      <c r="AU383" s="19" t="s">
        <v>81</v>
      </c>
    </row>
    <row r="384" spans="1:65" s="2" customFormat="1" ht="24.15" customHeight="1">
      <c r="A384" s="40"/>
      <c r="B384" s="41"/>
      <c r="C384" s="206" t="s">
        <v>810</v>
      </c>
      <c r="D384" s="206" t="s">
        <v>117</v>
      </c>
      <c r="E384" s="207" t="s">
        <v>811</v>
      </c>
      <c r="F384" s="208" t="s">
        <v>812</v>
      </c>
      <c r="G384" s="209" t="s">
        <v>452</v>
      </c>
      <c r="H384" s="210">
        <v>1</v>
      </c>
      <c r="I384" s="211"/>
      <c r="J384" s="212">
        <f>ROUND(I384*H384,2)</f>
        <v>0</v>
      </c>
      <c r="K384" s="208" t="s">
        <v>19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0.05454</v>
      </c>
      <c r="R384" s="215">
        <f>Q384*H384</f>
        <v>0.05454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137</v>
      </c>
      <c r="AT384" s="217" t="s">
        <v>117</v>
      </c>
      <c r="AU384" s="217" t="s">
        <v>81</v>
      </c>
      <c r="AY384" s="19" t="s">
        <v>114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79</v>
      </c>
      <c r="BK384" s="218">
        <f>ROUND(I384*H384,2)</f>
        <v>0</v>
      </c>
      <c r="BL384" s="19" t="s">
        <v>137</v>
      </c>
      <c r="BM384" s="217" t="s">
        <v>813</v>
      </c>
    </row>
    <row r="385" spans="1:65" s="2" customFormat="1" ht="24.15" customHeight="1">
      <c r="A385" s="40"/>
      <c r="B385" s="41"/>
      <c r="C385" s="206" t="s">
        <v>814</v>
      </c>
      <c r="D385" s="206" t="s">
        <v>117</v>
      </c>
      <c r="E385" s="207" t="s">
        <v>815</v>
      </c>
      <c r="F385" s="208" t="s">
        <v>816</v>
      </c>
      <c r="G385" s="209" t="s">
        <v>452</v>
      </c>
      <c r="H385" s="210">
        <v>1</v>
      </c>
      <c r="I385" s="211"/>
      <c r="J385" s="212">
        <f>ROUND(I385*H385,2)</f>
        <v>0</v>
      </c>
      <c r="K385" s="208" t="s">
        <v>185</v>
      </c>
      <c r="L385" s="46"/>
      <c r="M385" s="213" t="s">
        <v>19</v>
      </c>
      <c r="N385" s="214" t="s">
        <v>43</v>
      </c>
      <c r="O385" s="86"/>
      <c r="P385" s="215">
        <f>O385*H385</f>
        <v>0</v>
      </c>
      <c r="Q385" s="215">
        <v>0.10833</v>
      </c>
      <c r="R385" s="215">
        <f>Q385*H385</f>
        <v>0.10833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137</v>
      </c>
      <c r="AT385" s="217" t="s">
        <v>117</v>
      </c>
      <c r="AU385" s="217" t="s">
        <v>81</v>
      </c>
      <c r="AY385" s="19" t="s">
        <v>114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79</v>
      </c>
      <c r="BK385" s="218">
        <f>ROUND(I385*H385,2)</f>
        <v>0</v>
      </c>
      <c r="BL385" s="19" t="s">
        <v>137</v>
      </c>
      <c r="BM385" s="217" t="s">
        <v>817</v>
      </c>
    </row>
    <row r="386" spans="1:47" s="2" customFormat="1" ht="12">
      <c r="A386" s="40"/>
      <c r="B386" s="41"/>
      <c r="C386" s="42"/>
      <c r="D386" s="219" t="s">
        <v>124</v>
      </c>
      <c r="E386" s="42"/>
      <c r="F386" s="220" t="s">
        <v>818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124</v>
      </c>
      <c r="AU386" s="19" t="s">
        <v>81</v>
      </c>
    </row>
    <row r="387" spans="1:65" s="2" customFormat="1" ht="24.15" customHeight="1">
      <c r="A387" s="40"/>
      <c r="B387" s="41"/>
      <c r="C387" s="206" t="s">
        <v>819</v>
      </c>
      <c r="D387" s="206" t="s">
        <v>117</v>
      </c>
      <c r="E387" s="207" t="s">
        <v>820</v>
      </c>
      <c r="F387" s="208" t="s">
        <v>821</v>
      </c>
      <c r="G387" s="209" t="s">
        <v>452</v>
      </c>
      <c r="H387" s="210">
        <v>2</v>
      </c>
      <c r="I387" s="211"/>
      <c r="J387" s="212">
        <f>ROUND(I387*H387,2)</f>
        <v>0</v>
      </c>
      <c r="K387" s="208" t="s">
        <v>185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0.11217</v>
      </c>
      <c r="R387" s="215">
        <f>Q387*H387</f>
        <v>0.22434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137</v>
      </c>
      <c r="AT387" s="217" t="s">
        <v>117</v>
      </c>
      <c r="AU387" s="217" t="s">
        <v>81</v>
      </c>
      <c r="AY387" s="19" t="s">
        <v>114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79</v>
      </c>
      <c r="BK387" s="218">
        <f>ROUND(I387*H387,2)</f>
        <v>0</v>
      </c>
      <c r="BL387" s="19" t="s">
        <v>137</v>
      </c>
      <c r="BM387" s="217" t="s">
        <v>822</v>
      </c>
    </row>
    <row r="388" spans="1:47" s="2" customFormat="1" ht="12">
      <c r="A388" s="40"/>
      <c r="B388" s="41"/>
      <c r="C388" s="42"/>
      <c r="D388" s="219" t="s">
        <v>124</v>
      </c>
      <c r="E388" s="42"/>
      <c r="F388" s="220" t="s">
        <v>823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124</v>
      </c>
      <c r="AU388" s="19" t="s">
        <v>81</v>
      </c>
    </row>
    <row r="389" spans="1:65" s="2" customFormat="1" ht="24.15" customHeight="1">
      <c r="A389" s="40"/>
      <c r="B389" s="41"/>
      <c r="C389" s="206" t="s">
        <v>824</v>
      </c>
      <c r="D389" s="206" t="s">
        <v>117</v>
      </c>
      <c r="E389" s="207" t="s">
        <v>825</v>
      </c>
      <c r="F389" s="208" t="s">
        <v>826</v>
      </c>
      <c r="G389" s="209" t="s">
        <v>452</v>
      </c>
      <c r="H389" s="210">
        <v>6</v>
      </c>
      <c r="I389" s="211"/>
      <c r="J389" s="212">
        <f>ROUND(I389*H389,2)</f>
        <v>0</v>
      </c>
      <c r="K389" s="208" t="s">
        <v>185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0.11045</v>
      </c>
      <c r="R389" s="215">
        <f>Q389*H389</f>
        <v>0.6627000000000001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137</v>
      </c>
      <c r="AT389" s="217" t="s">
        <v>117</v>
      </c>
      <c r="AU389" s="217" t="s">
        <v>81</v>
      </c>
      <c r="AY389" s="19" t="s">
        <v>114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79</v>
      </c>
      <c r="BK389" s="218">
        <f>ROUND(I389*H389,2)</f>
        <v>0</v>
      </c>
      <c r="BL389" s="19" t="s">
        <v>137</v>
      </c>
      <c r="BM389" s="217" t="s">
        <v>827</v>
      </c>
    </row>
    <row r="390" spans="1:47" s="2" customFormat="1" ht="12">
      <c r="A390" s="40"/>
      <c r="B390" s="41"/>
      <c r="C390" s="42"/>
      <c r="D390" s="219" t="s">
        <v>124</v>
      </c>
      <c r="E390" s="42"/>
      <c r="F390" s="220" t="s">
        <v>828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124</v>
      </c>
      <c r="AU390" s="19" t="s">
        <v>81</v>
      </c>
    </row>
    <row r="391" spans="1:65" s="2" customFormat="1" ht="24.15" customHeight="1">
      <c r="A391" s="40"/>
      <c r="B391" s="41"/>
      <c r="C391" s="206" t="s">
        <v>829</v>
      </c>
      <c r="D391" s="206" t="s">
        <v>117</v>
      </c>
      <c r="E391" s="207" t="s">
        <v>830</v>
      </c>
      <c r="F391" s="208" t="s">
        <v>831</v>
      </c>
      <c r="G391" s="209" t="s">
        <v>452</v>
      </c>
      <c r="H391" s="210">
        <v>5</v>
      </c>
      <c r="I391" s="211"/>
      <c r="J391" s="212">
        <f>ROUND(I391*H391,2)</f>
        <v>0</v>
      </c>
      <c r="K391" s="208" t="s">
        <v>185</v>
      </c>
      <c r="L391" s="46"/>
      <c r="M391" s="213" t="s">
        <v>19</v>
      </c>
      <c r="N391" s="214" t="s">
        <v>43</v>
      </c>
      <c r="O391" s="86"/>
      <c r="P391" s="215">
        <f>O391*H391</f>
        <v>0</v>
      </c>
      <c r="Q391" s="215">
        <v>0.11631</v>
      </c>
      <c r="R391" s="215">
        <f>Q391*H391</f>
        <v>0.58155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137</v>
      </c>
      <c r="AT391" s="217" t="s">
        <v>117</v>
      </c>
      <c r="AU391" s="217" t="s">
        <v>81</v>
      </c>
      <c r="AY391" s="19" t="s">
        <v>114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79</v>
      </c>
      <c r="BK391" s="218">
        <f>ROUND(I391*H391,2)</f>
        <v>0</v>
      </c>
      <c r="BL391" s="19" t="s">
        <v>137</v>
      </c>
      <c r="BM391" s="217" t="s">
        <v>832</v>
      </c>
    </row>
    <row r="392" spans="1:47" s="2" customFormat="1" ht="12">
      <c r="A392" s="40"/>
      <c r="B392" s="41"/>
      <c r="C392" s="42"/>
      <c r="D392" s="219" t="s">
        <v>124</v>
      </c>
      <c r="E392" s="42"/>
      <c r="F392" s="220" t="s">
        <v>833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124</v>
      </c>
      <c r="AU392" s="19" t="s">
        <v>81</v>
      </c>
    </row>
    <row r="393" spans="1:65" s="2" customFormat="1" ht="24.15" customHeight="1">
      <c r="A393" s="40"/>
      <c r="B393" s="41"/>
      <c r="C393" s="206" t="s">
        <v>834</v>
      </c>
      <c r="D393" s="206" t="s">
        <v>117</v>
      </c>
      <c r="E393" s="207" t="s">
        <v>835</v>
      </c>
      <c r="F393" s="208" t="s">
        <v>836</v>
      </c>
      <c r="G393" s="209" t="s">
        <v>452</v>
      </c>
      <c r="H393" s="210">
        <v>13</v>
      </c>
      <c r="I393" s="211"/>
      <c r="J393" s="212">
        <f>ROUND(I393*H393,2)</f>
        <v>0</v>
      </c>
      <c r="K393" s="208" t="s">
        <v>185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0.01212</v>
      </c>
      <c r="R393" s="215">
        <f>Q393*H393</f>
        <v>0.15756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137</v>
      </c>
      <c r="AT393" s="217" t="s">
        <v>117</v>
      </c>
      <c r="AU393" s="217" t="s">
        <v>81</v>
      </c>
      <c r="AY393" s="19" t="s">
        <v>114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79</v>
      </c>
      <c r="BK393" s="218">
        <f>ROUND(I393*H393,2)</f>
        <v>0</v>
      </c>
      <c r="BL393" s="19" t="s">
        <v>137</v>
      </c>
      <c r="BM393" s="217" t="s">
        <v>837</v>
      </c>
    </row>
    <row r="394" spans="1:47" s="2" customFormat="1" ht="12">
      <c r="A394" s="40"/>
      <c r="B394" s="41"/>
      <c r="C394" s="42"/>
      <c r="D394" s="219" t="s">
        <v>124</v>
      </c>
      <c r="E394" s="42"/>
      <c r="F394" s="220" t="s">
        <v>838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124</v>
      </c>
      <c r="AU394" s="19" t="s">
        <v>81</v>
      </c>
    </row>
    <row r="395" spans="1:51" s="14" customFormat="1" ht="12">
      <c r="A395" s="14"/>
      <c r="B395" s="240"/>
      <c r="C395" s="241"/>
      <c r="D395" s="230" t="s">
        <v>188</v>
      </c>
      <c r="E395" s="242" t="s">
        <v>19</v>
      </c>
      <c r="F395" s="243" t="s">
        <v>839</v>
      </c>
      <c r="G395" s="241"/>
      <c r="H395" s="242" t="s">
        <v>19</v>
      </c>
      <c r="I395" s="244"/>
      <c r="J395" s="241"/>
      <c r="K395" s="241"/>
      <c r="L395" s="245"/>
      <c r="M395" s="246"/>
      <c r="N395" s="247"/>
      <c r="O395" s="247"/>
      <c r="P395" s="247"/>
      <c r="Q395" s="247"/>
      <c r="R395" s="247"/>
      <c r="S395" s="247"/>
      <c r="T395" s="24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9" t="s">
        <v>188</v>
      </c>
      <c r="AU395" s="249" t="s">
        <v>81</v>
      </c>
      <c r="AV395" s="14" t="s">
        <v>79</v>
      </c>
      <c r="AW395" s="14" t="s">
        <v>33</v>
      </c>
      <c r="AX395" s="14" t="s">
        <v>72</v>
      </c>
      <c r="AY395" s="249" t="s">
        <v>114</v>
      </c>
    </row>
    <row r="396" spans="1:51" s="13" customFormat="1" ht="12">
      <c r="A396" s="13"/>
      <c r="B396" s="228"/>
      <c r="C396" s="229"/>
      <c r="D396" s="230" t="s">
        <v>188</v>
      </c>
      <c r="E396" s="231" t="s">
        <v>19</v>
      </c>
      <c r="F396" s="232" t="s">
        <v>247</v>
      </c>
      <c r="G396" s="229"/>
      <c r="H396" s="233">
        <v>12</v>
      </c>
      <c r="I396" s="234"/>
      <c r="J396" s="229"/>
      <c r="K396" s="229"/>
      <c r="L396" s="235"/>
      <c r="M396" s="236"/>
      <c r="N396" s="237"/>
      <c r="O396" s="237"/>
      <c r="P396" s="237"/>
      <c r="Q396" s="237"/>
      <c r="R396" s="237"/>
      <c r="S396" s="237"/>
      <c r="T396" s="23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9" t="s">
        <v>188</v>
      </c>
      <c r="AU396" s="239" t="s">
        <v>81</v>
      </c>
      <c r="AV396" s="13" t="s">
        <v>81</v>
      </c>
      <c r="AW396" s="13" t="s">
        <v>33</v>
      </c>
      <c r="AX396" s="13" t="s">
        <v>72</v>
      </c>
      <c r="AY396" s="239" t="s">
        <v>114</v>
      </c>
    </row>
    <row r="397" spans="1:51" s="14" customFormat="1" ht="12">
      <c r="A397" s="14"/>
      <c r="B397" s="240"/>
      <c r="C397" s="241"/>
      <c r="D397" s="230" t="s">
        <v>188</v>
      </c>
      <c r="E397" s="242" t="s">
        <v>19</v>
      </c>
      <c r="F397" s="243" t="s">
        <v>840</v>
      </c>
      <c r="G397" s="241"/>
      <c r="H397" s="242" t="s">
        <v>19</v>
      </c>
      <c r="I397" s="244"/>
      <c r="J397" s="241"/>
      <c r="K397" s="241"/>
      <c r="L397" s="245"/>
      <c r="M397" s="246"/>
      <c r="N397" s="247"/>
      <c r="O397" s="247"/>
      <c r="P397" s="247"/>
      <c r="Q397" s="247"/>
      <c r="R397" s="247"/>
      <c r="S397" s="247"/>
      <c r="T397" s="24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9" t="s">
        <v>188</v>
      </c>
      <c r="AU397" s="249" t="s">
        <v>81</v>
      </c>
      <c r="AV397" s="14" t="s">
        <v>79</v>
      </c>
      <c r="AW397" s="14" t="s">
        <v>33</v>
      </c>
      <c r="AX397" s="14" t="s">
        <v>72</v>
      </c>
      <c r="AY397" s="249" t="s">
        <v>114</v>
      </c>
    </row>
    <row r="398" spans="1:51" s="13" customFormat="1" ht="12">
      <c r="A398" s="13"/>
      <c r="B398" s="228"/>
      <c r="C398" s="229"/>
      <c r="D398" s="230" t="s">
        <v>188</v>
      </c>
      <c r="E398" s="231" t="s">
        <v>19</v>
      </c>
      <c r="F398" s="232" t="s">
        <v>79</v>
      </c>
      <c r="G398" s="229"/>
      <c r="H398" s="233">
        <v>1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188</v>
      </c>
      <c r="AU398" s="239" t="s">
        <v>81</v>
      </c>
      <c r="AV398" s="13" t="s">
        <v>81</v>
      </c>
      <c r="AW398" s="13" t="s">
        <v>33</v>
      </c>
      <c r="AX398" s="13" t="s">
        <v>72</v>
      </c>
      <c r="AY398" s="239" t="s">
        <v>114</v>
      </c>
    </row>
    <row r="399" spans="1:51" s="15" customFormat="1" ht="12">
      <c r="A399" s="15"/>
      <c r="B399" s="250"/>
      <c r="C399" s="251"/>
      <c r="D399" s="230" t="s">
        <v>188</v>
      </c>
      <c r="E399" s="252" t="s">
        <v>19</v>
      </c>
      <c r="F399" s="253" t="s">
        <v>228</v>
      </c>
      <c r="G399" s="251"/>
      <c r="H399" s="254">
        <v>13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0" t="s">
        <v>188</v>
      </c>
      <c r="AU399" s="260" t="s">
        <v>81</v>
      </c>
      <c r="AV399" s="15" t="s">
        <v>137</v>
      </c>
      <c r="AW399" s="15" t="s">
        <v>33</v>
      </c>
      <c r="AX399" s="15" t="s">
        <v>79</v>
      </c>
      <c r="AY399" s="260" t="s">
        <v>114</v>
      </c>
    </row>
    <row r="400" spans="1:65" s="2" customFormat="1" ht="24.15" customHeight="1">
      <c r="A400" s="40"/>
      <c r="B400" s="41"/>
      <c r="C400" s="206" t="s">
        <v>841</v>
      </c>
      <c r="D400" s="206" t="s">
        <v>117</v>
      </c>
      <c r="E400" s="207" t="s">
        <v>842</v>
      </c>
      <c r="F400" s="208" t="s">
        <v>843</v>
      </c>
      <c r="G400" s="209" t="s">
        <v>452</v>
      </c>
      <c r="H400" s="210">
        <v>2</v>
      </c>
      <c r="I400" s="211"/>
      <c r="J400" s="212">
        <f>ROUND(I400*H400,2)</f>
        <v>0</v>
      </c>
      <c r="K400" s="208" t="s">
        <v>185</v>
      </c>
      <c r="L400" s="46"/>
      <c r="M400" s="213" t="s">
        <v>19</v>
      </c>
      <c r="N400" s="214" t="s">
        <v>43</v>
      </c>
      <c r="O400" s="86"/>
      <c r="P400" s="215">
        <f>O400*H400</f>
        <v>0</v>
      </c>
      <c r="Q400" s="215">
        <v>0.02424</v>
      </c>
      <c r="R400" s="215">
        <f>Q400*H400</f>
        <v>0.04848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137</v>
      </c>
      <c r="AT400" s="217" t="s">
        <v>117</v>
      </c>
      <c r="AU400" s="217" t="s">
        <v>81</v>
      </c>
      <c r="AY400" s="19" t="s">
        <v>114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79</v>
      </c>
      <c r="BK400" s="218">
        <f>ROUND(I400*H400,2)</f>
        <v>0</v>
      </c>
      <c r="BL400" s="19" t="s">
        <v>137</v>
      </c>
      <c r="BM400" s="217" t="s">
        <v>844</v>
      </c>
    </row>
    <row r="401" spans="1:47" s="2" customFormat="1" ht="12">
      <c r="A401" s="40"/>
      <c r="B401" s="41"/>
      <c r="C401" s="42"/>
      <c r="D401" s="219" t="s">
        <v>124</v>
      </c>
      <c r="E401" s="42"/>
      <c r="F401" s="220" t="s">
        <v>845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124</v>
      </c>
      <c r="AU401" s="19" t="s">
        <v>81</v>
      </c>
    </row>
    <row r="402" spans="1:65" s="2" customFormat="1" ht="24.15" customHeight="1">
      <c r="A402" s="40"/>
      <c r="B402" s="41"/>
      <c r="C402" s="206" t="s">
        <v>846</v>
      </c>
      <c r="D402" s="206" t="s">
        <v>117</v>
      </c>
      <c r="E402" s="207" t="s">
        <v>847</v>
      </c>
      <c r="F402" s="208" t="s">
        <v>848</v>
      </c>
      <c r="G402" s="209" t="s">
        <v>452</v>
      </c>
      <c r="H402" s="210">
        <v>14</v>
      </c>
      <c r="I402" s="211"/>
      <c r="J402" s="212">
        <f>ROUND(I402*H402,2)</f>
        <v>0</v>
      </c>
      <c r="K402" s="208" t="s">
        <v>185</v>
      </c>
      <c r="L402" s="46"/>
      <c r="M402" s="213" t="s">
        <v>19</v>
      </c>
      <c r="N402" s="214" t="s">
        <v>43</v>
      </c>
      <c r="O402" s="86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137</v>
      </c>
      <c r="AT402" s="217" t="s">
        <v>117</v>
      </c>
      <c r="AU402" s="217" t="s">
        <v>81</v>
      </c>
      <c r="AY402" s="19" t="s">
        <v>114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79</v>
      </c>
      <c r="BK402" s="218">
        <f>ROUND(I402*H402,2)</f>
        <v>0</v>
      </c>
      <c r="BL402" s="19" t="s">
        <v>137</v>
      </c>
      <c r="BM402" s="217" t="s">
        <v>849</v>
      </c>
    </row>
    <row r="403" spans="1:47" s="2" customFormat="1" ht="12">
      <c r="A403" s="40"/>
      <c r="B403" s="41"/>
      <c r="C403" s="42"/>
      <c r="D403" s="219" t="s">
        <v>124</v>
      </c>
      <c r="E403" s="42"/>
      <c r="F403" s="220" t="s">
        <v>850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124</v>
      </c>
      <c r="AU403" s="19" t="s">
        <v>81</v>
      </c>
    </row>
    <row r="404" spans="1:65" s="2" customFormat="1" ht="21.75" customHeight="1">
      <c r="A404" s="40"/>
      <c r="B404" s="41"/>
      <c r="C404" s="206" t="s">
        <v>851</v>
      </c>
      <c r="D404" s="206" t="s">
        <v>117</v>
      </c>
      <c r="E404" s="207" t="s">
        <v>852</v>
      </c>
      <c r="F404" s="208" t="s">
        <v>853</v>
      </c>
      <c r="G404" s="209" t="s">
        <v>452</v>
      </c>
      <c r="H404" s="210">
        <v>12</v>
      </c>
      <c r="I404" s="211"/>
      <c r="J404" s="212">
        <f>ROUND(I404*H404,2)</f>
        <v>0</v>
      </c>
      <c r="K404" s="208" t="s">
        <v>19</v>
      </c>
      <c r="L404" s="46"/>
      <c r="M404" s="213" t="s">
        <v>19</v>
      </c>
      <c r="N404" s="214" t="s">
        <v>43</v>
      </c>
      <c r="O404" s="86"/>
      <c r="P404" s="215">
        <f>O404*H404</f>
        <v>0</v>
      </c>
      <c r="Q404" s="215">
        <v>0.2838</v>
      </c>
      <c r="R404" s="215">
        <f>Q404*H404</f>
        <v>3.4055999999999997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137</v>
      </c>
      <c r="AT404" s="217" t="s">
        <v>117</v>
      </c>
      <c r="AU404" s="217" t="s">
        <v>81</v>
      </c>
      <c r="AY404" s="19" t="s">
        <v>114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79</v>
      </c>
      <c r="BK404" s="218">
        <f>ROUND(I404*H404,2)</f>
        <v>0</v>
      </c>
      <c r="BL404" s="19" t="s">
        <v>137</v>
      </c>
      <c r="BM404" s="217" t="s">
        <v>854</v>
      </c>
    </row>
    <row r="405" spans="1:65" s="2" customFormat="1" ht="24.15" customHeight="1">
      <c r="A405" s="40"/>
      <c r="B405" s="41"/>
      <c r="C405" s="206" t="s">
        <v>855</v>
      </c>
      <c r="D405" s="206" t="s">
        <v>117</v>
      </c>
      <c r="E405" s="207" t="s">
        <v>856</v>
      </c>
      <c r="F405" s="208" t="s">
        <v>857</v>
      </c>
      <c r="G405" s="209" t="s">
        <v>452</v>
      </c>
      <c r="H405" s="210">
        <v>1</v>
      </c>
      <c r="I405" s="211"/>
      <c r="J405" s="212">
        <f>ROUND(I405*H405,2)</f>
        <v>0</v>
      </c>
      <c r="K405" s="208" t="s">
        <v>19</v>
      </c>
      <c r="L405" s="46"/>
      <c r="M405" s="213" t="s">
        <v>19</v>
      </c>
      <c r="N405" s="214" t="s">
        <v>43</v>
      </c>
      <c r="O405" s="86"/>
      <c r="P405" s="215">
        <f>O405*H405</f>
        <v>0</v>
      </c>
      <c r="Q405" s="215">
        <v>0.07272</v>
      </c>
      <c r="R405" s="215">
        <f>Q405*H405</f>
        <v>0.07272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137</v>
      </c>
      <c r="AT405" s="217" t="s">
        <v>117</v>
      </c>
      <c r="AU405" s="217" t="s">
        <v>81</v>
      </c>
      <c r="AY405" s="19" t="s">
        <v>114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79</v>
      </c>
      <c r="BK405" s="218">
        <f>ROUND(I405*H405,2)</f>
        <v>0</v>
      </c>
      <c r="BL405" s="19" t="s">
        <v>137</v>
      </c>
      <c r="BM405" s="217" t="s">
        <v>858</v>
      </c>
    </row>
    <row r="406" spans="1:65" s="2" customFormat="1" ht="24.15" customHeight="1">
      <c r="A406" s="40"/>
      <c r="B406" s="41"/>
      <c r="C406" s="206" t="s">
        <v>859</v>
      </c>
      <c r="D406" s="206" t="s">
        <v>117</v>
      </c>
      <c r="E406" s="207" t="s">
        <v>860</v>
      </c>
      <c r="F406" s="208" t="s">
        <v>861</v>
      </c>
      <c r="G406" s="209" t="s">
        <v>452</v>
      </c>
      <c r="H406" s="210">
        <v>2</v>
      </c>
      <c r="I406" s="211"/>
      <c r="J406" s="212">
        <f>ROUND(I406*H406,2)</f>
        <v>0</v>
      </c>
      <c r="K406" s="208" t="s">
        <v>19</v>
      </c>
      <c r="L406" s="46"/>
      <c r="M406" s="213" t="s">
        <v>19</v>
      </c>
      <c r="N406" s="214" t="s">
        <v>43</v>
      </c>
      <c r="O406" s="86"/>
      <c r="P406" s="215">
        <f>O406*H406</f>
        <v>0</v>
      </c>
      <c r="Q406" s="215">
        <v>0.42116</v>
      </c>
      <c r="R406" s="215">
        <f>Q406*H406</f>
        <v>0.84232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137</v>
      </c>
      <c r="AT406" s="217" t="s">
        <v>117</v>
      </c>
      <c r="AU406" s="217" t="s">
        <v>81</v>
      </c>
      <c r="AY406" s="19" t="s">
        <v>114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79</v>
      </c>
      <c r="BK406" s="218">
        <f>ROUND(I406*H406,2)</f>
        <v>0</v>
      </c>
      <c r="BL406" s="19" t="s">
        <v>137</v>
      </c>
      <c r="BM406" s="217" t="s">
        <v>862</v>
      </c>
    </row>
    <row r="407" spans="1:65" s="2" customFormat="1" ht="16.5" customHeight="1">
      <c r="A407" s="40"/>
      <c r="B407" s="41"/>
      <c r="C407" s="206" t="s">
        <v>863</v>
      </c>
      <c r="D407" s="206" t="s">
        <v>117</v>
      </c>
      <c r="E407" s="207" t="s">
        <v>864</v>
      </c>
      <c r="F407" s="208" t="s">
        <v>865</v>
      </c>
      <c r="G407" s="209" t="s">
        <v>452</v>
      </c>
      <c r="H407" s="210">
        <v>1</v>
      </c>
      <c r="I407" s="211"/>
      <c r="J407" s="212">
        <f>ROUND(I407*H407,2)</f>
        <v>0</v>
      </c>
      <c r="K407" s="208" t="s">
        <v>19</v>
      </c>
      <c r="L407" s="46"/>
      <c r="M407" s="213" t="s">
        <v>19</v>
      </c>
      <c r="N407" s="214" t="s">
        <v>43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137</v>
      </c>
      <c r="AT407" s="217" t="s">
        <v>117</v>
      </c>
      <c r="AU407" s="217" t="s">
        <v>81</v>
      </c>
      <c r="AY407" s="19" t="s">
        <v>114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79</v>
      </c>
      <c r="BK407" s="218">
        <f>ROUND(I407*H407,2)</f>
        <v>0</v>
      </c>
      <c r="BL407" s="19" t="s">
        <v>137</v>
      </c>
      <c r="BM407" s="217" t="s">
        <v>866</v>
      </c>
    </row>
    <row r="408" spans="1:63" s="12" customFormat="1" ht="22.8" customHeight="1">
      <c r="A408" s="12"/>
      <c r="B408" s="190"/>
      <c r="C408" s="191"/>
      <c r="D408" s="192" t="s">
        <v>71</v>
      </c>
      <c r="E408" s="204" t="s">
        <v>229</v>
      </c>
      <c r="F408" s="204" t="s">
        <v>867</v>
      </c>
      <c r="G408" s="191"/>
      <c r="H408" s="191"/>
      <c r="I408" s="194"/>
      <c r="J408" s="205">
        <f>BK408</f>
        <v>0</v>
      </c>
      <c r="K408" s="191"/>
      <c r="L408" s="196"/>
      <c r="M408" s="197"/>
      <c r="N408" s="198"/>
      <c r="O408" s="198"/>
      <c r="P408" s="199">
        <f>SUM(P409:P432)</f>
        <v>0</v>
      </c>
      <c r="Q408" s="198"/>
      <c r="R408" s="199">
        <f>SUM(R409:R432)</f>
        <v>3.076953</v>
      </c>
      <c r="S408" s="198"/>
      <c r="T408" s="200">
        <f>SUM(T409:T432)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1" t="s">
        <v>79</v>
      </c>
      <c r="AT408" s="202" t="s">
        <v>71</v>
      </c>
      <c r="AU408" s="202" t="s">
        <v>79</v>
      </c>
      <c r="AY408" s="201" t="s">
        <v>114</v>
      </c>
      <c r="BK408" s="203">
        <f>SUM(BK409:BK432)</f>
        <v>0</v>
      </c>
    </row>
    <row r="409" spans="1:65" s="2" customFormat="1" ht="16.5" customHeight="1">
      <c r="A409" s="40"/>
      <c r="B409" s="41"/>
      <c r="C409" s="206" t="s">
        <v>868</v>
      </c>
      <c r="D409" s="206" t="s">
        <v>117</v>
      </c>
      <c r="E409" s="207" t="s">
        <v>869</v>
      </c>
      <c r="F409" s="208" t="s">
        <v>870</v>
      </c>
      <c r="G409" s="209" t="s">
        <v>215</v>
      </c>
      <c r="H409" s="210">
        <v>242.46</v>
      </c>
      <c r="I409" s="211"/>
      <c r="J409" s="212">
        <f>ROUND(I409*H409,2)</f>
        <v>0</v>
      </c>
      <c r="K409" s="208" t="s">
        <v>185</v>
      </c>
      <c r="L409" s="46"/>
      <c r="M409" s="213" t="s">
        <v>19</v>
      </c>
      <c r="N409" s="214" t="s">
        <v>43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137</v>
      </c>
      <c r="AT409" s="217" t="s">
        <v>117</v>
      </c>
      <c r="AU409" s="217" t="s">
        <v>81</v>
      </c>
      <c r="AY409" s="19" t="s">
        <v>114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79</v>
      </c>
      <c r="BK409" s="218">
        <f>ROUND(I409*H409,2)</f>
        <v>0</v>
      </c>
      <c r="BL409" s="19" t="s">
        <v>137</v>
      </c>
      <c r="BM409" s="217" t="s">
        <v>871</v>
      </c>
    </row>
    <row r="410" spans="1:47" s="2" customFormat="1" ht="12">
      <c r="A410" s="40"/>
      <c r="B410" s="41"/>
      <c r="C410" s="42"/>
      <c r="D410" s="219" t="s">
        <v>124</v>
      </c>
      <c r="E410" s="42"/>
      <c r="F410" s="220" t="s">
        <v>872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124</v>
      </c>
      <c r="AU410" s="19" t="s">
        <v>81</v>
      </c>
    </row>
    <row r="411" spans="1:51" s="13" customFormat="1" ht="12">
      <c r="A411" s="13"/>
      <c r="B411" s="228"/>
      <c r="C411" s="229"/>
      <c r="D411" s="230" t="s">
        <v>188</v>
      </c>
      <c r="E411" s="231" t="s">
        <v>19</v>
      </c>
      <c r="F411" s="232" t="s">
        <v>873</v>
      </c>
      <c r="G411" s="229"/>
      <c r="H411" s="233">
        <v>242.46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188</v>
      </c>
      <c r="AU411" s="239" t="s">
        <v>81</v>
      </c>
      <c r="AV411" s="13" t="s">
        <v>81</v>
      </c>
      <c r="AW411" s="13" t="s">
        <v>33</v>
      </c>
      <c r="AX411" s="13" t="s">
        <v>79</v>
      </c>
      <c r="AY411" s="239" t="s">
        <v>114</v>
      </c>
    </row>
    <row r="412" spans="1:65" s="2" customFormat="1" ht="16.5" customHeight="1">
      <c r="A412" s="40"/>
      <c r="B412" s="41"/>
      <c r="C412" s="206" t="s">
        <v>874</v>
      </c>
      <c r="D412" s="206" t="s">
        <v>117</v>
      </c>
      <c r="E412" s="207" t="s">
        <v>875</v>
      </c>
      <c r="F412" s="208" t="s">
        <v>876</v>
      </c>
      <c r="G412" s="209" t="s">
        <v>452</v>
      </c>
      <c r="H412" s="210">
        <v>1</v>
      </c>
      <c r="I412" s="211"/>
      <c r="J412" s="212">
        <f>ROUND(I412*H412,2)</f>
        <v>0</v>
      </c>
      <c r="K412" s="208" t="s">
        <v>19</v>
      </c>
      <c r="L412" s="46"/>
      <c r="M412" s="213" t="s">
        <v>19</v>
      </c>
      <c r="N412" s="214" t="s">
        <v>43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137</v>
      </c>
      <c r="AT412" s="217" t="s">
        <v>117</v>
      </c>
      <c r="AU412" s="217" t="s">
        <v>81</v>
      </c>
      <c r="AY412" s="19" t="s">
        <v>114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79</v>
      </c>
      <c r="BK412" s="218">
        <f>ROUND(I412*H412,2)</f>
        <v>0</v>
      </c>
      <c r="BL412" s="19" t="s">
        <v>137</v>
      </c>
      <c r="BM412" s="217" t="s">
        <v>877</v>
      </c>
    </row>
    <row r="413" spans="1:65" s="2" customFormat="1" ht="24.15" customHeight="1">
      <c r="A413" s="40"/>
      <c r="B413" s="41"/>
      <c r="C413" s="206" t="s">
        <v>878</v>
      </c>
      <c r="D413" s="206" t="s">
        <v>117</v>
      </c>
      <c r="E413" s="207" t="s">
        <v>879</v>
      </c>
      <c r="F413" s="208" t="s">
        <v>880</v>
      </c>
      <c r="G413" s="209" t="s">
        <v>452</v>
      </c>
      <c r="H413" s="210">
        <v>2</v>
      </c>
      <c r="I413" s="211"/>
      <c r="J413" s="212">
        <f>ROUND(I413*H413,2)</f>
        <v>0</v>
      </c>
      <c r="K413" s="208" t="s">
        <v>19</v>
      </c>
      <c r="L413" s="46"/>
      <c r="M413" s="213" t="s">
        <v>19</v>
      </c>
      <c r="N413" s="214" t="s">
        <v>43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137</v>
      </c>
      <c r="AT413" s="217" t="s">
        <v>117</v>
      </c>
      <c r="AU413" s="217" t="s">
        <v>81</v>
      </c>
      <c r="AY413" s="19" t="s">
        <v>114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79</v>
      </c>
      <c r="BK413" s="218">
        <f>ROUND(I413*H413,2)</f>
        <v>0</v>
      </c>
      <c r="BL413" s="19" t="s">
        <v>137</v>
      </c>
      <c r="BM413" s="217" t="s">
        <v>881</v>
      </c>
    </row>
    <row r="414" spans="1:65" s="2" customFormat="1" ht="16.5" customHeight="1">
      <c r="A414" s="40"/>
      <c r="B414" s="41"/>
      <c r="C414" s="206" t="s">
        <v>882</v>
      </c>
      <c r="D414" s="206" t="s">
        <v>117</v>
      </c>
      <c r="E414" s="207" t="s">
        <v>883</v>
      </c>
      <c r="F414" s="208" t="s">
        <v>884</v>
      </c>
      <c r="G414" s="209" t="s">
        <v>452</v>
      </c>
      <c r="H414" s="210">
        <v>1</v>
      </c>
      <c r="I414" s="211"/>
      <c r="J414" s="212">
        <f>ROUND(I414*H414,2)</f>
        <v>0</v>
      </c>
      <c r="K414" s="208" t="s">
        <v>19</v>
      </c>
      <c r="L414" s="46"/>
      <c r="M414" s="213" t="s">
        <v>19</v>
      </c>
      <c r="N414" s="214" t="s">
        <v>43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137</v>
      </c>
      <c r="AT414" s="217" t="s">
        <v>117</v>
      </c>
      <c r="AU414" s="217" t="s">
        <v>81</v>
      </c>
      <c r="AY414" s="19" t="s">
        <v>114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79</v>
      </c>
      <c r="BK414" s="218">
        <f>ROUND(I414*H414,2)</f>
        <v>0</v>
      </c>
      <c r="BL414" s="19" t="s">
        <v>137</v>
      </c>
      <c r="BM414" s="217" t="s">
        <v>885</v>
      </c>
    </row>
    <row r="415" spans="1:65" s="2" customFormat="1" ht="16.5" customHeight="1">
      <c r="A415" s="40"/>
      <c r="B415" s="41"/>
      <c r="C415" s="206" t="s">
        <v>886</v>
      </c>
      <c r="D415" s="206" t="s">
        <v>117</v>
      </c>
      <c r="E415" s="207" t="s">
        <v>887</v>
      </c>
      <c r="F415" s="208" t="s">
        <v>888</v>
      </c>
      <c r="G415" s="209" t="s">
        <v>215</v>
      </c>
      <c r="H415" s="210">
        <v>288.53</v>
      </c>
      <c r="I415" s="211"/>
      <c r="J415" s="212">
        <f>ROUND(I415*H415,2)</f>
        <v>0</v>
      </c>
      <c r="K415" s="208" t="s">
        <v>185</v>
      </c>
      <c r="L415" s="46"/>
      <c r="M415" s="213" t="s">
        <v>19</v>
      </c>
      <c r="N415" s="214" t="s">
        <v>43</v>
      </c>
      <c r="O415" s="86"/>
      <c r="P415" s="215">
        <f>O415*H415</f>
        <v>0</v>
      </c>
      <c r="Q415" s="215">
        <v>8E-05</v>
      </c>
      <c r="R415" s="215">
        <f>Q415*H415</f>
        <v>0.0230824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137</v>
      </c>
      <c r="AT415" s="217" t="s">
        <v>117</v>
      </c>
      <c r="AU415" s="217" t="s">
        <v>81</v>
      </c>
      <c r="AY415" s="19" t="s">
        <v>114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79</v>
      </c>
      <c r="BK415" s="218">
        <f>ROUND(I415*H415,2)</f>
        <v>0</v>
      </c>
      <c r="BL415" s="19" t="s">
        <v>137</v>
      </c>
      <c r="BM415" s="217" t="s">
        <v>889</v>
      </c>
    </row>
    <row r="416" spans="1:47" s="2" customFormat="1" ht="12">
      <c r="A416" s="40"/>
      <c r="B416" s="41"/>
      <c r="C416" s="42"/>
      <c r="D416" s="219" t="s">
        <v>124</v>
      </c>
      <c r="E416" s="42"/>
      <c r="F416" s="220" t="s">
        <v>890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124</v>
      </c>
      <c r="AU416" s="19" t="s">
        <v>81</v>
      </c>
    </row>
    <row r="417" spans="1:51" s="13" customFormat="1" ht="12">
      <c r="A417" s="13"/>
      <c r="B417" s="228"/>
      <c r="C417" s="229"/>
      <c r="D417" s="230" t="s">
        <v>188</v>
      </c>
      <c r="E417" s="231" t="s">
        <v>19</v>
      </c>
      <c r="F417" s="232" t="s">
        <v>891</v>
      </c>
      <c r="G417" s="229"/>
      <c r="H417" s="233">
        <v>288.53</v>
      </c>
      <c r="I417" s="234"/>
      <c r="J417" s="229"/>
      <c r="K417" s="229"/>
      <c r="L417" s="235"/>
      <c r="M417" s="236"/>
      <c r="N417" s="237"/>
      <c r="O417" s="237"/>
      <c r="P417" s="237"/>
      <c r="Q417" s="237"/>
      <c r="R417" s="237"/>
      <c r="S417" s="237"/>
      <c r="T417" s="23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9" t="s">
        <v>188</v>
      </c>
      <c r="AU417" s="239" t="s">
        <v>81</v>
      </c>
      <c r="AV417" s="13" t="s">
        <v>81</v>
      </c>
      <c r="AW417" s="13" t="s">
        <v>33</v>
      </c>
      <c r="AX417" s="13" t="s">
        <v>79</v>
      </c>
      <c r="AY417" s="239" t="s">
        <v>114</v>
      </c>
    </row>
    <row r="418" spans="1:65" s="2" customFormat="1" ht="24.15" customHeight="1">
      <c r="A418" s="40"/>
      <c r="B418" s="41"/>
      <c r="C418" s="206" t="s">
        <v>892</v>
      </c>
      <c r="D418" s="206" t="s">
        <v>117</v>
      </c>
      <c r="E418" s="207" t="s">
        <v>893</v>
      </c>
      <c r="F418" s="208" t="s">
        <v>894</v>
      </c>
      <c r="G418" s="209" t="s">
        <v>215</v>
      </c>
      <c r="H418" s="210">
        <v>100</v>
      </c>
      <c r="I418" s="211"/>
      <c r="J418" s="212">
        <f>ROUND(I418*H418,2)</f>
        <v>0</v>
      </c>
      <c r="K418" s="208" t="s">
        <v>121</v>
      </c>
      <c r="L418" s="46"/>
      <c r="M418" s="213" t="s">
        <v>19</v>
      </c>
      <c r="N418" s="214" t="s">
        <v>43</v>
      </c>
      <c r="O418" s="86"/>
      <c r="P418" s="215">
        <f>O418*H418</f>
        <v>0</v>
      </c>
      <c r="Q418" s="215">
        <v>0.0023</v>
      </c>
      <c r="R418" s="215">
        <f>Q418*H418</f>
        <v>0.22999999999999998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137</v>
      </c>
      <c r="AT418" s="217" t="s">
        <v>117</v>
      </c>
      <c r="AU418" s="217" t="s">
        <v>81</v>
      </c>
      <c r="AY418" s="19" t="s">
        <v>114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79</v>
      </c>
      <c r="BK418" s="218">
        <f>ROUND(I418*H418,2)</f>
        <v>0</v>
      </c>
      <c r="BL418" s="19" t="s">
        <v>137</v>
      </c>
      <c r="BM418" s="217" t="s">
        <v>895</v>
      </c>
    </row>
    <row r="419" spans="1:47" s="2" customFormat="1" ht="12">
      <c r="A419" s="40"/>
      <c r="B419" s="41"/>
      <c r="C419" s="42"/>
      <c r="D419" s="219" t="s">
        <v>124</v>
      </c>
      <c r="E419" s="42"/>
      <c r="F419" s="220" t="s">
        <v>896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124</v>
      </c>
      <c r="AU419" s="19" t="s">
        <v>81</v>
      </c>
    </row>
    <row r="420" spans="1:51" s="14" customFormat="1" ht="12">
      <c r="A420" s="14"/>
      <c r="B420" s="240"/>
      <c r="C420" s="241"/>
      <c r="D420" s="230" t="s">
        <v>188</v>
      </c>
      <c r="E420" s="242" t="s">
        <v>19</v>
      </c>
      <c r="F420" s="243" t="s">
        <v>719</v>
      </c>
      <c r="G420" s="241"/>
      <c r="H420" s="242" t="s">
        <v>19</v>
      </c>
      <c r="I420" s="244"/>
      <c r="J420" s="241"/>
      <c r="K420" s="241"/>
      <c r="L420" s="245"/>
      <c r="M420" s="246"/>
      <c r="N420" s="247"/>
      <c r="O420" s="247"/>
      <c r="P420" s="247"/>
      <c r="Q420" s="247"/>
      <c r="R420" s="247"/>
      <c r="S420" s="247"/>
      <c r="T420" s="24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9" t="s">
        <v>188</v>
      </c>
      <c r="AU420" s="249" t="s">
        <v>81</v>
      </c>
      <c r="AV420" s="14" t="s">
        <v>79</v>
      </c>
      <c r="AW420" s="14" t="s">
        <v>33</v>
      </c>
      <c r="AX420" s="14" t="s">
        <v>72</v>
      </c>
      <c r="AY420" s="249" t="s">
        <v>114</v>
      </c>
    </row>
    <row r="421" spans="1:51" s="13" customFormat="1" ht="12">
      <c r="A421" s="13"/>
      <c r="B421" s="228"/>
      <c r="C421" s="229"/>
      <c r="D421" s="230" t="s">
        <v>188</v>
      </c>
      <c r="E421" s="231" t="s">
        <v>19</v>
      </c>
      <c r="F421" s="232" t="s">
        <v>685</v>
      </c>
      <c r="G421" s="229"/>
      <c r="H421" s="233">
        <v>100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188</v>
      </c>
      <c r="AU421" s="239" t="s">
        <v>81</v>
      </c>
      <c r="AV421" s="13" t="s">
        <v>81</v>
      </c>
      <c r="AW421" s="13" t="s">
        <v>33</v>
      </c>
      <c r="AX421" s="13" t="s">
        <v>79</v>
      </c>
      <c r="AY421" s="239" t="s">
        <v>114</v>
      </c>
    </row>
    <row r="422" spans="1:65" s="2" customFormat="1" ht="37.8" customHeight="1">
      <c r="A422" s="40"/>
      <c r="B422" s="41"/>
      <c r="C422" s="206" t="s">
        <v>897</v>
      </c>
      <c r="D422" s="206" t="s">
        <v>117</v>
      </c>
      <c r="E422" s="207" t="s">
        <v>898</v>
      </c>
      <c r="F422" s="208" t="s">
        <v>899</v>
      </c>
      <c r="G422" s="209" t="s">
        <v>215</v>
      </c>
      <c r="H422" s="210">
        <v>18</v>
      </c>
      <c r="I422" s="211"/>
      <c r="J422" s="212">
        <f>ROUND(I422*H422,2)</f>
        <v>0</v>
      </c>
      <c r="K422" s="208" t="s">
        <v>185</v>
      </c>
      <c r="L422" s="46"/>
      <c r="M422" s="213" t="s">
        <v>19</v>
      </c>
      <c r="N422" s="214" t="s">
        <v>43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137</v>
      </c>
      <c r="AT422" s="217" t="s">
        <v>117</v>
      </c>
      <c r="AU422" s="217" t="s">
        <v>81</v>
      </c>
      <c r="AY422" s="19" t="s">
        <v>114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79</v>
      </c>
      <c r="BK422" s="218">
        <f>ROUND(I422*H422,2)</f>
        <v>0</v>
      </c>
      <c r="BL422" s="19" t="s">
        <v>137</v>
      </c>
      <c r="BM422" s="217" t="s">
        <v>900</v>
      </c>
    </row>
    <row r="423" spans="1:47" s="2" customFormat="1" ht="12">
      <c r="A423" s="40"/>
      <c r="B423" s="41"/>
      <c r="C423" s="42"/>
      <c r="D423" s="219" t="s">
        <v>124</v>
      </c>
      <c r="E423" s="42"/>
      <c r="F423" s="220" t="s">
        <v>901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124</v>
      </c>
      <c r="AU423" s="19" t="s">
        <v>81</v>
      </c>
    </row>
    <row r="424" spans="1:65" s="2" customFormat="1" ht="37.8" customHeight="1">
      <c r="A424" s="40"/>
      <c r="B424" s="41"/>
      <c r="C424" s="206" t="s">
        <v>902</v>
      </c>
      <c r="D424" s="206" t="s">
        <v>117</v>
      </c>
      <c r="E424" s="207" t="s">
        <v>903</v>
      </c>
      <c r="F424" s="208" t="s">
        <v>904</v>
      </c>
      <c r="G424" s="209" t="s">
        <v>184</v>
      </c>
      <c r="H424" s="210">
        <v>61.28</v>
      </c>
      <c r="I424" s="211"/>
      <c r="J424" s="212">
        <f>ROUND(I424*H424,2)</f>
        <v>0</v>
      </c>
      <c r="K424" s="208" t="s">
        <v>185</v>
      </c>
      <c r="L424" s="46"/>
      <c r="M424" s="213" t="s">
        <v>19</v>
      </c>
      <c r="N424" s="214" t="s">
        <v>43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137</v>
      </c>
      <c r="AT424" s="217" t="s">
        <v>117</v>
      </c>
      <c r="AU424" s="217" t="s">
        <v>81</v>
      </c>
      <c r="AY424" s="19" t="s">
        <v>114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79</v>
      </c>
      <c r="BK424" s="218">
        <f>ROUND(I424*H424,2)</f>
        <v>0</v>
      </c>
      <c r="BL424" s="19" t="s">
        <v>137</v>
      </c>
      <c r="BM424" s="217" t="s">
        <v>905</v>
      </c>
    </row>
    <row r="425" spans="1:47" s="2" customFormat="1" ht="12">
      <c r="A425" s="40"/>
      <c r="B425" s="41"/>
      <c r="C425" s="42"/>
      <c r="D425" s="219" t="s">
        <v>124</v>
      </c>
      <c r="E425" s="42"/>
      <c r="F425" s="220" t="s">
        <v>906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124</v>
      </c>
      <c r="AU425" s="19" t="s">
        <v>81</v>
      </c>
    </row>
    <row r="426" spans="1:65" s="2" customFormat="1" ht="37.8" customHeight="1">
      <c r="A426" s="40"/>
      <c r="B426" s="41"/>
      <c r="C426" s="206" t="s">
        <v>907</v>
      </c>
      <c r="D426" s="206" t="s">
        <v>117</v>
      </c>
      <c r="E426" s="207" t="s">
        <v>908</v>
      </c>
      <c r="F426" s="208" t="s">
        <v>909</v>
      </c>
      <c r="G426" s="209" t="s">
        <v>215</v>
      </c>
      <c r="H426" s="210">
        <v>18</v>
      </c>
      <c r="I426" s="211"/>
      <c r="J426" s="212">
        <f>ROUND(I426*H426,2)</f>
        <v>0</v>
      </c>
      <c r="K426" s="208" t="s">
        <v>185</v>
      </c>
      <c r="L426" s="46"/>
      <c r="M426" s="213" t="s">
        <v>19</v>
      </c>
      <c r="N426" s="214" t="s">
        <v>43</v>
      </c>
      <c r="O426" s="86"/>
      <c r="P426" s="215">
        <f>O426*H426</f>
        <v>0</v>
      </c>
      <c r="Q426" s="215">
        <v>0.1554</v>
      </c>
      <c r="R426" s="215">
        <f>Q426*H426</f>
        <v>2.7972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137</v>
      </c>
      <c r="AT426" s="217" t="s">
        <v>117</v>
      </c>
      <c r="AU426" s="217" t="s">
        <v>81</v>
      </c>
      <c r="AY426" s="19" t="s">
        <v>114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79</v>
      </c>
      <c r="BK426" s="218">
        <f>ROUND(I426*H426,2)</f>
        <v>0</v>
      </c>
      <c r="BL426" s="19" t="s">
        <v>137</v>
      </c>
      <c r="BM426" s="217" t="s">
        <v>910</v>
      </c>
    </row>
    <row r="427" spans="1:47" s="2" customFormat="1" ht="12">
      <c r="A427" s="40"/>
      <c r="B427" s="41"/>
      <c r="C427" s="42"/>
      <c r="D427" s="219" t="s">
        <v>124</v>
      </c>
      <c r="E427" s="42"/>
      <c r="F427" s="220" t="s">
        <v>911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124</v>
      </c>
      <c r="AU427" s="19" t="s">
        <v>81</v>
      </c>
    </row>
    <row r="428" spans="1:51" s="13" customFormat="1" ht="12">
      <c r="A428" s="13"/>
      <c r="B428" s="228"/>
      <c r="C428" s="229"/>
      <c r="D428" s="230" t="s">
        <v>188</v>
      </c>
      <c r="E428" s="231" t="s">
        <v>19</v>
      </c>
      <c r="F428" s="232" t="s">
        <v>218</v>
      </c>
      <c r="G428" s="229"/>
      <c r="H428" s="233">
        <v>18</v>
      </c>
      <c r="I428" s="234"/>
      <c r="J428" s="229"/>
      <c r="K428" s="229"/>
      <c r="L428" s="235"/>
      <c r="M428" s="236"/>
      <c r="N428" s="237"/>
      <c r="O428" s="237"/>
      <c r="P428" s="237"/>
      <c r="Q428" s="237"/>
      <c r="R428" s="237"/>
      <c r="S428" s="237"/>
      <c r="T428" s="23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9" t="s">
        <v>188</v>
      </c>
      <c r="AU428" s="239" t="s">
        <v>81</v>
      </c>
      <c r="AV428" s="13" t="s">
        <v>81</v>
      </c>
      <c r="AW428" s="13" t="s">
        <v>33</v>
      </c>
      <c r="AX428" s="13" t="s">
        <v>79</v>
      </c>
      <c r="AY428" s="239" t="s">
        <v>114</v>
      </c>
    </row>
    <row r="429" spans="1:65" s="2" customFormat="1" ht="24.15" customHeight="1">
      <c r="A429" s="40"/>
      <c r="B429" s="41"/>
      <c r="C429" s="206" t="s">
        <v>912</v>
      </c>
      <c r="D429" s="206" t="s">
        <v>117</v>
      </c>
      <c r="E429" s="207" t="s">
        <v>913</v>
      </c>
      <c r="F429" s="208" t="s">
        <v>914</v>
      </c>
      <c r="G429" s="209" t="s">
        <v>215</v>
      </c>
      <c r="H429" s="210">
        <v>242.46</v>
      </c>
      <c r="I429" s="211"/>
      <c r="J429" s="212">
        <f>ROUND(I429*H429,2)</f>
        <v>0</v>
      </c>
      <c r="K429" s="208" t="s">
        <v>185</v>
      </c>
      <c r="L429" s="46"/>
      <c r="M429" s="213" t="s">
        <v>19</v>
      </c>
      <c r="N429" s="214" t="s">
        <v>43</v>
      </c>
      <c r="O429" s="86"/>
      <c r="P429" s="215">
        <f>O429*H429</f>
        <v>0</v>
      </c>
      <c r="Q429" s="215">
        <v>0.00011</v>
      </c>
      <c r="R429" s="215">
        <f>Q429*H429</f>
        <v>0.026670600000000003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137</v>
      </c>
      <c r="AT429" s="217" t="s">
        <v>117</v>
      </c>
      <c r="AU429" s="217" t="s">
        <v>81</v>
      </c>
      <c r="AY429" s="19" t="s">
        <v>114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79</v>
      </c>
      <c r="BK429" s="218">
        <f>ROUND(I429*H429,2)</f>
        <v>0</v>
      </c>
      <c r="BL429" s="19" t="s">
        <v>137</v>
      </c>
      <c r="BM429" s="217" t="s">
        <v>915</v>
      </c>
    </row>
    <row r="430" spans="1:47" s="2" customFormat="1" ht="12">
      <c r="A430" s="40"/>
      <c r="B430" s="41"/>
      <c r="C430" s="42"/>
      <c r="D430" s="219" t="s">
        <v>124</v>
      </c>
      <c r="E430" s="42"/>
      <c r="F430" s="220" t="s">
        <v>916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124</v>
      </c>
      <c r="AU430" s="19" t="s">
        <v>81</v>
      </c>
    </row>
    <row r="431" spans="1:51" s="14" customFormat="1" ht="12">
      <c r="A431" s="14"/>
      <c r="B431" s="240"/>
      <c r="C431" s="241"/>
      <c r="D431" s="230" t="s">
        <v>188</v>
      </c>
      <c r="E431" s="242" t="s">
        <v>19</v>
      </c>
      <c r="F431" s="243" t="s">
        <v>917</v>
      </c>
      <c r="G431" s="241"/>
      <c r="H431" s="242" t="s">
        <v>19</v>
      </c>
      <c r="I431" s="244"/>
      <c r="J431" s="241"/>
      <c r="K431" s="241"/>
      <c r="L431" s="245"/>
      <c r="M431" s="246"/>
      <c r="N431" s="247"/>
      <c r="O431" s="247"/>
      <c r="P431" s="247"/>
      <c r="Q431" s="247"/>
      <c r="R431" s="247"/>
      <c r="S431" s="247"/>
      <c r="T431" s="24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9" t="s">
        <v>188</v>
      </c>
      <c r="AU431" s="249" t="s">
        <v>81</v>
      </c>
      <c r="AV431" s="14" t="s">
        <v>79</v>
      </c>
      <c r="AW431" s="14" t="s">
        <v>33</v>
      </c>
      <c r="AX431" s="14" t="s">
        <v>72</v>
      </c>
      <c r="AY431" s="249" t="s">
        <v>114</v>
      </c>
    </row>
    <row r="432" spans="1:51" s="13" customFormat="1" ht="12">
      <c r="A432" s="13"/>
      <c r="B432" s="228"/>
      <c r="C432" s="229"/>
      <c r="D432" s="230" t="s">
        <v>188</v>
      </c>
      <c r="E432" s="231" t="s">
        <v>19</v>
      </c>
      <c r="F432" s="232" t="s">
        <v>873</v>
      </c>
      <c r="G432" s="229"/>
      <c r="H432" s="233">
        <v>242.46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188</v>
      </c>
      <c r="AU432" s="239" t="s">
        <v>81</v>
      </c>
      <c r="AV432" s="13" t="s">
        <v>81</v>
      </c>
      <c r="AW432" s="13" t="s">
        <v>33</v>
      </c>
      <c r="AX432" s="13" t="s">
        <v>79</v>
      </c>
      <c r="AY432" s="239" t="s">
        <v>114</v>
      </c>
    </row>
    <row r="433" spans="1:63" s="12" customFormat="1" ht="22.8" customHeight="1">
      <c r="A433" s="12"/>
      <c r="B433" s="190"/>
      <c r="C433" s="191"/>
      <c r="D433" s="192" t="s">
        <v>71</v>
      </c>
      <c r="E433" s="204" t="s">
        <v>918</v>
      </c>
      <c r="F433" s="204" t="s">
        <v>919</v>
      </c>
      <c r="G433" s="191"/>
      <c r="H433" s="191"/>
      <c r="I433" s="194"/>
      <c r="J433" s="205">
        <f>BK433</f>
        <v>0</v>
      </c>
      <c r="K433" s="191"/>
      <c r="L433" s="196"/>
      <c r="M433" s="197"/>
      <c r="N433" s="198"/>
      <c r="O433" s="198"/>
      <c r="P433" s="199">
        <f>SUM(P434:P444)</f>
        <v>0</v>
      </c>
      <c r="Q433" s="198"/>
      <c r="R433" s="199">
        <f>SUM(R434:R444)</f>
        <v>0</v>
      </c>
      <c r="S433" s="198"/>
      <c r="T433" s="200">
        <f>SUM(T434:T444)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1" t="s">
        <v>79</v>
      </c>
      <c r="AT433" s="202" t="s">
        <v>71</v>
      </c>
      <c r="AU433" s="202" t="s">
        <v>79</v>
      </c>
      <c r="AY433" s="201" t="s">
        <v>114</v>
      </c>
      <c r="BK433" s="203">
        <f>SUM(BK434:BK444)</f>
        <v>0</v>
      </c>
    </row>
    <row r="434" spans="1:65" s="2" customFormat="1" ht="24.15" customHeight="1">
      <c r="A434" s="40"/>
      <c r="B434" s="41"/>
      <c r="C434" s="206" t="s">
        <v>920</v>
      </c>
      <c r="D434" s="206" t="s">
        <v>117</v>
      </c>
      <c r="E434" s="207" t="s">
        <v>921</v>
      </c>
      <c r="F434" s="208" t="s">
        <v>922</v>
      </c>
      <c r="G434" s="209" t="s">
        <v>278</v>
      </c>
      <c r="H434" s="210">
        <v>271.933</v>
      </c>
      <c r="I434" s="211"/>
      <c r="J434" s="212">
        <f>ROUND(I434*H434,2)</f>
        <v>0</v>
      </c>
      <c r="K434" s="208" t="s">
        <v>185</v>
      </c>
      <c r="L434" s="46"/>
      <c r="M434" s="213" t="s">
        <v>19</v>
      </c>
      <c r="N434" s="214" t="s">
        <v>43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137</v>
      </c>
      <c r="AT434" s="217" t="s">
        <v>117</v>
      </c>
      <c r="AU434" s="217" t="s">
        <v>81</v>
      </c>
      <c r="AY434" s="19" t="s">
        <v>114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79</v>
      </c>
      <c r="BK434" s="218">
        <f>ROUND(I434*H434,2)</f>
        <v>0</v>
      </c>
      <c r="BL434" s="19" t="s">
        <v>137</v>
      </c>
      <c r="BM434" s="217" t="s">
        <v>923</v>
      </c>
    </row>
    <row r="435" spans="1:47" s="2" customFormat="1" ht="12">
      <c r="A435" s="40"/>
      <c r="B435" s="41"/>
      <c r="C435" s="42"/>
      <c r="D435" s="219" t="s">
        <v>124</v>
      </c>
      <c r="E435" s="42"/>
      <c r="F435" s="220" t="s">
        <v>924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124</v>
      </c>
      <c r="AU435" s="19" t="s">
        <v>81</v>
      </c>
    </row>
    <row r="436" spans="1:65" s="2" customFormat="1" ht="24.15" customHeight="1">
      <c r="A436" s="40"/>
      <c r="B436" s="41"/>
      <c r="C436" s="206" t="s">
        <v>925</v>
      </c>
      <c r="D436" s="206" t="s">
        <v>117</v>
      </c>
      <c r="E436" s="207" t="s">
        <v>926</v>
      </c>
      <c r="F436" s="208" t="s">
        <v>927</v>
      </c>
      <c r="G436" s="209" t="s">
        <v>278</v>
      </c>
      <c r="H436" s="210">
        <v>1631.598</v>
      </c>
      <c r="I436" s="211"/>
      <c r="J436" s="212">
        <f>ROUND(I436*H436,2)</f>
        <v>0</v>
      </c>
      <c r="K436" s="208" t="s">
        <v>185</v>
      </c>
      <c r="L436" s="46"/>
      <c r="M436" s="213" t="s">
        <v>19</v>
      </c>
      <c r="N436" s="214" t="s">
        <v>43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137</v>
      </c>
      <c r="AT436" s="217" t="s">
        <v>117</v>
      </c>
      <c r="AU436" s="217" t="s">
        <v>81</v>
      </c>
      <c r="AY436" s="19" t="s">
        <v>114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79</v>
      </c>
      <c r="BK436" s="218">
        <f>ROUND(I436*H436,2)</f>
        <v>0</v>
      </c>
      <c r="BL436" s="19" t="s">
        <v>137</v>
      </c>
      <c r="BM436" s="217" t="s">
        <v>928</v>
      </c>
    </row>
    <row r="437" spans="1:47" s="2" customFormat="1" ht="12">
      <c r="A437" s="40"/>
      <c r="B437" s="41"/>
      <c r="C437" s="42"/>
      <c r="D437" s="219" t="s">
        <v>124</v>
      </c>
      <c r="E437" s="42"/>
      <c r="F437" s="220" t="s">
        <v>929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124</v>
      </c>
      <c r="AU437" s="19" t="s">
        <v>81</v>
      </c>
    </row>
    <row r="438" spans="1:51" s="13" customFormat="1" ht="12">
      <c r="A438" s="13"/>
      <c r="B438" s="228"/>
      <c r="C438" s="229"/>
      <c r="D438" s="230" t="s">
        <v>188</v>
      </c>
      <c r="E438" s="231" t="s">
        <v>19</v>
      </c>
      <c r="F438" s="232" t="s">
        <v>930</v>
      </c>
      <c r="G438" s="229"/>
      <c r="H438" s="233">
        <v>1631.598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188</v>
      </c>
      <c r="AU438" s="239" t="s">
        <v>81</v>
      </c>
      <c r="AV438" s="13" t="s">
        <v>81</v>
      </c>
      <c r="AW438" s="13" t="s">
        <v>33</v>
      </c>
      <c r="AX438" s="13" t="s">
        <v>79</v>
      </c>
      <c r="AY438" s="239" t="s">
        <v>114</v>
      </c>
    </row>
    <row r="439" spans="1:65" s="2" customFormat="1" ht="24.15" customHeight="1">
      <c r="A439" s="40"/>
      <c r="B439" s="41"/>
      <c r="C439" s="206" t="s">
        <v>931</v>
      </c>
      <c r="D439" s="206" t="s">
        <v>117</v>
      </c>
      <c r="E439" s="207" t="s">
        <v>932</v>
      </c>
      <c r="F439" s="208" t="s">
        <v>933</v>
      </c>
      <c r="G439" s="209" t="s">
        <v>278</v>
      </c>
      <c r="H439" s="210">
        <v>102.061</v>
      </c>
      <c r="I439" s="211"/>
      <c r="J439" s="212">
        <f>ROUND(I439*H439,2)</f>
        <v>0</v>
      </c>
      <c r="K439" s="208" t="s">
        <v>185</v>
      </c>
      <c r="L439" s="46"/>
      <c r="M439" s="213" t="s">
        <v>19</v>
      </c>
      <c r="N439" s="214" t="s">
        <v>43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137</v>
      </c>
      <c r="AT439" s="217" t="s">
        <v>117</v>
      </c>
      <c r="AU439" s="217" t="s">
        <v>81</v>
      </c>
      <c r="AY439" s="19" t="s">
        <v>114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79</v>
      </c>
      <c r="BK439" s="218">
        <f>ROUND(I439*H439,2)</f>
        <v>0</v>
      </c>
      <c r="BL439" s="19" t="s">
        <v>137</v>
      </c>
      <c r="BM439" s="217" t="s">
        <v>934</v>
      </c>
    </row>
    <row r="440" spans="1:47" s="2" customFormat="1" ht="12">
      <c r="A440" s="40"/>
      <c r="B440" s="41"/>
      <c r="C440" s="42"/>
      <c r="D440" s="219" t="s">
        <v>124</v>
      </c>
      <c r="E440" s="42"/>
      <c r="F440" s="220" t="s">
        <v>935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124</v>
      </c>
      <c r="AU440" s="19" t="s">
        <v>81</v>
      </c>
    </row>
    <row r="441" spans="1:65" s="2" customFormat="1" ht="24.15" customHeight="1">
      <c r="A441" s="40"/>
      <c r="B441" s="41"/>
      <c r="C441" s="206" t="s">
        <v>936</v>
      </c>
      <c r="D441" s="206" t="s">
        <v>117</v>
      </c>
      <c r="E441" s="207" t="s">
        <v>937</v>
      </c>
      <c r="F441" s="208" t="s">
        <v>938</v>
      </c>
      <c r="G441" s="209" t="s">
        <v>278</v>
      </c>
      <c r="H441" s="210">
        <v>25.3</v>
      </c>
      <c r="I441" s="211"/>
      <c r="J441" s="212">
        <f>ROUND(I441*H441,2)</f>
        <v>0</v>
      </c>
      <c r="K441" s="208" t="s">
        <v>185</v>
      </c>
      <c r="L441" s="46"/>
      <c r="M441" s="213" t="s">
        <v>19</v>
      </c>
      <c r="N441" s="214" t="s">
        <v>43</v>
      </c>
      <c r="O441" s="86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137</v>
      </c>
      <c r="AT441" s="217" t="s">
        <v>117</v>
      </c>
      <c r="AU441" s="217" t="s">
        <v>81</v>
      </c>
      <c r="AY441" s="19" t="s">
        <v>114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79</v>
      </c>
      <c r="BK441" s="218">
        <f>ROUND(I441*H441,2)</f>
        <v>0</v>
      </c>
      <c r="BL441" s="19" t="s">
        <v>137</v>
      </c>
      <c r="BM441" s="217" t="s">
        <v>939</v>
      </c>
    </row>
    <row r="442" spans="1:47" s="2" customFormat="1" ht="12">
      <c r="A442" s="40"/>
      <c r="B442" s="41"/>
      <c r="C442" s="42"/>
      <c r="D442" s="219" t="s">
        <v>124</v>
      </c>
      <c r="E442" s="42"/>
      <c r="F442" s="220" t="s">
        <v>940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124</v>
      </c>
      <c r="AU442" s="19" t="s">
        <v>81</v>
      </c>
    </row>
    <row r="443" spans="1:65" s="2" customFormat="1" ht="24.15" customHeight="1">
      <c r="A443" s="40"/>
      <c r="B443" s="41"/>
      <c r="C443" s="206" t="s">
        <v>941</v>
      </c>
      <c r="D443" s="206" t="s">
        <v>117</v>
      </c>
      <c r="E443" s="207" t="s">
        <v>942</v>
      </c>
      <c r="F443" s="208" t="s">
        <v>277</v>
      </c>
      <c r="G443" s="209" t="s">
        <v>278</v>
      </c>
      <c r="H443" s="210">
        <v>144.572</v>
      </c>
      <c r="I443" s="211"/>
      <c r="J443" s="212">
        <f>ROUND(I443*H443,2)</f>
        <v>0</v>
      </c>
      <c r="K443" s="208" t="s">
        <v>185</v>
      </c>
      <c r="L443" s="46"/>
      <c r="M443" s="213" t="s">
        <v>19</v>
      </c>
      <c r="N443" s="214" t="s">
        <v>43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137</v>
      </c>
      <c r="AT443" s="217" t="s">
        <v>117</v>
      </c>
      <c r="AU443" s="217" t="s">
        <v>81</v>
      </c>
      <c r="AY443" s="19" t="s">
        <v>114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79</v>
      </c>
      <c r="BK443" s="218">
        <f>ROUND(I443*H443,2)</f>
        <v>0</v>
      </c>
      <c r="BL443" s="19" t="s">
        <v>137</v>
      </c>
      <c r="BM443" s="217" t="s">
        <v>943</v>
      </c>
    </row>
    <row r="444" spans="1:47" s="2" customFormat="1" ht="12">
      <c r="A444" s="40"/>
      <c r="B444" s="41"/>
      <c r="C444" s="42"/>
      <c r="D444" s="219" t="s">
        <v>124</v>
      </c>
      <c r="E444" s="42"/>
      <c r="F444" s="220" t="s">
        <v>944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124</v>
      </c>
      <c r="AU444" s="19" t="s">
        <v>81</v>
      </c>
    </row>
    <row r="445" spans="1:63" s="12" customFormat="1" ht="22.8" customHeight="1">
      <c r="A445" s="12"/>
      <c r="B445" s="190"/>
      <c r="C445" s="191"/>
      <c r="D445" s="192" t="s">
        <v>71</v>
      </c>
      <c r="E445" s="204" t="s">
        <v>945</v>
      </c>
      <c r="F445" s="204" t="s">
        <v>946</v>
      </c>
      <c r="G445" s="191"/>
      <c r="H445" s="191"/>
      <c r="I445" s="194"/>
      <c r="J445" s="205">
        <f>BK445</f>
        <v>0</v>
      </c>
      <c r="K445" s="191"/>
      <c r="L445" s="196"/>
      <c r="M445" s="197"/>
      <c r="N445" s="198"/>
      <c r="O445" s="198"/>
      <c r="P445" s="199">
        <f>SUM(P446:P449)</f>
        <v>0</v>
      </c>
      <c r="Q445" s="198"/>
      <c r="R445" s="199">
        <f>SUM(R446:R449)</f>
        <v>0</v>
      </c>
      <c r="S445" s="198"/>
      <c r="T445" s="200">
        <f>SUM(T446:T449)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1" t="s">
        <v>79</v>
      </c>
      <c r="AT445" s="202" t="s">
        <v>71</v>
      </c>
      <c r="AU445" s="202" t="s">
        <v>79</v>
      </c>
      <c r="AY445" s="201" t="s">
        <v>114</v>
      </c>
      <c r="BK445" s="203">
        <f>SUM(BK446:BK449)</f>
        <v>0</v>
      </c>
    </row>
    <row r="446" spans="1:65" s="2" customFormat="1" ht="24.15" customHeight="1">
      <c r="A446" s="40"/>
      <c r="B446" s="41"/>
      <c r="C446" s="206" t="s">
        <v>947</v>
      </c>
      <c r="D446" s="206" t="s">
        <v>117</v>
      </c>
      <c r="E446" s="207" t="s">
        <v>948</v>
      </c>
      <c r="F446" s="208" t="s">
        <v>949</v>
      </c>
      <c r="G446" s="209" t="s">
        <v>278</v>
      </c>
      <c r="H446" s="210">
        <v>1184.57</v>
      </c>
      <c r="I446" s="211"/>
      <c r="J446" s="212">
        <f>ROUND(I446*H446,2)</f>
        <v>0</v>
      </c>
      <c r="K446" s="208" t="s">
        <v>185</v>
      </c>
      <c r="L446" s="46"/>
      <c r="M446" s="213" t="s">
        <v>19</v>
      </c>
      <c r="N446" s="214" t="s">
        <v>43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137</v>
      </c>
      <c r="AT446" s="217" t="s">
        <v>117</v>
      </c>
      <c r="AU446" s="217" t="s">
        <v>81</v>
      </c>
      <c r="AY446" s="19" t="s">
        <v>114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79</v>
      </c>
      <c r="BK446" s="218">
        <f>ROUND(I446*H446,2)</f>
        <v>0</v>
      </c>
      <c r="BL446" s="19" t="s">
        <v>137</v>
      </c>
      <c r="BM446" s="217" t="s">
        <v>950</v>
      </c>
    </row>
    <row r="447" spans="1:47" s="2" customFormat="1" ht="12">
      <c r="A447" s="40"/>
      <c r="B447" s="41"/>
      <c r="C447" s="42"/>
      <c r="D447" s="219" t="s">
        <v>124</v>
      </c>
      <c r="E447" s="42"/>
      <c r="F447" s="220" t="s">
        <v>951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124</v>
      </c>
      <c r="AU447" s="19" t="s">
        <v>81</v>
      </c>
    </row>
    <row r="448" spans="1:65" s="2" customFormat="1" ht="24.15" customHeight="1">
      <c r="A448" s="40"/>
      <c r="B448" s="41"/>
      <c r="C448" s="206" t="s">
        <v>952</v>
      </c>
      <c r="D448" s="206" t="s">
        <v>117</v>
      </c>
      <c r="E448" s="207" t="s">
        <v>953</v>
      </c>
      <c r="F448" s="208" t="s">
        <v>954</v>
      </c>
      <c r="G448" s="209" t="s">
        <v>278</v>
      </c>
      <c r="H448" s="210">
        <v>1184.57</v>
      </c>
      <c r="I448" s="211"/>
      <c r="J448" s="212">
        <f>ROUND(I448*H448,2)</f>
        <v>0</v>
      </c>
      <c r="K448" s="208" t="s">
        <v>185</v>
      </c>
      <c r="L448" s="46"/>
      <c r="M448" s="213" t="s">
        <v>19</v>
      </c>
      <c r="N448" s="214" t="s">
        <v>43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137</v>
      </c>
      <c r="AT448" s="217" t="s">
        <v>117</v>
      </c>
      <c r="AU448" s="217" t="s">
        <v>81</v>
      </c>
      <c r="AY448" s="19" t="s">
        <v>114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79</v>
      </c>
      <c r="BK448" s="218">
        <f>ROUND(I448*H448,2)</f>
        <v>0</v>
      </c>
      <c r="BL448" s="19" t="s">
        <v>137</v>
      </c>
      <c r="BM448" s="217" t="s">
        <v>955</v>
      </c>
    </row>
    <row r="449" spans="1:47" s="2" customFormat="1" ht="12">
      <c r="A449" s="40"/>
      <c r="B449" s="41"/>
      <c r="C449" s="42"/>
      <c r="D449" s="219" t="s">
        <v>124</v>
      </c>
      <c r="E449" s="42"/>
      <c r="F449" s="220" t="s">
        <v>956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124</v>
      </c>
      <c r="AU449" s="19" t="s">
        <v>81</v>
      </c>
    </row>
    <row r="450" spans="1:63" s="12" customFormat="1" ht="25.9" customHeight="1">
      <c r="A450" s="12"/>
      <c r="B450" s="190"/>
      <c r="C450" s="191"/>
      <c r="D450" s="192" t="s">
        <v>71</v>
      </c>
      <c r="E450" s="193" t="s">
        <v>957</v>
      </c>
      <c r="F450" s="193" t="s">
        <v>958</v>
      </c>
      <c r="G450" s="191"/>
      <c r="H450" s="191"/>
      <c r="I450" s="194"/>
      <c r="J450" s="195">
        <f>BK450</f>
        <v>0</v>
      </c>
      <c r="K450" s="191"/>
      <c r="L450" s="196"/>
      <c r="M450" s="197"/>
      <c r="N450" s="198"/>
      <c r="O450" s="198"/>
      <c r="P450" s="199">
        <f>P451+P458+P472+P478+P488</f>
        <v>0</v>
      </c>
      <c r="Q450" s="198"/>
      <c r="R450" s="199">
        <f>R451+R458+R472+R478+R488</f>
        <v>0.4101654</v>
      </c>
      <c r="S450" s="198"/>
      <c r="T450" s="200">
        <f>T451+T458+T472+T478+T488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1" t="s">
        <v>81</v>
      </c>
      <c r="AT450" s="202" t="s">
        <v>71</v>
      </c>
      <c r="AU450" s="202" t="s">
        <v>72</v>
      </c>
      <c r="AY450" s="201" t="s">
        <v>114</v>
      </c>
      <c r="BK450" s="203">
        <f>BK451+BK458+BK472+BK478+BK488</f>
        <v>0</v>
      </c>
    </row>
    <row r="451" spans="1:63" s="12" customFormat="1" ht="22.8" customHeight="1">
      <c r="A451" s="12"/>
      <c r="B451" s="190"/>
      <c r="C451" s="191"/>
      <c r="D451" s="192" t="s">
        <v>71</v>
      </c>
      <c r="E451" s="204" t="s">
        <v>959</v>
      </c>
      <c r="F451" s="204" t="s">
        <v>960</v>
      </c>
      <c r="G451" s="191"/>
      <c r="H451" s="191"/>
      <c r="I451" s="194"/>
      <c r="J451" s="205">
        <f>BK451</f>
        <v>0</v>
      </c>
      <c r="K451" s="191"/>
      <c r="L451" s="196"/>
      <c r="M451" s="197"/>
      <c r="N451" s="198"/>
      <c r="O451" s="198"/>
      <c r="P451" s="199">
        <f>SUM(P452:P457)</f>
        <v>0</v>
      </c>
      <c r="Q451" s="198"/>
      <c r="R451" s="199">
        <f>SUM(R452:R457)</f>
        <v>0.31128</v>
      </c>
      <c r="S451" s="198"/>
      <c r="T451" s="200">
        <f>SUM(T452:T457)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01" t="s">
        <v>81</v>
      </c>
      <c r="AT451" s="202" t="s">
        <v>71</v>
      </c>
      <c r="AU451" s="202" t="s">
        <v>79</v>
      </c>
      <c r="AY451" s="201" t="s">
        <v>114</v>
      </c>
      <c r="BK451" s="203">
        <f>SUM(BK452:BK457)</f>
        <v>0</v>
      </c>
    </row>
    <row r="452" spans="1:65" s="2" customFormat="1" ht="16.5" customHeight="1">
      <c r="A452" s="40"/>
      <c r="B452" s="41"/>
      <c r="C452" s="206" t="s">
        <v>961</v>
      </c>
      <c r="D452" s="206" t="s">
        <v>117</v>
      </c>
      <c r="E452" s="207" t="s">
        <v>962</v>
      </c>
      <c r="F452" s="208" t="s">
        <v>963</v>
      </c>
      <c r="G452" s="209" t="s">
        <v>452</v>
      </c>
      <c r="H452" s="210">
        <v>4</v>
      </c>
      <c r="I452" s="211"/>
      <c r="J452" s="212">
        <f>ROUND(I452*H452,2)</f>
        <v>0</v>
      </c>
      <c r="K452" s="208" t="s">
        <v>185</v>
      </c>
      <c r="L452" s="46"/>
      <c r="M452" s="213" t="s">
        <v>19</v>
      </c>
      <c r="N452" s="214" t="s">
        <v>43</v>
      </c>
      <c r="O452" s="86"/>
      <c r="P452" s="215">
        <f>O452*H452</f>
        <v>0</v>
      </c>
      <c r="Q452" s="215">
        <v>0.06957</v>
      </c>
      <c r="R452" s="215">
        <f>Q452*H452</f>
        <v>0.27828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270</v>
      </c>
      <c r="AT452" s="217" t="s">
        <v>117</v>
      </c>
      <c r="AU452" s="217" t="s">
        <v>81</v>
      </c>
      <c r="AY452" s="19" t="s">
        <v>114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79</v>
      </c>
      <c r="BK452" s="218">
        <f>ROUND(I452*H452,2)</f>
        <v>0</v>
      </c>
      <c r="BL452" s="19" t="s">
        <v>270</v>
      </c>
      <c r="BM452" s="217" t="s">
        <v>964</v>
      </c>
    </row>
    <row r="453" spans="1:47" s="2" customFormat="1" ht="12">
      <c r="A453" s="40"/>
      <c r="B453" s="41"/>
      <c r="C453" s="42"/>
      <c r="D453" s="219" t="s">
        <v>124</v>
      </c>
      <c r="E453" s="42"/>
      <c r="F453" s="220" t="s">
        <v>965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124</v>
      </c>
      <c r="AU453" s="19" t="s">
        <v>81</v>
      </c>
    </row>
    <row r="454" spans="1:65" s="2" customFormat="1" ht="16.5" customHeight="1">
      <c r="A454" s="40"/>
      <c r="B454" s="41"/>
      <c r="C454" s="206" t="s">
        <v>966</v>
      </c>
      <c r="D454" s="206" t="s">
        <v>117</v>
      </c>
      <c r="E454" s="207" t="s">
        <v>967</v>
      </c>
      <c r="F454" s="208" t="s">
        <v>968</v>
      </c>
      <c r="G454" s="209" t="s">
        <v>452</v>
      </c>
      <c r="H454" s="210">
        <v>22</v>
      </c>
      <c r="I454" s="211"/>
      <c r="J454" s="212">
        <f>ROUND(I454*H454,2)</f>
        <v>0</v>
      </c>
      <c r="K454" s="208" t="s">
        <v>185</v>
      </c>
      <c r="L454" s="46"/>
      <c r="M454" s="213" t="s">
        <v>19</v>
      </c>
      <c r="N454" s="214" t="s">
        <v>43</v>
      </c>
      <c r="O454" s="86"/>
      <c r="P454" s="215">
        <f>O454*H454</f>
        <v>0</v>
      </c>
      <c r="Q454" s="215">
        <v>0.0015</v>
      </c>
      <c r="R454" s="215">
        <f>Q454*H454</f>
        <v>0.033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270</v>
      </c>
      <c r="AT454" s="217" t="s">
        <v>117</v>
      </c>
      <c r="AU454" s="217" t="s">
        <v>81</v>
      </c>
      <c r="AY454" s="19" t="s">
        <v>114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79</v>
      </c>
      <c r="BK454" s="218">
        <f>ROUND(I454*H454,2)</f>
        <v>0</v>
      </c>
      <c r="BL454" s="19" t="s">
        <v>270</v>
      </c>
      <c r="BM454" s="217" t="s">
        <v>969</v>
      </c>
    </row>
    <row r="455" spans="1:47" s="2" customFormat="1" ht="12">
      <c r="A455" s="40"/>
      <c r="B455" s="41"/>
      <c r="C455" s="42"/>
      <c r="D455" s="219" t="s">
        <v>124</v>
      </c>
      <c r="E455" s="42"/>
      <c r="F455" s="220" t="s">
        <v>970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124</v>
      </c>
      <c r="AU455" s="19" t="s">
        <v>81</v>
      </c>
    </row>
    <row r="456" spans="1:65" s="2" customFormat="1" ht="24.15" customHeight="1">
      <c r="A456" s="40"/>
      <c r="B456" s="41"/>
      <c r="C456" s="206" t="s">
        <v>971</v>
      </c>
      <c r="D456" s="206" t="s">
        <v>117</v>
      </c>
      <c r="E456" s="207" t="s">
        <v>972</v>
      </c>
      <c r="F456" s="208" t="s">
        <v>973</v>
      </c>
      <c r="G456" s="209" t="s">
        <v>974</v>
      </c>
      <c r="H456" s="271"/>
      <c r="I456" s="211"/>
      <c r="J456" s="212">
        <f>ROUND(I456*H456,2)</f>
        <v>0</v>
      </c>
      <c r="K456" s="208" t="s">
        <v>185</v>
      </c>
      <c r="L456" s="46"/>
      <c r="M456" s="213" t="s">
        <v>19</v>
      </c>
      <c r="N456" s="214" t="s">
        <v>43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270</v>
      </c>
      <c r="AT456" s="217" t="s">
        <v>117</v>
      </c>
      <c r="AU456" s="217" t="s">
        <v>81</v>
      </c>
      <c r="AY456" s="19" t="s">
        <v>114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79</v>
      </c>
      <c r="BK456" s="218">
        <f>ROUND(I456*H456,2)</f>
        <v>0</v>
      </c>
      <c r="BL456" s="19" t="s">
        <v>270</v>
      </c>
      <c r="BM456" s="217" t="s">
        <v>975</v>
      </c>
    </row>
    <row r="457" spans="1:47" s="2" customFormat="1" ht="12">
      <c r="A457" s="40"/>
      <c r="B457" s="41"/>
      <c r="C457" s="42"/>
      <c r="D457" s="219" t="s">
        <v>124</v>
      </c>
      <c r="E457" s="42"/>
      <c r="F457" s="220" t="s">
        <v>976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124</v>
      </c>
      <c r="AU457" s="19" t="s">
        <v>81</v>
      </c>
    </row>
    <row r="458" spans="1:63" s="12" customFormat="1" ht="22.8" customHeight="1">
      <c r="A458" s="12"/>
      <c r="B458" s="190"/>
      <c r="C458" s="191"/>
      <c r="D458" s="192" t="s">
        <v>71</v>
      </c>
      <c r="E458" s="204" t="s">
        <v>977</v>
      </c>
      <c r="F458" s="204" t="s">
        <v>978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SUM(P459:P471)</f>
        <v>0</v>
      </c>
      <c r="Q458" s="198"/>
      <c r="R458" s="199">
        <f>SUM(R459:R471)</f>
        <v>0.03383</v>
      </c>
      <c r="S458" s="198"/>
      <c r="T458" s="200">
        <f>SUM(T459:T471)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81</v>
      </c>
      <c r="AT458" s="202" t="s">
        <v>71</v>
      </c>
      <c r="AU458" s="202" t="s">
        <v>79</v>
      </c>
      <c r="AY458" s="201" t="s">
        <v>114</v>
      </c>
      <c r="BK458" s="203">
        <f>SUM(BK459:BK471)</f>
        <v>0</v>
      </c>
    </row>
    <row r="459" spans="1:65" s="2" customFormat="1" ht="24.15" customHeight="1">
      <c r="A459" s="40"/>
      <c r="B459" s="41"/>
      <c r="C459" s="206" t="s">
        <v>979</v>
      </c>
      <c r="D459" s="206" t="s">
        <v>117</v>
      </c>
      <c r="E459" s="207" t="s">
        <v>980</v>
      </c>
      <c r="F459" s="208" t="s">
        <v>981</v>
      </c>
      <c r="G459" s="209" t="s">
        <v>215</v>
      </c>
      <c r="H459" s="210">
        <v>68</v>
      </c>
      <c r="I459" s="211"/>
      <c r="J459" s="212">
        <f>ROUND(I459*H459,2)</f>
        <v>0</v>
      </c>
      <c r="K459" s="208" t="s">
        <v>185</v>
      </c>
      <c r="L459" s="46"/>
      <c r="M459" s="213" t="s">
        <v>19</v>
      </c>
      <c r="N459" s="214" t="s">
        <v>43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270</v>
      </c>
      <c r="AT459" s="217" t="s">
        <v>117</v>
      </c>
      <c r="AU459" s="217" t="s">
        <v>81</v>
      </c>
      <c r="AY459" s="19" t="s">
        <v>114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79</v>
      </c>
      <c r="BK459" s="218">
        <f>ROUND(I459*H459,2)</f>
        <v>0</v>
      </c>
      <c r="BL459" s="19" t="s">
        <v>270</v>
      </c>
      <c r="BM459" s="217" t="s">
        <v>982</v>
      </c>
    </row>
    <row r="460" spans="1:47" s="2" customFormat="1" ht="12">
      <c r="A460" s="40"/>
      <c r="B460" s="41"/>
      <c r="C460" s="42"/>
      <c r="D460" s="219" t="s">
        <v>124</v>
      </c>
      <c r="E460" s="42"/>
      <c r="F460" s="220" t="s">
        <v>983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124</v>
      </c>
      <c r="AU460" s="19" t="s">
        <v>81</v>
      </c>
    </row>
    <row r="461" spans="1:65" s="2" customFormat="1" ht="16.5" customHeight="1">
      <c r="A461" s="40"/>
      <c r="B461" s="41"/>
      <c r="C461" s="261" t="s">
        <v>984</v>
      </c>
      <c r="D461" s="261" t="s">
        <v>293</v>
      </c>
      <c r="E461" s="262" t="s">
        <v>985</v>
      </c>
      <c r="F461" s="263" t="s">
        <v>986</v>
      </c>
      <c r="G461" s="264" t="s">
        <v>215</v>
      </c>
      <c r="H461" s="265">
        <v>71.4</v>
      </c>
      <c r="I461" s="266"/>
      <c r="J461" s="267">
        <f>ROUND(I461*H461,2)</f>
        <v>0</v>
      </c>
      <c r="K461" s="263" t="s">
        <v>185</v>
      </c>
      <c r="L461" s="268"/>
      <c r="M461" s="269" t="s">
        <v>19</v>
      </c>
      <c r="N461" s="270" t="s">
        <v>43</v>
      </c>
      <c r="O461" s="86"/>
      <c r="P461" s="215">
        <f>O461*H461</f>
        <v>0</v>
      </c>
      <c r="Q461" s="215">
        <v>0.0002</v>
      </c>
      <c r="R461" s="215">
        <f>Q461*H461</f>
        <v>0.014280000000000001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371</v>
      </c>
      <c r="AT461" s="217" t="s">
        <v>293</v>
      </c>
      <c r="AU461" s="217" t="s">
        <v>81</v>
      </c>
      <c r="AY461" s="19" t="s">
        <v>114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79</v>
      </c>
      <c r="BK461" s="218">
        <f>ROUND(I461*H461,2)</f>
        <v>0</v>
      </c>
      <c r="BL461" s="19" t="s">
        <v>270</v>
      </c>
      <c r="BM461" s="217" t="s">
        <v>987</v>
      </c>
    </row>
    <row r="462" spans="1:51" s="13" customFormat="1" ht="12">
      <c r="A462" s="13"/>
      <c r="B462" s="228"/>
      <c r="C462" s="229"/>
      <c r="D462" s="230" t="s">
        <v>188</v>
      </c>
      <c r="E462" s="229"/>
      <c r="F462" s="232" t="s">
        <v>988</v>
      </c>
      <c r="G462" s="229"/>
      <c r="H462" s="233">
        <v>71.4</v>
      </c>
      <c r="I462" s="234"/>
      <c r="J462" s="229"/>
      <c r="K462" s="229"/>
      <c r="L462" s="235"/>
      <c r="M462" s="236"/>
      <c r="N462" s="237"/>
      <c r="O462" s="237"/>
      <c r="P462" s="237"/>
      <c r="Q462" s="237"/>
      <c r="R462" s="237"/>
      <c r="S462" s="237"/>
      <c r="T462" s="23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9" t="s">
        <v>188</v>
      </c>
      <c r="AU462" s="239" t="s">
        <v>81</v>
      </c>
      <c r="AV462" s="13" t="s">
        <v>81</v>
      </c>
      <c r="AW462" s="13" t="s">
        <v>4</v>
      </c>
      <c r="AX462" s="13" t="s">
        <v>79</v>
      </c>
      <c r="AY462" s="239" t="s">
        <v>114</v>
      </c>
    </row>
    <row r="463" spans="1:65" s="2" customFormat="1" ht="24.15" customHeight="1">
      <c r="A463" s="40"/>
      <c r="B463" s="41"/>
      <c r="C463" s="206" t="s">
        <v>989</v>
      </c>
      <c r="D463" s="206" t="s">
        <v>117</v>
      </c>
      <c r="E463" s="207" t="s">
        <v>990</v>
      </c>
      <c r="F463" s="208" t="s">
        <v>991</v>
      </c>
      <c r="G463" s="209" t="s">
        <v>215</v>
      </c>
      <c r="H463" s="210">
        <v>68</v>
      </c>
      <c r="I463" s="211"/>
      <c r="J463" s="212">
        <f>ROUND(I463*H463,2)</f>
        <v>0</v>
      </c>
      <c r="K463" s="208" t="s">
        <v>185</v>
      </c>
      <c r="L463" s="46"/>
      <c r="M463" s="213" t="s">
        <v>19</v>
      </c>
      <c r="N463" s="214" t="s">
        <v>43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270</v>
      </c>
      <c r="AT463" s="217" t="s">
        <v>117</v>
      </c>
      <c r="AU463" s="217" t="s">
        <v>81</v>
      </c>
      <c r="AY463" s="19" t="s">
        <v>114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79</v>
      </c>
      <c r="BK463" s="218">
        <f>ROUND(I463*H463,2)</f>
        <v>0</v>
      </c>
      <c r="BL463" s="19" t="s">
        <v>270</v>
      </c>
      <c r="BM463" s="217" t="s">
        <v>992</v>
      </c>
    </row>
    <row r="464" spans="1:47" s="2" customFormat="1" ht="12">
      <c r="A464" s="40"/>
      <c r="B464" s="41"/>
      <c r="C464" s="42"/>
      <c r="D464" s="219" t="s">
        <v>124</v>
      </c>
      <c r="E464" s="42"/>
      <c r="F464" s="220" t="s">
        <v>993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124</v>
      </c>
      <c r="AU464" s="19" t="s">
        <v>81</v>
      </c>
    </row>
    <row r="465" spans="1:65" s="2" customFormat="1" ht="16.5" customHeight="1">
      <c r="A465" s="40"/>
      <c r="B465" s="41"/>
      <c r="C465" s="261" t="s">
        <v>994</v>
      </c>
      <c r="D465" s="261" t="s">
        <v>293</v>
      </c>
      <c r="E465" s="262" t="s">
        <v>995</v>
      </c>
      <c r="F465" s="263" t="s">
        <v>996</v>
      </c>
      <c r="G465" s="264" t="s">
        <v>215</v>
      </c>
      <c r="H465" s="265">
        <v>78.2</v>
      </c>
      <c r="I465" s="266"/>
      <c r="J465" s="267">
        <f>ROUND(I465*H465,2)</f>
        <v>0</v>
      </c>
      <c r="K465" s="263" t="s">
        <v>185</v>
      </c>
      <c r="L465" s="268"/>
      <c r="M465" s="269" t="s">
        <v>19</v>
      </c>
      <c r="N465" s="270" t="s">
        <v>43</v>
      </c>
      <c r="O465" s="86"/>
      <c r="P465" s="215">
        <f>O465*H465</f>
        <v>0</v>
      </c>
      <c r="Q465" s="215">
        <v>0.00025</v>
      </c>
      <c r="R465" s="215">
        <f>Q465*H465</f>
        <v>0.01955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371</v>
      </c>
      <c r="AT465" s="217" t="s">
        <v>293</v>
      </c>
      <c r="AU465" s="217" t="s">
        <v>81</v>
      </c>
      <c r="AY465" s="19" t="s">
        <v>114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79</v>
      </c>
      <c r="BK465" s="218">
        <f>ROUND(I465*H465,2)</f>
        <v>0</v>
      </c>
      <c r="BL465" s="19" t="s">
        <v>270</v>
      </c>
      <c r="BM465" s="217" t="s">
        <v>997</v>
      </c>
    </row>
    <row r="466" spans="1:51" s="13" customFormat="1" ht="12">
      <c r="A466" s="13"/>
      <c r="B466" s="228"/>
      <c r="C466" s="229"/>
      <c r="D466" s="230" t="s">
        <v>188</v>
      </c>
      <c r="E466" s="229"/>
      <c r="F466" s="232" t="s">
        <v>998</v>
      </c>
      <c r="G466" s="229"/>
      <c r="H466" s="233">
        <v>78.2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9" t="s">
        <v>188</v>
      </c>
      <c r="AU466" s="239" t="s">
        <v>81</v>
      </c>
      <c r="AV466" s="13" t="s">
        <v>81</v>
      </c>
      <c r="AW466" s="13" t="s">
        <v>4</v>
      </c>
      <c r="AX466" s="13" t="s">
        <v>79</v>
      </c>
      <c r="AY466" s="239" t="s">
        <v>114</v>
      </c>
    </row>
    <row r="467" spans="1:65" s="2" customFormat="1" ht="24.9" customHeight="1">
      <c r="A467" s="40"/>
      <c r="B467" s="41"/>
      <c r="C467" s="206" t="s">
        <v>999</v>
      </c>
      <c r="D467" s="206" t="s">
        <v>117</v>
      </c>
      <c r="E467" s="207" t="s">
        <v>1000</v>
      </c>
      <c r="F467" s="208" t="s">
        <v>1001</v>
      </c>
      <c r="G467" s="209" t="s">
        <v>452</v>
      </c>
      <c r="H467" s="210">
        <v>2</v>
      </c>
      <c r="I467" s="211"/>
      <c r="J467" s="212">
        <f>ROUND(I467*H467,2)</f>
        <v>0</v>
      </c>
      <c r="K467" s="208" t="s">
        <v>19</v>
      </c>
      <c r="L467" s="46"/>
      <c r="M467" s="213" t="s">
        <v>19</v>
      </c>
      <c r="N467" s="214" t="s">
        <v>43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270</v>
      </c>
      <c r="AT467" s="217" t="s">
        <v>117</v>
      </c>
      <c r="AU467" s="217" t="s">
        <v>81</v>
      </c>
      <c r="AY467" s="19" t="s">
        <v>114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79</v>
      </c>
      <c r="BK467" s="218">
        <f>ROUND(I467*H467,2)</f>
        <v>0</v>
      </c>
      <c r="BL467" s="19" t="s">
        <v>270</v>
      </c>
      <c r="BM467" s="217" t="s">
        <v>1002</v>
      </c>
    </row>
    <row r="468" spans="1:65" s="2" customFormat="1" ht="24.15" customHeight="1">
      <c r="A468" s="40"/>
      <c r="B468" s="41"/>
      <c r="C468" s="206" t="s">
        <v>1003</v>
      </c>
      <c r="D468" s="206" t="s">
        <v>117</v>
      </c>
      <c r="E468" s="207" t="s">
        <v>1004</v>
      </c>
      <c r="F468" s="208" t="s">
        <v>1005</v>
      </c>
      <c r="G468" s="209" t="s">
        <v>452</v>
      </c>
      <c r="H468" s="210">
        <v>1</v>
      </c>
      <c r="I468" s="211"/>
      <c r="J468" s="212">
        <f>ROUND(I468*H468,2)</f>
        <v>0</v>
      </c>
      <c r="K468" s="208" t="s">
        <v>185</v>
      </c>
      <c r="L468" s="46"/>
      <c r="M468" s="213" t="s">
        <v>19</v>
      </c>
      <c r="N468" s="214" t="s">
        <v>43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270</v>
      </c>
      <c r="AT468" s="217" t="s">
        <v>117</v>
      </c>
      <c r="AU468" s="217" t="s">
        <v>81</v>
      </c>
      <c r="AY468" s="19" t="s">
        <v>114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79</v>
      </c>
      <c r="BK468" s="218">
        <f>ROUND(I468*H468,2)</f>
        <v>0</v>
      </c>
      <c r="BL468" s="19" t="s">
        <v>270</v>
      </c>
      <c r="BM468" s="217" t="s">
        <v>1006</v>
      </c>
    </row>
    <row r="469" spans="1:47" s="2" customFormat="1" ht="12">
      <c r="A469" s="40"/>
      <c r="B469" s="41"/>
      <c r="C469" s="42"/>
      <c r="D469" s="219" t="s">
        <v>124</v>
      </c>
      <c r="E469" s="42"/>
      <c r="F469" s="220" t="s">
        <v>1007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124</v>
      </c>
      <c r="AU469" s="19" t="s">
        <v>81</v>
      </c>
    </row>
    <row r="470" spans="1:65" s="2" customFormat="1" ht="24.15" customHeight="1">
      <c r="A470" s="40"/>
      <c r="B470" s="41"/>
      <c r="C470" s="206" t="s">
        <v>1008</v>
      </c>
      <c r="D470" s="206" t="s">
        <v>117</v>
      </c>
      <c r="E470" s="207" t="s">
        <v>1009</v>
      </c>
      <c r="F470" s="208" t="s">
        <v>1010</v>
      </c>
      <c r="G470" s="209" t="s">
        <v>974</v>
      </c>
      <c r="H470" s="271"/>
      <c r="I470" s="211"/>
      <c r="J470" s="212">
        <f>ROUND(I470*H470,2)</f>
        <v>0</v>
      </c>
      <c r="K470" s="208" t="s">
        <v>185</v>
      </c>
      <c r="L470" s="46"/>
      <c r="M470" s="213" t="s">
        <v>19</v>
      </c>
      <c r="N470" s="214" t="s">
        <v>43</v>
      </c>
      <c r="O470" s="86"/>
      <c r="P470" s="215">
        <f>O470*H470</f>
        <v>0</v>
      </c>
      <c r="Q470" s="215">
        <v>0</v>
      </c>
      <c r="R470" s="215">
        <f>Q470*H470</f>
        <v>0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270</v>
      </c>
      <c r="AT470" s="217" t="s">
        <v>117</v>
      </c>
      <c r="AU470" s="217" t="s">
        <v>81</v>
      </c>
      <c r="AY470" s="19" t="s">
        <v>114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79</v>
      </c>
      <c r="BK470" s="218">
        <f>ROUND(I470*H470,2)</f>
        <v>0</v>
      </c>
      <c r="BL470" s="19" t="s">
        <v>270</v>
      </c>
      <c r="BM470" s="217" t="s">
        <v>1011</v>
      </c>
    </row>
    <row r="471" spans="1:47" s="2" customFormat="1" ht="12">
      <c r="A471" s="40"/>
      <c r="B471" s="41"/>
      <c r="C471" s="42"/>
      <c r="D471" s="219" t="s">
        <v>124</v>
      </c>
      <c r="E471" s="42"/>
      <c r="F471" s="220" t="s">
        <v>1012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124</v>
      </c>
      <c r="AU471" s="19" t="s">
        <v>81</v>
      </c>
    </row>
    <row r="472" spans="1:63" s="12" customFormat="1" ht="22.8" customHeight="1">
      <c r="A472" s="12"/>
      <c r="B472" s="190"/>
      <c r="C472" s="191"/>
      <c r="D472" s="192" t="s">
        <v>71</v>
      </c>
      <c r="E472" s="204" t="s">
        <v>1013</v>
      </c>
      <c r="F472" s="204" t="s">
        <v>1014</v>
      </c>
      <c r="G472" s="191"/>
      <c r="H472" s="191"/>
      <c r="I472" s="194"/>
      <c r="J472" s="205">
        <f>BK472</f>
        <v>0</v>
      </c>
      <c r="K472" s="191"/>
      <c r="L472" s="196"/>
      <c r="M472" s="197"/>
      <c r="N472" s="198"/>
      <c r="O472" s="198"/>
      <c r="P472" s="199">
        <f>SUM(P473:P477)</f>
        <v>0</v>
      </c>
      <c r="Q472" s="198"/>
      <c r="R472" s="199">
        <f>SUM(R473:R477)</f>
        <v>0.018770000000000002</v>
      </c>
      <c r="S472" s="198"/>
      <c r="T472" s="200">
        <f>SUM(T473:T477)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01" t="s">
        <v>81</v>
      </c>
      <c r="AT472" s="202" t="s">
        <v>71</v>
      </c>
      <c r="AU472" s="202" t="s">
        <v>79</v>
      </c>
      <c r="AY472" s="201" t="s">
        <v>114</v>
      </c>
      <c r="BK472" s="203">
        <f>SUM(BK473:BK477)</f>
        <v>0</v>
      </c>
    </row>
    <row r="473" spans="1:65" s="2" customFormat="1" ht="24.15" customHeight="1">
      <c r="A473" s="40"/>
      <c r="B473" s="41"/>
      <c r="C473" s="206" t="s">
        <v>1015</v>
      </c>
      <c r="D473" s="206" t="s">
        <v>117</v>
      </c>
      <c r="E473" s="207" t="s">
        <v>1016</v>
      </c>
      <c r="F473" s="208" t="s">
        <v>1017</v>
      </c>
      <c r="G473" s="209" t="s">
        <v>452</v>
      </c>
      <c r="H473" s="210">
        <v>1</v>
      </c>
      <c r="I473" s="211"/>
      <c r="J473" s="212">
        <f>ROUND(I473*H473,2)</f>
        <v>0</v>
      </c>
      <c r="K473" s="208" t="s">
        <v>19</v>
      </c>
      <c r="L473" s="46"/>
      <c r="M473" s="213" t="s">
        <v>19</v>
      </c>
      <c r="N473" s="214" t="s">
        <v>43</v>
      </c>
      <c r="O473" s="86"/>
      <c r="P473" s="215">
        <f>O473*H473</f>
        <v>0</v>
      </c>
      <c r="Q473" s="215">
        <v>0.00312</v>
      </c>
      <c r="R473" s="215">
        <f>Q473*H473</f>
        <v>0.00312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270</v>
      </c>
      <c r="AT473" s="217" t="s">
        <v>117</v>
      </c>
      <c r="AU473" s="217" t="s">
        <v>81</v>
      </c>
      <c r="AY473" s="19" t="s">
        <v>114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79</v>
      </c>
      <c r="BK473" s="218">
        <f>ROUND(I473*H473,2)</f>
        <v>0</v>
      </c>
      <c r="BL473" s="19" t="s">
        <v>270</v>
      </c>
      <c r="BM473" s="217" t="s">
        <v>1018</v>
      </c>
    </row>
    <row r="474" spans="1:65" s="2" customFormat="1" ht="16.5" customHeight="1">
      <c r="A474" s="40"/>
      <c r="B474" s="41"/>
      <c r="C474" s="206" t="s">
        <v>1019</v>
      </c>
      <c r="D474" s="206" t="s">
        <v>117</v>
      </c>
      <c r="E474" s="207" t="s">
        <v>1020</v>
      </c>
      <c r="F474" s="208" t="s">
        <v>1021</v>
      </c>
      <c r="G474" s="209" t="s">
        <v>215</v>
      </c>
      <c r="H474" s="210">
        <v>5</v>
      </c>
      <c r="I474" s="211"/>
      <c r="J474" s="212">
        <f>ROUND(I474*H474,2)</f>
        <v>0</v>
      </c>
      <c r="K474" s="208" t="s">
        <v>185</v>
      </c>
      <c r="L474" s="46"/>
      <c r="M474" s="213" t="s">
        <v>19</v>
      </c>
      <c r="N474" s="214" t="s">
        <v>43</v>
      </c>
      <c r="O474" s="86"/>
      <c r="P474" s="215">
        <f>O474*H474</f>
        <v>0</v>
      </c>
      <c r="Q474" s="215">
        <v>0.00313</v>
      </c>
      <c r="R474" s="215">
        <f>Q474*H474</f>
        <v>0.01565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270</v>
      </c>
      <c r="AT474" s="217" t="s">
        <v>117</v>
      </c>
      <c r="AU474" s="217" t="s">
        <v>81</v>
      </c>
      <c r="AY474" s="19" t="s">
        <v>114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79</v>
      </c>
      <c r="BK474" s="218">
        <f>ROUND(I474*H474,2)</f>
        <v>0</v>
      </c>
      <c r="BL474" s="19" t="s">
        <v>270</v>
      </c>
      <c r="BM474" s="217" t="s">
        <v>1022</v>
      </c>
    </row>
    <row r="475" spans="1:47" s="2" customFormat="1" ht="12">
      <c r="A475" s="40"/>
      <c r="B475" s="41"/>
      <c r="C475" s="42"/>
      <c r="D475" s="219" t="s">
        <v>124</v>
      </c>
      <c r="E475" s="42"/>
      <c r="F475" s="220" t="s">
        <v>1023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124</v>
      </c>
      <c r="AU475" s="19" t="s">
        <v>81</v>
      </c>
    </row>
    <row r="476" spans="1:65" s="2" customFormat="1" ht="24.15" customHeight="1">
      <c r="A476" s="40"/>
      <c r="B476" s="41"/>
      <c r="C476" s="206" t="s">
        <v>1024</v>
      </c>
      <c r="D476" s="206" t="s">
        <v>117</v>
      </c>
      <c r="E476" s="207" t="s">
        <v>1025</v>
      </c>
      <c r="F476" s="208" t="s">
        <v>1026</v>
      </c>
      <c r="G476" s="209" t="s">
        <v>974</v>
      </c>
      <c r="H476" s="271"/>
      <c r="I476" s="211"/>
      <c r="J476" s="212">
        <f>ROUND(I476*H476,2)</f>
        <v>0</v>
      </c>
      <c r="K476" s="208" t="s">
        <v>185</v>
      </c>
      <c r="L476" s="46"/>
      <c r="M476" s="213" t="s">
        <v>19</v>
      </c>
      <c r="N476" s="214" t="s">
        <v>43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270</v>
      </c>
      <c r="AT476" s="217" t="s">
        <v>117</v>
      </c>
      <c r="AU476" s="217" t="s">
        <v>81</v>
      </c>
      <c r="AY476" s="19" t="s">
        <v>114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79</v>
      </c>
      <c r="BK476" s="218">
        <f>ROUND(I476*H476,2)</f>
        <v>0</v>
      </c>
      <c r="BL476" s="19" t="s">
        <v>270</v>
      </c>
      <c r="BM476" s="217" t="s">
        <v>1027</v>
      </c>
    </row>
    <row r="477" spans="1:47" s="2" customFormat="1" ht="12">
      <c r="A477" s="40"/>
      <c r="B477" s="41"/>
      <c r="C477" s="42"/>
      <c r="D477" s="219" t="s">
        <v>124</v>
      </c>
      <c r="E477" s="42"/>
      <c r="F477" s="220" t="s">
        <v>1028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124</v>
      </c>
      <c r="AU477" s="19" t="s">
        <v>81</v>
      </c>
    </row>
    <row r="478" spans="1:63" s="12" customFormat="1" ht="22.8" customHeight="1">
      <c r="A478" s="12"/>
      <c r="B478" s="190"/>
      <c r="C478" s="191"/>
      <c r="D478" s="192" t="s">
        <v>71</v>
      </c>
      <c r="E478" s="204" t="s">
        <v>1029</v>
      </c>
      <c r="F478" s="204" t="s">
        <v>1030</v>
      </c>
      <c r="G478" s="191"/>
      <c r="H478" s="191"/>
      <c r="I478" s="194"/>
      <c r="J478" s="205">
        <f>BK478</f>
        <v>0</v>
      </c>
      <c r="K478" s="191"/>
      <c r="L478" s="196"/>
      <c r="M478" s="197"/>
      <c r="N478" s="198"/>
      <c r="O478" s="198"/>
      <c r="P478" s="199">
        <f>SUM(P479:P487)</f>
        <v>0</v>
      </c>
      <c r="Q478" s="198"/>
      <c r="R478" s="199">
        <f>SUM(R479:R487)</f>
        <v>0</v>
      </c>
      <c r="S478" s="198"/>
      <c r="T478" s="200">
        <f>SUM(T479:T487)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01" t="s">
        <v>81</v>
      </c>
      <c r="AT478" s="202" t="s">
        <v>71</v>
      </c>
      <c r="AU478" s="202" t="s">
        <v>79</v>
      </c>
      <c r="AY478" s="201" t="s">
        <v>114</v>
      </c>
      <c r="BK478" s="203">
        <f>SUM(BK479:BK487)</f>
        <v>0</v>
      </c>
    </row>
    <row r="479" spans="1:65" s="2" customFormat="1" ht="16.5" customHeight="1">
      <c r="A479" s="40"/>
      <c r="B479" s="41"/>
      <c r="C479" s="206" t="s">
        <v>1031</v>
      </c>
      <c r="D479" s="206" t="s">
        <v>117</v>
      </c>
      <c r="E479" s="207" t="s">
        <v>1032</v>
      </c>
      <c r="F479" s="208" t="s">
        <v>1033</v>
      </c>
      <c r="G479" s="209" t="s">
        <v>215</v>
      </c>
      <c r="H479" s="210">
        <v>110.1</v>
      </c>
      <c r="I479" s="211"/>
      <c r="J479" s="212">
        <f>ROUND(I479*H479,2)</f>
        <v>0</v>
      </c>
      <c r="K479" s="208" t="s">
        <v>19</v>
      </c>
      <c r="L479" s="46"/>
      <c r="M479" s="213" t="s">
        <v>19</v>
      </c>
      <c r="N479" s="214" t="s">
        <v>43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270</v>
      </c>
      <c r="AT479" s="217" t="s">
        <v>117</v>
      </c>
      <c r="AU479" s="217" t="s">
        <v>81</v>
      </c>
      <c r="AY479" s="19" t="s">
        <v>114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79</v>
      </c>
      <c r="BK479" s="218">
        <f>ROUND(I479*H479,2)</f>
        <v>0</v>
      </c>
      <c r="BL479" s="19" t="s">
        <v>270</v>
      </c>
      <c r="BM479" s="217" t="s">
        <v>1034</v>
      </c>
    </row>
    <row r="480" spans="1:65" s="2" customFormat="1" ht="16.5" customHeight="1">
      <c r="A480" s="40"/>
      <c r="B480" s="41"/>
      <c r="C480" s="206" t="s">
        <v>1035</v>
      </c>
      <c r="D480" s="206" t="s">
        <v>117</v>
      </c>
      <c r="E480" s="207" t="s">
        <v>1036</v>
      </c>
      <c r="F480" s="208" t="s">
        <v>1037</v>
      </c>
      <c r="G480" s="209" t="s">
        <v>452</v>
      </c>
      <c r="H480" s="210">
        <v>9</v>
      </c>
      <c r="I480" s="211"/>
      <c r="J480" s="212">
        <f>ROUND(I480*H480,2)</f>
        <v>0</v>
      </c>
      <c r="K480" s="208" t="s">
        <v>19</v>
      </c>
      <c r="L480" s="46"/>
      <c r="M480" s="213" t="s">
        <v>19</v>
      </c>
      <c r="N480" s="214" t="s">
        <v>43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270</v>
      </c>
      <c r="AT480" s="217" t="s">
        <v>117</v>
      </c>
      <c r="AU480" s="217" t="s">
        <v>81</v>
      </c>
      <c r="AY480" s="19" t="s">
        <v>114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79</v>
      </c>
      <c r="BK480" s="218">
        <f>ROUND(I480*H480,2)</f>
        <v>0</v>
      </c>
      <c r="BL480" s="19" t="s">
        <v>270</v>
      </c>
      <c r="BM480" s="217" t="s">
        <v>1038</v>
      </c>
    </row>
    <row r="481" spans="1:65" s="2" customFormat="1" ht="16.5" customHeight="1">
      <c r="A481" s="40"/>
      <c r="B481" s="41"/>
      <c r="C481" s="206" t="s">
        <v>1039</v>
      </c>
      <c r="D481" s="206" t="s">
        <v>117</v>
      </c>
      <c r="E481" s="207" t="s">
        <v>1040</v>
      </c>
      <c r="F481" s="208" t="s">
        <v>1041</v>
      </c>
      <c r="G481" s="209" t="s">
        <v>452</v>
      </c>
      <c r="H481" s="210">
        <v>2</v>
      </c>
      <c r="I481" s="211"/>
      <c r="J481" s="212">
        <f>ROUND(I481*H481,2)</f>
        <v>0</v>
      </c>
      <c r="K481" s="208" t="s">
        <v>19</v>
      </c>
      <c r="L481" s="46"/>
      <c r="M481" s="213" t="s">
        <v>19</v>
      </c>
      <c r="N481" s="214" t="s">
        <v>43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270</v>
      </c>
      <c r="AT481" s="217" t="s">
        <v>117</v>
      </c>
      <c r="AU481" s="217" t="s">
        <v>81</v>
      </c>
      <c r="AY481" s="19" t="s">
        <v>114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79</v>
      </c>
      <c r="BK481" s="218">
        <f>ROUND(I481*H481,2)</f>
        <v>0</v>
      </c>
      <c r="BL481" s="19" t="s">
        <v>270</v>
      </c>
      <c r="BM481" s="217" t="s">
        <v>1042</v>
      </c>
    </row>
    <row r="482" spans="1:65" s="2" customFormat="1" ht="16.5" customHeight="1">
      <c r="A482" s="40"/>
      <c r="B482" s="41"/>
      <c r="C482" s="206" t="s">
        <v>1043</v>
      </c>
      <c r="D482" s="206" t="s">
        <v>117</v>
      </c>
      <c r="E482" s="207" t="s">
        <v>1044</v>
      </c>
      <c r="F482" s="208" t="s">
        <v>1045</v>
      </c>
      <c r="G482" s="209" t="s">
        <v>452</v>
      </c>
      <c r="H482" s="210">
        <v>4</v>
      </c>
      <c r="I482" s="211"/>
      <c r="J482" s="212">
        <f>ROUND(I482*H482,2)</f>
        <v>0</v>
      </c>
      <c r="K482" s="208" t="s">
        <v>19</v>
      </c>
      <c r="L482" s="46"/>
      <c r="M482" s="213" t="s">
        <v>19</v>
      </c>
      <c r="N482" s="214" t="s">
        <v>43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270</v>
      </c>
      <c r="AT482" s="217" t="s">
        <v>117</v>
      </c>
      <c r="AU482" s="217" t="s">
        <v>81</v>
      </c>
      <c r="AY482" s="19" t="s">
        <v>114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79</v>
      </c>
      <c r="BK482" s="218">
        <f>ROUND(I482*H482,2)</f>
        <v>0</v>
      </c>
      <c r="BL482" s="19" t="s">
        <v>270</v>
      </c>
      <c r="BM482" s="217" t="s">
        <v>1046</v>
      </c>
    </row>
    <row r="483" spans="1:65" s="2" customFormat="1" ht="24.15" customHeight="1">
      <c r="A483" s="40"/>
      <c r="B483" s="41"/>
      <c r="C483" s="206" t="s">
        <v>1047</v>
      </c>
      <c r="D483" s="206" t="s">
        <v>117</v>
      </c>
      <c r="E483" s="207" t="s">
        <v>1048</v>
      </c>
      <c r="F483" s="208" t="s">
        <v>1049</v>
      </c>
      <c r="G483" s="209" t="s">
        <v>452</v>
      </c>
      <c r="H483" s="210">
        <v>20</v>
      </c>
      <c r="I483" s="211"/>
      <c r="J483" s="212">
        <f>ROUND(I483*H483,2)</f>
        <v>0</v>
      </c>
      <c r="K483" s="208" t="s">
        <v>19</v>
      </c>
      <c r="L483" s="46"/>
      <c r="M483" s="213" t="s">
        <v>19</v>
      </c>
      <c r="N483" s="214" t="s">
        <v>43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270</v>
      </c>
      <c r="AT483" s="217" t="s">
        <v>117</v>
      </c>
      <c r="AU483" s="217" t="s">
        <v>81</v>
      </c>
      <c r="AY483" s="19" t="s">
        <v>114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79</v>
      </c>
      <c r="BK483" s="218">
        <f>ROUND(I483*H483,2)</f>
        <v>0</v>
      </c>
      <c r="BL483" s="19" t="s">
        <v>270</v>
      </c>
      <c r="BM483" s="217" t="s">
        <v>1050</v>
      </c>
    </row>
    <row r="484" spans="1:65" s="2" customFormat="1" ht="24.15" customHeight="1">
      <c r="A484" s="40"/>
      <c r="B484" s="41"/>
      <c r="C484" s="206" t="s">
        <v>1051</v>
      </c>
      <c r="D484" s="206" t="s">
        <v>117</v>
      </c>
      <c r="E484" s="207" t="s">
        <v>1052</v>
      </c>
      <c r="F484" s="208" t="s">
        <v>1053</v>
      </c>
      <c r="G484" s="209" t="s">
        <v>452</v>
      </c>
      <c r="H484" s="210">
        <v>44</v>
      </c>
      <c r="I484" s="211"/>
      <c r="J484" s="212">
        <f>ROUND(I484*H484,2)</f>
        <v>0</v>
      </c>
      <c r="K484" s="208" t="s">
        <v>19</v>
      </c>
      <c r="L484" s="46"/>
      <c r="M484" s="213" t="s">
        <v>19</v>
      </c>
      <c r="N484" s="214" t="s">
        <v>43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270</v>
      </c>
      <c r="AT484" s="217" t="s">
        <v>117</v>
      </c>
      <c r="AU484" s="217" t="s">
        <v>81</v>
      </c>
      <c r="AY484" s="19" t="s">
        <v>114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79</v>
      </c>
      <c r="BK484" s="218">
        <f>ROUND(I484*H484,2)</f>
        <v>0</v>
      </c>
      <c r="BL484" s="19" t="s">
        <v>270</v>
      </c>
      <c r="BM484" s="217" t="s">
        <v>1054</v>
      </c>
    </row>
    <row r="485" spans="1:65" s="2" customFormat="1" ht="16.5" customHeight="1">
      <c r="A485" s="40"/>
      <c r="B485" s="41"/>
      <c r="C485" s="206" t="s">
        <v>1055</v>
      </c>
      <c r="D485" s="206" t="s">
        <v>117</v>
      </c>
      <c r="E485" s="207" t="s">
        <v>1056</v>
      </c>
      <c r="F485" s="208" t="s">
        <v>1057</v>
      </c>
      <c r="G485" s="209" t="s">
        <v>452</v>
      </c>
      <c r="H485" s="210">
        <v>44</v>
      </c>
      <c r="I485" s="211"/>
      <c r="J485" s="212">
        <f>ROUND(I485*H485,2)</f>
        <v>0</v>
      </c>
      <c r="K485" s="208" t="s">
        <v>19</v>
      </c>
      <c r="L485" s="46"/>
      <c r="M485" s="213" t="s">
        <v>19</v>
      </c>
      <c r="N485" s="214" t="s">
        <v>43</v>
      </c>
      <c r="O485" s="86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7" t="s">
        <v>270</v>
      </c>
      <c r="AT485" s="217" t="s">
        <v>117</v>
      </c>
      <c r="AU485" s="217" t="s">
        <v>81</v>
      </c>
      <c r="AY485" s="19" t="s">
        <v>114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9" t="s">
        <v>79</v>
      </c>
      <c r="BK485" s="218">
        <f>ROUND(I485*H485,2)</f>
        <v>0</v>
      </c>
      <c r="BL485" s="19" t="s">
        <v>270</v>
      </c>
      <c r="BM485" s="217" t="s">
        <v>1058</v>
      </c>
    </row>
    <row r="486" spans="1:65" s="2" customFormat="1" ht="24.15" customHeight="1">
      <c r="A486" s="40"/>
      <c r="B486" s="41"/>
      <c r="C486" s="206" t="s">
        <v>1059</v>
      </c>
      <c r="D486" s="206" t="s">
        <v>117</v>
      </c>
      <c r="E486" s="207" t="s">
        <v>1060</v>
      </c>
      <c r="F486" s="208" t="s">
        <v>1061</v>
      </c>
      <c r="G486" s="209" t="s">
        <v>974</v>
      </c>
      <c r="H486" s="271"/>
      <c r="I486" s="211"/>
      <c r="J486" s="212">
        <f>ROUND(I486*H486,2)</f>
        <v>0</v>
      </c>
      <c r="K486" s="208" t="s">
        <v>185</v>
      </c>
      <c r="L486" s="46"/>
      <c r="M486" s="213" t="s">
        <v>19</v>
      </c>
      <c r="N486" s="214" t="s">
        <v>43</v>
      </c>
      <c r="O486" s="86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270</v>
      </c>
      <c r="AT486" s="217" t="s">
        <v>117</v>
      </c>
      <c r="AU486" s="217" t="s">
        <v>81</v>
      </c>
      <c r="AY486" s="19" t="s">
        <v>114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79</v>
      </c>
      <c r="BK486" s="218">
        <f>ROUND(I486*H486,2)</f>
        <v>0</v>
      </c>
      <c r="BL486" s="19" t="s">
        <v>270</v>
      </c>
      <c r="BM486" s="217" t="s">
        <v>1062</v>
      </c>
    </row>
    <row r="487" spans="1:47" s="2" customFormat="1" ht="12">
      <c r="A487" s="40"/>
      <c r="B487" s="41"/>
      <c r="C487" s="42"/>
      <c r="D487" s="219" t="s">
        <v>124</v>
      </c>
      <c r="E487" s="42"/>
      <c r="F487" s="220" t="s">
        <v>1063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124</v>
      </c>
      <c r="AU487" s="19" t="s">
        <v>81</v>
      </c>
    </row>
    <row r="488" spans="1:63" s="12" customFormat="1" ht="22.8" customHeight="1">
      <c r="A488" s="12"/>
      <c r="B488" s="190"/>
      <c r="C488" s="191"/>
      <c r="D488" s="192" t="s">
        <v>71</v>
      </c>
      <c r="E488" s="204" t="s">
        <v>1064</v>
      </c>
      <c r="F488" s="204" t="s">
        <v>1065</v>
      </c>
      <c r="G488" s="191"/>
      <c r="H488" s="191"/>
      <c r="I488" s="194"/>
      <c r="J488" s="205">
        <f>BK488</f>
        <v>0</v>
      </c>
      <c r="K488" s="191"/>
      <c r="L488" s="196"/>
      <c r="M488" s="197"/>
      <c r="N488" s="198"/>
      <c r="O488" s="198"/>
      <c r="P488" s="199">
        <f>SUM(P489:P521)</f>
        <v>0</v>
      </c>
      <c r="Q488" s="198"/>
      <c r="R488" s="199">
        <f>SUM(R489:R521)</f>
        <v>0.046285400000000004</v>
      </c>
      <c r="S488" s="198"/>
      <c r="T488" s="200">
        <f>SUM(T489:T521)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1" t="s">
        <v>81</v>
      </c>
      <c r="AT488" s="202" t="s">
        <v>71</v>
      </c>
      <c r="AU488" s="202" t="s">
        <v>79</v>
      </c>
      <c r="AY488" s="201" t="s">
        <v>114</v>
      </c>
      <c r="BK488" s="203">
        <f>SUM(BK489:BK521)</f>
        <v>0</v>
      </c>
    </row>
    <row r="489" spans="1:65" s="2" customFormat="1" ht="16.5" customHeight="1">
      <c r="A489" s="40"/>
      <c r="B489" s="41"/>
      <c r="C489" s="206" t="s">
        <v>1066</v>
      </c>
      <c r="D489" s="206" t="s">
        <v>117</v>
      </c>
      <c r="E489" s="207" t="s">
        <v>1067</v>
      </c>
      <c r="F489" s="208" t="s">
        <v>1068</v>
      </c>
      <c r="G489" s="209" t="s">
        <v>184</v>
      </c>
      <c r="H489" s="210">
        <v>14.08</v>
      </c>
      <c r="I489" s="211"/>
      <c r="J489" s="212">
        <f>ROUND(I489*H489,2)</f>
        <v>0</v>
      </c>
      <c r="K489" s="208" t="s">
        <v>185</v>
      </c>
      <c r="L489" s="46"/>
      <c r="M489" s="213" t="s">
        <v>19</v>
      </c>
      <c r="N489" s="214" t="s">
        <v>43</v>
      </c>
      <c r="O489" s="86"/>
      <c r="P489" s="215">
        <f>O489*H489</f>
        <v>0</v>
      </c>
      <c r="Q489" s="215">
        <v>0.00014</v>
      </c>
      <c r="R489" s="215">
        <f>Q489*H489</f>
        <v>0.0019711999999999998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270</v>
      </c>
      <c r="AT489" s="217" t="s">
        <v>117</v>
      </c>
      <c r="AU489" s="217" t="s">
        <v>81</v>
      </c>
      <c r="AY489" s="19" t="s">
        <v>114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79</v>
      </c>
      <c r="BK489" s="218">
        <f>ROUND(I489*H489,2)</f>
        <v>0</v>
      </c>
      <c r="BL489" s="19" t="s">
        <v>270</v>
      </c>
      <c r="BM489" s="217" t="s">
        <v>1069</v>
      </c>
    </row>
    <row r="490" spans="1:47" s="2" customFormat="1" ht="12">
      <c r="A490" s="40"/>
      <c r="B490" s="41"/>
      <c r="C490" s="42"/>
      <c r="D490" s="219" t="s">
        <v>124</v>
      </c>
      <c r="E490" s="42"/>
      <c r="F490" s="220" t="s">
        <v>1070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124</v>
      </c>
      <c r="AU490" s="19" t="s">
        <v>81</v>
      </c>
    </row>
    <row r="491" spans="1:51" s="14" customFormat="1" ht="12">
      <c r="A491" s="14"/>
      <c r="B491" s="240"/>
      <c r="C491" s="241"/>
      <c r="D491" s="230" t="s">
        <v>188</v>
      </c>
      <c r="E491" s="242" t="s">
        <v>19</v>
      </c>
      <c r="F491" s="243" t="s">
        <v>1071</v>
      </c>
      <c r="G491" s="241"/>
      <c r="H491" s="242" t="s">
        <v>19</v>
      </c>
      <c r="I491" s="244"/>
      <c r="J491" s="241"/>
      <c r="K491" s="241"/>
      <c r="L491" s="245"/>
      <c r="M491" s="246"/>
      <c r="N491" s="247"/>
      <c r="O491" s="247"/>
      <c r="P491" s="247"/>
      <c r="Q491" s="247"/>
      <c r="R491" s="247"/>
      <c r="S491" s="247"/>
      <c r="T491" s="24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9" t="s">
        <v>188</v>
      </c>
      <c r="AU491" s="249" t="s">
        <v>81</v>
      </c>
      <c r="AV491" s="14" t="s">
        <v>79</v>
      </c>
      <c r="AW491" s="14" t="s">
        <v>33</v>
      </c>
      <c r="AX491" s="14" t="s">
        <v>72</v>
      </c>
      <c r="AY491" s="249" t="s">
        <v>114</v>
      </c>
    </row>
    <row r="492" spans="1:51" s="13" customFormat="1" ht="12">
      <c r="A492" s="13"/>
      <c r="B492" s="228"/>
      <c r="C492" s="229"/>
      <c r="D492" s="230" t="s">
        <v>188</v>
      </c>
      <c r="E492" s="231" t="s">
        <v>19</v>
      </c>
      <c r="F492" s="232" t="s">
        <v>1072</v>
      </c>
      <c r="G492" s="229"/>
      <c r="H492" s="233">
        <v>14.08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188</v>
      </c>
      <c r="AU492" s="239" t="s">
        <v>81</v>
      </c>
      <c r="AV492" s="13" t="s">
        <v>81</v>
      </c>
      <c r="AW492" s="13" t="s">
        <v>33</v>
      </c>
      <c r="AX492" s="13" t="s">
        <v>79</v>
      </c>
      <c r="AY492" s="239" t="s">
        <v>114</v>
      </c>
    </row>
    <row r="493" spans="1:65" s="2" customFormat="1" ht="16.5" customHeight="1">
      <c r="A493" s="40"/>
      <c r="B493" s="41"/>
      <c r="C493" s="206" t="s">
        <v>1073</v>
      </c>
      <c r="D493" s="206" t="s">
        <v>117</v>
      </c>
      <c r="E493" s="207" t="s">
        <v>1074</v>
      </c>
      <c r="F493" s="208" t="s">
        <v>1075</v>
      </c>
      <c r="G493" s="209" t="s">
        <v>184</v>
      </c>
      <c r="H493" s="210">
        <v>14.08</v>
      </c>
      <c r="I493" s="211"/>
      <c r="J493" s="212">
        <f>ROUND(I493*H493,2)</f>
        <v>0</v>
      </c>
      <c r="K493" s="208" t="s">
        <v>185</v>
      </c>
      <c r="L493" s="46"/>
      <c r="M493" s="213" t="s">
        <v>19</v>
      </c>
      <c r="N493" s="214" t="s">
        <v>43</v>
      </c>
      <c r="O493" s="86"/>
      <c r="P493" s="215">
        <f>O493*H493</f>
        <v>0</v>
      </c>
      <c r="Q493" s="215">
        <v>0.00012</v>
      </c>
      <c r="R493" s="215">
        <f>Q493*H493</f>
        <v>0.0016896</v>
      </c>
      <c r="S493" s="215">
        <v>0</v>
      </c>
      <c r="T493" s="216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270</v>
      </c>
      <c r="AT493" s="217" t="s">
        <v>117</v>
      </c>
      <c r="AU493" s="217" t="s">
        <v>81</v>
      </c>
      <c r="AY493" s="19" t="s">
        <v>114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9" t="s">
        <v>79</v>
      </c>
      <c r="BK493" s="218">
        <f>ROUND(I493*H493,2)</f>
        <v>0</v>
      </c>
      <c r="BL493" s="19" t="s">
        <v>270</v>
      </c>
      <c r="BM493" s="217" t="s">
        <v>1076</v>
      </c>
    </row>
    <row r="494" spans="1:47" s="2" customFormat="1" ht="12">
      <c r="A494" s="40"/>
      <c r="B494" s="41"/>
      <c r="C494" s="42"/>
      <c r="D494" s="219" t="s">
        <v>124</v>
      </c>
      <c r="E494" s="42"/>
      <c r="F494" s="220" t="s">
        <v>1077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124</v>
      </c>
      <c r="AU494" s="19" t="s">
        <v>81</v>
      </c>
    </row>
    <row r="495" spans="1:65" s="2" customFormat="1" ht="16.5" customHeight="1">
      <c r="A495" s="40"/>
      <c r="B495" s="41"/>
      <c r="C495" s="206" t="s">
        <v>1078</v>
      </c>
      <c r="D495" s="206" t="s">
        <v>117</v>
      </c>
      <c r="E495" s="207" t="s">
        <v>1079</v>
      </c>
      <c r="F495" s="208" t="s">
        <v>1080</v>
      </c>
      <c r="G495" s="209" t="s">
        <v>184</v>
      </c>
      <c r="H495" s="210">
        <v>14.08</v>
      </c>
      <c r="I495" s="211"/>
      <c r="J495" s="212">
        <f>ROUND(I495*H495,2)</f>
        <v>0</v>
      </c>
      <c r="K495" s="208" t="s">
        <v>185</v>
      </c>
      <c r="L495" s="46"/>
      <c r="M495" s="213" t="s">
        <v>19</v>
      </c>
      <c r="N495" s="214" t="s">
        <v>43</v>
      </c>
      <c r="O495" s="86"/>
      <c r="P495" s="215">
        <f>O495*H495</f>
        <v>0</v>
      </c>
      <c r="Q495" s="215">
        <v>0.00012</v>
      </c>
      <c r="R495" s="215">
        <f>Q495*H495</f>
        <v>0.0016896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270</v>
      </c>
      <c r="AT495" s="217" t="s">
        <v>117</v>
      </c>
      <c r="AU495" s="217" t="s">
        <v>81</v>
      </c>
      <c r="AY495" s="19" t="s">
        <v>114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79</v>
      </c>
      <c r="BK495" s="218">
        <f>ROUND(I495*H495,2)</f>
        <v>0</v>
      </c>
      <c r="BL495" s="19" t="s">
        <v>270</v>
      </c>
      <c r="BM495" s="217" t="s">
        <v>1081</v>
      </c>
    </row>
    <row r="496" spans="1:47" s="2" customFormat="1" ht="12">
      <c r="A496" s="40"/>
      <c r="B496" s="41"/>
      <c r="C496" s="42"/>
      <c r="D496" s="219" t="s">
        <v>124</v>
      </c>
      <c r="E496" s="42"/>
      <c r="F496" s="220" t="s">
        <v>1082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124</v>
      </c>
      <c r="AU496" s="19" t="s">
        <v>81</v>
      </c>
    </row>
    <row r="497" spans="1:65" s="2" customFormat="1" ht="24.15" customHeight="1">
      <c r="A497" s="40"/>
      <c r="B497" s="41"/>
      <c r="C497" s="206" t="s">
        <v>1083</v>
      </c>
      <c r="D497" s="206" t="s">
        <v>117</v>
      </c>
      <c r="E497" s="207" t="s">
        <v>1084</v>
      </c>
      <c r="F497" s="208" t="s">
        <v>1085</v>
      </c>
      <c r="G497" s="209" t="s">
        <v>452</v>
      </c>
      <c r="H497" s="210">
        <v>11</v>
      </c>
      <c r="I497" s="211"/>
      <c r="J497" s="212">
        <f>ROUND(I497*H497,2)</f>
        <v>0</v>
      </c>
      <c r="K497" s="208" t="s">
        <v>185</v>
      </c>
      <c r="L497" s="46"/>
      <c r="M497" s="213" t="s">
        <v>19</v>
      </c>
      <c r="N497" s="214" t="s">
        <v>43</v>
      </c>
      <c r="O497" s="86"/>
      <c r="P497" s="215">
        <f>O497*H497</f>
        <v>0</v>
      </c>
      <c r="Q497" s="215">
        <v>0.00028</v>
      </c>
      <c r="R497" s="215">
        <f>Q497*H497</f>
        <v>0.00308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270</v>
      </c>
      <c r="AT497" s="217" t="s">
        <v>117</v>
      </c>
      <c r="AU497" s="217" t="s">
        <v>81</v>
      </c>
      <c r="AY497" s="19" t="s">
        <v>114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79</v>
      </c>
      <c r="BK497" s="218">
        <f>ROUND(I497*H497,2)</f>
        <v>0</v>
      </c>
      <c r="BL497" s="19" t="s">
        <v>270</v>
      </c>
      <c r="BM497" s="217" t="s">
        <v>1086</v>
      </c>
    </row>
    <row r="498" spans="1:47" s="2" customFormat="1" ht="12">
      <c r="A498" s="40"/>
      <c r="B498" s="41"/>
      <c r="C498" s="42"/>
      <c r="D498" s="219" t="s">
        <v>124</v>
      </c>
      <c r="E498" s="42"/>
      <c r="F498" s="220" t="s">
        <v>1087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124</v>
      </c>
      <c r="AU498" s="19" t="s">
        <v>81</v>
      </c>
    </row>
    <row r="499" spans="1:51" s="14" customFormat="1" ht="12">
      <c r="A499" s="14"/>
      <c r="B499" s="240"/>
      <c r="C499" s="241"/>
      <c r="D499" s="230" t="s">
        <v>188</v>
      </c>
      <c r="E499" s="242" t="s">
        <v>19</v>
      </c>
      <c r="F499" s="243" t="s">
        <v>1088</v>
      </c>
      <c r="G499" s="241"/>
      <c r="H499" s="242" t="s">
        <v>19</v>
      </c>
      <c r="I499" s="244"/>
      <c r="J499" s="241"/>
      <c r="K499" s="241"/>
      <c r="L499" s="245"/>
      <c r="M499" s="246"/>
      <c r="N499" s="247"/>
      <c r="O499" s="247"/>
      <c r="P499" s="247"/>
      <c r="Q499" s="247"/>
      <c r="R499" s="247"/>
      <c r="S499" s="247"/>
      <c r="T499" s="248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9" t="s">
        <v>188</v>
      </c>
      <c r="AU499" s="249" t="s">
        <v>81</v>
      </c>
      <c r="AV499" s="14" t="s">
        <v>79</v>
      </c>
      <c r="AW499" s="14" t="s">
        <v>33</v>
      </c>
      <c r="AX499" s="14" t="s">
        <v>72</v>
      </c>
      <c r="AY499" s="249" t="s">
        <v>114</v>
      </c>
    </row>
    <row r="500" spans="1:51" s="13" customFormat="1" ht="12">
      <c r="A500" s="13"/>
      <c r="B500" s="228"/>
      <c r="C500" s="229"/>
      <c r="D500" s="230" t="s">
        <v>188</v>
      </c>
      <c r="E500" s="231" t="s">
        <v>19</v>
      </c>
      <c r="F500" s="232" t="s">
        <v>1089</v>
      </c>
      <c r="G500" s="229"/>
      <c r="H500" s="233">
        <v>11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188</v>
      </c>
      <c r="AU500" s="239" t="s">
        <v>81</v>
      </c>
      <c r="AV500" s="13" t="s">
        <v>81</v>
      </c>
      <c r="AW500" s="13" t="s">
        <v>33</v>
      </c>
      <c r="AX500" s="13" t="s">
        <v>79</v>
      </c>
      <c r="AY500" s="239" t="s">
        <v>114</v>
      </c>
    </row>
    <row r="501" spans="1:65" s="2" customFormat="1" ht="24.15" customHeight="1">
      <c r="A501" s="40"/>
      <c r="B501" s="41"/>
      <c r="C501" s="206" t="s">
        <v>1090</v>
      </c>
      <c r="D501" s="206" t="s">
        <v>117</v>
      </c>
      <c r="E501" s="207" t="s">
        <v>1091</v>
      </c>
      <c r="F501" s="208" t="s">
        <v>1092</v>
      </c>
      <c r="G501" s="209" t="s">
        <v>452</v>
      </c>
      <c r="H501" s="210">
        <v>4</v>
      </c>
      <c r="I501" s="211"/>
      <c r="J501" s="212">
        <f>ROUND(I501*H501,2)</f>
        <v>0</v>
      </c>
      <c r="K501" s="208" t="s">
        <v>185</v>
      </c>
      <c r="L501" s="46"/>
      <c r="M501" s="213" t="s">
        <v>19</v>
      </c>
      <c r="N501" s="214" t="s">
        <v>43</v>
      </c>
      <c r="O501" s="86"/>
      <c r="P501" s="215">
        <f>O501*H501</f>
        <v>0</v>
      </c>
      <c r="Q501" s="215">
        <v>0.00042</v>
      </c>
      <c r="R501" s="215">
        <f>Q501*H501</f>
        <v>0.00168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270</v>
      </c>
      <c r="AT501" s="217" t="s">
        <v>117</v>
      </c>
      <c r="AU501" s="217" t="s">
        <v>81</v>
      </c>
      <c r="AY501" s="19" t="s">
        <v>114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79</v>
      </c>
      <c r="BK501" s="218">
        <f>ROUND(I501*H501,2)</f>
        <v>0</v>
      </c>
      <c r="BL501" s="19" t="s">
        <v>270</v>
      </c>
      <c r="BM501" s="217" t="s">
        <v>1093</v>
      </c>
    </row>
    <row r="502" spans="1:47" s="2" customFormat="1" ht="12">
      <c r="A502" s="40"/>
      <c r="B502" s="41"/>
      <c r="C502" s="42"/>
      <c r="D502" s="219" t="s">
        <v>124</v>
      </c>
      <c r="E502" s="42"/>
      <c r="F502" s="220" t="s">
        <v>1094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124</v>
      </c>
      <c r="AU502" s="19" t="s">
        <v>81</v>
      </c>
    </row>
    <row r="503" spans="1:51" s="14" customFormat="1" ht="12">
      <c r="A503" s="14"/>
      <c r="B503" s="240"/>
      <c r="C503" s="241"/>
      <c r="D503" s="230" t="s">
        <v>188</v>
      </c>
      <c r="E503" s="242" t="s">
        <v>19</v>
      </c>
      <c r="F503" s="243" t="s">
        <v>1095</v>
      </c>
      <c r="G503" s="241"/>
      <c r="H503" s="242" t="s">
        <v>19</v>
      </c>
      <c r="I503" s="244"/>
      <c r="J503" s="241"/>
      <c r="K503" s="241"/>
      <c r="L503" s="245"/>
      <c r="M503" s="246"/>
      <c r="N503" s="247"/>
      <c r="O503" s="247"/>
      <c r="P503" s="247"/>
      <c r="Q503" s="247"/>
      <c r="R503" s="247"/>
      <c r="S503" s="247"/>
      <c r="T503" s="24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9" t="s">
        <v>188</v>
      </c>
      <c r="AU503" s="249" t="s">
        <v>81</v>
      </c>
      <c r="AV503" s="14" t="s">
        <v>79</v>
      </c>
      <c r="AW503" s="14" t="s">
        <v>33</v>
      </c>
      <c r="AX503" s="14" t="s">
        <v>72</v>
      </c>
      <c r="AY503" s="249" t="s">
        <v>114</v>
      </c>
    </row>
    <row r="504" spans="1:51" s="13" customFormat="1" ht="12">
      <c r="A504" s="13"/>
      <c r="B504" s="228"/>
      <c r="C504" s="229"/>
      <c r="D504" s="230" t="s">
        <v>188</v>
      </c>
      <c r="E504" s="231" t="s">
        <v>19</v>
      </c>
      <c r="F504" s="232" t="s">
        <v>137</v>
      </c>
      <c r="G504" s="229"/>
      <c r="H504" s="233">
        <v>4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188</v>
      </c>
      <c r="AU504" s="239" t="s">
        <v>81</v>
      </c>
      <c r="AV504" s="13" t="s">
        <v>81</v>
      </c>
      <c r="AW504" s="13" t="s">
        <v>33</v>
      </c>
      <c r="AX504" s="13" t="s">
        <v>79</v>
      </c>
      <c r="AY504" s="239" t="s">
        <v>114</v>
      </c>
    </row>
    <row r="505" spans="1:65" s="2" customFormat="1" ht="24.15" customHeight="1">
      <c r="A505" s="40"/>
      <c r="B505" s="41"/>
      <c r="C505" s="206" t="s">
        <v>1096</v>
      </c>
      <c r="D505" s="206" t="s">
        <v>117</v>
      </c>
      <c r="E505" s="207" t="s">
        <v>1097</v>
      </c>
      <c r="F505" s="208" t="s">
        <v>1098</v>
      </c>
      <c r="G505" s="209" t="s">
        <v>215</v>
      </c>
      <c r="H505" s="210">
        <v>110.1</v>
      </c>
      <c r="I505" s="211"/>
      <c r="J505" s="212">
        <f>ROUND(I505*H505,2)</f>
        <v>0</v>
      </c>
      <c r="K505" s="208" t="s">
        <v>185</v>
      </c>
      <c r="L505" s="46"/>
      <c r="M505" s="213" t="s">
        <v>19</v>
      </c>
      <c r="N505" s="214" t="s">
        <v>43</v>
      </c>
      <c r="O505" s="86"/>
      <c r="P505" s="215">
        <f>O505*H505</f>
        <v>0</v>
      </c>
      <c r="Q505" s="215">
        <v>9E-05</v>
      </c>
      <c r="R505" s="215">
        <f>Q505*H505</f>
        <v>0.009909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270</v>
      </c>
      <c r="AT505" s="217" t="s">
        <v>117</v>
      </c>
      <c r="AU505" s="217" t="s">
        <v>81</v>
      </c>
      <c r="AY505" s="19" t="s">
        <v>114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79</v>
      </c>
      <c r="BK505" s="218">
        <f>ROUND(I505*H505,2)</f>
        <v>0</v>
      </c>
      <c r="BL505" s="19" t="s">
        <v>270</v>
      </c>
      <c r="BM505" s="217" t="s">
        <v>1099</v>
      </c>
    </row>
    <row r="506" spans="1:47" s="2" customFormat="1" ht="12">
      <c r="A506" s="40"/>
      <c r="B506" s="41"/>
      <c r="C506" s="42"/>
      <c r="D506" s="219" t="s">
        <v>124</v>
      </c>
      <c r="E506" s="42"/>
      <c r="F506" s="220" t="s">
        <v>1100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124</v>
      </c>
      <c r="AU506" s="19" t="s">
        <v>81</v>
      </c>
    </row>
    <row r="507" spans="1:51" s="14" customFormat="1" ht="12">
      <c r="A507" s="14"/>
      <c r="B507" s="240"/>
      <c r="C507" s="241"/>
      <c r="D507" s="230" t="s">
        <v>188</v>
      </c>
      <c r="E507" s="242" t="s">
        <v>19</v>
      </c>
      <c r="F507" s="243" t="s">
        <v>1101</v>
      </c>
      <c r="G507" s="241"/>
      <c r="H507" s="242" t="s">
        <v>19</v>
      </c>
      <c r="I507" s="244"/>
      <c r="J507" s="241"/>
      <c r="K507" s="241"/>
      <c r="L507" s="245"/>
      <c r="M507" s="246"/>
      <c r="N507" s="247"/>
      <c r="O507" s="247"/>
      <c r="P507" s="247"/>
      <c r="Q507" s="247"/>
      <c r="R507" s="247"/>
      <c r="S507" s="247"/>
      <c r="T507" s="24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9" t="s">
        <v>188</v>
      </c>
      <c r="AU507" s="249" t="s">
        <v>81</v>
      </c>
      <c r="AV507" s="14" t="s">
        <v>79</v>
      </c>
      <c r="AW507" s="14" t="s">
        <v>33</v>
      </c>
      <c r="AX507" s="14" t="s">
        <v>72</v>
      </c>
      <c r="AY507" s="249" t="s">
        <v>114</v>
      </c>
    </row>
    <row r="508" spans="1:51" s="13" customFormat="1" ht="12">
      <c r="A508" s="13"/>
      <c r="B508" s="228"/>
      <c r="C508" s="229"/>
      <c r="D508" s="230" t="s">
        <v>188</v>
      </c>
      <c r="E508" s="231" t="s">
        <v>19</v>
      </c>
      <c r="F508" s="232" t="s">
        <v>1102</v>
      </c>
      <c r="G508" s="229"/>
      <c r="H508" s="233">
        <v>110.1</v>
      </c>
      <c r="I508" s="234"/>
      <c r="J508" s="229"/>
      <c r="K508" s="229"/>
      <c r="L508" s="235"/>
      <c r="M508" s="236"/>
      <c r="N508" s="237"/>
      <c r="O508" s="237"/>
      <c r="P508" s="237"/>
      <c r="Q508" s="237"/>
      <c r="R508" s="237"/>
      <c r="S508" s="237"/>
      <c r="T508" s="23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9" t="s">
        <v>188</v>
      </c>
      <c r="AU508" s="239" t="s">
        <v>81</v>
      </c>
      <c r="AV508" s="13" t="s">
        <v>81</v>
      </c>
      <c r="AW508" s="13" t="s">
        <v>33</v>
      </c>
      <c r="AX508" s="13" t="s">
        <v>79</v>
      </c>
      <c r="AY508" s="239" t="s">
        <v>114</v>
      </c>
    </row>
    <row r="509" spans="1:65" s="2" customFormat="1" ht="21.75" customHeight="1">
      <c r="A509" s="40"/>
      <c r="B509" s="41"/>
      <c r="C509" s="206" t="s">
        <v>1103</v>
      </c>
      <c r="D509" s="206" t="s">
        <v>117</v>
      </c>
      <c r="E509" s="207" t="s">
        <v>1104</v>
      </c>
      <c r="F509" s="208" t="s">
        <v>1105</v>
      </c>
      <c r="G509" s="209" t="s">
        <v>452</v>
      </c>
      <c r="H509" s="210">
        <v>11</v>
      </c>
      <c r="I509" s="211"/>
      <c r="J509" s="212">
        <f>ROUND(I509*H509,2)</f>
        <v>0</v>
      </c>
      <c r="K509" s="208" t="s">
        <v>185</v>
      </c>
      <c r="L509" s="46"/>
      <c r="M509" s="213" t="s">
        <v>19</v>
      </c>
      <c r="N509" s="214" t="s">
        <v>43</v>
      </c>
      <c r="O509" s="86"/>
      <c r="P509" s="215">
        <f>O509*H509</f>
        <v>0</v>
      </c>
      <c r="Q509" s="215">
        <v>0.00026</v>
      </c>
      <c r="R509" s="215">
        <f>Q509*H509</f>
        <v>0.0028599999999999997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270</v>
      </c>
      <c r="AT509" s="217" t="s">
        <v>117</v>
      </c>
      <c r="AU509" s="217" t="s">
        <v>81</v>
      </c>
      <c r="AY509" s="19" t="s">
        <v>114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79</v>
      </c>
      <c r="BK509" s="218">
        <f>ROUND(I509*H509,2)</f>
        <v>0</v>
      </c>
      <c r="BL509" s="19" t="s">
        <v>270</v>
      </c>
      <c r="BM509" s="217" t="s">
        <v>1106</v>
      </c>
    </row>
    <row r="510" spans="1:47" s="2" customFormat="1" ht="12">
      <c r="A510" s="40"/>
      <c r="B510" s="41"/>
      <c r="C510" s="42"/>
      <c r="D510" s="219" t="s">
        <v>124</v>
      </c>
      <c r="E510" s="42"/>
      <c r="F510" s="220" t="s">
        <v>1107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124</v>
      </c>
      <c r="AU510" s="19" t="s">
        <v>81</v>
      </c>
    </row>
    <row r="511" spans="1:65" s="2" customFormat="1" ht="21.75" customHeight="1">
      <c r="A511" s="40"/>
      <c r="B511" s="41"/>
      <c r="C511" s="206" t="s">
        <v>1108</v>
      </c>
      <c r="D511" s="206" t="s">
        <v>117</v>
      </c>
      <c r="E511" s="207" t="s">
        <v>1109</v>
      </c>
      <c r="F511" s="208" t="s">
        <v>1110</v>
      </c>
      <c r="G511" s="209" t="s">
        <v>452</v>
      </c>
      <c r="H511" s="210">
        <v>4</v>
      </c>
      <c r="I511" s="211"/>
      <c r="J511" s="212">
        <f>ROUND(I511*H511,2)</f>
        <v>0</v>
      </c>
      <c r="K511" s="208" t="s">
        <v>185</v>
      </c>
      <c r="L511" s="46"/>
      <c r="M511" s="213" t="s">
        <v>19</v>
      </c>
      <c r="N511" s="214" t="s">
        <v>43</v>
      </c>
      <c r="O511" s="86"/>
      <c r="P511" s="215">
        <f>O511*H511</f>
        <v>0</v>
      </c>
      <c r="Q511" s="215">
        <v>0.00038</v>
      </c>
      <c r="R511" s="215">
        <f>Q511*H511</f>
        <v>0.00152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270</v>
      </c>
      <c r="AT511" s="217" t="s">
        <v>117</v>
      </c>
      <c r="AU511" s="217" t="s">
        <v>81</v>
      </c>
      <c r="AY511" s="19" t="s">
        <v>114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79</v>
      </c>
      <c r="BK511" s="218">
        <f>ROUND(I511*H511,2)</f>
        <v>0</v>
      </c>
      <c r="BL511" s="19" t="s">
        <v>270</v>
      </c>
      <c r="BM511" s="217" t="s">
        <v>1111</v>
      </c>
    </row>
    <row r="512" spans="1:47" s="2" customFormat="1" ht="12">
      <c r="A512" s="40"/>
      <c r="B512" s="41"/>
      <c r="C512" s="42"/>
      <c r="D512" s="219" t="s">
        <v>124</v>
      </c>
      <c r="E512" s="42"/>
      <c r="F512" s="220" t="s">
        <v>1112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124</v>
      </c>
      <c r="AU512" s="19" t="s">
        <v>81</v>
      </c>
    </row>
    <row r="513" spans="1:65" s="2" customFormat="1" ht="21.75" customHeight="1">
      <c r="A513" s="40"/>
      <c r="B513" s="41"/>
      <c r="C513" s="206" t="s">
        <v>1113</v>
      </c>
      <c r="D513" s="206" t="s">
        <v>117</v>
      </c>
      <c r="E513" s="207" t="s">
        <v>1114</v>
      </c>
      <c r="F513" s="208" t="s">
        <v>1115</v>
      </c>
      <c r="G513" s="209" t="s">
        <v>215</v>
      </c>
      <c r="H513" s="210">
        <v>110.1</v>
      </c>
      <c r="I513" s="211"/>
      <c r="J513" s="212">
        <f>ROUND(I513*H513,2)</f>
        <v>0</v>
      </c>
      <c r="K513" s="208" t="s">
        <v>185</v>
      </c>
      <c r="L513" s="46"/>
      <c r="M513" s="213" t="s">
        <v>19</v>
      </c>
      <c r="N513" s="214" t="s">
        <v>43</v>
      </c>
      <c r="O513" s="86"/>
      <c r="P513" s="215">
        <f>O513*H513</f>
        <v>0</v>
      </c>
      <c r="Q513" s="215">
        <v>8E-05</v>
      </c>
      <c r="R513" s="215">
        <f>Q513*H513</f>
        <v>0.008808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270</v>
      </c>
      <c r="AT513" s="217" t="s">
        <v>117</v>
      </c>
      <c r="AU513" s="217" t="s">
        <v>81</v>
      </c>
      <c r="AY513" s="19" t="s">
        <v>114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79</v>
      </c>
      <c r="BK513" s="218">
        <f>ROUND(I513*H513,2)</f>
        <v>0</v>
      </c>
      <c r="BL513" s="19" t="s">
        <v>270</v>
      </c>
      <c r="BM513" s="217" t="s">
        <v>1116</v>
      </c>
    </row>
    <row r="514" spans="1:47" s="2" customFormat="1" ht="12">
      <c r="A514" s="40"/>
      <c r="B514" s="41"/>
      <c r="C514" s="42"/>
      <c r="D514" s="219" t="s">
        <v>124</v>
      </c>
      <c r="E514" s="42"/>
      <c r="F514" s="220" t="s">
        <v>1117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124</v>
      </c>
      <c r="AU514" s="19" t="s">
        <v>81</v>
      </c>
    </row>
    <row r="515" spans="1:65" s="2" customFormat="1" ht="24.15" customHeight="1">
      <c r="A515" s="40"/>
      <c r="B515" s="41"/>
      <c r="C515" s="206" t="s">
        <v>1118</v>
      </c>
      <c r="D515" s="206" t="s">
        <v>117</v>
      </c>
      <c r="E515" s="207" t="s">
        <v>1119</v>
      </c>
      <c r="F515" s="208" t="s">
        <v>1120</v>
      </c>
      <c r="G515" s="209" t="s">
        <v>452</v>
      </c>
      <c r="H515" s="210">
        <v>11</v>
      </c>
      <c r="I515" s="211"/>
      <c r="J515" s="212">
        <f>ROUND(I515*H515,2)</f>
        <v>0</v>
      </c>
      <c r="K515" s="208" t="s">
        <v>185</v>
      </c>
      <c r="L515" s="46"/>
      <c r="M515" s="213" t="s">
        <v>19</v>
      </c>
      <c r="N515" s="214" t="s">
        <v>43</v>
      </c>
      <c r="O515" s="86"/>
      <c r="P515" s="215">
        <f>O515*H515</f>
        <v>0</v>
      </c>
      <c r="Q515" s="215">
        <v>0.00025</v>
      </c>
      <c r="R515" s="215">
        <f>Q515*H515</f>
        <v>0.00275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270</v>
      </c>
      <c r="AT515" s="217" t="s">
        <v>117</v>
      </c>
      <c r="AU515" s="217" t="s">
        <v>81</v>
      </c>
      <c r="AY515" s="19" t="s">
        <v>114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79</v>
      </c>
      <c r="BK515" s="218">
        <f>ROUND(I515*H515,2)</f>
        <v>0</v>
      </c>
      <c r="BL515" s="19" t="s">
        <v>270</v>
      </c>
      <c r="BM515" s="217" t="s">
        <v>1121</v>
      </c>
    </row>
    <row r="516" spans="1:47" s="2" customFormat="1" ht="12">
      <c r="A516" s="40"/>
      <c r="B516" s="41"/>
      <c r="C516" s="42"/>
      <c r="D516" s="219" t="s">
        <v>124</v>
      </c>
      <c r="E516" s="42"/>
      <c r="F516" s="220" t="s">
        <v>1122</v>
      </c>
      <c r="G516" s="42"/>
      <c r="H516" s="42"/>
      <c r="I516" s="221"/>
      <c r="J516" s="42"/>
      <c r="K516" s="42"/>
      <c r="L516" s="46"/>
      <c r="M516" s="222"/>
      <c r="N516" s="223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124</v>
      </c>
      <c r="AU516" s="19" t="s">
        <v>81</v>
      </c>
    </row>
    <row r="517" spans="1:65" s="2" customFormat="1" ht="24.15" customHeight="1">
      <c r="A517" s="40"/>
      <c r="B517" s="41"/>
      <c r="C517" s="206" t="s">
        <v>1123</v>
      </c>
      <c r="D517" s="206" t="s">
        <v>117</v>
      </c>
      <c r="E517" s="207" t="s">
        <v>1124</v>
      </c>
      <c r="F517" s="208" t="s">
        <v>1125</v>
      </c>
      <c r="G517" s="209" t="s">
        <v>452</v>
      </c>
      <c r="H517" s="210">
        <v>4</v>
      </c>
      <c r="I517" s="211"/>
      <c r="J517" s="212">
        <f>ROUND(I517*H517,2)</f>
        <v>0</v>
      </c>
      <c r="K517" s="208" t="s">
        <v>185</v>
      </c>
      <c r="L517" s="46"/>
      <c r="M517" s="213" t="s">
        <v>19</v>
      </c>
      <c r="N517" s="214" t="s">
        <v>43</v>
      </c>
      <c r="O517" s="86"/>
      <c r="P517" s="215">
        <f>O517*H517</f>
        <v>0</v>
      </c>
      <c r="Q517" s="215">
        <v>0.00038</v>
      </c>
      <c r="R517" s="215">
        <f>Q517*H517</f>
        <v>0.00152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270</v>
      </c>
      <c r="AT517" s="217" t="s">
        <v>117</v>
      </c>
      <c r="AU517" s="217" t="s">
        <v>81</v>
      </c>
      <c r="AY517" s="19" t="s">
        <v>114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79</v>
      </c>
      <c r="BK517" s="218">
        <f>ROUND(I517*H517,2)</f>
        <v>0</v>
      </c>
      <c r="BL517" s="19" t="s">
        <v>270</v>
      </c>
      <c r="BM517" s="217" t="s">
        <v>1126</v>
      </c>
    </row>
    <row r="518" spans="1:47" s="2" customFormat="1" ht="12">
      <c r="A518" s="40"/>
      <c r="B518" s="41"/>
      <c r="C518" s="42"/>
      <c r="D518" s="219" t="s">
        <v>124</v>
      </c>
      <c r="E518" s="42"/>
      <c r="F518" s="220" t="s">
        <v>1127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124</v>
      </c>
      <c r="AU518" s="19" t="s">
        <v>81</v>
      </c>
    </row>
    <row r="519" spans="1:65" s="2" customFormat="1" ht="24.15" customHeight="1">
      <c r="A519" s="40"/>
      <c r="B519" s="41"/>
      <c r="C519" s="206" t="s">
        <v>1128</v>
      </c>
      <c r="D519" s="206" t="s">
        <v>117</v>
      </c>
      <c r="E519" s="207" t="s">
        <v>1129</v>
      </c>
      <c r="F519" s="208" t="s">
        <v>1130</v>
      </c>
      <c r="G519" s="209" t="s">
        <v>215</v>
      </c>
      <c r="H519" s="210">
        <v>110.1</v>
      </c>
      <c r="I519" s="211"/>
      <c r="J519" s="212">
        <f>ROUND(I519*H519,2)</f>
        <v>0</v>
      </c>
      <c r="K519" s="208" t="s">
        <v>185</v>
      </c>
      <c r="L519" s="46"/>
      <c r="M519" s="213" t="s">
        <v>19</v>
      </c>
      <c r="N519" s="214" t="s">
        <v>43</v>
      </c>
      <c r="O519" s="86"/>
      <c r="P519" s="215">
        <f>O519*H519</f>
        <v>0</v>
      </c>
      <c r="Q519" s="215">
        <v>8E-05</v>
      </c>
      <c r="R519" s="215">
        <f>Q519*H519</f>
        <v>0.008808</v>
      </c>
      <c r="S519" s="215">
        <v>0</v>
      </c>
      <c r="T519" s="21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270</v>
      </c>
      <c r="AT519" s="217" t="s">
        <v>117</v>
      </c>
      <c r="AU519" s="217" t="s">
        <v>81</v>
      </c>
      <c r="AY519" s="19" t="s">
        <v>114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79</v>
      </c>
      <c r="BK519" s="218">
        <f>ROUND(I519*H519,2)</f>
        <v>0</v>
      </c>
      <c r="BL519" s="19" t="s">
        <v>270</v>
      </c>
      <c r="BM519" s="217" t="s">
        <v>1131</v>
      </c>
    </row>
    <row r="520" spans="1:47" s="2" customFormat="1" ht="12">
      <c r="A520" s="40"/>
      <c r="B520" s="41"/>
      <c r="C520" s="42"/>
      <c r="D520" s="219" t="s">
        <v>124</v>
      </c>
      <c r="E520" s="42"/>
      <c r="F520" s="220" t="s">
        <v>1132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124</v>
      </c>
      <c r="AU520" s="19" t="s">
        <v>81</v>
      </c>
    </row>
    <row r="521" spans="1:65" s="2" customFormat="1" ht="21.75" customHeight="1">
      <c r="A521" s="40"/>
      <c r="B521" s="41"/>
      <c r="C521" s="206" t="s">
        <v>1133</v>
      </c>
      <c r="D521" s="206" t="s">
        <v>117</v>
      </c>
      <c r="E521" s="207" t="s">
        <v>1134</v>
      </c>
      <c r="F521" s="208" t="s">
        <v>1135</v>
      </c>
      <c r="G521" s="209" t="s">
        <v>452</v>
      </c>
      <c r="H521" s="210">
        <v>44</v>
      </c>
      <c r="I521" s="211"/>
      <c r="J521" s="212">
        <f>ROUND(I521*H521,2)</f>
        <v>0</v>
      </c>
      <c r="K521" s="208" t="s">
        <v>19</v>
      </c>
      <c r="L521" s="46"/>
      <c r="M521" s="272" t="s">
        <v>19</v>
      </c>
      <c r="N521" s="273" t="s">
        <v>43</v>
      </c>
      <c r="O521" s="226"/>
      <c r="P521" s="274">
        <f>O521*H521</f>
        <v>0</v>
      </c>
      <c r="Q521" s="274">
        <v>0</v>
      </c>
      <c r="R521" s="274">
        <f>Q521*H521</f>
        <v>0</v>
      </c>
      <c r="S521" s="274">
        <v>0</v>
      </c>
      <c r="T521" s="275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270</v>
      </c>
      <c r="AT521" s="217" t="s">
        <v>117</v>
      </c>
      <c r="AU521" s="217" t="s">
        <v>81</v>
      </c>
      <c r="AY521" s="19" t="s">
        <v>114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79</v>
      </c>
      <c r="BK521" s="218">
        <f>ROUND(I521*H521,2)</f>
        <v>0</v>
      </c>
      <c r="BL521" s="19" t="s">
        <v>270</v>
      </c>
      <c r="BM521" s="217" t="s">
        <v>1136</v>
      </c>
    </row>
    <row r="522" spans="1:31" s="2" customFormat="1" ht="6.95" customHeight="1">
      <c r="A522" s="40"/>
      <c r="B522" s="61"/>
      <c r="C522" s="62"/>
      <c r="D522" s="62"/>
      <c r="E522" s="62"/>
      <c r="F522" s="62"/>
      <c r="G522" s="62"/>
      <c r="H522" s="62"/>
      <c r="I522" s="62"/>
      <c r="J522" s="62"/>
      <c r="K522" s="62"/>
      <c r="L522" s="46"/>
      <c r="M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</row>
  </sheetData>
  <sheetProtection password="80EB" sheet="1" objects="1" scenarios="1" formatColumns="0" formatRows="0" autoFilter="0"/>
  <autoFilter ref="C93:K52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1/113106423"/>
    <hyperlink ref="F101" r:id="rId2" display="https://podminky.urs.cz/item/CS_URS_2022_01/113107521"/>
    <hyperlink ref="F104" r:id="rId3" display="https://podminky.urs.cz/item/CS_URS_2022_01/113107522"/>
    <hyperlink ref="F107" r:id="rId4" display="https://podminky.urs.cz/item/CS_URS_2022_01/113107524"/>
    <hyperlink ref="F110" r:id="rId5" display="https://podminky.urs.cz/item/CS_URS_2022_01/113107532"/>
    <hyperlink ref="F113" r:id="rId6" display="https://podminky.urs.cz/item/CS_URS_2022_01/113107542"/>
    <hyperlink ref="F116" r:id="rId7" display="https://podminky.urs.cz/item/CS_URS_2022_01/113202111"/>
    <hyperlink ref="F119" r:id="rId8" display="https://podminky.urs.cz/item/CS_URS_2022_01/131151206"/>
    <hyperlink ref="F126" r:id="rId9" display="https://podminky.urs.cz/item/CS_URS_2022_01/132151104"/>
    <hyperlink ref="F129" r:id="rId10" display="https://podminky.urs.cz/item/CS_URS_2022_01/132154104"/>
    <hyperlink ref="F132" r:id="rId11" display="https://podminky.urs.cz/item/CS_URS_2022_01/132154204"/>
    <hyperlink ref="F135" r:id="rId12" display="https://podminky.urs.cz/item/CS_URS_2022_01/151101101"/>
    <hyperlink ref="F142" r:id="rId13" display="https://podminky.urs.cz/item/CS_URS_2022_01/151101111"/>
    <hyperlink ref="F145" r:id="rId14" display="https://podminky.urs.cz/item/CS_URS_2022_01/162751114"/>
    <hyperlink ref="F148" r:id="rId15" display="https://podminky.urs.cz/item/CS_URS_2022_01/171251201"/>
    <hyperlink ref="F150" r:id="rId16" display="https://podminky.urs.cz/item/CS_URS_2022_01/171201221"/>
    <hyperlink ref="F154" r:id="rId17" display="https://podminky.urs.cz/item/CS_URS_2022_01/175151101"/>
    <hyperlink ref="F159" r:id="rId18" display="https://podminky.urs.cz/item/CS_URS_2022_01/174151101"/>
    <hyperlink ref="F169" r:id="rId19" display="https://podminky.urs.cz/item/CS_URS_2022_01/181351113"/>
    <hyperlink ref="F174" r:id="rId20" display="https://podminky.urs.cz/item/CS_URS_2022_01/181411131"/>
    <hyperlink ref="F179" r:id="rId21" display="https://podminky.urs.cz/item/CS_URS_2022_01/359901211"/>
    <hyperlink ref="F183" r:id="rId22" display="https://podminky.urs.cz/item/CS_URS_2022_01/451572111"/>
    <hyperlink ref="F187" r:id="rId23" display="https://podminky.urs.cz/item/CS_URS_2022_01/564730011"/>
    <hyperlink ref="F191" r:id="rId24" display="https://podminky.urs.cz/item/CS_URS_2022_01/564750011"/>
    <hyperlink ref="F195" r:id="rId25" display="https://podminky.urs.cz/item/CS_URS_2022_01/564751111"/>
    <hyperlink ref="F199" r:id="rId26" display="https://podminky.urs.cz/item/CS_URS_2022_01/564761111"/>
    <hyperlink ref="F203" r:id="rId27" display="https://podminky.urs.cz/item/CS_URS_2022_01/564851111"/>
    <hyperlink ref="F210" r:id="rId28" display="https://podminky.urs.cz/item/CS_URS_2022_01/564861111"/>
    <hyperlink ref="F214" r:id="rId29" display="https://podminky.urs.cz/item/CS_URS_2021_02/564871116/R"/>
    <hyperlink ref="F218" r:id="rId30" display="https://podminky.urs.cz/item/CS_URS_2022_01/565135101"/>
    <hyperlink ref="F221" r:id="rId31" display="https://podminky.urs.cz/item/CS_URS_2022_01/573191111"/>
    <hyperlink ref="F224" r:id="rId32" display="https://podminky.urs.cz/item/CS_URS_2022_01/573231112"/>
    <hyperlink ref="F227" r:id="rId33" display="https://podminky.urs.cz/item/CS_URS_2022_01/577144211"/>
    <hyperlink ref="F230" r:id="rId34" display="https://podminky.urs.cz/item/CS_URS_2022_01/577145112"/>
    <hyperlink ref="F233" r:id="rId35" display="https://podminky.urs.cz/item/CS_URS_2022_01/581131115"/>
    <hyperlink ref="F236" r:id="rId36" display="https://podminky.urs.cz/item/CS_URS_2022_01/596211111"/>
    <hyperlink ref="F240" r:id="rId37" display="https://podminky.urs.cz/item/CS_URS_2022_01/871275211"/>
    <hyperlink ref="F242" r:id="rId38" display="https://podminky.urs.cz/item/CS_URS_2022_01/871315211"/>
    <hyperlink ref="F244" r:id="rId39" display="https://podminky.urs.cz/item/CS_URS_2022_01/871355211"/>
    <hyperlink ref="F246" r:id="rId40" display="https://podminky.urs.cz/item/CS_URS_2022_01/871365211"/>
    <hyperlink ref="F248" r:id="rId41" display="https://podminky.urs.cz/item/CS_URS_2022_01/871375211"/>
    <hyperlink ref="F250" r:id="rId42" display="https://podminky.urs.cz/item/CS_URS_2021_02/877241101"/>
    <hyperlink ref="F255" r:id="rId43" display="https://podminky.urs.cz/item/CS_URS_2022_01/877275211"/>
    <hyperlink ref="F260" r:id="rId44" display="https://podminky.urs.cz/item/CS_URS_2022_01/877275221"/>
    <hyperlink ref="F263" r:id="rId45" display="https://podminky.urs.cz/item/CS_URS_2022_01/877315211"/>
    <hyperlink ref="F269" r:id="rId46" display="https://podminky.urs.cz/item/CS_URS_2022_01/877315221"/>
    <hyperlink ref="F273" r:id="rId47" display="https://podminky.urs.cz/item/CS_URS_2022_01/877315231"/>
    <hyperlink ref="F278" r:id="rId48" display="https://podminky.urs.cz/item/CS_URS_2022_01/877355211"/>
    <hyperlink ref="F284" r:id="rId49" display="https://podminky.urs.cz/item/CS_URS_2022_01/877365211"/>
    <hyperlink ref="F291" r:id="rId50" display="https://podminky.urs.cz/item/CS_URS_2022_01/877365231"/>
    <hyperlink ref="F296" r:id="rId51" display="https://podminky.urs.cz/item/CS_URS_2022_01/877375211"/>
    <hyperlink ref="F303" r:id="rId52" display="https://podminky.urs.cz/item/CS_URS_2022_01/877375221"/>
    <hyperlink ref="F307" r:id="rId53" display="https://podminky.urs.cz/item/CS_URS_2021_02/871241211"/>
    <hyperlink ref="F312" r:id="rId54" display="https://podminky.urs.cz/item/CS_URS_2022_01/877375231"/>
    <hyperlink ref="F315" r:id="rId55" display="https://podminky.urs.cz/item/CS_URS_2022_01/891269111"/>
    <hyperlink ref="F320" r:id="rId56" display="https://podminky.urs.cz/item/CS_URS_2022_01/892271111"/>
    <hyperlink ref="F322" r:id="rId57" display="https://podminky.urs.cz/item/CS_URS_2022_01/892351111"/>
    <hyperlink ref="F325" r:id="rId58" display="https://podminky.urs.cz/item/CS_URS_2022_01/892372111"/>
    <hyperlink ref="F327" r:id="rId59" display="https://podminky.urs.cz/item/CS_URS_2022_01/892381111"/>
    <hyperlink ref="F330" r:id="rId60" display="https://podminky.urs.cz/item/CS_URS_2022_01/892442111"/>
    <hyperlink ref="F332" r:id="rId61" display="https://podminky.urs.cz/item/CS_URS_2022_01/894201113"/>
    <hyperlink ref="F336" r:id="rId62" display="https://podminky.urs.cz/item/CS_URS_2022_01/894201193"/>
    <hyperlink ref="F338" r:id="rId63" display="https://podminky.urs.cz/item/CS_URS_2022_01/894502201"/>
    <hyperlink ref="F342" r:id="rId64" display="https://podminky.urs.cz/item/CS_URS_2022_01/894503111"/>
    <hyperlink ref="F344" r:id="rId65" display="https://podminky.urs.cz/item/CS_URS_2022_01/894608112"/>
    <hyperlink ref="F354" r:id="rId66" display="https://podminky.urs.cz/item/CS_URS_2022_01/894302153"/>
    <hyperlink ref="F359" r:id="rId67" display="https://podminky.urs.cz/item/CS_URS_2022_01/894302253"/>
    <hyperlink ref="F361" r:id="rId68" display="https://podminky.urs.cz/item/CS_URS_2022_01/894414111"/>
    <hyperlink ref="F364" r:id="rId69" display="https://podminky.urs.cz/item/CS_URS_2022_01/894411311"/>
    <hyperlink ref="F367" r:id="rId70" display="https://podminky.urs.cz/item/CS_URS_2022_01/894412411"/>
    <hyperlink ref="F370" r:id="rId71" display="https://podminky.urs.cz/item/CS_URS_2022_01/894414211"/>
    <hyperlink ref="F374" r:id="rId72" display="https://podminky.urs.cz/item/CS_URS_2022_01/894812201"/>
    <hyperlink ref="F376" r:id="rId73" display="https://podminky.urs.cz/item/CS_URS_2022_01/894812204"/>
    <hyperlink ref="F378" r:id="rId74" display="https://podminky.urs.cz/item/CS_URS_2022_01/894812232"/>
    <hyperlink ref="F380" r:id="rId75" display="https://podminky.urs.cz/item/CS_URS_2022_01/894812249"/>
    <hyperlink ref="F383" r:id="rId76" display="https://podminky.urs.cz/item/CS_URS_2022_01/894812257"/>
    <hyperlink ref="F386" r:id="rId77" display="https://podminky.urs.cz/item/CS_URS_2022_01/894812321"/>
    <hyperlink ref="F388" r:id="rId78" display="https://podminky.urs.cz/item/CS_URS_2022_01/894812324"/>
    <hyperlink ref="F390" r:id="rId79" display="https://podminky.urs.cz/item/CS_URS_2022_01/894812325"/>
    <hyperlink ref="F392" r:id="rId80" display="https://podminky.urs.cz/item/CS_URS_2022_01/894812328"/>
    <hyperlink ref="F394" r:id="rId81" display="https://podminky.urs.cz/item/CS_URS_2022_01/894812331"/>
    <hyperlink ref="F401" r:id="rId82" display="https://podminky.urs.cz/item/CS_URS_2022_01/894812332"/>
    <hyperlink ref="F403" r:id="rId83" display="https://podminky.urs.cz/item/CS_URS_2022_01/894812339"/>
    <hyperlink ref="F410" r:id="rId84" display="https://podminky.urs.cz/item/CS_URS_2022_01/919735112"/>
    <hyperlink ref="F416" r:id="rId85" display="https://podminky.urs.cz/item/CS_URS_2022_01/919735124"/>
    <hyperlink ref="F419" r:id="rId86" display="https://podminky.urs.cz/item/CS_URS_2021_02/953334617"/>
    <hyperlink ref="F423" r:id="rId87" display="https://podminky.urs.cz/item/CS_URS_2022_01/979024443"/>
    <hyperlink ref="F425" r:id="rId88" display="https://podminky.urs.cz/item/CS_URS_2022_01/979051121"/>
    <hyperlink ref="F427" r:id="rId89" display="https://podminky.urs.cz/item/CS_URS_2022_01/916131213"/>
    <hyperlink ref="F430" r:id="rId90" display="https://podminky.urs.cz/item/CS_URS_2022_01/919122112"/>
    <hyperlink ref="F435" r:id="rId91" display="https://podminky.urs.cz/item/CS_URS_2022_01/997221551"/>
    <hyperlink ref="F437" r:id="rId92" display="https://podminky.urs.cz/item/CS_URS_2022_01/997221559"/>
    <hyperlink ref="F440" r:id="rId93" display="https://podminky.urs.cz/item/CS_URS_2022_01/997221615"/>
    <hyperlink ref="F442" r:id="rId94" display="https://podminky.urs.cz/item/CS_URS_2022_01/997221645"/>
    <hyperlink ref="F444" r:id="rId95" display="https://podminky.urs.cz/item/CS_URS_2022_01/997221655"/>
    <hyperlink ref="F447" r:id="rId96" display="https://podminky.urs.cz/item/CS_URS_2022_01/998276101"/>
    <hyperlink ref="F449" r:id="rId97" display="https://podminky.urs.cz/item/CS_URS_2022_01/998276124"/>
    <hyperlink ref="F453" r:id="rId98" display="https://podminky.urs.cz/item/CS_URS_2022_01/721241104"/>
    <hyperlink ref="F455" r:id="rId99" display="https://podminky.urs.cz/item/CS_URS_2022_01/721242106"/>
    <hyperlink ref="F457" r:id="rId100" display="https://podminky.urs.cz/item/CS_URS_2022_01/998721201"/>
    <hyperlink ref="F460" r:id="rId101" display="https://podminky.urs.cz/item/CS_URS_2022_01/741110053"/>
    <hyperlink ref="F464" r:id="rId102" display="https://podminky.urs.cz/item/CS_URS_2022_01/741122142"/>
    <hyperlink ref="F469" r:id="rId103" display="https://podminky.urs.cz/item/CS_URS_2022_01/741810001"/>
    <hyperlink ref="F471" r:id="rId104" display="https://podminky.urs.cz/item/CS_URS_2022_01/998741201"/>
    <hyperlink ref="F475" r:id="rId105" display="https://podminky.urs.cz/item/CS_URS_2022_01/764518423"/>
    <hyperlink ref="F477" r:id="rId106" display="https://podminky.urs.cz/item/CS_URS_2022_01/998764201"/>
    <hyperlink ref="F487" r:id="rId107" display="https://podminky.urs.cz/item/CS_URS_2022_01/998767201"/>
    <hyperlink ref="F490" r:id="rId108" display="https://podminky.urs.cz/item/CS_URS_2022_01/783314203"/>
    <hyperlink ref="F494" r:id="rId109" display="https://podminky.urs.cz/item/CS_URS_2022_01/783315101"/>
    <hyperlink ref="F496" r:id="rId110" display="https://podminky.urs.cz/item/CS_URS_2022_01/783317101"/>
    <hyperlink ref="F498" r:id="rId111" display="https://podminky.urs.cz/item/CS_URS_2022_01/783614613"/>
    <hyperlink ref="F502" r:id="rId112" display="https://podminky.urs.cz/item/CS_URS_2022_01/783614623"/>
    <hyperlink ref="F506" r:id="rId113" display="https://podminky.urs.cz/item/CS_URS_2022_01/783614683"/>
    <hyperlink ref="F510" r:id="rId114" display="https://podminky.urs.cz/item/CS_URS_2022_01/783615521"/>
    <hyperlink ref="F512" r:id="rId115" display="https://podminky.urs.cz/item/CS_URS_2022_01/783615531"/>
    <hyperlink ref="F514" r:id="rId116" display="https://podminky.urs.cz/item/CS_URS_2022_01/783615581"/>
    <hyperlink ref="F516" r:id="rId117" display="https://podminky.urs.cz/item/CS_URS_2022_01/783617521"/>
    <hyperlink ref="F518" r:id="rId118" display="https://podminky.urs.cz/item/CS_URS_2022_01/783617541"/>
    <hyperlink ref="F520" r:id="rId119" display="https://podminky.urs.cz/item/CS_URS_2022_01/7836176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88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Areál Baník - retence dešťových vod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1137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ROUND((SUM(BE92:BE378)),2)</f>
        <v>0</v>
      </c>
      <c r="G33" s="40"/>
      <c r="H33" s="40"/>
      <c r="I33" s="150">
        <v>0.21</v>
      </c>
      <c r="J33" s="149">
        <f>ROUND(((SUM(BE92:BE378))*I33),2)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ROUND((SUM(BF92:BF378)),2)</f>
        <v>0</v>
      </c>
      <c r="G34" s="40"/>
      <c r="H34" s="40"/>
      <c r="I34" s="150">
        <v>0.15</v>
      </c>
      <c r="J34" s="149">
        <f>ROUND(((SUM(BF92:BF378))*I34),2)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ROUND((SUM(BG92:BG378)),2)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ROUND((SUM(BH92:BH378)),2)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ROUND((SUM(BI92:BI378)),2)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Areál Baník - retence dešťových vod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Ubytovna s kancelářemi - odvodnění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10. 1. 2022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>Ing. Martin Dědič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92</v>
      </c>
      <c r="D57" s="164"/>
      <c r="E57" s="164"/>
      <c r="F57" s="164"/>
      <c r="G57" s="164"/>
      <c r="H57" s="164"/>
      <c r="I57" s="164"/>
      <c r="J57" s="165" t="s">
        <v>93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94</v>
      </c>
    </row>
    <row r="60" spans="1:31" s="9" customFormat="1" ht="24.95" customHeight="1">
      <c r="A60" s="9"/>
      <c r="B60" s="167"/>
      <c r="C60" s="168"/>
      <c r="D60" s="169" t="s">
        <v>164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165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1138</v>
      </c>
      <c r="E62" s="176"/>
      <c r="F62" s="176"/>
      <c r="G62" s="176"/>
      <c r="H62" s="176"/>
      <c r="I62" s="176"/>
      <c r="J62" s="177">
        <f>J163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168</v>
      </c>
      <c r="E63" s="176"/>
      <c r="F63" s="176"/>
      <c r="G63" s="176"/>
      <c r="H63" s="176"/>
      <c r="I63" s="176"/>
      <c r="J63" s="177">
        <f>J178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1139</v>
      </c>
      <c r="E64" s="176"/>
      <c r="F64" s="176"/>
      <c r="G64" s="176"/>
      <c r="H64" s="176"/>
      <c r="I64" s="176"/>
      <c r="J64" s="177">
        <f>J209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170</v>
      </c>
      <c r="E65" s="176"/>
      <c r="F65" s="176"/>
      <c r="G65" s="176"/>
      <c r="H65" s="176"/>
      <c r="I65" s="176"/>
      <c r="J65" s="177">
        <f>J270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171</v>
      </c>
      <c r="E66" s="176"/>
      <c r="F66" s="176"/>
      <c r="G66" s="176"/>
      <c r="H66" s="176"/>
      <c r="I66" s="176"/>
      <c r="J66" s="177">
        <f>J307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172</v>
      </c>
      <c r="E67" s="176"/>
      <c r="F67" s="176"/>
      <c r="G67" s="176"/>
      <c r="H67" s="176"/>
      <c r="I67" s="176"/>
      <c r="J67" s="177">
        <f>J327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173</v>
      </c>
      <c r="E68" s="170"/>
      <c r="F68" s="170"/>
      <c r="G68" s="170"/>
      <c r="H68" s="170"/>
      <c r="I68" s="170"/>
      <c r="J68" s="171">
        <f>J330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1140</v>
      </c>
      <c r="E69" s="176"/>
      <c r="F69" s="176"/>
      <c r="G69" s="176"/>
      <c r="H69" s="176"/>
      <c r="I69" s="176"/>
      <c r="J69" s="177">
        <f>J331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175</v>
      </c>
      <c r="E70" s="176"/>
      <c r="F70" s="176"/>
      <c r="G70" s="176"/>
      <c r="H70" s="176"/>
      <c r="I70" s="176"/>
      <c r="J70" s="177">
        <f>J345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176</v>
      </c>
      <c r="E71" s="176"/>
      <c r="F71" s="176"/>
      <c r="G71" s="176"/>
      <c r="H71" s="176"/>
      <c r="I71" s="176"/>
      <c r="J71" s="177">
        <f>J368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177</v>
      </c>
      <c r="E72" s="176"/>
      <c r="F72" s="176"/>
      <c r="G72" s="176"/>
      <c r="H72" s="176"/>
      <c r="I72" s="176"/>
      <c r="J72" s="177">
        <f>J374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99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Areál Baník - retence dešťových vod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89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02 - Ubytovna s kancelářemi - odvodnění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areál Baník Sokolov</v>
      </c>
      <c r="G86" s="42"/>
      <c r="H86" s="42"/>
      <c r="I86" s="34" t="s">
        <v>23</v>
      </c>
      <c r="J86" s="74" t="str">
        <f>IF(J12="","",J12)</f>
        <v>10. 1. 2022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Město Sokolov</v>
      </c>
      <c r="G88" s="42"/>
      <c r="H88" s="42"/>
      <c r="I88" s="34" t="s">
        <v>31</v>
      </c>
      <c r="J88" s="38" t="str">
        <f>E21</f>
        <v>Ing. Martin Dědič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34</v>
      </c>
      <c r="J89" s="38" t="str">
        <f>E24</f>
        <v xml:space="preserve"> 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100</v>
      </c>
      <c r="D91" s="182" t="s">
        <v>57</v>
      </c>
      <c r="E91" s="182" t="s">
        <v>53</v>
      </c>
      <c r="F91" s="182" t="s">
        <v>54</v>
      </c>
      <c r="G91" s="182" t="s">
        <v>101</v>
      </c>
      <c r="H91" s="182" t="s">
        <v>102</v>
      </c>
      <c r="I91" s="182" t="s">
        <v>103</v>
      </c>
      <c r="J91" s="182" t="s">
        <v>93</v>
      </c>
      <c r="K91" s="183" t="s">
        <v>104</v>
      </c>
      <c r="L91" s="184"/>
      <c r="M91" s="94" t="s">
        <v>19</v>
      </c>
      <c r="N91" s="95" t="s">
        <v>42</v>
      </c>
      <c r="O91" s="95" t="s">
        <v>105</v>
      </c>
      <c r="P91" s="95" t="s">
        <v>106</v>
      </c>
      <c r="Q91" s="95" t="s">
        <v>107</v>
      </c>
      <c r="R91" s="95" t="s">
        <v>108</v>
      </c>
      <c r="S91" s="95" t="s">
        <v>109</v>
      </c>
      <c r="T91" s="96" t="s">
        <v>110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111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P93+P330</f>
        <v>0</v>
      </c>
      <c r="Q92" s="98"/>
      <c r="R92" s="187">
        <f>R93+R330</f>
        <v>139.81129228999998</v>
      </c>
      <c r="S92" s="98"/>
      <c r="T92" s="188">
        <f>T93+T330</f>
        <v>103.90640599999999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94</v>
      </c>
      <c r="BK92" s="189">
        <f>BK93+BK330</f>
        <v>0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179</v>
      </c>
      <c r="F93" s="193" t="s">
        <v>180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P94+P163+P178+P209+P270+P307+P327</f>
        <v>0</v>
      </c>
      <c r="Q93" s="198"/>
      <c r="R93" s="199">
        <f>R94+R163+R178+R209+R270+R307+R327</f>
        <v>138.97846676999998</v>
      </c>
      <c r="S93" s="198"/>
      <c r="T93" s="200">
        <f>T94+T163+T178+T209+T270+T307+T327</f>
        <v>103.616806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79</v>
      </c>
      <c r="AT93" s="202" t="s">
        <v>71</v>
      </c>
      <c r="AU93" s="202" t="s">
        <v>72</v>
      </c>
      <c r="AY93" s="201" t="s">
        <v>114</v>
      </c>
      <c r="BK93" s="203">
        <f>BK94+BK163+BK178+BK209+BK270+BK307+BK327</f>
        <v>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79</v>
      </c>
      <c r="F94" s="204" t="s">
        <v>181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SUM(P95:P162)</f>
        <v>0</v>
      </c>
      <c r="Q94" s="198"/>
      <c r="R94" s="199">
        <f>SUM(R95:R162)</f>
        <v>30.083759999999998</v>
      </c>
      <c r="S94" s="198"/>
      <c r="T94" s="200">
        <f>SUM(T95:T162)</f>
        <v>62.54025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79</v>
      </c>
      <c r="AT94" s="202" t="s">
        <v>71</v>
      </c>
      <c r="AU94" s="202" t="s">
        <v>79</v>
      </c>
      <c r="AY94" s="201" t="s">
        <v>114</v>
      </c>
      <c r="BK94" s="203">
        <f>SUM(BK95:BK162)</f>
        <v>0</v>
      </c>
    </row>
    <row r="95" spans="1:65" s="2" customFormat="1" ht="37.8" customHeight="1">
      <c r="A95" s="40"/>
      <c r="B95" s="41"/>
      <c r="C95" s="206" t="s">
        <v>79</v>
      </c>
      <c r="D95" s="206" t="s">
        <v>117</v>
      </c>
      <c r="E95" s="207" t="s">
        <v>1141</v>
      </c>
      <c r="F95" s="208" t="s">
        <v>1142</v>
      </c>
      <c r="G95" s="209" t="s">
        <v>184</v>
      </c>
      <c r="H95" s="210">
        <v>25.5</v>
      </c>
      <c r="I95" s="211"/>
      <c r="J95" s="212">
        <f>ROUND(I95*H95,2)</f>
        <v>0</v>
      </c>
      <c r="K95" s="208" t="s">
        <v>185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137</v>
      </c>
      <c r="AT95" s="217" t="s">
        <v>117</v>
      </c>
      <c r="AU95" s="217" t="s">
        <v>81</v>
      </c>
      <c r="AY95" s="19" t="s">
        <v>114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79</v>
      </c>
      <c r="BK95" s="218">
        <f>ROUND(I95*H95,2)</f>
        <v>0</v>
      </c>
      <c r="BL95" s="19" t="s">
        <v>137</v>
      </c>
      <c r="BM95" s="217" t="s">
        <v>1143</v>
      </c>
    </row>
    <row r="96" spans="1:47" s="2" customFormat="1" ht="12">
      <c r="A96" s="40"/>
      <c r="B96" s="41"/>
      <c r="C96" s="42"/>
      <c r="D96" s="219" t="s">
        <v>124</v>
      </c>
      <c r="E96" s="42"/>
      <c r="F96" s="220" t="s">
        <v>1144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124</v>
      </c>
      <c r="AU96" s="19" t="s">
        <v>81</v>
      </c>
    </row>
    <row r="97" spans="1:51" s="14" customFormat="1" ht="12">
      <c r="A97" s="14"/>
      <c r="B97" s="240"/>
      <c r="C97" s="241"/>
      <c r="D97" s="230" t="s">
        <v>188</v>
      </c>
      <c r="E97" s="242" t="s">
        <v>19</v>
      </c>
      <c r="F97" s="243" t="s">
        <v>1145</v>
      </c>
      <c r="G97" s="241"/>
      <c r="H97" s="242" t="s">
        <v>19</v>
      </c>
      <c r="I97" s="244"/>
      <c r="J97" s="241"/>
      <c r="K97" s="241"/>
      <c r="L97" s="245"/>
      <c r="M97" s="246"/>
      <c r="N97" s="247"/>
      <c r="O97" s="247"/>
      <c r="P97" s="247"/>
      <c r="Q97" s="247"/>
      <c r="R97" s="247"/>
      <c r="S97" s="247"/>
      <c r="T97" s="248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9" t="s">
        <v>188</v>
      </c>
      <c r="AU97" s="249" t="s">
        <v>81</v>
      </c>
      <c r="AV97" s="14" t="s">
        <v>79</v>
      </c>
      <c r="AW97" s="14" t="s">
        <v>33</v>
      </c>
      <c r="AX97" s="14" t="s">
        <v>72</v>
      </c>
      <c r="AY97" s="249" t="s">
        <v>114</v>
      </c>
    </row>
    <row r="98" spans="1:51" s="13" customFormat="1" ht="12">
      <c r="A98" s="13"/>
      <c r="B98" s="228"/>
      <c r="C98" s="229"/>
      <c r="D98" s="230" t="s">
        <v>188</v>
      </c>
      <c r="E98" s="231" t="s">
        <v>19</v>
      </c>
      <c r="F98" s="232" t="s">
        <v>1146</v>
      </c>
      <c r="G98" s="229"/>
      <c r="H98" s="233">
        <v>25.5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188</v>
      </c>
      <c r="AU98" s="239" t="s">
        <v>81</v>
      </c>
      <c r="AV98" s="13" t="s">
        <v>81</v>
      </c>
      <c r="AW98" s="13" t="s">
        <v>33</v>
      </c>
      <c r="AX98" s="13" t="s">
        <v>79</v>
      </c>
      <c r="AY98" s="239" t="s">
        <v>114</v>
      </c>
    </row>
    <row r="99" spans="1:65" s="2" customFormat="1" ht="33" customHeight="1">
      <c r="A99" s="40"/>
      <c r="B99" s="41"/>
      <c r="C99" s="206" t="s">
        <v>81</v>
      </c>
      <c r="D99" s="206" t="s">
        <v>117</v>
      </c>
      <c r="E99" s="207" t="s">
        <v>1147</v>
      </c>
      <c r="F99" s="208" t="s">
        <v>1148</v>
      </c>
      <c r="G99" s="209" t="s">
        <v>184</v>
      </c>
      <c r="H99" s="210">
        <v>25.5</v>
      </c>
      <c r="I99" s="211"/>
      <c r="J99" s="212">
        <f>ROUND(I99*H99,2)</f>
        <v>0</v>
      </c>
      <c r="K99" s="208" t="s">
        <v>185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0.29</v>
      </c>
      <c r="T99" s="216">
        <f>S99*H99</f>
        <v>7.395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137</v>
      </c>
      <c r="AT99" s="217" t="s">
        <v>117</v>
      </c>
      <c r="AU99" s="217" t="s">
        <v>81</v>
      </c>
      <c r="AY99" s="19" t="s">
        <v>114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137</v>
      </c>
      <c r="BM99" s="217" t="s">
        <v>1149</v>
      </c>
    </row>
    <row r="100" spans="1:47" s="2" customFormat="1" ht="12">
      <c r="A100" s="40"/>
      <c r="B100" s="41"/>
      <c r="C100" s="42"/>
      <c r="D100" s="219" t="s">
        <v>124</v>
      </c>
      <c r="E100" s="42"/>
      <c r="F100" s="220" t="s">
        <v>1150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124</v>
      </c>
      <c r="AU100" s="19" t="s">
        <v>81</v>
      </c>
    </row>
    <row r="101" spans="1:51" s="14" customFormat="1" ht="12">
      <c r="A101" s="14"/>
      <c r="B101" s="240"/>
      <c r="C101" s="241"/>
      <c r="D101" s="230" t="s">
        <v>188</v>
      </c>
      <c r="E101" s="242" t="s">
        <v>19</v>
      </c>
      <c r="F101" s="243" t="s">
        <v>1151</v>
      </c>
      <c r="G101" s="241"/>
      <c r="H101" s="242" t="s">
        <v>19</v>
      </c>
      <c r="I101" s="244"/>
      <c r="J101" s="241"/>
      <c r="K101" s="241"/>
      <c r="L101" s="245"/>
      <c r="M101" s="246"/>
      <c r="N101" s="247"/>
      <c r="O101" s="247"/>
      <c r="P101" s="247"/>
      <c r="Q101" s="247"/>
      <c r="R101" s="247"/>
      <c r="S101" s="247"/>
      <c r="T101" s="24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9" t="s">
        <v>188</v>
      </c>
      <c r="AU101" s="249" t="s">
        <v>81</v>
      </c>
      <c r="AV101" s="14" t="s">
        <v>79</v>
      </c>
      <c r="AW101" s="14" t="s">
        <v>33</v>
      </c>
      <c r="AX101" s="14" t="s">
        <v>72</v>
      </c>
      <c r="AY101" s="249" t="s">
        <v>114</v>
      </c>
    </row>
    <row r="102" spans="1:51" s="14" customFormat="1" ht="12">
      <c r="A102" s="14"/>
      <c r="B102" s="240"/>
      <c r="C102" s="241"/>
      <c r="D102" s="230" t="s">
        <v>188</v>
      </c>
      <c r="E102" s="242" t="s">
        <v>19</v>
      </c>
      <c r="F102" s="243" t="s">
        <v>1145</v>
      </c>
      <c r="G102" s="241"/>
      <c r="H102" s="242" t="s">
        <v>19</v>
      </c>
      <c r="I102" s="244"/>
      <c r="J102" s="241"/>
      <c r="K102" s="241"/>
      <c r="L102" s="245"/>
      <c r="M102" s="246"/>
      <c r="N102" s="247"/>
      <c r="O102" s="247"/>
      <c r="P102" s="247"/>
      <c r="Q102" s="247"/>
      <c r="R102" s="247"/>
      <c r="S102" s="247"/>
      <c r="T102" s="24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9" t="s">
        <v>188</v>
      </c>
      <c r="AU102" s="249" t="s">
        <v>81</v>
      </c>
      <c r="AV102" s="14" t="s">
        <v>79</v>
      </c>
      <c r="AW102" s="14" t="s">
        <v>33</v>
      </c>
      <c r="AX102" s="14" t="s">
        <v>72</v>
      </c>
      <c r="AY102" s="249" t="s">
        <v>114</v>
      </c>
    </row>
    <row r="103" spans="1:51" s="13" customFormat="1" ht="12">
      <c r="A103" s="13"/>
      <c r="B103" s="228"/>
      <c r="C103" s="229"/>
      <c r="D103" s="230" t="s">
        <v>188</v>
      </c>
      <c r="E103" s="231" t="s">
        <v>19</v>
      </c>
      <c r="F103" s="232" t="s">
        <v>1146</v>
      </c>
      <c r="G103" s="229"/>
      <c r="H103" s="233">
        <v>25.5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188</v>
      </c>
      <c r="AU103" s="239" t="s">
        <v>81</v>
      </c>
      <c r="AV103" s="13" t="s">
        <v>81</v>
      </c>
      <c r="AW103" s="13" t="s">
        <v>33</v>
      </c>
      <c r="AX103" s="13" t="s">
        <v>79</v>
      </c>
      <c r="AY103" s="239" t="s">
        <v>114</v>
      </c>
    </row>
    <row r="104" spans="1:65" s="2" customFormat="1" ht="24.15" customHeight="1">
      <c r="A104" s="40"/>
      <c r="B104" s="41"/>
      <c r="C104" s="206" t="s">
        <v>130</v>
      </c>
      <c r="D104" s="206" t="s">
        <v>117</v>
      </c>
      <c r="E104" s="207" t="s">
        <v>1152</v>
      </c>
      <c r="F104" s="208" t="s">
        <v>1153</v>
      </c>
      <c r="G104" s="209" t="s">
        <v>184</v>
      </c>
      <c r="H104" s="210">
        <v>156.81</v>
      </c>
      <c r="I104" s="211"/>
      <c r="J104" s="212">
        <f>ROUND(I104*H104,2)</f>
        <v>0</v>
      </c>
      <c r="K104" s="208" t="s">
        <v>185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0.325</v>
      </c>
      <c r="T104" s="216">
        <f>S104*H104</f>
        <v>50.96325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137</v>
      </c>
      <c r="AT104" s="217" t="s">
        <v>117</v>
      </c>
      <c r="AU104" s="217" t="s">
        <v>81</v>
      </c>
      <c r="AY104" s="19" t="s">
        <v>114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79</v>
      </c>
      <c r="BK104" s="218">
        <f>ROUND(I104*H104,2)</f>
        <v>0</v>
      </c>
      <c r="BL104" s="19" t="s">
        <v>137</v>
      </c>
      <c r="BM104" s="217" t="s">
        <v>1154</v>
      </c>
    </row>
    <row r="105" spans="1:47" s="2" customFormat="1" ht="12">
      <c r="A105" s="40"/>
      <c r="B105" s="41"/>
      <c r="C105" s="42"/>
      <c r="D105" s="219" t="s">
        <v>124</v>
      </c>
      <c r="E105" s="42"/>
      <c r="F105" s="220" t="s">
        <v>1155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124</v>
      </c>
      <c r="AU105" s="19" t="s">
        <v>81</v>
      </c>
    </row>
    <row r="106" spans="1:51" s="14" customFormat="1" ht="12">
      <c r="A106" s="14"/>
      <c r="B106" s="240"/>
      <c r="C106" s="241"/>
      <c r="D106" s="230" t="s">
        <v>188</v>
      </c>
      <c r="E106" s="242" t="s">
        <v>19</v>
      </c>
      <c r="F106" s="243" t="s">
        <v>1156</v>
      </c>
      <c r="G106" s="241"/>
      <c r="H106" s="242" t="s">
        <v>19</v>
      </c>
      <c r="I106" s="244"/>
      <c r="J106" s="241"/>
      <c r="K106" s="241"/>
      <c r="L106" s="245"/>
      <c r="M106" s="246"/>
      <c r="N106" s="247"/>
      <c r="O106" s="247"/>
      <c r="P106" s="247"/>
      <c r="Q106" s="247"/>
      <c r="R106" s="247"/>
      <c r="S106" s="247"/>
      <c r="T106" s="24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9" t="s">
        <v>188</v>
      </c>
      <c r="AU106" s="249" t="s">
        <v>81</v>
      </c>
      <c r="AV106" s="14" t="s">
        <v>79</v>
      </c>
      <c r="AW106" s="14" t="s">
        <v>33</v>
      </c>
      <c r="AX106" s="14" t="s">
        <v>72</v>
      </c>
      <c r="AY106" s="249" t="s">
        <v>114</v>
      </c>
    </row>
    <row r="107" spans="1:51" s="13" customFormat="1" ht="12">
      <c r="A107" s="13"/>
      <c r="B107" s="228"/>
      <c r="C107" s="229"/>
      <c r="D107" s="230" t="s">
        <v>188</v>
      </c>
      <c r="E107" s="231" t="s">
        <v>19</v>
      </c>
      <c r="F107" s="232" t="s">
        <v>1157</v>
      </c>
      <c r="G107" s="229"/>
      <c r="H107" s="233">
        <v>72.9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188</v>
      </c>
      <c r="AU107" s="239" t="s">
        <v>81</v>
      </c>
      <c r="AV107" s="13" t="s">
        <v>81</v>
      </c>
      <c r="AW107" s="13" t="s">
        <v>33</v>
      </c>
      <c r="AX107" s="13" t="s">
        <v>72</v>
      </c>
      <c r="AY107" s="239" t="s">
        <v>114</v>
      </c>
    </row>
    <row r="108" spans="1:51" s="13" customFormat="1" ht="12">
      <c r="A108" s="13"/>
      <c r="B108" s="228"/>
      <c r="C108" s="229"/>
      <c r="D108" s="230" t="s">
        <v>188</v>
      </c>
      <c r="E108" s="231" t="s">
        <v>19</v>
      </c>
      <c r="F108" s="232" t="s">
        <v>1158</v>
      </c>
      <c r="G108" s="229"/>
      <c r="H108" s="233">
        <v>42.66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188</v>
      </c>
      <c r="AU108" s="239" t="s">
        <v>81</v>
      </c>
      <c r="AV108" s="13" t="s">
        <v>81</v>
      </c>
      <c r="AW108" s="13" t="s">
        <v>33</v>
      </c>
      <c r="AX108" s="13" t="s">
        <v>72</v>
      </c>
      <c r="AY108" s="239" t="s">
        <v>114</v>
      </c>
    </row>
    <row r="109" spans="1:51" s="13" customFormat="1" ht="12">
      <c r="A109" s="13"/>
      <c r="B109" s="228"/>
      <c r="C109" s="229"/>
      <c r="D109" s="230" t="s">
        <v>188</v>
      </c>
      <c r="E109" s="231" t="s">
        <v>19</v>
      </c>
      <c r="F109" s="232" t="s">
        <v>1159</v>
      </c>
      <c r="G109" s="229"/>
      <c r="H109" s="233">
        <v>6.78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188</v>
      </c>
      <c r="AU109" s="239" t="s">
        <v>81</v>
      </c>
      <c r="AV109" s="13" t="s">
        <v>81</v>
      </c>
      <c r="AW109" s="13" t="s">
        <v>33</v>
      </c>
      <c r="AX109" s="13" t="s">
        <v>72</v>
      </c>
      <c r="AY109" s="239" t="s">
        <v>114</v>
      </c>
    </row>
    <row r="110" spans="1:51" s="13" customFormat="1" ht="12">
      <c r="A110" s="13"/>
      <c r="B110" s="228"/>
      <c r="C110" s="229"/>
      <c r="D110" s="230" t="s">
        <v>188</v>
      </c>
      <c r="E110" s="231" t="s">
        <v>19</v>
      </c>
      <c r="F110" s="232" t="s">
        <v>1160</v>
      </c>
      <c r="G110" s="229"/>
      <c r="H110" s="233">
        <v>34.47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188</v>
      </c>
      <c r="AU110" s="239" t="s">
        <v>81</v>
      </c>
      <c r="AV110" s="13" t="s">
        <v>81</v>
      </c>
      <c r="AW110" s="13" t="s">
        <v>33</v>
      </c>
      <c r="AX110" s="13" t="s">
        <v>72</v>
      </c>
      <c r="AY110" s="239" t="s">
        <v>114</v>
      </c>
    </row>
    <row r="111" spans="1:51" s="15" customFormat="1" ht="12">
      <c r="A111" s="15"/>
      <c r="B111" s="250"/>
      <c r="C111" s="251"/>
      <c r="D111" s="230" t="s">
        <v>188</v>
      </c>
      <c r="E111" s="252" t="s">
        <v>19</v>
      </c>
      <c r="F111" s="253" t="s">
        <v>228</v>
      </c>
      <c r="G111" s="251"/>
      <c r="H111" s="254">
        <v>156.81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0" t="s">
        <v>188</v>
      </c>
      <c r="AU111" s="260" t="s">
        <v>81</v>
      </c>
      <c r="AV111" s="15" t="s">
        <v>137</v>
      </c>
      <c r="AW111" s="15" t="s">
        <v>33</v>
      </c>
      <c r="AX111" s="15" t="s">
        <v>79</v>
      </c>
      <c r="AY111" s="260" t="s">
        <v>114</v>
      </c>
    </row>
    <row r="112" spans="1:65" s="2" customFormat="1" ht="24.15" customHeight="1">
      <c r="A112" s="40"/>
      <c r="B112" s="41"/>
      <c r="C112" s="206" t="s">
        <v>137</v>
      </c>
      <c r="D112" s="206" t="s">
        <v>117</v>
      </c>
      <c r="E112" s="207" t="s">
        <v>213</v>
      </c>
      <c r="F112" s="208" t="s">
        <v>214</v>
      </c>
      <c r="G112" s="209" t="s">
        <v>215</v>
      </c>
      <c r="H112" s="210">
        <v>20.4</v>
      </c>
      <c r="I112" s="211"/>
      <c r="J112" s="212">
        <f>ROUND(I112*H112,2)</f>
        <v>0</v>
      </c>
      <c r="K112" s="208" t="s">
        <v>185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0.205</v>
      </c>
      <c r="T112" s="216">
        <f>S112*H112</f>
        <v>4.1819999999999995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137</v>
      </c>
      <c r="AT112" s="217" t="s">
        <v>117</v>
      </c>
      <c r="AU112" s="217" t="s">
        <v>81</v>
      </c>
      <c r="AY112" s="19" t="s">
        <v>114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137</v>
      </c>
      <c r="BM112" s="217" t="s">
        <v>1161</v>
      </c>
    </row>
    <row r="113" spans="1:47" s="2" customFormat="1" ht="12">
      <c r="A113" s="40"/>
      <c r="B113" s="41"/>
      <c r="C113" s="42"/>
      <c r="D113" s="219" t="s">
        <v>124</v>
      </c>
      <c r="E113" s="42"/>
      <c r="F113" s="220" t="s">
        <v>217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124</v>
      </c>
      <c r="AU113" s="19" t="s">
        <v>81</v>
      </c>
    </row>
    <row r="114" spans="1:51" s="14" customFormat="1" ht="12">
      <c r="A114" s="14"/>
      <c r="B114" s="240"/>
      <c r="C114" s="241"/>
      <c r="D114" s="230" t="s">
        <v>188</v>
      </c>
      <c r="E114" s="242" t="s">
        <v>19</v>
      </c>
      <c r="F114" s="243" t="s">
        <v>1162</v>
      </c>
      <c r="G114" s="241"/>
      <c r="H114" s="242" t="s">
        <v>19</v>
      </c>
      <c r="I114" s="244"/>
      <c r="J114" s="241"/>
      <c r="K114" s="241"/>
      <c r="L114" s="245"/>
      <c r="M114" s="246"/>
      <c r="N114" s="247"/>
      <c r="O114" s="247"/>
      <c r="P114" s="247"/>
      <c r="Q114" s="247"/>
      <c r="R114" s="247"/>
      <c r="S114" s="247"/>
      <c r="T114" s="24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9" t="s">
        <v>188</v>
      </c>
      <c r="AU114" s="249" t="s">
        <v>81</v>
      </c>
      <c r="AV114" s="14" t="s">
        <v>79</v>
      </c>
      <c r="AW114" s="14" t="s">
        <v>33</v>
      </c>
      <c r="AX114" s="14" t="s">
        <v>72</v>
      </c>
      <c r="AY114" s="249" t="s">
        <v>114</v>
      </c>
    </row>
    <row r="115" spans="1:51" s="13" customFormat="1" ht="12">
      <c r="A115" s="13"/>
      <c r="B115" s="228"/>
      <c r="C115" s="229"/>
      <c r="D115" s="230" t="s">
        <v>188</v>
      </c>
      <c r="E115" s="231" t="s">
        <v>19</v>
      </c>
      <c r="F115" s="232" t="s">
        <v>1163</v>
      </c>
      <c r="G115" s="229"/>
      <c r="H115" s="233">
        <v>20.4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188</v>
      </c>
      <c r="AU115" s="239" t="s">
        <v>81</v>
      </c>
      <c r="AV115" s="13" t="s">
        <v>81</v>
      </c>
      <c r="AW115" s="13" t="s">
        <v>33</v>
      </c>
      <c r="AX115" s="13" t="s">
        <v>79</v>
      </c>
      <c r="AY115" s="239" t="s">
        <v>114</v>
      </c>
    </row>
    <row r="116" spans="1:65" s="2" customFormat="1" ht="16.5" customHeight="1">
      <c r="A116" s="40"/>
      <c r="B116" s="41"/>
      <c r="C116" s="206" t="s">
        <v>113</v>
      </c>
      <c r="D116" s="206" t="s">
        <v>117</v>
      </c>
      <c r="E116" s="207" t="s">
        <v>1164</v>
      </c>
      <c r="F116" s="208" t="s">
        <v>1165</v>
      </c>
      <c r="G116" s="209" t="s">
        <v>221</v>
      </c>
      <c r="H116" s="210">
        <v>50</v>
      </c>
      <c r="I116" s="211"/>
      <c r="J116" s="212">
        <f>ROUND(I116*H116,2)</f>
        <v>0</v>
      </c>
      <c r="K116" s="208" t="s">
        <v>185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137</v>
      </c>
      <c r="AT116" s="217" t="s">
        <v>117</v>
      </c>
      <c r="AU116" s="217" t="s">
        <v>81</v>
      </c>
      <c r="AY116" s="19" t="s">
        <v>114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79</v>
      </c>
      <c r="BK116" s="218">
        <f>ROUND(I116*H116,2)</f>
        <v>0</v>
      </c>
      <c r="BL116" s="19" t="s">
        <v>137</v>
      </c>
      <c r="BM116" s="217" t="s">
        <v>1166</v>
      </c>
    </row>
    <row r="117" spans="1:47" s="2" customFormat="1" ht="12">
      <c r="A117" s="40"/>
      <c r="B117" s="41"/>
      <c r="C117" s="42"/>
      <c r="D117" s="219" t="s">
        <v>124</v>
      </c>
      <c r="E117" s="42"/>
      <c r="F117" s="220" t="s">
        <v>1167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124</v>
      </c>
      <c r="AU117" s="19" t="s">
        <v>81</v>
      </c>
    </row>
    <row r="118" spans="1:51" s="14" customFormat="1" ht="12">
      <c r="A118" s="14"/>
      <c r="B118" s="240"/>
      <c r="C118" s="241"/>
      <c r="D118" s="230" t="s">
        <v>188</v>
      </c>
      <c r="E118" s="242" t="s">
        <v>19</v>
      </c>
      <c r="F118" s="243" t="s">
        <v>1168</v>
      </c>
      <c r="G118" s="241"/>
      <c r="H118" s="242" t="s">
        <v>19</v>
      </c>
      <c r="I118" s="244"/>
      <c r="J118" s="241"/>
      <c r="K118" s="241"/>
      <c r="L118" s="245"/>
      <c r="M118" s="246"/>
      <c r="N118" s="247"/>
      <c r="O118" s="247"/>
      <c r="P118" s="247"/>
      <c r="Q118" s="247"/>
      <c r="R118" s="247"/>
      <c r="S118" s="247"/>
      <c r="T118" s="24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9" t="s">
        <v>188</v>
      </c>
      <c r="AU118" s="249" t="s">
        <v>81</v>
      </c>
      <c r="AV118" s="14" t="s">
        <v>79</v>
      </c>
      <c r="AW118" s="14" t="s">
        <v>33</v>
      </c>
      <c r="AX118" s="14" t="s">
        <v>72</v>
      </c>
      <c r="AY118" s="249" t="s">
        <v>114</v>
      </c>
    </row>
    <row r="119" spans="1:51" s="13" customFormat="1" ht="12">
      <c r="A119" s="13"/>
      <c r="B119" s="228"/>
      <c r="C119" s="229"/>
      <c r="D119" s="230" t="s">
        <v>188</v>
      </c>
      <c r="E119" s="231" t="s">
        <v>19</v>
      </c>
      <c r="F119" s="232" t="s">
        <v>462</v>
      </c>
      <c r="G119" s="229"/>
      <c r="H119" s="233">
        <v>50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188</v>
      </c>
      <c r="AU119" s="239" t="s">
        <v>81</v>
      </c>
      <c r="AV119" s="13" t="s">
        <v>81</v>
      </c>
      <c r="AW119" s="13" t="s">
        <v>33</v>
      </c>
      <c r="AX119" s="13" t="s">
        <v>79</v>
      </c>
      <c r="AY119" s="239" t="s">
        <v>114</v>
      </c>
    </row>
    <row r="120" spans="1:65" s="2" customFormat="1" ht="24.15" customHeight="1">
      <c r="A120" s="40"/>
      <c r="B120" s="41"/>
      <c r="C120" s="206" t="s">
        <v>146</v>
      </c>
      <c r="D120" s="206" t="s">
        <v>117</v>
      </c>
      <c r="E120" s="207" t="s">
        <v>1169</v>
      </c>
      <c r="F120" s="208" t="s">
        <v>1170</v>
      </c>
      <c r="G120" s="209" t="s">
        <v>221</v>
      </c>
      <c r="H120" s="210">
        <v>128.07</v>
      </c>
      <c r="I120" s="211"/>
      <c r="J120" s="212">
        <f>ROUND(I120*H120,2)</f>
        <v>0</v>
      </c>
      <c r="K120" s="208" t="s">
        <v>185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137</v>
      </c>
      <c r="AT120" s="217" t="s">
        <v>117</v>
      </c>
      <c r="AU120" s="217" t="s">
        <v>81</v>
      </c>
      <c r="AY120" s="19" t="s">
        <v>114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79</v>
      </c>
      <c r="BK120" s="218">
        <f>ROUND(I120*H120,2)</f>
        <v>0</v>
      </c>
      <c r="BL120" s="19" t="s">
        <v>137</v>
      </c>
      <c r="BM120" s="217" t="s">
        <v>1171</v>
      </c>
    </row>
    <row r="121" spans="1:47" s="2" customFormat="1" ht="12">
      <c r="A121" s="40"/>
      <c r="B121" s="41"/>
      <c r="C121" s="42"/>
      <c r="D121" s="219" t="s">
        <v>124</v>
      </c>
      <c r="E121" s="42"/>
      <c r="F121" s="220" t="s">
        <v>1172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124</v>
      </c>
      <c r="AU121" s="19" t="s">
        <v>81</v>
      </c>
    </row>
    <row r="122" spans="1:51" s="13" customFormat="1" ht="12">
      <c r="A122" s="13"/>
      <c r="B122" s="228"/>
      <c r="C122" s="229"/>
      <c r="D122" s="230" t="s">
        <v>188</v>
      </c>
      <c r="E122" s="231" t="s">
        <v>19</v>
      </c>
      <c r="F122" s="232" t="s">
        <v>1173</v>
      </c>
      <c r="G122" s="229"/>
      <c r="H122" s="233">
        <v>128.07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188</v>
      </c>
      <c r="AU122" s="239" t="s">
        <v>81</v>
      </c>
      <c r="AV122" s="13" t="s">
        <v>81</v>
      </c>
      <c r="AW122" s="13" t="s">
        <v>33</v>
      </c>
      <c r="AX122" s="13" t="s">
        <v>79</v>
      </c>
      <c r="AY122" s="239" t="s">
        <v>114</v>
      </c>
    </row>
    <row r="123" spans="1:65" s="2" customFormat="1" ht="33" customHeight="1">
      <c r="A123" s="40"/>
      <c r="B123" s="41"/>
      <c r="C123" s="206" t="s">
        <v>151</v>
      </c>
      <c r="D123" s="206" t="s">
        <v>117</v>
      </c>
      <c r="E123" s="207" t="s">
        <v>1174</v>
      </c>
      <c r="F123" s="208" t="s">
        <v>1175</v>
      </c>
      <c r="G123" s="209" t="s">
        <v>221</v>
      </c>
      <c r="H123" s="210">
        <v>108.403</v>
      </c>
      <c r="I123" s="211"/>
      <c r="J123" s="212">
        <f>ROUND(I123*H123,2)</f>
        <v>0</v>
      </c>
      <c r="K123" s="208" t="s">
        <v>185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137</v>
      </c>
      <c r="AT123" s="217" t="s">
        <v>117</v>
      </c>
      <c r="AU123" s="217" t="s">
        <v>81</v>
      </c>
      <c r="AY123" s="19" t="s">
        <v>114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137</v>
      </c>
      <c r="BM123" s="217" t="s">
        <v>1176</v>
      </c>
    </row>
    <row r="124" spans="1:47" s="2" customFormat="1" ht="12">
      <c r="A124" s="40"/>
      <c r="B124" s="41"/>
      <c r="C124" s="42"/>
      <c r="D124" s="219" t="s">
        <v>124</v>
      </c>
      <c r="E124" s="42"/>
      <c r="F124" s="220" t="s">
        <v>1177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124</v>
      </c>
      <c r="AU124" s="19" t="s">
        <v>81</v>
      </c>
    </row>
    <row r="125" spans="1:51" s="13" customFormat="1" ht="12">
      <c r="A125" s="13"/>
      <c r="B125" s="228"/>
      <c r="C125" s="229"/>
      <c r="D125" s="230" t="s">
        <v>188</v>
      </c>
      <c r="E125" s="231" t="s">
        <v>19</v>
      </c>
      <c r="F125" s="232" t="s">
        <v>1178</v>
      </c>
      <c r="G125" s="229"/>
      <c r="H125" s="233">
        <v>108.403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188</v>
      </c>
      <c r="AU125" s="239" t="s">
        <v>81</v>
      </c>
      <c r="AV125" s="13" t="s">
        <v>81</v>
      </c>
      <c r="AW125" s="13" t="s">
        <v>33</v>
      </c>
      <c r="AX125" s="13" t="s">
        <v>79</v>
      </c>
      <c r="AY125" s="239" t="s">
        <v>114</v>
      </c>
    </row>
    <row r="126" spans="1:65" s="2" customFormat="1" ht="33" customHeight="1">
      <c r="A126" s="40"/>
      <c r="B126" s="41"/>
      <c r="C126" s="206" t="s">
        <v>158</v>
      </c>
      <c r="D126" s="206" t="s">
        <v>117</v>
      </c>
      <c r="E126" s="207" t="s">
        <v>1179</v>
      </c>
      <c r="F126" s="208" t="s">
        <v>1180</v>
      </c>
      <c r="G126" s="209" t="s">
        <v>221</v>
      </c>
      <c r="H126" s="210">
        <v>433.612</v>
      </c>
      <c r="I126" s="211"/>
      <c r="J126" s="212">
        <f>ROUND(I126*H126,2)</f>
        <v>0</v>
      </c>
      <c r="K126" s="208" t="s">
        <v>185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137</v>
      </c>
      <c r="AT126" s="217" t="s">
        <v>117</v>
      </c>
      <c r="AU126" s="217" t="s">
        <v>81</v>
      </c>
      <c r="AY126" s="19" t="s">
        <v>114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79</v>
      </c>
      <c r="BK126" s="218">
        <f>ROUND(I126*H126,2)</f>
        <v>0</v>
      </c>
      <c r="BL126" s="19" t="s">
        <v>137</v>
      </c>
      <c r="BM126" s="217" t="s">
        <v>1181</v>
      </c>
    </row>
    <row r="127" spans="1:47" s="2" customFormat="1" ht="12">
      <c r="A127" s="40"/>
      <c r="B127" s="41"/>
      <c r="C127" s="42"/>
      <c r="D127" s="219" t="s">
        <v>124</v>
      </c>
      <c r="E127" s="42"/>
      <c r="F127" s="220" t="s">
        <v>1182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124</v>
      </c>
      <c r="AU127" s="19" t="s">
        <v>81</v>
      </c>
    </row>
    <row r="128" spans="1:51" s="13" customFormat="1" ht="12">
      <c r="A128" s="13"/>
      <c r="B128" s="228"/>
      <c r="C128" s="229"/>
      <c r="D128" s="230" t="s">
        <v>188</v>
      </c>
      <c r="E128" s="231" t="s">
        <v>19</v>
      </c>
      <c r="F128" s="232" t="s">
        <v>1183</v>
      </c>
      <c r="G128" s="229"/>
      <c r="H128" s="233">
        <v>433.612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188</v>
      </c>
      <c r="AU128" s="239" t="s">
        <v>81</v>
      </c>
      <c r="AV128" s="13" t="s">
        <v>81</v>
      </c>
      <c r="AW128" s="13" t="s">
        <v>33</v>
      </c>
      <c r="AX128" s="13" t="s">
        <v>79</v>
      </c>
      <c r="AY128" s="239" t="s">
        <v>114</v>
      </c>
    </row>
    <row r="129" spans="1:65" s="2" customFormat="1" ht="24.15" customHeight="1">
      <c r="A129" s="40"/>
      <c r="B129" s="41"/>
      <c r="C129" s="206" t="s">
        <v>229</v>
      </c>
      <c r="D129" s="206" t="s">
        <v>117</v>
      </c>
      <c r="E129" s="207" t="s">
        <v>1184</v>
      </c>
      <c r="F129" s="208" t="s">
        <v>1185</v>
      </c>
      <c r="G129" s="209" t="s">
        <v>221</v>
      </c>
      <c r="H129" s="210">
        <v>108.403</v>
      </c>
      <c r="I129" s="211"/>
      <c r="J129" s="212">
        <f>ROUND(I129*H129,2)</f>
        <v>0</v>
      </c>
      <c r="K129" s="208" t="s">
        <v>185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137</v>
      </c>
      <c r="AT129" s="217" t="s">
        <v>117</v>
      </c>
      <c r="AU129" s="217" t="s">
        <v>81</v>
      </c>
      <c r="AY129" s="19" t="s">
        <v>114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79</v>
      </c>
      <c r="BK129" s="218">
        <f>ROUND(I129*H129,2)</f>
        <v>0</v>
      </c>
      <c r="BL129" s="19" t="s">
        <v>137</v>
      </c>
      <c r="BM129" s="217" t="s">
        <v>1186</v>
      </c>
    </row>
    <row r="130" spans="1:47" s="2" customFormat="1" ht="12">
      <c r="A130" s="40"/>
      <c r="B130" s="41"/>
      <c r="C130" s="42"/>
      <c r="D130" s="219" t="s">
        <v>124</v>
      </c>
      <c r="E130" s="42"/>
      <c r="F130" s="220" t="s">
        <v>1187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124</v>
      </c>
      <c r="AU130" s="19" t="s">
        <v>81</v>
      </c>
    </row>
    <row r="131" spans="1:65" s="2" customFormat="1" ht="37.8" customHeight="1">
      <c r="A131" s="40"/>
      <c r="B131" s="41"/>
      <c r="C131" s="206" t="s">
        <v>235</v>
      </c>
      <c r="D131" s="206" t="s">
        <v>117</v>
      </c>
      <c r="E131" s="207" t="s">
        <v>265</v>
      </c>
      <c r="F131" s="208" t="s">
        <v>266</v>
      </c>
      <c r="G131" s="209" t="s">
        <v>221</v>
      </c>
      <c r="H131" s="210">
        <v>108.403</v>
      </c>
      <c r="I131" s="211"/>
      <c r="J131" s="212">
        <f>ROUND(I131*H131,2)</f>
        <v>0</v>
      </c>
      <c r="K131" s="208" t="s">
        <v>185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137</v>
      </c>
      <c r="AT131" s="217" t="s">
        <v>117</v>
      </c>
      <c r="AU131" s="217" t="s">
        <v>81</v>
      </c>
      <c r="AY131" s="19" t="s">
        <v>114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137</v>
      </c>
      <c r="BM131" s="217" t="s">
        <v>1188</v>
      </c>
    </row>
    <row r="132" spans="1:47" s="2" customFormat="1" ht="12">
      <c r="A132" s="40"/>
      <c r="B132" s="41"/>
      <c r="C132" s="42"/>
      <c r="D132" s="219" t="s">
        <v>124</v>
      </c>
      <c r="E132" s="42"/>
      <c r="F132" s="220" t="s">
        <v>268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124</v>
      </c>
      <c r="AU132" s="19" t="s">
        <v>81</v>
      </c>
    </row>
    <row r="133" spans="1:65" s="2" customFormat="1" ht="24.15" customHeight="1">
      <c r="A133" s="40"/>
      <c r="B133" s="41"/>
      <c r="C133" s="206" t="s">
        <v>241</v>
      </c>
      <c r="D133" s="206" t="s">
        <v>117</v>
      </c>
      <c r="E133" s="207" t="s">
        <v>271</v>
      </c>
      <c r="F133" s="208" t="s">
        <v>272</v>
      </c>
      <c r="G133" s="209" t="s">
        <v>221</v>
      </c>
      <c r="H133" s="210">
        <v>108.403</v>
      </c>
      <c r="I133" s="211"/>
      <c r="J133" s="212">
        <f>ROUND(I133*H133,2)</f>
        <v>0</v>
      </c>
      <c r="K133" s="208" t="s">
        <v>185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137</v>
      </c>
      <c r="AT133" s="217" t="s">
        <v>117</v>
      </c>
      <c r="AU133" s="217" t="s">
        <v>81</v>
      </c>
      <c r="AY133" s="19" t="s">
        <v>114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79</v>
      </c>
      <c r="BK133" s="218">
        <f>ROUND(I133*H133,2)</f>
        <v>0</v>
      </c>
      <c r="BL133" s="19" t="s">
        <v>137</v>
      </c>
      <c r="BM133" s="217" t="s">
        <v>1189</v>
      </c>
    </row>
    <row r="134" spans="1:47" s="2" customFormat="1" ht="12">
      <c r="A134" s="40"/>
      <c r="B134" s="41"/>
      <c r="C134" s="42"/>
      <c r="D134" s="219" t="s">
        <v>124</v>
      </c>
      <c r="E134" s="42"/>
      <c r="F134" s="220" t="s">
        <v>274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124</v>
      </c>
      <c r="AU134" s="19" t="s">
        <v>81</v>
      </c>
    </row>
    <row r="135" spans="1:65" s="2" customFormat="1" ht="24.15" customHeight="1">
      <c r="A135" s="40"/>
      <c r="B135" s="41"/>
      <c r="C135" s="206" t="s">
        <v>247</v>
      </c>
      <c r="D135" s="206" t="s">
        <v>117</v>
      </c>
      <c r="E135" s="207" t="s">
        <v>276</v>
      </c>
      <c r="F135" s="208" t="s">
        <v>277</v>
      </c>
      <c r="G135" s="209" t="s">
        <v>278</v>
      </c>
      <c r="H135" s="210">
        <v>195.125</v>
      </c>
      <c r="I135" s="211"/>
      <c r="J135" s="212">
        <f>ROUND(I135*H135,2)</f>
        <v>0</v>
      </c>
      <c r="K135" s="208" t="s">
        <v>185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137</v>
      </c>
      <c r="AT135" s="217" t="s">
        <v>117</v>
      </c>
      <c r="AU135" s="217" t="s">
        <v>81</v>
      </c>
      <c r="AY135" s="19" t="s">
        <v>114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79</v>
      </c>
      <c r="BK135" s="218">
        <f>ROUND(I135*H135,2)</f>
        <v>0</v>
      </c>
      <c r="BL135" s="19" t="s">
        <v>137</v>
      </c>
      <c r="BM135" s="217" t="s">
        <v>1190</v>
      </c>
    </row>
    <row r="136" spans="1:47" s="2" customFormat="1" ht="12">
      <c r="A136" s="40"/>
      <c r="B136" s="41"/>
      <c r="C136" s="42"/>
      <c r="D136" s="219" t="s">
        <v>124</v>
      </c>
      <c r="E136" s="42"/>
      <c r="F136" s="220" t="s">
        <v>280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124</v>
      </c>
      <c r="AU136" s="19" t="s">
        <v>81</v>
      </c>
    </row>
    <row r="137" spans="1:51" s="13" customFormat="1" ht="12">
      <c r="A137" s="13"/>
      <c r="B137" s="228"/>
      <c r="C137" s="229"/>
      <c r="D137" s="230" t="s">
        <v>188</v>
      </c>
      <c r="E137" s="231" t="s">
        <v>19</v>
      </c>
      <c r="F137" s="232" t="s">
        <v>1191</v>
      </c>
      <c r="G137" s="229"/>
      <c r="H137" s="233">
        <v>195.125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188</v>
      </c>
      <c r="AU137" s="239" t="s">
        <v>81</v>
      </c>
      <c r="AV137" s="13" t="s">
        <v>81</v>
      </c>
      <c r="AW137" s="13" t="s">
        <v>33</v>
      </c>
      <c r="AX137" s="13" t="s">
        <v>79</v>
      </c>
      <c r="AY137" s="239" t="s">
        <v>114</v>
      </c>
    </row>
    <row r="138" spans="1:65" s="2" customFormat="1" ht="24.15" customHeight="1">
      <c r="A138" s="40"/>
      <c r="B138" s="41"/>
      <c r="C138" s="206" t="s">
        <v>256</v>
      </c>
      <c r="D138" s="206" t="s">
        <v>117</v>
      </c>
      <c r="E138" s="207" t="s">
        <v>298</v>
      </c>
      <c r="F138" s="208" t="s">
        <v>299</v>
      </c>
      <c r="G138" s="209" t="s">
        <v>221</v>
      </c>
      <c r="H138" s="210">
        <v>69.667</v>
      </c>
      <c r="I138" s="211"/>
      <c r="J138" s="212">
        <f>ROUND(I138*H138,2)</f>
        <v>0</v>
      </c>
      <c r="K138" s="208" t="s">
        <v>185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137</v>
      </c>
      <c r="AT138" s="217" t="s">
        <v>117</v>
      </c>
      <c r="AU138" s="217" t="s">
        <v>81</v>
      </c>
      <c r="AY138" s="19" t="s">
        <v>114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137</v>
      </c>
      <c r="BM138" s="217" t="s">
        <v>1192</v>
      </c>
    </row>
    <row r="139" spans="1:47" s="2" customFormat="1" ht="12">
      <c r="A139" s="40"/>
      <c r="B139" s="41"/>
      <c r="C139" s="42"/>
      <c r="D139" s="219" t="s">
        <v>124</v>
      </c>
      <c r="E139" s="42"/>
      <c r="F139" s="220" t="s">
        <v>301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124</v>
      </c>
      <c r="AU139" s="19" t="s">
        <v>81</v>
      </c>
    </row>
    <row r="140" spans="1:51" s="13" customFormat="1" ht="12">
      <c r="A140" s="13"/>
      <c r="B140" s="228"/>
      <c r="C140" s="229"/>
      <c r="D140" s="230" t="s">
        <v>188</v>
      </c>
      <c r="E140" s="231" t="s">
        <v>19</v>
      </c>
      <c r="F140" s="232" t="s">
        <v>1193</v>
      </c>
      <c r="G140" s="229"/>
      <c r="H140" s="233">
        <v>96.764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188</v>
      </c>
      <c r="AU140" s="239" t="s">
        <v>81</v>
      </c>
      <c r="AV140" s="13" t="s">
        <v>81</v>
      </c>
      <c r="AW140" s="13" t="s">
        <v>33</v>
      </c>
      <c r="AX140" s="13" t="s">
        <v>72</v>
      </c>
      <c r="AY140" s="239" t="s">
        <v>114</v>
      </c>
    </row>
    <row r="141" spans="1:51" s="13" customFormat="1" ht="12">
      <c r="A141" s="13"/>
      <c r="B141" s="228"/>
      <c r="C141" s="229"/>
      <c r="D141" s="230" t="s">
        <v>188</v>
      </c>
      <c r="E141" s="231" t="s">
        <v>19</v>
      </c>
      <c r="F141" s="232" t="s">
        <v>1194</v>
      </c>
      <c r="G141" s="229"/>
      <c r="H141" s="233">
        <v>-27.097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188</v>
      </c>
      <c r="AU141" s="239" t="s">
        <v>81</v>
      </c>
      <c r="AV141" s="13" t="s">
        <v>81</v>
      </c>
      <c r="AW141" s="13" t="s">
        <v>33</v>
      </c>
      <c r="AX141" s="13" t="s">
        <v>72</v>
      </c>
      <c r="AY141" s="239" t="s">
        <v>114</v>
      </c>
    </row>
    <row r="142" spans="1:51" s="15" customFormat="1" ht="12">
      <c r="A142" s="15"/>
      <c r="B142" s="250"/>
      <c r="C142" s="251"/>
      <c r="D142" s="230" t="s">
        <v>188</v>
      </c>
      <c r="E142" s="252" t="s">
        <v>19</v>
      </c>
      <c r="F142" s="253" t="s">
        <v>228</v>
      </c>
      <c r="G142" s="251"/>
      <c r="H142" s="254">
        <v>69.667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0" t="s">
        <v>188</v>
      </c>
      <c r="AU142" s="260" t="s">
        <v>81</v>
      </c>
      <c r="AV142" s="15" t="s">
        <v>137</v>
      </c>
      <c r="AW142" s="15" t="s">
        <v>33</v>
      </c>
      <c r="AX142" s="15" t="s">
        <v>79</v>
      </c>
      <c r="AY142" s="260" t="s">
        <v>114</v>
      </c>
    </row>
    <row r="143" spans="1:65" s="2" customFormat="1" ht="24.15" customHeight="1">
      <c r="A143" s="40"/>
      <c r="B143" s="41"/>
      <c r="C143" s="206" t="s">
        <v>261</v>
      </c>
      <c r="D143" s="206" t="s">
        <v>117</v>
      </c>
      <c r="E143" s="207" t="s">
        <v>1195</v>
      </c>
      <c r="F143" s="208" t="s">
        <v>1196</v>
      </c>
      <c r="G143" s="209" t="s">
        <v>184</v>
      </c>
      <c r="H143" s="210">
        <v>66</v>
      </c>
      <c r="I143" s="211"/>
      <c r="J143" s="212">
        <f>ROUND(I143*H143,2)</f>
        <v>0</v>
      </c>
      <c r="K143" s="208" t="s">
        <v>185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137</v>
      </c>
      <c r="AT143" s="217" t="s">
        <v>117</v>
      </c>
      <c r="AU143" s="217" t="s">
        <v>81</v>
      </c>
      <c r="AY143" s="19" t="s">
        <v>114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79</v>
      </c>
      <c r="BK143" s="218">
        <f>ROUND(I143*H143,2)</f>
        <v>0</v>
      </c>
      <c r="BL143" s="19" t="s">
        <v>137</v>
      </c>
      <c r="BM143" s="217" t="s">
        <v>1197</v>
      </c>
    </row>
    <row r="144" spans="1:47" s="2" customFormat="1" ht="12">
      <c r="A144" s="40"/>
      <c r="B144" s="41"/>
      <c r="C144" s="42"/>
      <c r="D144" s="219" t="s">
        <v>124</v>
      </c>
      <c r="E144" s="42"/>
      <c r="F144" s="220" t="s">
        <v>1198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124</v>
      </c>
      <c r="AU144" s="19" t="s">
        <v>81</v>
      </c>
    </row>
    <row r="145" spans="1:51" s="13" customFormat="1" ht="12">
      <c r="A145" s="13"/>
      <c r="B145" s="228"/>
      <c r="C145" s="229"/>
      <c r="D145" s="230" t="s">
        <v>188</v>
      </c>
      <c r="E145" s="231" t="s">
        <v>19</v>
      </c>
      <c r="F145" s="232" t="s">
        <v>1199</v>
      </c>
      <c r="G145" s="229"/>
      <c r="H145" s="233">
        <v>66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188</v>
      </c>
      <c r="AU145" s="239" t="s">
        <v>81</v>
      </c>
      <c r="AV145" s="13" t="s">
        <v>81</v>
      </c>
      <c r="AW145" s="13" t="s">
        <v>33</v>
      </c>
      <c r="AX145" s="13" t="s">
        <v>79</v>
      </c>
      <c r="AY145" s="239" t="s">
        <v>114</v>
      </c>
    </row>
    <row r="146" spans="1:65" s="2" customFormat="1" ht="16.5" customHeight="1">
      <c r="A146" s="40"/>
      <c r="B146" s="41"/>
      <c r="C146" s="261" t="s">
        <v>8</v>
      </c>
      <c r="D146" s="261" t="s">
        <v>293</v>
      </c>
      <c r="E146" s="262" t="s">
        <v>315</v>
      </c>
      <c r="F146" s="263" t="s">
        <v>316</v>
      </c>
      <c r="G146" s="264" t="s">
        <v>278</v>
      </c>
      <c r="H146" s="265">
        <v>10.56</v>
      </c>
      <c r="I146" s="266"/>
      <c r="J146" s="267">
        <f>ROUND(I146*H146,2)</f>
        <v>0</v>
      </c>
      <c r="K146" s="263" t="s">
        <v>185</v>
      </c>
      <c r="L146" s="268"/>
      <c r="M146" s="269" t="s">
        <v>19</v>
      </c>
      <c r="N146" s="270" t="s">
        <v>43</v>
      </c>
      <c r="O146" s="86"/>
      <c r="P146" s="215">
        <f>O146*H146</f>
        <v>0</v>
      </c>
      <c r="Q146" s="215">
        <v>1</v>
      </c>
      <c r="R146" s="215">
        <f>Q146*H146</f>
        <v>10.56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158</v>
      </c>
      <c r="AT146" s="217" t="s">
        <v>293</v>
      </c>
      <c r="AU146" s="217" t="s">
        <v>81</v>
      </c>
      <c r="AY146" s="19" t="s">
        <v>114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79</v>
      </c>
      <c r="BK146" s="218">
        <f>ROUND(I146*H146,2)</f>
        <v>0</v>
      </c>
      <c r="BL146" s="19" t="s">
        <v>137</v>
      </c>
      <c r="BM146" s="217" t="s">
        <v>1200</v>
      </c>
    </row>
    <row r="147" spans="1:51" s="13" customFormat="1" ht="12">
      <c r="A147" s="13"/>
      <c r="B147" s="228"/>
      <c r="C147" s="229"/>
      <c r="D147" s="230" t="s">
        <v>188</v>
      </c>
      <c r="E147" s="231" t="s">
        <v>19</v>
      </c>
      <c r="F147" s="232" t="s">
        <v>1201</v>
      </c>
      <c r="G147" s="229"/>
      <c r="H147" s="233">
        <v>6.6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188</v>
      </c>
      <c r="AU147" s="239" t="s">
        <v>81</v>
      </c>
      <c r="AV147" s="13" t="s">
        <v>81</v>
      </c>
      <c r="AW147" s="13" t="s">
        <v>33</v>
      </c>
      <c r="AX147" s="13" t="s">
        <v>79</v>
      </c>
      <c r="AY147" s="239" t="s">
        <v>114</v>
      </c>
    </row>
    <row r="148" spans="1:51" s="13" customFormat="1" ht="12">
      <c r="A148" s="13"/>
      <c r="B148" s="228"/>
      <c r="C148" s="229"/>
      <c r="D148" s="230" t="s">
        <v>188</v>
      </c>
      <c r="E148" s="229"/>
      <c r="F148" s="232" t="s">
        <v>1202</v>
      </c>
      <c r="G148" s="229"/>
      <c r="H148" s="233">
        <v>10.56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188</v>
      </c>
      <c r="AU148" s="239" t="s">
        <v>81</v>
      </c>
      <c r="AV148" s="13" t="s">
        <v>81</v>
      </c>
      <c r="AW148" s="13" t="s">
        <v>4</v>
      </c>
      <c r="AX148" s="13" t="s">
        <v>79</v>
      </c>
      <c r="AY148" s="239" t="s">
        <v>114</v>
      </c>
    </row>
    <row r="149" spans="1:65" s="2" customFormat="1" ht="21.75" customHeight="1">
      <c r="A149" s="40"/>
      <c r="B149" s="41"/>
      <c r="C149" s="206" t="s">
        <v>270</v>
      </c>
      <c r="D149" s="206" t="s">
        <v>117</v>
      </c>
      <c r="E149" s="207" t="s">
        <v>1203</v>
      </c>
      <c r="F149" s="208" t="s">
        <v>1204</v>
      </c>
      <c r="G149" s="209" t="s">
        <v>184</v>
      </c>
      <c r="H149" s="210">
        <v>122</v>
      </c>
      <c r="I149" s="211"/>
      <c r="J149" s="212">
        <f>ROUND(I149*H149,2)</f>
        <v>0</v>
      </c>
      <c r="K149" s="208" t="s">
        <v>185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137</v>
      </c>
      <c r="AT149" s="217" t="s">
        <v>117</v>
      </c>
      <c r="AU149" s="217" t="s">
        <v>81</v>
      </c>
      <c r="AY149" s="19" t="s">
        <v>114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79</v>
      </c>
      <c r="BK149" s="218">
        <f>ROUND(I149*H149,2)</f>
        <v>0</v>
      </c>
      <c r="BL149" s="19" t="s">
        <v>137</v>
      </c>
      <c r="BM149" s="217" t="s">
        <v>1205</v>
      </c>
    </row>
    <row r="150" spans="1:47" s="2" customFormat="1" ht="12">
      <c r="A150" s="40"/>
      <c r="B150" s="41"/>
      <c r="C150" s="42"/>
      <c r="D150" s="219" t="s">
        <v>124</v>
      </c>
      <c r="E150" s="42"/>
      <c r="F150" s="220" t="s">
        <v>1206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124</v>
      </c>
      <c r="AU150" s="19" t="s">
        <v>81</v>
      </c>
    </row>
    <row r="151" spans="1:51" s="13" customFormat="1" ht="12">
      <c r="A151" s="13"/>
      <c r="B151" s="228"/>
      <c r="C151" s="229"/>
      <c r="D151" s="230" t="s">
        <v>188</v>
      </c>
      <c r="E151" s="231" t="s">
        <v>19</v>
      </c>
      <c r="F151" s="232" t="s">
        <v>1207</v>
      </c>
      <c r="G151" s="229"/>
      <c r="H151" s="233">
        <v>122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188</v>
      </c>
      <c r="AU151" s="239" t="s">
        <v>81</v>
      </c>
      <c r="AV151" s="13" t="s">
        <v>81</v>
      </c>
      <c r="AW151" s="13" t="s">
        <v>33</v>
      </c>
      <c r="AX151" s="13" t="s">
        <v>79</v>
      </c>
      <c r="AY151" s="239" t="s">
        <v>114</v>
      </c>
    </row>
    <row r="152" spans="1:65" s="2" customFormat="1" ht="16.5" customHeight="1">
      <c r="A152" s="40"/>
      <c r="B152" s="41"/>
      <c r="C152" s="261" t="s">
        <v>275</v>
      </c>
      <c r="D152" s="261" t="s">
        <v>293</v>
      </c>
      <c r="E152" s="262" t="s">
        <v>315</v>
      </c>
      <c r="F152" s="263" t="s">
        <v>316</v>
      </c>
      <c r="G152" s="264" t="s">
        <v>278</v>
      </c>
      <c r="H152" s="265">
        <v>19.52</v>
      </c>
      <c r="I152" s="266"/>
      <c r="J152" s="267">
        <f>ROUND(I152*H152,2)</f>
        <v>0</v>
      </c>
      <c r="K152" s="263" t="s">
        <v>185</v>
      </c>
      <c r="L152" s="268"/>
      <c r="M152" s="269" t="s">
        <v>19</v>
      </c>
      <c r="N152" s="270" t="s">
        <v>43</v>
      </c>
      <c r="O152" s="86"/>
      <c r="P152" s="215">
        <f>O152*H152</f>
        <v>0</v>
      </c>
      <c r="Q152" s="215">
        <v>1</v>
      </c>
      <c r="R152" s="215">
        <f>Q152*H152</f>
        <v>19.52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158</v>
      </c>
      <c r="AT152" s="217" t="s">
        <v>293</v>
      </c>
      <c r="AU152" s="217" t="s">
        <v>81</v>
      </c>
      <c r="AY152" s="19" t="s">
        <v>114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137</v>
      </c>
      <c r="BM152" s="217" t="s">
        <v>1208</v>
      </c>
    </row>
    <row r="153" spans="1:51" s="13" customFormat="1" ht="12">
      <c r="A153" s="13"/>
      <c r="B153" s="228"/>
      <c r="C153" s="229"/>
      <c r="D153" s="230" t="s">
        <v>188</v>
      </c>
      <c r="E153" s="231" t="s">
        <v>19</v>
      </c>
      <c r="F153" s="232" t="s">
        <v>1209</v>
      </c>
      <c r="G153" s="229"/>
      <c r="H153" s="233">
        <v>12.2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188</v>
      </c>
      <c r="AU153" s="239" t="s">
        <v>81</v>
      </c>
      <c r="AV153" s="13" t="s">
        <v>81</v>
      </c>
      <c r="AW153" s="13" t="s">
        <v>33</v>
      </c>
      <c r="AX153" s="13" t="s">
        <v>79</v>
      </c>
      <c r="AY153" s="239" t="s">
        <v>114</v>
      </c>
    </row>
    <row r="154" spans="1:51" s="13" customFormat="1" ht="12">
      <c r="A154" s="13"/>
      <c r="B154" s="228"/>
      <c r="C154" s="229"/>
      <c r="D154" s="230" t="s">
        <v>188</v>
      </c>
      <c r="E154" s="229"/>
      <c r="F154" s="232" t="s">
        <v>1210</v>
      </c>
      <c r="G154" s="229"/>
      <c r="H154" s="233">
        <v>19.52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188</v>
      </c>
      <c r="AU154" s="239" t="s">
        <v>81</v>
      </c>
      <c r="AV154" s="13" t="s">
        <v>81</v>
      </c>
      <c r="AW154" s="13" t="s">
        <v>4</v>
      </c>
      <c r="AX154" s="13" t="s">
        <v>79</v>
      </c>
      <c r="AY154" s="239" t="s">
        <v>114</v>
      </c>
    </row>
    <row r="155" spans="1:65" s="2" customFormat="1" ht="24.15" customHeight="1">
      <c r="A155" s="40"/>
      <c r="B155" s="41"/>
      <c r="C155" s="206" t="s">
        <v>282</v>
      </c>
      <c r="D155" s="206" t="s">
        <v>117</v>
      </c>
      <c r="E155" s="207" t="s">
        <v>321</v>
      </c>
      <c r="F155" s="208" t="s">
        <v>322</v>
      </c>
      <c r="G155" s="209" t="s">
        <v>184</v>
      </c>
      <c r="H155" s="210">
        <v>66</v>
      </c>
      <c r="I155" s="211"/>
      <c r="J155" s="212">
        <f>ROUND(I155*H155,2)</f>
        <v>0</v>
      </c>
      <c r="K155" s="208" t="s">
        <v>185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137</v>
      </c>
      <c r="AT155" s="217" t="s">
        <v>117</v>
      </c>
      <c r="AU155" s="217" t="s">
        <v>81</v>
      </c>
      <c r="AY155" s="19" t="s">
        <v>114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79</v>
      </c>
      <c r="BK155" s="218">
        <f>ROUND(I155*H155,2)</f>
        <v>0</v>
      </c>
      <c r="BL155" s="19" t="s">
        <v>137</v>
      </c>
      <c r="BM155" s="217" t="s">
        <v>1211</v>
      </c>
    </row>
    <row r="156" spans="1:47" s="2" customFormat="1" ht="12">
      <c r="A156" s="40"/>
      <c r="B156" s="41"/>
      <c r="C156" s="42"/>
      <c r="D156" s="219" t="s">
        <v>124</v>
      </c>
      <c r="E156" s="42"/>
      <c r="F156" s="220" t="s">
        <v>324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124</v>
      </c>
      <c r="AU156" s="19" t="s">
        <v>81</v>
      </c>
    </row>
    <row r="157" spans="1:65" s="2" customFormat="1" ht="16.5" customHeight="1">
      <c r="A157" s="40"/>
      <c r="B157" s="41"/>
      <c r="C157" s="261" t="s">
        <v>286</v>
      </c>
      <c r="D157" s="261" t="s">
        <v>293</v>
      </c>
      <c r="E157" s="262" t="s">
        <v>326</v>
      </c>
      <c r="F157" s="263" t="s">
        <v>327</v>
      </c>
      <c r="G157" s="264" t="s">
        <v>328</v>
      </c>
      <c r="H157" s="265">
        <v>1.32</v>
      </c>
      <c r="I157" s="266"/>
      <c r="J157" s="267">
        <f>ROUND(I157*H157,2)</f>
        <v>0</v>
      </c>
      <c r="K157" s="263" t="s">
        <v>185</v>
      </c>
      <c r="L157" s="268"/>
      <c r="M157" s="269" t="s">
        <v>19</v>
      </c>
      <c r="N157" s="270" t="s">
        <v>43</v>
      </c>
      <c r="O157" s="86"/>
      <c r="P157" s="215">
        <f>O157*H157</f>
        <v>0</v>
      </c>
      <c r="Q157" s="215">
        <v>0.001</v>
      </c>
      <c r="R157" s="215">
        <f>Q157*H157</f>
        <v>0.00132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158</v>
      </c>
      <c r="AT157" s="217" t="s">
        <v>293</v>
      </c>
      <c r="AU157" s="217" t="s">
        <v>81</v>
      </c>
      <c r="AY157" s="19" t="s">
        <v>114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79</v>
      </c>
      <c r="BK157" s="218">
        <f>ROUND(I157*H157,2)</f>
        <v>0</v>
      </c>
      <c r="BL157" s="19" t="s">
        <v>137</v>
      </c>
      <c r="BM157" s="217" t="s">
        <v>1212</v>
      </c>
    </row>
    <row r="158" spans="1:51" s="13" customFormat="1" ht="12">
      <c r="A158" s="13"/>
      <c r="B158" s="228"/>
      <c r="C158" s="229"/>
      <c r="D158" s="230" t="s">
        <v>188</v>
      </c>
      <c r="E158" s="229"/>
      <c r="F158" s="232" t="s">
        <v>1213</v>
      </c>
      <c r="G158" s="229"/>
      <c r="H158" s="233">
        <v>1.32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188</v>
      </c>
      <c r="AU158" s="239" t="s">
        <v>81</v>
      </c>
      <c r="AV158" s="13" t="s">
        <v>81</v>
      </c>
      <c r="AW158" s="13" t="s">
        <v>4</v>
      </c>
      <c r="AX158" s="13" t="s">
        <v>79</v>
      </c>
      <c r="AY158" s="239" t="s">
        <v>114</v>
      </c>
    </row>
    <row r="159" spans="1:65" s="2" customFormat="1" ht="24.15" customHeight="1">
      <c r="A159" s="40"/>
      <c r="B159" s="41"/>
      <c r="C159" s="206" t="s">
        <v>292</v>
      </c>
      <c r="D159" s="206" t="s">
        <v>117</v>
      </c>
      <c r="E159" s="207" t="s">
        <v>1214</v>
      </c>
      <c r="F159" s="208" t="s">
        <v>1215</v>
      </c>
      <c r="G159" s="209" t="s">
        <v>184</v>
      </c>
      <c r="H159" s="210">
        <v>122</v>
      </c>
      <c r="I159" s="211"/>
      <c r="J159" s="212">
        <f>ROUND(I159*H159,2)</f>
        <v>0</v>
      </c>
      <c r="K159" s="208" t="s">
        <v>185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137</v>
      </c>
      <c r="AT159" s="217" t="s">
        <v>117</v>
      </c>
      <c r="AU159" s="217" t="s">
        <v>81</v>
      </c>
      <c r="AY159" s="19" t="s">
        <v>114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79</v>
      </c>
      <c r="BK159" s="218">
        <f>ROUND(I159*H159,2)</f>
        <v>0</v>
      </c>
      <c r="BL159" s="19" t="s">
        <v>137</v>
      </c>
      <c r="BM159" s="217" t="s">
        <v>1216</v>
      </c>
    </row>
    <row r="160" spans="1:47" s="2" customFormat="1" ht="12">
      <c r="A160" s="40"/>
      <c r="B160" s="41"/>
      <c r="C160" s="42"/>
      <c r="D160" s="219" t="s">
        <v>124</v>
      </c>
      <c r="E160" s="42"/>
      <c r="F160" s="220" t="s">
        <v>1217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124</v>
      </c>
      <c r="AU160" s="19" t="s">
        <v>81</v>
      </c>
    </row>
    <row r="161" spans="1:65" s="2" customFormat="1" ht="16.5" customHeight="1">
      <c r="A161" s="40"/>
      <c r="B161" s="41"/>
      <c r="C161" s="261" t="s">
        <v>7</v>
      </c>
      <c r="D161" s="261" t="s">
        <v>293</v>
      </c>
      <c r="E161" s="262" t="s">
        <v>326</v>
      </c>
      <c r="F161" s="263" t="s">
        <v>327</v>
      </c>
      <c r="G161" s="264" t="s">
        <v>328</v>
      </c>
      <c r="H161" s="265">
        <v>2.44</v>
      </c>
      <c r="I161" s="266"/>
      <c r="J161" s="267">
        <f>ROUND(I161*H161,2)</f>
        <v>0</v>
      </c>
      <c r="K161" s="263" t="s">
        <v>185</v>
      </c>
      <c r="L161" s="268"/>
      <c r="M161" s="269" t="s">
        <v>19</v>
      </c>
      <c r="N161" s="270" t="s">
        <v>43</v>
      </c>
      <c r="O161" s="86"/>
      <c r="P161" s="215">
        <f>O161*H161</f>
        <v>0</v>
      </c>
      <c r="Q161" s="215">
        <v>0.001</v>
      </c>
      <c r="R161" s="215">
        <f>Q161*H161</f>
        <v>0.00244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158</v>
      </c>
      <c r="AT161" s="217" t="s">
        <v>293</v>
      </c>
      <c r="AU161" s="217" t="s">
        <v>81</v>
      </c>
      <c r="AY161" s="19" t="s">
        <v>114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79</v>
      </c>
      <c r="BK161" s="218">
        <f>ROUND(I161*H161,2)</f>
        <v>0</v>
      </c>
      <c r="BL161" s="19" t="s">
        <v>137</v>
      </c>
      <c r="BM161" s="217" t="s">
        <v>1218</v>
      </c>
    </row>
    <row r="162" spans="1:51" s="13" customFormat="1" ht="12">
      <c r="A162" s="13"/>
      <c r="B162" s="228"/>
      <c r="C162" s="229"/>
      <c r="D162" s="230" t="s">
        <v>188</v>
      </c>
      <c r="E162" s="229"/>
      <c r="F162" s="232" t="s">
        <v>1219</v>
      </c>
      <c r="G162" s="229"/>
      <c r="H162" s="233">
        <v>2.44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188</v>
      </c>
      <c r="AU162" s="239" t="s">
        <v>81</v>
      </c>
      <c r="AV162" s="13" t="s">
        <v>81</v>
      </c>
      <c r="AW162" s="13" t="s">
        <v>4</v>
      </c>
      <c r="AX162" s="13" t="s">
        <v>79</v>
      </c>
      <c r="AY162" s="239" t="s">
        <v>114</v>
      </c>
    </row>
    <row r="163" spans="1:63" s="12" customFormat="1" ht="22.8" customHeight="1">
      <c r="A163" s="12"/>
      <c r="B163" s="190"/>
      <c r="C163" s="191"/>
      <c r="D163" s="192" t="s">
        <v>71</v>
      </c>
      <c r="E163" s="204" t="s">
        <v>81</v>
      </c>
      <c r="F163" s="204" t="s">
        <v>1220</v>
      </c>
      <c r="G163" s="191"/>
      <c r="H163" s="191"/>
      <c r="I163" s="194"/>
      <c r="J163" s="205">
        <f>BK163</f>
        <v>0</v>
      </c>
      <c r="K163" s="191"/>
      <c r="L163" s="196"/>
      <c r="M163" s="197"/>
      <c r="N163" s="198"/>
      <c r="O163" s="198"/>
      <c r="P163" s="199">
        <f>SUM(P164:P177)</f>
        <v>0</v>
      </c>
      <c r="Q163" s="198"/>
      <c r="R163" s="199">
        <f>SUM(R164:R177)</f>
        <v>7.2525179999999985</v>
      </c>
      <c r="S163" s="198"/>
      <c r="T163" s="200">
        <f>SUM(T164:T177)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1" t="s">
        <v>79</v>
      </c>
      <c r="AT163" s="202" t="s">
        <v>71</v>
      </c>
      <c r="AU163" s="202" t="s">
        <v>79</v>
      </c>
      <c r="AY163" s="201" t="s">
        <v>114</v>
      </c>
      <c r="BK163" s="203">
        <f>SUM(BK164:BK177)</f>
        <v>0</v>
      </c>
    </row>
    <row r="164" spans="1:65" s="2" customFormat="1" ht="16.5" customHeight="1">
      <c r="A164" s="40"/>
      <c r="B164" s="41"/>
      <c r="C164" s="206" t="s">
        <v>309</v>
      </c>
      <c r="D164" s="206" t="s">
        <v>117</v>
      </c>
      <c r="E164" s="207" t="s">
        <v>1221</v>
      </c>
      <c r="F164" s="208" t="s">
        <v>1222</v>
      </c>
      <c r="G164" s="209" t="s">
        <v>221</v>
      </c>
      <c r="H164" s="210">
        <v>4.329</v>
      </c>
      <c r="I164" s="211"/>
      <c r="J164" s="212">
        <f>ROUND(I164*H164,2)</f>
        <v>0</v>
      </c>
      <c r="K164" s="208" t="s">
        <v>185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1.63</v>
      </c>
      <c r="R164" s="215">
        <f>Q164*H164</f>
        <v>7.056269999999999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137</v>
      </c>
      <c r="AT164" s="217" t="s">
        <v>117</v>
      </c>
      <c r="AU164" s="217" t="s">
        <v>81</v>
      </c>
      <c r="AY164" s="19" t="s">
        <v>114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79</v>
      </c>
      <c r="BK164" s="218">
        <f>ROUND(I164*H164,2)</f>
        <v>0</v>
      </c>
      <c r="BL164" s="19" t="s">
        <v>137</v>
      </c>
      <c r="BM164" s="217" t="s">
        <v>1223</v>
      </c>
    </row>
    <row r="165" spans="1:47" s="2" customFormat="1" ht="12">
      <c r="A165" s="40"/>
      <c r="B165" s="41"/>
      <c r="C165" s="42"/>
      <c r="D165" s="219" t="s">
        <v>124</v>
      </c>
      <c r="E165" s="42"/>
      <c r="F165" s="220" t="s">
        <v>1224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124</v>
      </c>
      <c r="AU165" s="19" t="s">
        <v>81</v>
      </c>
    </row>
    <row r="166" spans="1:51" s="13" customFormat="1" ht="12">
      <c r="A166" s="13"/>
      <c r="B166" s="228"/>
      <c r="C166" s="229"/>
      <c r="D166" s="230" t="s">
        <v>188</v>
      </c>
      <c r="E166" s="231" t="s">
        <v>19</v>
      </c>
      <c r="F166" s="232" t="s">
        <v>1225</v>
      </c>
      <c r="G166" s="229"/>
      <c r="H166" s="233">
        <v>4.329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188</v>
      </c>
      <c r="AU166" s="239" t="s">
        <v>81</v>
      </c>
      <c r="AV166" s="13" t="s">
        <v>81</v>
      </c>
      <c r="AW166" s="13" t="s">
        <v>33</v>
      </c>
      <c r="AX166" s="13" t="s">
        <v>79</v>
      </c>
      <c r="AY166" s="239" t="s">
        <v>114</v>
      </c>
    </row>
    <row r="167" spans="1:65" s="2" customFormat="1" ht="24.15" customHeight="1">
      <c r="A167" s="40"/>
      <c r="B167" s="41"/>
      <c r="C167" s="206" t="s">
        <v>314</v>
      </c>
      <c r="D167" s="206" t="s">
        <v>117</v>
      </c>
      <c r="E167" s="207" t="s">
        <v>1226</v>
      </c>
      <c r="F167" s="208" t="s">
        <v>1227</v>
      </c>
      <c r="G167" s="209" t="s">
        <v>184</v>
      </c>
      <c r="H167" s="210">
        <v>288.6</v>
      </c>
      <c r="I167" s="211"/>
      <c r="J167" s="212">
        <f>ROUND(I167*H167,2)</f>
        <v>0</v>
      </c>
      <c r="K167" s="208" t="s">
        <v>185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0.00017</v>
      </c>
      <c r="R167" s="215">
        <f>Q167*H167</f>
        <v>0.04906200000000001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137</v>
      </c>
      <c r="AT167" s="217" t="s">
        <v>117</v>
      </c>
      <c r="AU167" s="217" t="s">
        <v>81</v>
      </c>
      <c r="AY167" s="19" t="s">
        <v>114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79</v>
      </c>
      <c r="BK167" s="218">
        <f>ROUND(I167*H167,2)</f>
        <v>0</v>
      </c>
      <c r="BL167" s="19" t="s">
        <v>137</v>
      </c>
      <c r="BM167" s="217" t="s">
        <v>1228</v>
      </c>
    </row>
    <row r="168" spans="1:47" s="2" customFormat="1" ht="12">
      <c r="A168" s="40"/>
      <c r="B168" s="41"/>
      <c r="C168" s="42"/>
      <c r="D168" s="219" t="s">
        <v>124</v>
      </c>
      <c r="E168" s="42"/>
      <c r="F168" s="220" t="s">
        <v>1229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124</v>
      </c>
      <c r="AU168" s="19" t="s">
        <v>81</v>
      </c>
    </row>
    <row r="169" spans="1:51" s="13" customFormat="1" ht="12">
      <c r="A169" s="13"/>
      <c r="B169" s="228"/>
      <c r="C169" s="229"/>
      <c r="D169" s="230" t="s">
        <v>188</v>
      </c>
      <c r="E169" s="231" t="s">
        <v>19</v>
      </c>
      <c r="F169" s="232" t="s">
        <v>1230</v>
      </c>
      <c r="G169" s="229"/>
      <c r="H169" s="233">
        <v>288.6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188</v>
      </c>
      <c r="AU169" s="239" t="s">
        <v>81</v>
      </c>
      <c r="AV169" s="13" t="s">
        <v>81</v>
      </c>
      <c r="AW169" s="13" t="s">
        <v>33</v>
      </c>
      <c r="AX169" s="13" t="s">
        <v>79</v>
      </c>
      <c r="AY169" s="239" t="s">
        <v>114</v>
      </c>
    </row>
    <row r="170" spans="1:65" s="2" customFormat="1" ht="16.5" customHeight="1">
      <c r="A170" s="40"/>
      <c r="B170" s="41"/>
      <c r="C170" s="261" t="s">
        <v>320</v>
      </c>
      <c r="D170" s="261" t="s">
        <v>293</v>
      </c>
      <c r="E170" s="262" t="s">
        <v>1231</v>
      </c>
      <c r="F170" s="263" t="s">
        <v>1232</v>
      </c>
      <c r="G170" s="264" t="s">
        <v>184</v>
      </c>
      <c r="H170" s="265">
        <v>331.89</v>
      </c>
      <c r="I170" s="266"/>
      <c r="J170" s="267">
        <f>ROUND(I170*H170,2)</f>
        <v>0</v>
      </c>
      <c r="K170" s="263" t="s">
        <v>185</v>
      </c>
      <c r="L170" s="268"/>
      <c r="M170" s="269" t="s">
        <v>19</v>
      </c>
      <c r="N170" s="270" t="s">
        <v>43</v>
      </c>
      <c r="O170" s="86"/>
      <c r="P170" s="215">
        <f>O170*H170</f>
        <v>0</v>
      </c>
      <c r="Q170" s="215">
        <v>0.0003</v>
      </c>
      <c r="R170" s="215">
        <f>Q170*H170</f>
        <v>0.09956699999999999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158</v>
      </c>
      <c r="AT170" s="217" t="s">
        <v>293</v>
      </c>
      <c r="AU170" s="217" t="s">
        <v>81</v>
      </c>
      <c r="AY170" s="19" t="s">
        <v>114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79</v>
      </c>
      <c r="BK170" s="218">
        <f>ROUND(I170*H170,2)</f>
        <v>0</v>
      </c>
      <c r="BL170" s="19" t="s">
        <v>137</v>
      </c>
      <c r="BM170" s="217" t="s">
        <v>1233</v>
      </c>
    </row>
    <row r="171" spans="1:51" s="13" customFormat="1" ht="12">
      <c r="A171" s="13"/>
      <c r="B171" s="228"/>
      <c r="C171" s="229"/>
      <c r="D171" s="230" t="s">
        <v>188</v>
      </c>
      <c r="E171" s="229"/>
      <c r="F171" s="232" t="s">
        <v>1234</v>
      </c>
      <c r="G171" s="229"/>
      <c r="H171" s="233">
        <v>331.89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188</v>
      </c>
      <c r="AU171" s="239" t="s">
        <v>81</v>
      </c>
      <c r="AV171" s="13" t="s">
        <v>81</v>
      </c>
      <c r="AW171" s="13" t="s">
        <v>4</v>
      </c>
      <c r="AX171" s="13" t="s">
        <v>79</v>
      </c>
      <c r="AY171" s="239" t="s">
        <v>114</v>
      </c>
    </row>
    <row r="172" spans="1:65" s="2" customFormat="1" ht="16.5" customHeight="1">
      <c r="A172" s="40"/>
      <c r="B172" s="41"/>
      <c r="C172" s="206" t="s">
        <v>325</v>
      </c>
      <c r="D172" s="206" t="s">
        <v>117</v>
      </c>
      <c r="E172" s="207" t="s">
        <v>1235</v>
      </c>
      <c r="F172" s="208" t="s">
        <v>1236</v>
      </c>
      <c r="G172" s="209" t="s">
        <v>215</v>
      </c>
      <c r="H172" s="210">
        <v>144.3</v>
      </c>
      <c r="I172" s="211"/>
      <c r="J172" s="212">
        <f>ROUND(I172*H172,2)</f>
        <v>0</v>
      </c>
      <c r="K172" s="208" t="s">
        <v>185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0.00033</v>
      </c>
      <c r="R172" s="215">
        <f>Q172*H172</f>
        <v>0.047619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137</v>
      </c>
      <c r="AT172" s="217" t="s">
        <v>117</v>
      </c>
      <c r="AU172" s="217" t="s">
        <v>81</v>
      </c>
      <c r="AY172" s="19" t="s">
        <v>114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79</v>
      </c>
      <c r="BK172" s="218">
        <f>ROUND(I172*H172,2)</f>
        <v>0</v>
      </c>
      <c r="BL172" s="19" t="s">
        <v>137</v>
      </c>
      <c r="BM172" s="217" t="s">
        <v>1237</v>
      </c>
    </row>
    <row r="173" spans="1:47" s="2" customFormat="1" ht="12">
      <c r="A173" s="40"/>
      <c r="B173" s="41"/>
      <c r="C173" s="42"/>
      <c r="D173" s="219" t="s">
        <v>124</v>
      </c>
      <c r="E173" s="42"/>
      <c r="F173" s="220" t="s">
        <v>1238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124</v>
      </c>
      <c r="AU173" s="19" t="s">
        <v>81</v>
      </c>
    </row>
    <row r="174" spans="1:51" s="13" customFormat="1" ht="12">
      <c r="A174" s="13"/>
      <c r="B174" s="228"/>
      <c r="C174" s="229"/>
      <c r="D174" s="230" t="s">
        <v>188</v>
      </c>
      <c r="E174" s="231" t="s">
        <v>19</v>
      </c>
      <c r="F174" s="232" t="s">
        <v>1239</v>
      </c>
      <c r="G174" s="229"/>
      <c r="H174" s="233">
        <v>144.3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188</v>
      </c>
      <c r="AU174" s="239" t="s">
        <v>81</v>
      </c>
      <c r="AV174" s="13" t="s">
        <v>81</v>
      </c>
      <c r="AW174" s="13" t="s">
        <v>33</v>
      </c>
      <c r="AX174" s="13" t="s">
        <v>79</v>
      </c>
      <c r="AY174" s="239" t="s">
        <v>114</v>
      </c>
    </row>
    <row r="175" spans="1:65" s="2" customFormat="1" ht="24.15" customHeight="1">
      <c r="A175" s="40"/>
      <c r="B175" s="41"/>
      <c r="C175" s="206" t="s">
        <v>332</v>
      </c>
      <c r="D175" s="206" t="s">
        <v>117</v>
      </c>
      <c r="E175" s="207" t="s">
        <v>1240</v>
      </c>
      <c r="F175" s="208" t="s">
        <v>1241</v>
      </c>
      <c r="G175" s="209" t="s">
        <v>221</v>
      </c>
      <c r="H175" s="210">
        <v>22.768</v>
      </c>
      <c r="I175" s="211"/>
      <c r="J175" s="212">
        <f>ROUND(I175*H175,2)</f>
        <v>0</v>
      </c>
      <c r="K175" s="208" t="s">
        <v>185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137</v>
      </c>
      <c r="AT175" s="217" t="s">
        <v>117</v>
      </c>
      <c r="AU175" s="217" t="s">
        <v>81</v>
      </c>
      <c r="AY175" s="19" t="s">
        <v>114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79</v>
      </c>
      <c r="BK175" s="218">
        <f>ROUND(I175*H175,2)</f>
        <v>0</v>
      </c>
      <c r="BL175" s="19" t="s">
        <v>137</v>
      </c>
      <c r="BM175" s="217" t="s">
        <v>1242</v>
      </c>
    </row>
    <row r="176" spans="1:47" s="2" customFormat="1" ht="12">
      <c r="A176" s="40"/>
      <c r="B176" s="41"/>
      <c r="C176" s="42"/>
      <c r="D176" s="219" t="s">
        <v>124</v>
      </c>
      <c r="E176" s="42"/>
      <c r="F176" s="220" t="s">
        <v>1243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124</v>
      </c>
      <c r="AU176" s="19" t="s">
        <v>81</v>
      </c>
    </row>
    <row r="177" spans="1:51" s="13" customFormat="1" ht="12">
      <c r="A177" s="13"/>
      <c r="B177" s="228"/>
      <c r="C177" s="229"/>
      <c r="D177" s="230" t="s">
        <v>188</v>
      </c>
      <c r="E177" s="231" t="s">
        <v>19</v>
      </c>
      <c r="F177" s="232" t="s">
        <v>1244</v>
      </c>
      <c r="G177" s="229"/>
      <c r="H177" s="233">
        <v>22.768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188</v>
      </c>
      <c r="AU177" s="239" t="s">
        <v>81</v>
      </c>
      <c r="AV177" s="13" t="s">
        <v>81</v>
      </c>
      <c r="AW177" s="13" t="s">
        <v>33</v>
      </c>
      <c r="AX177" s="13" t="s">
        <v>79</v>
      </c>
      <c r="AY177" s="239" t="s">
        <v>114</v>
      </c>
    </row>
    <row r="178" spans="1:63" s="12" customFormat="1" ht="22.8" customHeight="1">
      <c r="A178" s="12"/>
      <c r="B178" s="190"/>
      <c r="C178" s="191"/>
      <c r="D178" s="192" t="s">
        <v>71</v>
      </c>
      <c r="E178" s="204" t="s">
        <v>113</v>
      </c>
      <c r="F178" s="204" t="s">
        <v>345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SUM(P179:P208)</f>
        <v>0</v>
      </c>
      <c r="Q178" s="198"/>
      <c r="R178" s="199">
        <f>SUM(R179:R208)</f>
        <v>37.83308264</v>
      </c>
      <c r="S178" s="198"/>
      <c r="T178" s="200">
        <f>SUM(T179:T208)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79</v>
      </c>
      <c r="AT178" s="202" t="s">
        <v>71</v>
      </c>
      <c r="AU178" s="202" t="s">
        <v>79</v>
      </c>
      <c r="AY178" s="201" t="s">
        <v>114</v>
      </c>
      <c r="BK178" s="203">
        <f>SUM(BK179:BK208)</f>
        <v>0</v>
      </c>
    </row>
    <row r="179" spans="1:65" s="2" customFormat="1" ht="24.15" customHeight="1">
      <c r="A179" s="40"/>
      <c r="B179" s="41"/>
      <c r="C179" s="206" t="s">
        <v>339</v>
      </c>
      <c r="D179" s="206" t="s">
        <v>117</v>
      </c>
      <c r="E179" s="207" t="s">
        <v>1245</v>
      </c>
      <c r="F179" s="208" t="s">
        <v>1246</v>
      </c>
      <c r="G179" s="209" t="s">
        <v>184</v>
      </c>
      <c r="H179" s="210">
        <v>182.462</v>
      </c>
      <c r="I179" s="211"/>
      <c r="J179" s="212">
        <f>ROUND(I179*H179,2)</f>
        <v>0</v>
      </c>
      <c r="K179" s="208" t="s">
        <v>185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137</v>
      </c>
      <c r="AT179" s="217" t="s">
        <v>117</v>
      </c>
      <c r="AU179" s="217" t="s">
        <v>81</v>
      </c>
      <c r="AY179" s="19" t="s">
        <v>114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79</v>
      </c>
      <c r="BK179" s="218">
        <f>ROUND(I179*H179,2)</f>
        <v>0</v>
      </c>
      <c r="BL179" s="19" t="s">
        <v>137</v>
      </c>
      <c r="BM179" s="217" t="s">
        <v>1247</v>
      </c>
    </row>
    <row r="180" spans="1:47" s="2" customFormat="1" ht="12">
      <c r="A180" s="40"/>
      <c r="B180" s="41"/>
      <c r="C180" s="42"/>
      <c r="D180" s="219" t="s">
        <v>124</v>
      </c>
      <c r="E180" s="42"/>
      <c r="F180" s="220" t="s">
        <v>1248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124</v>
      </c>
      <c r="AU180" s="19" t="s">
        <v>81</v>
      </c>
    </row>
    <row r="181" spans="1:51" s="14" customFormat="1" ht="12">
      <c r="A181" s="14"/>
      <c r="B181" s="240"/>
      <c r="C181" s="241"/>
      <c r="D181" s="230" t="s">
        <v>188</v>
      </c>
      <c r="E181" s="242" t="s">
        <v>19</v>
      </c>
      <c r="F181" s="243" t="s">
        <v>1249</v>
      </c>
      <c r="G181" s="241"/>
      <c r="H181" s="242" t="s">
        <v>19</v>
      </c>
      <c r="I181" s="244"/>
      <c r="J181" s="241"/>
      <c r="K181" s="241"/>
      <c r="L181" s="245"/>
      <c r="M181" s="246"/>
      <c r="N181" s="247"/>
      <c r="O181" s="247"/>
      <c r="P181" s="247"/>
      <c r="Q181" s="247"/>
      <c r="R181" s="247"/>
      <c r="S181" s="247"/>
      <c r="T181" s="24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9" t="s">
        <v>188</v>
      </c>
      <c r="AU181" s="249" t="s">
        <v>81</v>
      </c>
      <c r="AV181" s="14" t="s">
        <v>79</v>
      </c>
      <c r="AW181" s="14" t="s">
        <v>33</v>
      </c>
      <c r="AX181" s="14" t="s">
        <v>72</v>
      </c>
      <c r="AY181" s="249" t="s">
        <v>114</v>
      </c>
    </row>
    <row r="182" spans="1:51" s="13" customFormat="1" ht="12">
      <c r="A182" s="13"/>
      <c r="B182" s="228"/>
      <c r="C182" s="229"/>
      <c r="D182" s="230" t="s">
        <v>188</v>
      </c>
      <c r="E182" s="231" t="s">
        <v>19</v>
      </c>
      <c r="F182" s="232" t="s">
        <v>1250</v>
      </c>
      <c r="G182" s="229"/>
      <c r="H182" s="233">
        <v>32.22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188</v>
      </c>
      <c r="AU182" s="239" t="s">
        <v>81</v>
      </c>
      <c r="AV182" s="13" t="s">
        <v>81</v>
      </c>
      <c r="AW182" s="13" t="s">
        <v>33</v>
      </c>
      <c r="AX182" s="13" t="s">
        <v>72</v>
      </c>
      <c r="AY182" s="239" t="s">
        <v>114</v>
      </c>
    </row>
    <row r="183" spans="1:51" s="13" customFormat="1" ht="12">
      <c r="A183" s="13"/>
      <c r="B183" s="228"/>
      <c r="C183" s="229"/>
      <c r="D183" s="230" t="s">
        <v>188</v>
      </c>
      <c r="E183" s="231" t="s">
        <v>19</v>
      </c>
      <c r="F183" s="232" t="s">
        <v>1251</v>
      </c>
      <c r="G183" s="229"/>
      <c r="H183" s="233">
        <v>32.835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188</v>
      </c>
      <c r="AU183" s="239" t="s">
        <v>81</v>
      </c>
      <c r="AV183" s="13" t="s">
        <v>81</v>
      </c>
      <c r="AW183" s="13" t="s">
        <v>33</v>
      </c>
      <c r="AX183" s="13" t="s">
        <v>72</v>
      </c>
      <c r="AY183" s="239" t="s">
        <v>114</v>
      </c>
    </row>
    <row r="184" spans="1:51" s="13" customFormat="1" ht="12">
      <c r="A184" s="13"/>
      <c r="B184" s="228"/>
      <c r="C184" s="229"/>
      <c r="D184" s="230" t="s">
        <v>188</v>
      </c>
      <c r="E184" s="231" t="s">
        <v>19</v>
      </c>
      <c r="F184" s="232" t="s">
        <v>1252</v>
      </c>
      <c r="G184" s="229"/>
      <c r="H184" s="233">
        <v>7.026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188</v>
      </c>
      <c r="AU184" s="239" t="s">
        <v>81</v>
      </c>
      <c r="AV184" s="13" t="s">
        <v>81</v>
      </c>
      <c r="AW184" s="13" t="s">
        <v>33</v>
      </c>
      <c r="AX184" s="13" t="s">
        <v>72</v>
      </c>
      <c r="AY184" s="239" t="s">
        <v>114</v>
      </c>
    </row>
    <row r="185" spans="1:51" s="13" customFormat="1" ht="12">
      <c r="A185" s="13"/>
      <c r="B185" s="228"/>
      <c r="C185" s="229"/>
      <c r="D185" s="230" t="s">
        <v>188</v>
      </c>
      <c r="E185" s="231" t="s">
        <v>19</v>
      </c>
      <c r="F185" s="232" t="s">
        <v>1253</v>
      </c>
      <c r="G185" s="229"/>
      <c r="H185" s="233">
        <v>9.255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188</v>
      </c>
      <c r="AU185" s="239" t="s">
        <v>81</v>
      </c>
      <c r="AV185" s="13" t="s">
        <v>81</v>
      </c>
      <c r="AW185" s="13" t="s">
        <v>33</v>
      </c>
      <c r="AX185" s="13" t="s">
        <v>72</v>
      </c>
      <c r="AY185" s="239" t="s">
        <v>114</v>
      </c>
    </row>
    <row r="186" spans="1:51" s="13" customFormat="1" ht="12">
      <c r="A186" s="13"/>
      <c r="B186" s="228"/>
      <c r="C186" s="229"/>
      <c r="D186" s="230" t="s">
        <v>188</v>
      </c>
      <c r="E186" s="231" t="s">
        <v>19</v>
      </c>
      <c r="F186" s="232" t="s">
        <v>1254</v>
      </c>
      <c r="G186" s="229"/>
      <c r="H186" s="233">
        <v>4.524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188</v>
      </c>
      <c r="AU186" s="239" t="s">
        <v>81</v>
      </c>
      <c r="AV186" s="13" t="s">
        <v>81</v>
      </c>
      <c r="AW186" s="13" t="s">
        <v>33</v>
      </c>
      <c r="AX186" s="13" t="s">
        <v>72</v>
      </c>
      <c r="AY186" s="239" t="s">
        <v>114</v>
      </c>
    </row>
    <row r="187" spans="1:51" s="13" customFormat="1" ht="12">
      <c r="A187" s="13"/>
      <c r="B187" s="228"/>
      <c r="C187" s="229"/>
      <c r="D187" s="230" t="s">
        <v>188</v>
      </c>
      <c r="E187" s="231" t="s">
        <v>19</v>
      </c>
      <c r="F187" s="232" t="s">
        <v>1255</v>
      </c>
      <c r="G187" s="229"/>
      <c r="H187" s="233">
        <v>12.87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188</v>
      </c>
      <c r="AU187" s="239" t="s">
        <v>81</v>
      </c>
      <c r="AV187" s="13" t="s">
        <v>81</v>
      </c>
      <c r="AW187" s="13" t="s">
        <v>33</v>
      </c>
      <c r="AX187" s="13" t="s">
        <v>72</v>
      </c>
      <c r="AY187" s="239" t="s">
        <v>114</v>
      </c>
    </row>
    <row r="188" spans="1:51" s="13" customFormat="1" ht="12">
      <c r="A188" s="13"/>
      <c r="B188" s="228"/>
      <c r="C188" s="229"/>
      <c r="D188" s="230" t="s">
        <v>188</v>
      </c>
      <c r="E188" s="231" t="s">
        <v>19</v>
      </c>
      <c r="F188" s="232" t="s">
        <v>1256</v>
      </c>
      <c r="G188" s="229"/>
      <c r="H188" s="233">
        <v>62.577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188</v>
      </c>
      <c r="AU188" s="239" t="s">
        <v>81</v>
      </c>
      <c r="AV188" s="13" t="s">
        <v>81</v>
      </c>
      <c r="AW188" s="13" t="s">
        <v>33</v>
      </c>
      <c r="AX188" s="13" t="s">
        <v>72</v>
      </c>
      <c r="AY188" s="239" t="s">
        <v>114</v>
      </c>
    </row>
    <row r="189" spans="1:51" s="14" customFormat="1" ht="12">
      <c r="A189" s="14"/>
      <c r="B189" s="240"/>
      <c r="C189" s="241"/>
      <c r="D189" s="230" t="s">
        <v>188</v>
      </c>
      <c r="E189" s="242" t="s">
        <v>19</v>
      </c>
      <c r="F189" s="243" t="s">
        <v>1257</v>
      </c>
      <c r="G189" s="241"/>
      <c r="H189" s="242" t="s">
        <v>19</v>
      </c>
      <c r="I189" s="244"/>
      <c r="J189" s="241"/>
      <c r="K189" s="241"/>
      <c r="L189" s="245"/>
      <c r="M189" s="246"/>
      <c r="N189" s="247"/>
      <c r="O189" s="247"/>
      <c r="P189" s="247"/>
      <c r="Q189" s="247"/>
      <c r="R189" s="247"/>
      <c r="S189" s="247"/>
      <c r="T189" s="24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9" t="s">
        <v>188</v>
      </c>
      <c r="AU189" s="249" t="s">
        <v>81</v>
      </c>
      <c r="AV189" s="14" t="s">
        <v>79</v>
      </c>
      <c r="AW189" s="14" t="s">
        <v>33</v>
      </c>
      <c r="AX189" s="14" t="s">
        <v>72</v>
      </c>
      <c r="AY189" s="249" t="s">
        <v>114</v>
      </c>
    </row>
    <row r="190" spans="1:51" s="13" customFormat="1" ht="12">
      <c r="A190" s="13"/>
      <c r="B190" s="228"/>
      <c r="C190" s="229"/>
      <c r="D190" s="230" t="s">
        <v>188</v>
      </c>
      <c r="E190" s="231" t="s">
        <v>19</v>
      </c>
      <c r="F190" s="232" t="s">
        <v>1258</v>
      </c>
      <c r="G190" s="229"/>
      <c r="H190" s="233">
        <v>21.155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188</v>
      </c>
      <c r="AU190" s="239" t="s">
        <v>81</v>
      </c>
      <c r="AV190" s="13" t="s">
        <v>81</v>
      </c>
      <c r="AW190" s="13" t="s">
        <v>33</v>
      </c>
      <c r="AX190" s="13" t="s">
        <v>72</v>
      </c>
      <c r="AY190" s="239" t="s">
        <v>114</v>
      </c>
    </row>
    <row r="191" spans="1:51" s="15" customFormat="1" ht="12">
      <c r="A191" s="15"/>
      <c r="B191" s="250"/>
      <c r="C191" s="251"/>
      <c r="D191" s="230" t="s">
        <v>188</v>
      </c>
      <c r="E191" s="252" t="s">
        <v>19</v>
      </c>
      <c r="F191" s="253" t="s">
        <v>228</v>
      </c>
      <c r="G191" s="251"/>
      <c r="H191" s="254">
        <v>182.46200000000002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0" t="s">
        <v>188</v>
      </c>
      <c r="AU191" s="260" t="s">
        <v>81</v>
      </c>
      <c r="AV191" s="15" t="s">
        <v>137</v>
      </c>
      <c r="AW191" s="15" t="s">
        <v>33</v>
      </c>
      <c r="AX191" s="15" t="s">
        <v>79</v>
      </c>
      <c r="AY191" s="260" t="s">
        <v>114</v>
      </c>
    </row>
    <row r="192" spans="1:65" s="2" customFormat="1" ht="44.25" customHeight="1">
      <c r="A192" s="40"/>
      <c r="B192" s="41"/>
      <c r="C192" s="206" t="s">
        <v>346</v>
      </c>
      <c r="D192" s="206" t="s">
        <v>117</v>
      </c>
      <c r="E192" s="207" t="s">
        <v>1259</v>
      </c>
      <c r="F192" s="208" t="s">
        <v>1260</v>
      </c>
      <c r="G192" s="209" t="s">
        <v>184</v>
      </c>
      <c r="H192" s="210">
        <v>182.462</v>
      </c>
      <c r="I192" s="211"/>
      <c r="J192" s="212">
        <f>ROUND(I192*H192,2)</f>
        <v>0</v>
      </c>
      <c r="K192" s="208" t="s">
        <v>185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0.08922</v>
      </c>
      <c r="R192" s="215">
        <f>Q192*H192</f>
        <v>16.27925964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137</v>
      </c>
      <c r="AT192" s="217" t="s">
        <v>117</v>
      </c>
      <c r="AU192" s="217" t="s">
        <v>81</v>
      </c>
      <c r="AY192" s="19" t="s">
        <v>114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79</v>
      </c>
      <c r="BK192" s="218">
        <f>ROUND(I192*H192,2)</f>
        <v>0</v>
      </c>
      <c r="BL192" s="19" t="s">
        <v>137</v>
      </c>
      <c r="BM192" s="217" t="s">
        <v>1261</v>
      </c>
    </row>
    <row r="193" spans="1:47" s="2" customFormat="1" ht="12">
      <c r="A193" s="40"/>
      <c r="B193" s="41"/>
      <c r="C193" s="42"/>
      <c r="D193" s="219" t="s">
        <v>124</v>
      </c>
      <c r="E193" s="42"/>
      <c r="F193" s="220" t="s">
        <v>1262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124</v>
      </c>
      <c r="AU193" s="19" t="s">
        <v>81</v>
      </c>
    </row>
    <row r="194" spans="1:51" s="14" customFormat="1" ht="12">
      <c r="A194" s="14"/>
      <c r="B194" s="240"/>
      <c r="C194" s="241"/>
      <c r="D194" s="230" t="s">
        <v>188</v>
      </c>
      <c r="E194" s="242" t="s">
        <v>19</v>
      </c>
      <c r="F194" s="243" t="s">
        <v>1263</v>
      </c>
      <c r="G194" s="241"/>
      <c r="H194" s="242" t="s">
        <v>19</v>
      </c>
      <c r="I194" s="244"/>
      <c r="J194" s="241"/>
      <c r="K194" s="241"/>
      <c r="L194" s="245"/>
      <c r="M194" s="246"/>
      <c r="N194" s="247"/>
      <c r="O194" s="247"/>
      <c r="P194" s="247"/>
      <c r="Q194" s="247"/>
      <c r="R194" s="247"/>
      <c r="S194" s="247"/>
      <c r="T194" s="24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9" t="s">
        <v>188</v>
      </c>
      <c r="AU194" s="249" t="s">
        <v>81</v>
      </c>
      <c r="AV194" s="14" t="s">
        <v>79</v>
      </c>
      <c r="AW194" s="14" t="s">
        <v>33</v>
      </c>
      <c r="AX194" s="14" t="s">
        <v>72</v>
      </c>
      <c r="AY194" s="249" t="s">
        <v>114</v>
      </c>
    </row>
    <row r="195" spans="1:51" s="13" customFormat="1" ht="12">
      <c r="A195" s="13"/>
      <c r="B195" s="228"/>
      <c r="C195" s="229"/>
      <c r="D195" s="230" t="s">
        <v>188</v>
      </c>
      <c r="E195" s="231" t="s">
        <v>19</v>
      </c>
      <c r="F195" s="232" t="s">
        <v>1250</v>
      </c>
      <c r="G195" s="229"/>
      <c r="H195" s="233">
        <v>32.22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188</v>
      </c>
      <c r="AU195" s="239" t="s">
        <v>81</v>
      </c>
      <c r="AV195" s="13" t="s">
        <v>81</v>
      </c>
      <c r="AW195" s="13" t="s">
        <v>33</v>
      </c>
      <c r="AX195" s="13" t="s">
        <v>72</v>
      </c>
      <c r="AY195" s="239" t="s">
        <v>114</v>
      </c>
    </row>
    <row r="196" spans="1:51" s="13" customFormat="1" ht="12">
      <c r="A196" s="13"/>
      <c r="B196" s="228"/>
      <c r="C196" s="229"/>
      <c r="D196" s="230" t="s">
        <v>188</v>
      </c>
      <c r="E196" s="231" t="s">
        <v>19</v>
      </c>
      <c r="F196" s="232" t="s">
        <v>1251</v>
      </c>
      <c r="G196" s="229"/>
      <c r="H196" s="233">
        <v>32.835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188</v>
      </c>
      <c r="AU196" s="239" t="s">
        <v>81</v>
      </c>
      <c r="AV196" s="13" t="s">
        <v>81</v>
      </c>
      <c r="AW196" s="13" t="s">
        <v>33</v>
      </c>
      <c r="AX196" s="13" t="s">
        <v>72</v>
      </c>
      <c r="AY196" s="239" t="s">
        <v>114</v>
      </c>
    </row>
    <row r="197" spans="1:51" s="13" customFormat="1" ht="12">
      <c r="A197" s="13"/>
      <c r="B197" s="228"/>
      <c r="C197" s="229"/>
      <c r="D197" s="230" t="s">
        <v>188</v>
      </c>
      <c r="E197" s="231" t="s">
        <v>19</v>
      </c>
      <c r="F197" s="232" t="s">
        <v>1252</v>
      </c>
      <c r="G197" s="229"/>
      <c r="H197" s="233">
        <v>7.026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188</v>
      </c>
      <c r="AU197" s="239" t="s">
        <v>81</v>
      </c>
      <c r="AV197" s="13" t="s">
        <v>81</v>
      </c>
      <c r="AW197" s="13" t="s">
        <v>33</v>
      </c>
      <c r="AX197" s="13" t="s">
        <v>72</v>
      </c>
      <c r="AY197" s="239" t="s">
        <v>114</v>
      </c>
    </row>
    <row r="198" spans="1:51" s="13" customFormat="1" ht="12">
      <c r="A198" s="13"/>
      <c r="B198" s="228"/>
      <c r="C198" s="229"/>
      <c r="D198" s="230" t="s">
        <v>188</v>
      </c>
      <c r="E198" s="231" t="s">
        <v>19</v>
      </c>
      <c r="F198" s="232" t="s">
        <v>1253</v>
      </c>
      <c r="G198" s="229"/>
      <c r="H198" s="233">
        <v>9.255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188</v>
      </c>
      <c r="AU198" s="239" t="s">
        <v>81</v>
      </c>
      <c r="AV198" s="13" t="s">
        <v>81</v>
      </c>
      <c r="AW198" s="13" t="s">
        <v>33</v>
      </c>
      <c r="AX198" s="13" t="s">
        <v>72</v>
      </c>
      <c r="AY198" s="239" t="s">
        <v>114</v>
      </c>
    </row>
    <row r="199" spans="1:51" s="13" customFormat="1" ht="12">
      <c r="A199" s="13"/>
      <c r="B199" s="228"/>
      <c r="C199" s="229"/>
      <c r="D199" s="230" t="s">
        <v>188</v>
      </c>
      <c r="E199" s="231" t="s">
        <v>19</v>
      </c>
      <c r="F199" s="232" t="s">
        <v>1254</v>
      </c>
      <c r="G199" s="229"/>
      <c r="H199" s="233">
        <v>4.524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188</v>
      </c>
      <c r="AU199" s="239" t="s">
        <v>81</v>
      </c>
      <c r="AV199" s="13" t="s">
        <v>81</v>
      </c>
      <c r="AW199" s="13" t="s">
        <v>33</v>
      </c>
      <c r="AX199" s="13" t="s">
        <v>72</v>
      </c>
      <c r="AY199" s="239" t="s">
        <v>114</v>
      </c>
    </row>
    <row r="200" spans="1:51" s="13" customFormat="1" ht="12">
      <c r="A200" s="13"/>
      <c r="B200" s="228"/>
      <c r="C200" s="229"/>
      <c r="D200" s="230" t="s">
        <v>188</v>
      </c>
      <c r="E200" s="231" t="s">
        <v>19</v>
      </c>
      <c r="F200" s="232" t="s">
        <v>1255</v>
      </c>
      <c r="G200" s="229"/>
      <c r="H200" s="233">
        <v>12.87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188</v>
      </c>
      <c r="AU200" s="239" t="s">
        <v>81</v>
      </c>
      <c r="AV200" s="13" t="s">
        <v>81</v>
      </c>
      <c r="AW200" s="13" t="s">
        <v>33</v>
      </c>
      <c r="AX200" s="13" t="s">
        <v>72</v>
      </c>
      <c r="AY200" s="239" t="s">
        <v>114</v>
      </c>
    </row>
    <row r="201" spans="1:51" s="13" customFormat="1" ht="12">
      <c r="A201" s="13"/>
      <c r="B201" s="228"/>
      <c r="C201" s="229"/>
      <c r="D201" s="230" t="s">
        <v>188</v>
      </c>
      <c r="E201" s="231" t="s">
        <v>19</v>
      </c>
      <c r="F201" s="232" t="s">
        <v>1256</v>
      </c>
      <c r="G201" s="229"/>
      <c r="H201" s="233">
        <v>62.577</v>
      </c>
      <c r="I201" s="234"/>
      <c r="J201" s="229"/>
      <c r="K201" s="229"/>
      <c r="L201" s="235"/>
      <c r="M201" s="236"/>
      <c r="N201" s="237"/>
      <c r="O201" s="237"/>
      <c r="P201" s="237"/>
      <c r="Q201" s="237"/>
      <c r="R201" s="237"/>
      <c r="S201" s="237"/>
      <c r="T201" s="23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9" t="s">
        <v>188</v>
      </c>
      <c r="AU201" s="239" t="s">
        <v>81</v>
      </c>
      <c r="AV201" s="13" t="s">
        <v>81</v>
      </c>
      <c r="AW201" s="13" t="s">
        <v>33</v>
      </c>
      <c r="AX201" s="13" t="s">
        <v>72</v>
      </c>
      <c r="AY201" s="239" t="s">
        <v>114</v>
      </c>
    </row>
    <row r="202" spans="1:51" s="16" customFormat="1" ht="12">
      <c r="A202" s="16"/>
      <c r="B202" s="276"/>
      <c r="C202" s="277"/>
      <c r="D202" s="230" t="s">
        <v>188</v>
      </c>
      <c r="E202" s="278" t="s">
        <v>19</v>
      </c>
      <c r="F202" s="279" t="s">
        <v>1264</v>
      </c>
      <c r="G202" s="277"/>
      <c r="H202" s="280">
        <v>161.30700000000002</v>
      </c>
      <c r="I202" s="281"/>
      <c r="J202" s="277"/>
      <c r="K202" s="277"/>
      <c r="L202" s="282"/>
      <c r="M202" s="283"/>
      <c r="N202" s="284"/>
      <c r="O202" s="284"/>
      <c r="P202" s="284"/>
      <c r="Q202" s="284"/>
      <c r="R202" s="284"/>
      <c r="S202" s="284"/>
      <c r="T202" s="28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86" t="s">
        <v>188</v>
      </c>
      <c r="AU202" s="286" t="s">
        <v>81</v>
      </c>
      <c r="AV202" s="16" t="s">
        <v>130</v>
      </c>
      <c r="AW202" s="16" t="s">
        <v>33</v>
      </c>
      <c r="AX202" s="16" t="s">
        <v>72</v>
      </c>
      <c r="AY202" s="286" t="s">
        <v>114</v>
      </c>
    </row>
    <row r="203" spans="1:51" s="14" customFormat="1" ht="12">
      <c r="A203" s="14"/>
      <c r="B203" s="240"/>
      <c r="C203" s="241"/>
      <c r="D203" s="230" t="s">
        <v>188</v>
      </c>
      <c r="E203" s="242" t="s">
        <v>19</v>
      </c>
      <c r="F203" s="243" t="s">
        <v>1265</v>
      </c>
      <c r="G203" s="241"/>
      <c r="H203" s="242" t="s">
        <v>19</v>
      </c>
      <c r="I203" s="244"/>
      <c r="J203" s="241"/>
      <c r="K203" s="241"/>
      <c r="L203" s="245"/>
      <c r="M203" s="246"/>
      <c r="N203" s="247"/>
      <c r="O203" s="247"/>
      <c r="P203" s="247"/>
      <c r="Q203" s="247"/>
      <c r="R203" s="247"/>
      <c r="S203" s="247"/>
      <c r="T203" s="24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9" t="s">
        <v>188</v>
      </c>
      <c r="AU203" s="249" t="s">
        <v>81</v>
      </c>
      <c r="AV203" s="14" t="s">
        <v>79</v>
      </c>
      <c r="AW203" s="14" t="s">
        <v>33</v>
      </c>
      <c r="AX203" s="14" t="s">
        <v>72</v>
      </c>
      <c r="AY203" s="249" t="s">
        <v>114</v>
      </c>
    </row>
    <row r="204" spans="1:51" s="13" customFormat="1" ht="12">
      <c r="A204" s="13"/>
      <c r="B204" s="228"/>
      <c r="C204" s="229"/>
      <c r="D204" s="230" t="s">
        <v>188</v>
      </c>
      <c r="E204" s="231" t="s">
        <v>19</v>
      </c>
      <c r="F204" s="232" t="s">
        <v>1258</v>
      </c>
      <c r="G204" s="229"/>
      <c r="H204" s="233">
        <v>21.155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188</v>
      </c>
      <c r="AU204" s="239" t="s">
        <v>81</v>
      </c>
      <c r="AV204" s="13" t="s">
        <v>81</v>
      </c>
      <c r="AW204" s="13" t="s">
        <v>33</v>
      </c>
      <c r="AX204" s="13" t="s">
        <v>72</v>
      </c>
      <c r="AY204" s="239" t="s">
        <v>114</v>
      </c>
    </row>
    <row r="205" spans="1:51" s="16" customFormat="1" ht="12">
      <c r="A205" s="16"/>
      <c r="B205" s="276"/>
      <c r="C205" s="277"/>
      <c r="D205" s="230" t="s">
        <v>188</v>
      </c>
      <c r="E205" s="278" t="s">
        <v>19</v>
      </c>
      <c r="F205" s="279" t="s">
        <v>1264</v>
      </c>
      <c r="G205" s="277"/>
      <c r="H205" s="280">
        <v>21.155</v>
      </c>
      <c r="I205" s="281"/>
      <c r="J205" s="277"/>
      <c r="K205" s="277"/>
      <c r="L205" s="282"/>
      <c r="M205" s="283"/>
      <c r="N205" s="284"/>
      <c r="O205" s="284"/>
      <c r="P205" s="284"/>
      <c r="Q205" s="284"/>
      <c r="R205" s="284"/>
      <c r="S205" s="284"/>
      <c r="T205" s="285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86" t="s">
        <v>188</v>
      </c>
      <c r="AU205" s="286" t="s">
        <v>81</v>
      </c>
      <c r="AV205" s="16" t="s">
        <v>130</v>
      </c>
      <c r="AW205" s="16" t="s">
        <v>33</v>
      </c>
      <c r="AX205" s="16" t="s">
        <v>72</v>
      </c>
      <c r="AY205" s="286" t="s">
        <v>114</v>
      </c>
    </row>
    <row r="206" spans="1:51" s="15" customFormat="1" ht="12">
      <c r="A206" s="15"/>
      <c r="B206" s="250"/>
      <c r="C206" s="251"/>
      <c r="D206" s="230" t="s">
        <v>188</v>
      </c>
      <c r="E206" s="252" t="s">
        <v>19</v>
      </c>
      <c r="F206" s="253" t="s">
        <v>228</v>
      </c>
      <c r="G206" s="251"/>
      <c r="H206" s="254">
        <v>182.46200000000002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0" t="s">
        <v>188</v>
      </c>
      <c r="AU206" s="260" t="s">
        <v>81</v>
      </c>
      <c r="AV206" s="15" t="s">
        <v>137</v>
      </c>
      <c r="AW206" s="15" t="s">
        <v>33</v>
      </c>
      <c r="AX206" s="15" t="s">
        <v>79</v>
      </c>
      <c r="AY206" s="260" t="s">
        <v>114</v>
      </c>
    </row>
    <row r="207" spans="1:65" s="2" customFormat="1" ht="16.5" customHeight="1">
      <c r="A207" s="40"/>
      <c r="B207" s="41"/>
      <c r="C207" s="261" t="s">
        <v>352</v>
      </c>
      <c r="D207" s="261" t="s">
        <v>293</v>
      </c>
      <c r="E207" s="262" t="s">
        <v>1266</v>
      </c>
      <c r="F207" s="263" t="s">
        <v>1267</v>
      </c>
      <c r="G207" s="264" t="s">
        <v>184</v>
      </c>
      <c r="H207" s="265">
        <v>164.533</v>
      </c>
      <c r="I207" s="266"/>
      <c r="J207" s="267">
        <f>ROUND(I207*H207,2)</f>
        <v>0</v>
      </c>
      <c r="K207" s="263" t="s">
        <v>185</v>
      </c>
      <c r="L207" s="268"/>
      <c r="M207" s="269" t="s">
        <v>19</v>
      </c>
      <c r="N207" s="270" t="s">
        <v>43</v>
      </c>
      <c r="O207" s="86"/>
      <c r="P207" s="215">
        <f>O207*H207</f>
        <v>0</v>
      </c>
      <c r="Q207" s="215">
        <v>0.131</v>
      </c>
      <c r="R207" s="215">
        <f>Q207*H207</f>
        <v>21.553822999999998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158</v>
      </c>
      <c r="AT207" s="217" t="s">
        <v>293</v>
      </c>
      <c r="AU207" s="217" t="s">
        <v>81</v>
      </c>
      <c r="AY207" s="19" t="s">
        <v>114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79</v>
      </c>
      <c r="BK207" s="218">
        <f>ROUND(I207*H207,2)</f>
        <v>0</v>
      </c>
      <c r="BL207" s="19" t="s">
        <v>137</v>
      </c>
      <c r="BM207" s="217" t="s">
        <v>1268</v>
      </c>
    </row>
    <row r="208" spans="1:51" s="13" customFormat="1" ht="12">
      <c r="A208" s="13"/>
      <c r="B208" s="228"/>
      <c r="C208" s="229"/>
      <c r="D208" s="230" t="s">
        <v>188</v>
      </c>
      <c r="E208" s="229"/>
      <c r="F208" s="232" t="s">
        <v>1269</v>
      </c>
      <c r="G208" s="229"/>
      <c r="H208" s="233">
        <v>164.533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188</v>
      </c>
      <c r="AU208" s="239" t="s">
        <v>81</v>
      </c>
      <c r="AV208" s="13" t="s">
        <v>81</v>
      </c>
      <c r="AW208" s="13" t="s">
        <v>4</v>
      </c>
      <c r="AX208" s="13" t="s">
        <v>79</v>
      </c>
      <c r="AY208" s="239" t="s">
        <v>114</v>
      </c>
    </row>
    <row r="209" spans="1:63" s="12" customFormat="1" ht="22.8" customHeight="1">
      <c r="A209" s="12"/>
      <c r="B209" s="190"/>
      <c r="C209" s="191"/>
      <c r="D209" s="192" t="s">
        <v>71</v>
      </c>
      <c r="E209" s="204" t="s">
        <v>146</v>
      </c>
      <c r="F209" s="204" t="s">
        <v>1270</v>
      </c>
      <c r="G209" s="191"/>
      <c r="H209" s="191"/>
      <c r="I209" s="194"/>
      <c r="J209" s="205">
        <f>BK209</f>
        <v>0</v>
      </c>
      <c r="K209" s="191"/>
      <c r="L209" s="196"/>
      <c r="M209" s="197"/>
      <c r="N209" s="198"/>
      <c r="O209" s="198"/>
      <c r="P209" s="199">
        <f>SUM(P210:P269)</f>
        <v>0</v>
      </c>
      <c r="Q209" s="198"/>
      <c r="R209" s="199">
        <f>SUM(R210:R269)</f>
        <v>13.623704150000002</v>
      </c>
      <c r="S209" s="198"/>
      <c r="T209" s="200">
        <f>SUM(T210:T269)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79</v>
      </c>
      <c r="AT209" s="202" t="s">
        <v>71</v>
      </c>
      <c r="AU209" s="202" t="s">
        <v>79</v>
      </c>
      <c r="AY209" s="201" t="s">
        <v>114</v>
      </c>
      <c r="BK209" s="203">
        <f>SUM(BK210:BK269)</f>
        <v>0</v>
      </c>
    </row>
    <row r="210" spans="1:65" s="2" customFormat="1" ht="16.5" customHeight="1">
      <c r="A210" s="40"/>
      <c r="B210" s="41"/>
      <c r="C210" s="206" t="s">
        <v>358</v>
      </c>
      <c r="D210" s="206" t="s">
        <v>117</v>
      </c>
      <c r="E210" s="207" t="s">
        <v>1271</v>
      </c>
      <c r="F210" s="208" t="s">
        <v>1272</v>
      </c>
      <c r="G210" s="209" t="s">
        <v>184</v>
      </c>
      <c r="H210" s="210">
        <v>181.122</v>
      </c>
      <c r="I210" s="211"/>
      <c r="J210" s="212">
        <f>ROUND(I210*H210,2)</f>
        <v>0</v>
      </c>
      <c r="K210" s="208" t="s">
        <v>185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137</v>
      </c>
      <c r="AT210" s="217" t="s">
        <v>117</v>
      </c>
      <c r="AU210" s="217" t="s">
        <v>81</v>
      </c>
      <c r="AY210" s="19" t="s">
        <v>114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79</v>
      </c>
      <c r="BK210" s="218">
        <f>ROUND(I210*H210,2)</f>
        <v>0</v>
      </c>
      <c r="BL210" s="19" t="s">
        <v>137</v>
      </c>
      <c r="BM210" s="217" t="s">
        <v>1273</v>
      </c>
    </row>
    <row r="211" spans="1:47" s="2" customFormat="1" ht="12">
      <c r="A211" s="40"/>
      <c r="B211" s="41"/>
      <c r="C211" s="42"/>
      <c r="D211" s="219" t="s">
        <v>124</v>
      </c>
      <c r="E211" s="42"/>
      <c r="F211" s="220" t="s">
        <v>1274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124</v>
      </c>
      <c r="AU211" s="19" t="s">
        <v>81</v>
      </c>
    </row>
    <row r="212" spans="1:51" s="14" customFormat="1" ht="12">
      <c r="A212" s="14"/>
      <c r="B212" s="240"/>
      <c r="C212" s="241"/>
      <c r="D212" s="230" t="s">
        <v>188</v>
      </c>
      <c r="E212" s="242" t="s">
        <v>19</v>
      </c>
      <c r="F212" s="243" t="s">
        <v>1275</v>
      </c>
      <c r="G212" s="241"/>
      <c r="H212" s="242" t="s">
        <v>19</v>
      </c>
      <c r="I212" s="244"/>
      <c r="J212" s="241"/>
      <c r="K212" s="241"/>
      <c r="L212" s="245"/>
      <c r="M212" s="246"/>
      <c r="N212" s="247"/>
      <c r="O212" s="247"/>
      <c r="P212" s="247"/>
      <c r="Q212" s="247"/>
      <c r="R212" s="247"/>
      <c r="S212" s="247"/>
      <c r="T212" s="24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9" t="s">
        <v>188</v>
      </c>
      <c r="AU212" s="249" t="s">
        <v>81</v>
      </c>
      <c r="AV212" s="14" t="s">
        <v>79</v>
      </c>
      <c r="AW212" s="14" t="s">
        <v>33</v>
      </c>
      <c r="AX212" s="14" t="s">
        <v>72</v>
      </c>
      <c r="AY212" s="249" t="s">
        <v>114</v>
      </c>
    </row>
    <row r="213" spans="1:51" s="13" customFormat="1" ht="12">
      <c r="A213" s="13"/>
      <c r="B213" s="228"/>
      <c r="C213" s="229"/>
      <c r="D213" s="230" t="s">
        <v>188</v>
      </c>
      <c r="E213" s="231" t="s">
        <v>19</v>
      </c>
      <c r="F213" s="232" t="s">
        <v>1276</v>
      </c>
      <c r="G213" s="229"/>
      <c r="H213" s="233">
        <v>182.39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188</v>
      </c>
      <c r="AU213" s="239" t="s">
        <v>81</v>
      </c>
      <c r="AV213" s="13" t="s">
        <v>81</v>
      </c>
      <c r="AW213" s="13" t="s">
        <v>33</v>
      </c>
      <c r="AX213" s="13" t="s">
        <v>72</v>
      </c>
      <c r="AY213" s="239" t="s">
        <v>114</v>
      </c>
    </row>
    <row r="214" spans="1:51" s="13" customFormat="1" ht="12">
      <c r="A214" s="13"/>
      <c r="B214" s="228"/>
      <c r="C214" s="229"/>
      <c r="D214" s="230" t="s">
        <v>188</v>
      </c>
      <c r="E214" s="231" t="s">
        <v>19</v>
      </c>
      <c r="F214" s="232" t="s">
        <v>1277</v>
      </c>
      <c r="G214" s="229"/>
      <c r="H214" s="233">
        <v>-1.268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188</v>
      </c>
      <c r="AU214" s="239" t="s">
        <v>81</v>
      </c>
      <c r="AV214" s="13" t="s">
        <v>81</v>
      </c>
      <c r="AW214" s="13" t="s">
        <v>33</v>
      </c>
      <c r="AX214" s="13" t="s">
        <v>72</v>
      </c>
      <c r="AY214" s="239" t="s">
        <v>114</v>
      </c>
    </row>
    <row r="215" spans="1:51" s="15" customFormat="1" ht="12">
      <c r="A215" s="15"/>
      <c r="B215" s="250"/>
      <c r="C215" s="251"/>
      <c r="D215" s="230" t="s">
        <v>188</v>
      </c>
      <c r="E215" s="252" t="s">
        <v>19</v>
      </c>
      <c r="F215" s="253" t="s">
        <v>228</v>
      </c>
      <c r="G215" s="251"/>
      <c r="H215" s="254">
        <v>181.12199999999999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0" t="s">
        <v>188</v>
      </c>
      <c r="AU215" s="260" t="s">
        <v>81</v>
      </c>
      <c r="AV215" s="15" t="s">
        <v>137</v>
      </c>
      <c r="AW215" s="15" t="s">
        <v>33</v>
      </c>
      <c r="AX215" s="15" t="s">
        <v>79</v>
      </c>
      <c r="AY215" s="260" t="s">
        <v>114</v>
      </c>
    </row>
    <row r="216" spans="1:65" s="2" customFormat="1" ht="21.75" customHeight="1">
      <c r="A216" s="40"/>
      <c r="B216" s="41"/>
      <c r="C216" s="206" t="s">
        <v>365</v>
      </c>
      <c r="D216" s="206" t="s">
        <v>117</v>
      </c>
      <c r="E216" s="207" t="s">
        <v>1278</v>
      </c>
      <c r="F216" s="208" t="s">
        <v>1279</v>
      </c>
      <c r="G216" s="209" t="s">
        <v>184</v>
      </c>
      <c r="H216" s="210">
        <v>181.122</v>
      </c>
      <c r="I216" s="211"/>
      <c r="J216" s="212">
        <f>ROUND(I216*H216,2)</f>
        <v>0</v>
      </c>
      <c r="K216" s="208" t="s">
        <v>185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0.00735</v>
      </c>
      <c r="R216" s="215">
        <f>Q216*H216</f>
        <v>1.3312467000000001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137</v>
      </c>
      <c r="AT216" s="217" t="s">
        <v>117</v>
      </c>
      <c r="AU216" s="217" t="s">
        <v>81</v>
      </c>
      <c r="AY216" s="19" t="s">
        <v>114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79</v>
      </c>
      <c r="BK216" s="218">
        <f>ROUND(I216*H216,2)</f>
        <v>0</v>
      </c>
      <c r="BL216" s="19" t="s">
        <v>137</v>
      </c>
      <c r="BM216" s="217" t="s">
        <v>1280</v>
      </c>
    </row>
    <row r="217" spans="1:47" s="2" customFormat="1" ht="12">
      <c r="A217" s="40"/>
      <c r="B217" s="41"/>
      <c r="C217" s="42"/>
      <c r="D217" s="219" t="s">
        <v>124</v>
      </c>
      <c r="E217" s="42"/>
      <c r="F217" s="220" t="s">
        <v>1281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124</v>
      </c>
      <c r="AU217" s="19" t="s">
        <v>81</v>
      </c>
    </row>
    <row r="218" spans="1:51" s="14" customFormat="1" ht="12">
      <c r="A218" s="14"/>
      <c r="B218" s="240"/>
      <c r="C218" s="241"/>
      <c r="D218" s="230" t="s">
        <v>188</v>
      </c>
      <c r="E218" s="242" t="s">
        <v>19</v>
      </c>
      <c r="F218" s="243" t="s">
        <v>1275</v>
      </c>
      <c r="G218" s="241"/>
      <c r="H218" s="242" t="s">
        <v>19</v>
      </c>
      <c r="I218" s="244"/>
      <c r="J218" s="241"/>
      <c r="K218" s="241"/>
      <c r="L218" s="245"/>
      <c r="M218" s="246"/>
      <c r="N218" s="247"/>
      <c r="O218" s="247"/>
      <c r="P218" s="247"/>
      <c r="Q218" s="247"/>
      <c r="R218" s="247"/>
      <c r="S218" s="247"/>
      <c r="T218" s="24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9" t="s">
        <v>188</v>
      </c>
      <c r="AU218" s="249" t="s">
        <v>81</v>
      </c>
      <c r="AV218" s="14" t="s">
        <v>79</v>
      </c>
      <c r="AW218" s="14" t="s">
        <v>33</v>
      </c>
      <c r="AX218" s="14" t="s">
        <v>72</v>
      </c>
      <c r="AY218" s="249" t="s">
        <v>114</v>
      </c>
    </row>
    <row r="219" spans="1:51" s="13" customFormat="1" ht="12">
      <c r="A219" s="13"/>
      <c r="B219" s="228"/>
      <c r="C219" s="229"/>
      <c r="D219" s="230" t="s">
        <v>188</v>
      </c>
      <c r="E219" s="231" t="s">
        <v>19</v>
      </c>
      <c r="F219" s="232" t="s">
        <v>1276</v>
      </c>
      <c r="G219" s="229"/>
      <c r="H219" s="233">
        <v>182.39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188</v>
      </c>
      <c r="AU219" s="239" t="s">
        <v>81</v>
      </c>
      <c r="AV219" s="13" t="s">
        <v>81</v>
      </c>
      <c r="AW219" s="13" t="s">
        <v>33</v>
      </c>
      <c r="AX219" s="13" t="s">
        <v>72</v>
      </c>
      <c r="AY219" s="239" t="s">
        <v>114</v>
      </c>
    </row>
    <row r="220" spans="1:51" s="13" customFormat="1" ht="12">
      <c r="A220" s="13"/>
      <c r="B220" s="228"/>
      <c r="C220" s="229"/>
      <c r="D220" s="230" t="s">
        <v>188</v>
      </c>
      <c r="E220" s="231" t="s">
        <v>19</v>
      </c>
      <c r="F220" s="232" t="s">
        <v>1277</v>
      </c>
      <c r="G220" s="229"/>
      <c r="H220" s="233">
        <v>-1.268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188</v>
      </c>
      <c r="AU220" s="239" t="s">
        <v>81</v>
      </c>
      <c r="AV220" s="13" t="s">
        <v>81</v>
      </c>
      <c r="AW220" s="13" t="s">
        <v>33</v>
      </c>
      <c r="AX220" s="13" t="s">
        <v>72</v>
      </c>
      <c r="AY220" s="239" t="s">
        <v>114</v>
      </c>
    </row>
    <row r="221" spans="1:51" s="15" customFormat="1" ht="12">
      <c r="A221" s="15"/>
      <c r="B221" s="250"/>
      <c r="C221" s="251"/>
      <c r="D221" s="230" t="s">
        <v>188</v>
      </c>
      <c r="E221" s="252" t="s">
        <v>19</v>
      </c>
      <c r="F221" s="253" t="s">
        <v>228</v>
      </c>
      <c r="G221" s="251"/>
      <c r="H221" s="254">
        <v>181.12199999999999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0" t="s">
        <v>188</v>
      </c>
      <c r="AU221" s="260" t="s">
        <v>81</v>
      </c>
      <c r="AV221" s="15" t="s">
        <v>137</v>
      </c>
      <c r="AW221" s="15" t="s">
        <v>33</v>
      </c>
      <c r="AX221" s="15" t="s">
        <v>79</v>
      </c>
      <c r="AY221" s="260" t="s">
        <v>114</v>
      </c>
    </row>
    <row r="222" spans="1:65" s="2" customFormat="1" ht="16.5" customHeight="1">
      <c r="A222" s="40"/>
      <c r="B222" s="41"/>
      <c r="C222" s="206" t="s">
        <v>371</v>
      </c>
      <c r="D222" s="206" t="s">
        <v>117</v>
      </c>
      <c r="E222" s="207" t="s">
        <v>1282</v>
      </c>
      <c r="F222" s="208" t="s">
        <v>1283</v>
      </c>
      <c r="G222" s="209" t="s">
        <v>184</v>
      </c>
      <c r="H222" s="210">
        <v>181.122</v>
      </c>
      <c r="I222" s="211"/>
      <c r="J222" s="212">
        <f>ROUND(I222*H222,2)</f>
        <v>0</v>
      </c>
      <c r="K222" s="208" t="s">
        <v>185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0.00026</v>
      </c>
      <c r="R222" s="215">
        <f>Q222*H222</f>
        <v>0.04709172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137</v>
      </c>
      <c r="AT222" s="217" t="s">
        <v>117</v>
      </c>
      <c r="AU222" s="217" t="s">
        <v>81</v>
      </c>
      <c r="AY222" s="19" t="s">
        <v>114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79</v>
      </c>
      <c r="BK222" s="218">
        <f>ROUND(I222*H222,2)</f>
        <v>0</v>
      </c>
      <c r="BL222" s="19" t="s">
        <v>137</v>
      </c>
      <c r="BM222" s="217" t="s">
        <v>1284</v>
      </c>
    </row>
    <row r="223" spans="1:47" s="2" customFormat="1" ht="12">
      <c r="A223" s="40"/>
      <c r="B223" s="41"/>
      <c r="C223" s="42"/>
      <c r="D223" s="219" t="s">
        <v>124</v>
      </c>
      <c r="E223" s="42"/>
      <c r="F223" s="220" t="s">
        <v>1285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124</v>
      </c>
      <c r="AU223" s="19" t="s">
        <v>81</v>
      </c>
    </row>
    <row r="224" spans="1:51" s="14" customFormat="1" ht="12">
      <c r="A224" s="14"/>
      <c r="B224" s="240"/>
      <c r="C224" s="241"/>
      <c r="D224" s="230" t="s">
        <v>188</v>
      </c>
      <c r="E224" s="242" t="s">
        <v>19</v>
      </c>
      <c r="F224" s="243" t="s">
        <v>1275</v>
      </c>
      <c r="G224" s="241"/>
      <c r="H224" s="242" t="s">
        <v>19</v>
      </c>
      <c r="I224" s="244"/>
      <c r="J224" s="241"/>
      <c r="K224" s="241"/>
      <c r="L224" s="245"/>
      <c r="M224" s="246"/>
      <c r="N224" s="247"/>
      <c r="O224" s="247"/>
      <c r="P224" s="247"/>
      <c r="Q224" s="247"/>
      <c r="R224" s="247"/>
      <c r="S224" s="247"/>
      <c r="T224" s="24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9" t="s">
        <v>188</v>
      </c>
      <c r="AU224" s="249" t="s">
        <v>81</v>
      </c>
      <c r="AV224" s="14" t="s">
        <v>79</v>
      </c>
      <c r="AW224" s="14" t="s">
        <v>33</v>
      </c>
      <c r="AX224" s="14" t="s">
        <v>72</v>
      </c>
      <c r="AY224" s="249" t="s">
        <v>114</v>
      </c>
    </row>
    <row r="225" spans="1:51" s="13" customFormat="1" ht="12">
      <c r="A225" s="13"/>
      <c r="B225" s="228"/>
      <c r="C225" s="229"/>
      <c r="D225" s="230" t="s">
        <v>188</v>
      </c>
      <c r="E225" s="231" t="s">
        <v>19</v>
      </c>
      <c r="F225" s="232" t="s">
        <v>1276</v>
      </c>
      <c r="G225" s="229"/>
      <c r="H225" s="233">
        <v>182.39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188</v>
      </c>
      <c r="AU225" s="239" t="s">
        <v>81</v>
      </c>
      <c r="AV225" s="13" t="s">
        <v>81</v>
      </c>
      <c r="AW225" s="13" t="s">
        <v>33</v>
      </c>
      <c r="AX225" s="13" t="s">
        <v>72</v>
      </c>
      <c r="AY225" s="239" t="s">
        <v>114</v>
      </c>
    </row>
    <row r="226" spans="1:51" s="13" customFormat="1" ht="12">
      <c r="A226" s="13"/>
      <c r="B226" s="228"/>
      <c r="C226" s="229"/>
      <c r="D226" s="230" t="s">
        <v>188</v>
      </c>
      <c r="E226" s="231" t="s">
        <v>19</v>
      </c>
      <c r="F226" s="232" t="s">
        <v>1277</v>
      </c>
      <c r="G226" s="229"/>
      <c r="H226" s="233">
        <v>-1.268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188</v>
      </c>
      <c r="AU226" s="239" t="s">
        <v>81</v>
      </c>
      <c r="AV226" s="13" t="s">
        <v>81</v>
      </c>
      <c r="AW226" s="13" t="s">
        <v>33</v>
      </c>
      <c r="AX226" s="13" t="s">
        <v>72</v>
      </c>
      <c r="AY226" s="239" t="s">
        <v>114</v>
      </c>
    </row>
    <row r="227" spans="1:51" s="15" customFormat="1" ht="12">
      <c r="A227" s="15"/>
      <c r="B227" s="250"/>
      <c r="C227" s="251"/>
      <c r="D227" s="230" t="s">
        <v>188</v>
      </c>
      <c r="E227" s="252" t="s">
        <v>19</v>
      </c>
      <c r="F227" s="253" t="s">
        <v>228</v>
      </c>
      <c r="G227" s="251"/>
      <c r="H227" s="254">
        <v>181.12199999999999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0" t="s">
        <v>188</v>
      </c>
      <c r="AU227" s="260" t="s">
        <v>81</v>
      </c>
      <c r="AV227" s="15" t="s">
        <v>137</v>
      </c>
      <c r="AW227" s="15" t="s">
        <v>33</v>
      </c>
      <c r="AX227" s="15" t="s">
        <v>79</v>
      </c>
      <c r="AY227" s="260" t="s">
        <v>114</v>
      </c>
    </row>
    <row r="228" spans="1:65" s="2" customFormat="1" ht="21.75" customHeight="1">
      <c r="A228" s="40"/>
      <c r="B228" s="41"/>
      <c r="C228" s="206" t="s">
        <v>377</v>
      </c>
      <c r="D228" s="206" t="s">
        <v>117</v>
      </c>
      <c r="E228" s="207" t="s">
        <v>1286</v>
      </c>
      <c r="F228" s="208" t="s">
        <v>1287</v>
      </c>
      <c r="G228" s="209" t="s">
        <v>184</v>
      </c>
      <c r="H228" s="210">
        <v>181.122</v>
      </c>
      <c r="I228" s="211"/>
      <c r="J228" s="212">
        <f>ROUND(I228*H228,2)</f>
        <v>0</v>
      </c>
      <c r="K228" s="208" t="s">
        <v>185</v>
      </c>
      <c r="L228" s="46"/>
      <c r="M228" s="213" t="s">
        <v>19</v>
      </c>
      <c r="N228" s="214" t="s">
        <v>43</v>
      </c>
      <c r="O228" s="86"/>
      <c r="P228" s="215">
        <f>O228*H228</f>
        <v>0</v>
      </c>
      <c r="Q228" s="215">
        <v>0.02363</v>
      </c>
      <c r="R228" s="215">
        <f>Q228*H228</f>
        <v>4.2799128600000005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137</v>
      </c>
      <c r="AT228" s="217" t="s">
        <v>117</v>
      </c>
      <c r="AU228" s="217" t="s">
        <v>81</v>
      </c>
      <c r="AY228" s="19" t="s">
        <v>114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79</v>
      </c>
      <c r="BK228" s="218">
        <f>ROUND(I228*H228,2)</f>
        <v>0</v>
      </c>
      <c r="BL228" s="19" t="s">
        <v>137</v>
      </c>
      <c r="BM228" s="217" t="s">
        <v>1288</v>
      </c>
    </row>
    <row r="229" spans="1:47" s="2" customFormat="1" ht="12">
      <c r="A229" s="40"/>
      <c r="B229" s="41"/>
      <c r="C229" s="42"/>
      <c r="D229" s="219" t="s">
        <v>124</v>
      </c>
      <c r="E229" s="42"/>
      <c r="F229" s="220" t="s">
        <v>1289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124</v>
      </c>
      <c r="AU229" s="19" t="s">
        <v>81</v>
      </c>
    </row>
    <row r="230" spans="1:65" s="2" customFormat="1" ht="37.8" customHeight="1">
      <c r="A230" s="40"/>
      <c r="B230" s="41"/>
      <c r="C230" s="206" t="s">
        <v>382</v>
      </c>
      <c r="D230" s="206" t="s">
        <v>117</v>
      </c>
      <c r="E230" s="207" t="s">
        <v>1290</v>
      </c>
      <c r="F230" s="208" t="s">
        <v>1291</v>
      </c>
      <c r="G230" s="209" t="s">
        <v>184</v>
      </c>
      <c r="H230" s="210">
        <v>181.746</v>
      </c>
      <c r="I230" s="211"/>
      <c r="J230" s="212">
        <f>ROUND(I230*H230,2)</f>
        <v>0</v>
      </c>
      <c r="K230" s="208" t="s">
        <v>185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0.00852</v>
      </c>
      <c r="R230" s="215">
        <f>Q230*H230</f>
        <v>1.54847592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137</v>
      </c>
      <c r="AT230" s="217" t="s">
        <v>117</v>
      </c>
      <c r="AU230" s="217" t="s">
        <v>81</v>
      </c>
      <c r="AY230" s="19" t="s">
        <v>114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79</v>
      </c>
      <c r="BK230" s="218">
        <f>ROUND(I230*H230,2)</f>
        <v>0</v>
      </c>
      <c r="BL230" s="19" t="s">
        <v>137</v>
      </c>
      <c r="BM230" s="217" t="s">
        <v>1292</v>
      </c>
    </row>
    <row r="231" spans="1:47" s="2" customFormat="1" ht="12">
      <c r="A231" s="40"/>
      <c r="B231" s="41"/>
      <c r="C231" s="42"/>
      <c r="D231" s="219" t="s">
        <v>124</v>
      </c>
      <c r="E231" s="42"/>
      <c r="F231" s="220" t="s">
        <v>1293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124</v>
      </c>
      <c r="AU231" s="19" t="s">
        <v>81</v>
      </c>
    </row>
    <row r="232" spans="1:51" s="14" customFormat="1" ht="12">
      <c r="A232" s="14"/>
      <c r="B232" s="240"/>
      <c r="C232" s="241"/>
      <c r="D232" s="230" t="s">
        <v>188</v>
      </c>
      <c r="E232" s="242" t="s">
        <v>19</v>
      </c>
      <c r="F232" s="243" t="s">
        <v>1275</v>
      </c>
      <c r="G232" s="241"/>
      <c r="H232" s="242" t="s">
        <v>19</v>
      </c>
      <c r="I232" s="244"/>
      <c r="J232" s="241"/>
      <c r="K232" s="241"/>
      <c r="L232" s="245"/>
      <c r="M232" s="246"/>
      <c r="N232" s="247"/>
      <c r="O232" s="247"/>
      <c r="P232" s="247"/>
      <c r="Q232" s="247"/>
      <c r="R232" s="247"/>
      <c r="S232" s="247"/>
      <c r="T232" s="24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9" t="s">
        <v>188</v>
      </c>
      <c r="AU232" s="249" t="s">
        <v>81</v>
      </c>
      <c r="AV232" s="14" t="s">
        <v>79</v>
      </c>
      <c r="AW232" s="14" t="s">
        <v>33</v>
      </c>
      <c r="AX232" s="14" t="s">
        <v>72</v>
      </c>
      <c r="AY232" s="249" t="s">
        <v>114</v>
      </c>
    </row>
    <row r="233" spans="1:51" s="13" customFormat="1" ht="12">
      <c r="A233" s="13"/>
      <c r="B233" s="228"/>
      <c r="C233" s="229"/>
      <c r="D233" s="230" t="s">
        <v>188</v>
      </c>
      <c r="E233" s="231" t="s">
        <v>19</v>
      </c>
      <c r="F233" s="232" t="s">
        <v>1294</v>
      </c>
      <c r="G233" s="229"/>
      <c r="H233" s="233">
        <v>183.014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188</v>
      </c>
      <c r="AU233" s="239" t="s">
        <v>81</v>
      </c>
      <c r="AV233" s="13" t="s">
        <v>81</v>
      </c>
      <c r="AW233" s="13" t="s">
        <v>33</v>
      </c>
      <c r="AX233" s="13" t="s">
        <v>72</v>
      </c>
      <c r="AY233" s="239" t="s">
        <v>114</v>
      </c>
    </row>
    <row r="234" spans="1:51" s="13" customFormat="1" ht="12">
      <c r="A234" s="13"/>
      <c r="B234" s="228"/>
      <c r="C234" s="229"/>
      <c r="D234" s="230" t="s">
        <v>188</v>
      </c>
      <c r="E234" s="231" t="s">
        <v>19</v>
      </c>
      <c r="F234" s="232" t="s">
        <v>1277</v>
      </c>
      <c r="G234" s="229"/>
      <c r="H234" s="233">
        <v>-1.268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188</v>
      </c>
      <c r="AU234" s="239" t="s">
        <v>81</v>
      </c>
      <c r="AV234" s="13" t="s">
        <v>81</v>
      </c>
      <c r="AW234" s="13" t="s">
        <v>33</v>
      </c>
      <c r="AX234" s="13" t="s">
        <v>72</v>
      </c>
      <c r="AY234" s="239" t="s">
        <v>114</v>
      </c>
    </row>
    <row r="235" spans="1:51" s="15" customFormat="1" ht="12">
      <c r="A235" s="15"/>
      <c r="B235" s="250"/>
      <c r="C235" s="251"/>
      <c r="D235" s="230" t="s">
        <v>188</v>
      </c>
      <c r="E235" s="252" t="s">
        <v>19</v>
      </c>
      <c r="F235" s="253" t="s">
        <v>228</v>
      </c>
      <c r="G235" s="251"/>
      <c r="H235" s="254">
        <v>181.746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0" t="s">
        <v>188</v>
      </c>
      <c r="AU235" s="260" t="s">
        <v>81</v>
      </c>
      <c r="AV235" s="15" t="s">
        <v>137</v>
      </c>
      <c r="AW235" s="15" t="s">
        <v>33</v>
      </c>
      <c r="AX235" s="15" t="s">
        <v>79</v>
      </c>
      <c r="AY235" s="260" t="s">
        <v>114</v>
      </c>
    </row>
    <row r="236" spans="1:65" s="2" customFormat="1" ht="16.5" customHeight="1">
      <c r="A236" s="40"/>
      <c r="B236" s="41"/>
      <c r="C236" s="261" t="s">
        <v>388</v>
      </c>
      <c r="D236" s="261" t="s">
        <v>293</v>
      </c>
      <c r="E236" s="262" t="s">
        <v>1295</v>
      </c>
      <c r="F236" s="263" t="s">
        <v>1296</v>
      </c>
      <c r="G236" s="264" t="s">
        <v>184</v>
      </c>
      <c r="H236" s="265">
        <v>190.833</v>
      </c>
      <c r="I236" s="266"/>
      <c r="J236" s="267">
        <f>ROUND(I236*H236,2)</f>
        <v>0</v>
      </c>
      <c r="K236" s="263" t="s">
        <v>185</v>
      </c>
      <c r="L236" s="268"/>
      <c r="M236" s="269" t="s">
        <v>19</v>
      </c>
      <c r="N236" s="270" t="s">
        <v>43</v>
      </c>
      <c r="O236" s="86"/>
      <c r="P236" s="215">
        <f>O236*H236</f>
        <v>0</v>
      </c>
      <c r="Q236" s="215">
        <v>0.0036</v>
      </c>
      <c r="R236" s="215">
        <f>Q236*H236</f>
        <v>0.6869988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158</v>
      </c>
      <c r="AT236" s="217" t="s">
        <v>293</v>
      </c>
      <c r="AU236" s="217" t="s">
        <v>81</v>
      </c>
      <c r="AY236" s="19" t="s">
        <v>114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79</v>
      </c>
      <c r="BK236" s="218">
        <f>ROUND(I236*H236,2)</f>
        <v>0</v>
      </c>
      <c r="BL236" s="19" t="s">
        <v>137</v>
      </c>
      <c r="BM236" s="217" t="s">
        <v>1297</v>
      </c>
    </row>
    <row r="237" spans="1:51" s="13" customFormat="1" ht="12">
      <c r="A237" s="13"/>
      <c r="B237" s="228"/>
      <c r="C237" s="229"/>
      <c r="D237" s="230" t="s">
        <v>188</v>
      </c>
      <c r="E237" s="229"/>
      <c r="F237" s="232" t="s">
        <v>1298</v>
      </c>
      <c r="G237" s="229"/>
      <c r="H237" s="233">
        <v>190.833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188</v>
      </c>
      <c r="AU237" s="239" t="s">
        <v>81</v>
      </c>
      <c r="AV237" s="13" t="s">
        <v>81</v>
      </c>
      <c r="AW237" s="13" t="s">
        <v>4</v>
      </c>
      <c r="AX237" s="13" t="s">
        <v>79</v>
      </c>
      <c r="AY237" s="239" t="s">
        <v>114</v>
      </c>
    </row>
    <row r="238" spans="1:65" s="2" customFormat="1" ht="24.15" customHeight="1">
      <c r="A238" s="40"/>
      <c r="B238" s="41"/>
      <c r="C238" s="206" t="s">
        <v>393</v>
      </c>
      <c r="D238" s="206" t="s">
        <v>117</v>
      </c>
      <c r="E238" s="207" t="s">
        <v>1299</v>
      </c>
      <c r="F238" s="208" t="s">
        <v>1300</v>
      </c>
      <c r="G238" s="209" t="s">
        <v>215</v>
      </c>
      <c r="H238" s="210">
        <v>5</v>
      </c>
      <c r="I238" s="211"/>
      <c r="J238" s="212">
        <f>ROUND(I238*H238,2)</f>
        <v>0</v>
      </c>
      <c r="K238" s="208" t="s">
        <v>185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137</v>
      </c>
      <c r="AT238" s="217" t="s">
        <v>117</v>
      </c>
      <c r="AU238" s="217" t="s">
        <v>81</v>
      </c>
      <c r="AY238" s="19" t="s">
        <v>114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79</v>
      </c>
      <c r="BK238" s="218">
        <f>ROUND(I238*H238,2)</f>
        <v>0</v>
      </c>
      <c r="BL238" s="19" t="s">
        <v>137</v>
      </c>
      <c r="BM238" s="217" t="s">
        <v>1301</v>
      </c>
    </row>
    <row r="239" spans="1:47" s="2" customFormat="1" ht="12">
      <c r="A239" s="40"/>
      <c r="B239" s="41"/>
      <c r="C239" s="42"/>
      <c r="D239" s="219" t="s">
        <v>124</v>
      </c>
      <c r="E239" s="42"/>
      <c r="F239" s="220" t="s">
        <v>1302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124</v>
      </c>
      <c r="AU239" s="19" t="s">
        <v>81</v>
      </c>
    </row>
    <row r="240" spans="1:51" s="13" customFormat="1" ht="12">
      <c r="A240" s="13"/>
      <c r="B240" s="228"/>
      <c r="C240" s="229"/>
      <c r="D240" s="230" t="s">
        <v>188</v>
      </c>
      <c r="E240" s="231" t="s">
        <v>19</v>
      </c>
      <c r="F240" s="232" t="s">
        <v>1303</v>
      </c>
      <c r="G240" s="229"/>
      <c r="H240" s="233">
        <v>2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188</v>
      </c>
      <c r="AU240" s="239" t="s">
        <v>81</v>
      </c>
      <c r="AV240" s="13" t="s">
        <v>81</v>
      </c>
      <c r="AW240" s="13" t="s">
        <v>33</v>
      </c>
      <c r="AX240" s="13" t="s">
        <v>72</v>
      </c>
      <c r="AY240" s="239" t="s">
        <v>114</v>
      </c>
    </row>
    <row r="241" spans="1:51" s="13" customFormat="1" ht="12">
      <c r="A241" s="13"/>
      <c r="B241" s="228"/>
      <c r="C241" s="229"/>
      <c r="D241" s="230" t="s">
        <v>188</v>
      </c>
      <c r="E241" s="231" t="s">
        <v>19</v>
      </c>
      <c r="F241" s="232" t="s">
        <v>1304</v>
      </c>
      <c r="G241" s="229"/>
      <c r="H241" s="233">
        <v>3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188</v>
      </c>
      <c r="AU241" s="239" t="s">
        <v>81</v>
      </c>
      <c r="AV241" s="13" t="s">
        <v>81</v>
      </c>
      <c r="AW241" s="13" t="s">
        <v>33</v>
      </c>
      <c r="AX241" s="13" t="s">
        <v>72</v>
      </c>
      <c r="AY241" s="239" t="s">
        <v>114</v>
      </c>
    </row>
    <row r="242" spans="1:51" s="15" customFormat="1" ht="12">
      <c r="A242" s="15"/>
      <c r="B242" s="250"/>
      <c r="C242" s="251"/>
      <c r="D242" s="230" t="s">
        <v>188</v>
      </c>
      <c r="E242" s="252" t="s">
        <v>19</v>
      </c>
      <c r="F242" s="253" t="s">
        <v>228</v>
      </c>
      <c r="G242" s="251"/>
      <c r="H242" s="254">
        <v>5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0" t="s">
        <v>188</v>
      </c>
      <c r="AU242" s="260" t="s">
        <v>81</v>
      </c>
      <c r="AV242" s="15" t="s">
        <v>137</v>
      </c>
      <c r="AW242" s="15" t="s">
        <v>33</v>
      </c>
      <c r="AX242" s="15" t="s">
        <v>79</v>
      </c>
      <c r="AY242" s="260" t="s">
        <v>114</v>
      </c>
    </row>
    <row r="243" spans="1:65" s="2" customFormat="1" ht="16.5" customHeight="1">
      <c r="A243" s="40"/>
      <c r="B243" s="41"/>
      <c r="C243" s="261" t="s">
        <v>398</v>
      </c>
      <c r="D243" s="261" t="s">
        <v>293</v>
      </c>
      <c r="E243" s="262" t="s">
        <v>1305</v>
      </c>
      <c r="F243" s="263" t="s">
        <v>1306</v>
      </c>
      <c r="G243" s="264" t="s">
        <v>215</v>
      </c>
      <c r="H243" s="265">
        <v>5.75</v>
      </c>
      <c r="I243" s="266"/>
      <c r="J243" s="267">
        <f>ROUND(I243*H243,2)</f>
        <v>0</v>
      </c>
      <c r="K243" s="263" t="s">
        <v>185</v>
      </c>
      <c r="L243" s="268"/>
      <c r="M243" s="269" t="s">
        <v>19</v>
      </c>
      <c r="N243" s="270" t="s">
        <v>43</v>
      </c>
      <c r="O243" s="86"/>
      <c r="P243" s="215">
        <f>O243*H243</f>
        <v>0</v>
      </c>
      <c r="Q243" s="215">
        <v>3E-05</v>
      </c>
      <c r="R243" s="215">
        <f>Q243*H243</f>
        <v>0.0001725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158</v>
      </c>
      <c r="AT243" s="217" t="s">
        <v>293</v>
      </c>
      <c r="AU243" s="217" t="s">
        <v>81</v>
      </c>
      <c r="AY243" s="19" t="s">
        <v>114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137</v>
      </c>
      <c r="BM243" s="217" t="s">
        <v>1307</v>
      </c>
    </row>
    <row r="244" spans="1:51" s="13" customFormat="1" ht="12">
      <c r="A244" s="13"/>
      <c r="B244" s="228"/>
      <c r="C244" s="229"/>
      <c r="D244" s="230" t="s">
        <v>188</v>
      </c>
      <c r="E244" s="229"/>
      <c r="F244" s="232" t="s">
        <v>1308</v>
      </c>
      <c r="G244" s="229"/>
      <c r="H244" s="233">
        <v>5.75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188</v>
      </c>
      <c r="AU244" s="239" t="s">
        <v>81</v>
      </c>
      <c r="AV244" s="13" t="s">
        <v>81</v>
      </c>
      <c r="AW244" s="13" t="s">
        <v>4</v>
      </c>
      <c r="AX244" s="13" t="s">
        <v>79</v>
      </c>
      <c r="AY244" s="239" t="s">
        <v>114</v>
      </c>
    </row>
    <row r="245" spans="1:65" s="2" customFormat="1" ht="33" customHeight="1">
      <c r="A245" s="40"/>
      <c r="B245" s="41"/>
      <c r="C245" s="206" t="s">
        <v>403</v>
      </c>
      <c r="D245" s="206" t="s">
        <v>117</v>
      </c>
      <c r="E245" s="207" t="s">
        <v>1309</v>
      </c>
      <c r="F245" s="208" t="s">
        <v>1310</v>
      </c>
      <c r="G245" s="209" t="s">
        <v>215</v>
      </c>
      <c r="H245" s="210">
        <v>2</v>
      </c>
      <c r="I245" s="211"/>
      <c r="J245" s="212">
        <f>ROUND(I245*H245,2)</f>
        <v>0</v>
      </c>
      <c r="K245" s="208" t="s">
        <v>185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137</v>
      </c>
      <c r="AT245" s="217" t="s">
        <v>117</v>
      </c>
      <c r="AU245" s="217" t="s">
        <v>81</v>
      </c>
      <c r="AY245" s="19" t="s">
        <v>114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79</v>
      </c>
      <c r="BK245" s="218">
        <f>ROUND(I245*H245,2)</f>
        <v>0</v>
      </c>
      <c r="BL245" s="19" t="s">
        <v>137</v>
      </c>
      <c r="BM245" s="217" t="s">
        <v>1311</v>
      </c>
    </row>
    <row r="246" spans="1:47" s="2" customFormat="1" ht="12">
      <c r="A246" s="40"/>
      <c r="B246" s="41"/>
      <c r="C246" s="42"/>
      <c r="D246" s="219" t="s">
        <v>124</v>
      </c>
      <c r="E246" s="42"/>
      <c r="F246" s="220" t="s">
        <v>1312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124</v>
      </c>
      <c r="AU246" s="19" t="s">
        <v>81</v>
      </c>
    </row>
    <row r="247" spans="1:51" s="13" customFormat="1" ht="12">
      <c r="A247" s="13"/>
      <c r="B247" s="228"/>
      <c r="C247" s="229"/>
      <c r="D247" s="230" t="s">
        <v>188</v>
      </c>
      <c r="E247" s="231" t="s">
        <v>19</v>
      </c>
      <c r="F247" s="232" t="s">
        <v>1303</v>
      </c>
      <c r="G247" s="229"/>
      <c r="H247" s="233">
        <v>2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188</v>
      </c>
      <c r="AU247" s="239" t="s">
        <v>81</v>
      </c>
      <c r="AV247" s="13" t="s">
        <v>81</v>
      </c>
      <c r="AW247" s="13" t="s">
        <v>33</v>
      </c>
      <c r="AX247" s="13" t="s">
        <v>79</v>
      </c>
      <c r="AY247" s="239" t="s">
        <v>114</v>
      </c>
    </row>
    <row r="248" spans="1:65" s="2" customFormat="1" ht="16.5" customHeight="1">
      <c r="A248" s="40"/>
      <c r="B248" s="41"/>
      <c r="C248" s="261" t="s">
        <v>408</v>
      </c>
      <c r="D248" s="261" t="s">
        <v>293</v>
      </c>
      <c r="E248" s="262" t="s">
        <v>1313</v>
      </c>
      <c r="F248" s="263" t="s">
        <v>1314</v>
      </c>
      <c r="G248" s="264" t="s">
        <v>215</v>
      </c>
      <c r="H248" s="265">
        <v>2.3</v>
      </c>
      <c r="I248" s="266"/>
      <c r="J248" s="267">
        <f>ROUND(I248*H248,2)</f>
        <v>0</v>
      </c>
      <c r="K248" s="263" t="s">
        <v>185</v>
      </c>
      <c r="L248" s="268"/>
      <c r="M248" s="269" t="s">
        <v>19</v>
      </c>
      <c r="N248" s="270" t="s">
        <v>43</v>
      </c>
      <c r="O248" s="86"/>
      <c r="P248" s="215">
        <f>O248*H248</f>
        <v>0</v>
      </c>
      <c r="Q248" s="215">
        <v>4E-05</v>
      </c>
      <c r="R248" s="215">
        <f>Q248*H248</f>
        <v>9.2E-05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158</v>
      </c>
      <c r="AT248" s="217" t="s">
        <v>293</v>
      </c>
      <c r="AU248" s="217" t="s">
        <v>81</v>
      </c>
      <c r="AY248" s="19" t="s">
        <v>114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79</v>
      </c>
      <c r="BK248" s="218">
        <f>ROUND(I248*H248,2)</f>
        <v>0</v>
      </c>
      <c r="BL248" s="19" t="s">
        <v>137</v>
      </c>
      <c r="BM248" s="217" t="s">
        <v>1315</v>
      </c>
    </row>
    <row r="249" spans="1:51" s="13" customFormat="1" ht="12">
      <c r="A249" s="13"/>
      <c r="B249" s="228"/>
      <c r="C249" s="229"/>
      <c r="D249" s="230" t="s">
        <v>188</v>
      </c>
      <c r="E249" s="229"/>
      <c r="F249" s="232" t="s">
        <v>1316</v>
      </c>
      <c r="G249" s="229"/>
      <c r="H249" s="233">
        <v>2.3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188</v>
      </c>
      <c r="AU249" s="239" t="s">
        <v>81</v>
      </c>
      <c r="AV249" s="13" t="s">
        <v>81</v>
      </c>
      <c r="AW249" s="13" t="s">
        <v>4</v>
      </c>
      <c r="AX249" s="13" t="s">
        <v>79</v>
      </c>
      <c r="AY249" s="239" t="s">
        <v>114</v>
      </c>
    </row>
    <row r="250" spans="1:65" s="2" customFormat="1" ht="21.75" customHeight="1">
      <c r="A250" s="40"/>
      <c r="B250" s="41"/>
      <c r="C250" s="206" t="s">
        <v>413</v>
      </c>
      <c r="D250" s="206" t="s">
        <v>117</v>
      </c>
      <c r="E250" s="207" t="s">
        <v>1317</v>
      </c>
      <c r="F250" s="208" t="s">
        <v>1318</v>
      </c>
      <c r="G250" s="209" t="s">
        <v>184</v>
      </c>
      <c r="H250" s="210">
        <v>69.362</v>
      </c>
      <c r="I250" s="211"/>
      <c r="J250" s="212">
        <f>ROUND(I250*H250,2)</f>
        <v>0</v>
      </c>
      <c r="K250" s="208" t="s">
        <v>185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0.0057</v>
      </c>
      <c r="R250" s="215">
        <f>Q250*H250</f>
        <v>0.3953634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137</v>
      </c>
      <c r="AT250" s="217" t="s">
        <v>117</v>
      </c>
      <c r="AU250" s="217" t="s">
        <v>81</v>
      </c>
      <c r="AY250" s="19" t="s">
        <v>114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137</v>
      </c>
      <c r="BM250" s="217" t="s">
        <v>1319</v>
      </c>
    </row>
    <row r="251" spans="1:47" s="2" customFormat="1" ht="12">
      <c r="A251" s="40"/>
      <c r="B251" s="41"/>
      <c r="C251" s="42"/>
      <c r="D251" s="219" t="s">
        <v>124</v>
      </c>
      <c r="E251" s="42"/>
      <c r="F251" s="220" t="s">
        <v>1320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124</v>
      </c>
      <c r="AU251" s="19" t="s">
        <v>81</v>
      </c>
    </row>
    <row r="252" spans="1:51" s="13" customFormat="1" ht="12">
      <c r="A252" s="13"/>
      <c r="B252" s="228"/>
      <c r="C252" s="229"/>
      <c r="D252" s="230" t="s">
        <v>188</v>
      </c>
      <c r="E252" s="231" t="s">
        <v>19</v>
      </c>
      <c r="F252" s="232" t="s">
        <v>1321</v>
      </c>
      <c r="G252" s="229"/>
      <c r="H252" s="233">
        <v>70.39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188</v>
      </c>
      <c r="AU252" s="239" t="s">
        <v>81</v>
      </c>
      <c r="AV252" s="13" t="s">
        <v>81</v>
      </c>
      <c r="AW252" s="13" t="s">
        <v>33</v>
      </c>
      <c r="AX252" s="13" t="s">
        <v>72</v>
      </c>
      <c r="AY252" s="239" t="s">
        <v>114</v>
      </c>
    </row>
    <row r="253" spans="1:51" s="13" customFormat="1" ht="12">
      <c r="A253" s="13"/>
      <c r="B253" s="228"/>
      <c r="C253" s="229"/>
      <c r="D253" s="230" t="s">
        <v>188</v>
      </c>
      <c r="E253" s="231" t="s">
        <v>19</v>
      </c>
      <c r="F253" s="232" t="s">
        <v>1277</v>
      </c>
      <c r="G253" s="229"/>
      <c r="H253" s="233">
        <v>-1.268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188</v>
      </c>
      <c r="AU253" s="239" t="s">
        <v>81</v>
      </c>
      <c r="AV253" s="13" t="s">
        <v>81</v>
      </c>
      <c r="AW253" s="13" t="s">
        <v>33</v>
      </c>
      <c r="AX253" s="13" t="s">
        <v>72</v>
      </c>
      <c r="AY253" s="239" t="s">
        <v>114</v>
      </c>
    </row>
    <row r="254" spans="1:51" s="13" customFormat="1" ht="12">
      <c r="A254" s="13"/>
      <c r="B254" s="228"/>
      <c r="C254" s="229"/>
      <c r="D254" s="230" t="s">
        <v>188</v>
      </c>
      <c r="E254" s="231" t="s">
        <v>19</v>
      </c>
      <c r="F254" s="232" t="s">
        <v>1322</v>
      </c>
      <c r="G254" s="229"/>
      <c r="H254" s="233">
        <v>0.24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188</v>
      </c>
      <c r="AU254" s="239" t="s">
        <v>81</v>
      </c>
      <c r="AV254" s="13" t="s">
        <v>81</v>
      </c>
      <c r="AW254" s="13" t="s">
        <v>33</v>
      </c>
      <c r="AX254" s="13" t="s">
        <v>72</v>
      </c>
      <c r="AY254" s="239" t="s">
        <v>114</v>
      </c>
    </row>
    <row r="255" spans="1:51" s="15" customFormat="1" ht="12">
      <c r="A255" s="15"/>
      <c r="B255" s="250"/>
      <c r="C255" s="251"/>
      <c r="D255" s="230" t="s">
        <v>188</v>
      </c>
      <c r="E255" s="252" t="s">
        <v>19</v>
      </c>
      <c r="F255" s="253" t="s">
        <v>228</v>
      </c>
      <c r="G255" s="251"/>
      <c r="H255" s="254">
        <v>69.362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0" t="s">
        <v>188</v>
      </c>
      <c r="AU255" s="260" t="s">
        <v>81</v>
      </c>
      <c r="AV255" s="15" t="s">
        <v>137</v>
      </c>
      <c r="AW255" s="15" t="s">
        <v>33</v>
      </c>
      <c r="AX255" s="15" t="s">
        <v>79</v>
      </c>
      <c r="AY255" s="260" t="s">
        <v>114</v>
      </c>
    </row>
    <row r="256" spans="1:65" s="2" customFormat="1" ht="21.75" customHeight="1">
      <c r="A256" s="40"/>
      <c r="B256" s="41"/>
      <c r="C256" s="206" t="s">
        <v>418</v>
      </c>
      <c r="D256" s="206" t="s">
        <v>117</v>
      </c>
      <c r="E256" s="207" t="s">
        <v>1323</v>
      </c>
      <c r="F256" s="208" t="s">
        <v>1324</v>
      </c>
      <c r="G256" s="209" t="s">
        <v>221</v>
      </c>
      <c r="H256" s="210">
        <v>2.064</v>
      </c>
      <c r="I256" s="211"/>
      <c r="J256" s="212">
        <f>ROUND(I256*H256,2)</f>
        <v>0</v>
      </c>
      <c r="K256" s="208" t="s">
        <v>185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2.50187</v>
      </c>
      <c r="R256" s="215">
        <f>Q256*H256</f>
        <v>5.16385968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137</v>
      </c>
      <c r="AT256" s="217" t="s">
        <v>117</v>
      </c>
      <c r="AU256" s="217" t="s">
        <v>81</v>
      </c>
      <c r="AY256" s="19" t="s">
        <v>114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79</v>
      </c>
      <c r="BK256" s="218">
        <f>ROUND(I256*H256,2)</f>
        <v>0</v>
      </c>
      <c r="BL256" s="19" t="s">
        <v>137</v>
      </c>
      <c r="BM256" s="217" t="s">
        <v>1325</v>
      </c>
    </row>
    <row r="257" spans="1:47" s="2" customFormat="1" ht="12">
      <c r="A257" s="40"/>
      <c r="B257" s="41"/>
      <c r="C257" s="42"/>
      <c r="D257" s="219" t="s">
        <v>124</v>
      </c>
      <c r="E257" s="42"/>
      <c r="F257" s="220" t="s">
        <v>1326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124</v>
      </c>
      <c r="AU257" s="19" t="s">
        <v>81</v>
      </c>
    </row>
    <row r="258" spans="1:51" s="14" customFormat="1" ht="12">
      <c r="A258" s="14"/>
      <c r="B258" s="240"/>
      <c r="C258" s="241"/>
      <c r="D258" s="230" t="s">
        <v>188</v>
      </c>
      <c r="E258" s="242" t="s">
        <v>19</v>
      </c>
      <c r="F258" s="243" t="s">
        <v>1327</v>
      </c>
      <c r="G258" s="241"/>
      <c r="H258" s="242" t="s">
        <v>19</v>
      </c>
      <c r="I258" s="244"/>
      <c r="J258" s="241"/>
      <c r="K258" s="241"/>
      <c r="L258" s="245"/>
      <c r="M258" s="246"/>
      <c r="N258" s="247"/>
      <c r="O258" s="247"/>
      <c r="P258" s="247"/>
      <c r="Q258" s="247"/>
      <c r="R258" s="247"/>
      <c r="S258" s="247"/>
      <c r="T258" s="24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9" t="s">
        <v>188</v>
      </c>
      <c r="AU258" s="249" t="s">
        <v>81</v>
      </c>
      <c r="AV258" s="14" t="s">
        <v>79</v>
      </c>
      <c r="AW258" s="14" t="s">
        <v>33</v>
      </c>
      <c r="AX258" s="14" t="s">
        <v>72</v>
      </c>
      <c r="AY258" s="249" t="s">
        <v>114</v>
      </c>
    </row>
    <row r="259" spans="1:51" s="13" customFormat="1" ht="12">
      <c r="A259" s="13"/>
      <c r="B259" s="228"/>
      <c r="C259" s="229"/>
      <c r="D259" s="230" t="s">
        <v>188</v>
      </c>
      <c r="E259" s="231" t="s">
        <v>19</v>
      </c>
      <c r="F259" s="232" t="s">
        <v>1328</v>
      </c>
      <c r="G259" s="229"/>
      <c r="H259" s="233">
        <v>2.064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188</v>
      </c>
      <c r="AU259" s="239" t="s">
        <v>81</v>
      </c>
      <c r="AV259" s="13" t="s">
        <v>81</v>
      </c>
      <c r="AW259" s="13" t="s">
        <v>33</v>
      </c>
      <c r="AX259" s="13" t="s">
        <v>79</v>
      </c>
      <c r="AY259" s="239" t="s">
        <v>114</v>
      </c>
    </row>
    <row r="260" spans="1:65" s="2" customFormat="1" ht="21.75" customHeight="1">
      <c r="A260" s="40"/>
      <c r="B260" s="41"/>
      <c r="C260" s="206" t="s">
        <v>424</v>
      </c>
      <c r="D260" s="206" t="s">
        <v>117</v>
      </c>
      <c r="E260" s="207" t="s">
        <v>1329</v>
      </c>
      <c r="F260" s="208" t="s">
        <v>1330</v>
      </c>
      <c r="G260" s="209" t="s">
        <v>221</v>
      </c>
      <c r="H260" s="210">
        <v>2.064</v>
      </c>
      <c r="I260" s="211"/>
      <c r="J260" s="212">
        <f>ROUND(I260*H260,2)</f>
        <v>0</v>
      </c>
      <c r="K260" s="208" t="s">
        <v>185</v>
      </c>
      <c r="L260" s="46"/>
      <c r="M260" s="213" t="s">
        <v>19</v>
      </c>
      <c r="N260" s="214" t="s">
        <v>43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137</v>
      </c>
      <c r="AT260" s="217" t="s">
        <v>117</v>
      </c>
      <c r="AU260" s="217" t="s">
        <v>81</v>
      </c>
      <c r="AY260" s="19" t="s">
        <v>114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79</v>
      </c>
      <c r="BK260" s="218">
        <f>ROUND(I260*H260,2)</f>
        <v>0</v>
      </c>
      <c r="BL260" s="19" t="s">
        <v>137</v>
      </c>
      <c r="BM260" s="217" t="s">
        <v>1331</v>
      </c>
    </row>
    <row r="261" spans="1:47" s="2" customFormat="1" ht="12">
      <c r="A261" s="40"/>
      <c r="B261" s="41"/>
      <c r="C261" s="42"/>
      <c r="D261" s="219" t="s">
        <v>124</v>
      </c>
      <c r="E261" s="42"/>
      <c r="F261" s="220" t="s">
        <v>1332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124</v>
      </c>
      <c r="AU261" s="19" t="s">
        <v>81</v>
      </c>
    </row>
    <row r="262" spans="1:65" s="2" customFormat="1" ht="24.15" customHeight="1">
      <c r="A262" s="40"/>
      <c r="B262" s="41"/>
      <c r="C262" s="206" t="s">
        <v>429</v>
      </c>
      <c r="D262" s="206" t="s">
        <v>117</v>
      </c>
      <c r="E262" s="207" t="s">
        <v>1333</v>
      </c>
      <c r="F262" s="208" t="s">
        <v>1334</v>
      </c>
      <c r="G262" s="209" t="s">
        <v>221</v>
      </c>
      <c r="H262" s="210">
        <v>2.064</v>
      </c>
      <c r="I262" s="211"/>
      <c r="J262" s="212">
        <f>ROUND(I262*H262,2)</f>
        <v>0</v>
      </c>
      <c r="K262" s="208" t="s">
        <v>185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0.01</v>
      </c>
      <c r="R262" s="215">
        <f>Q262*H262</f>
        <v>0.020640000000000002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137</v>
      </c>
      <c r="AT262" s="217" t="s">
        <v>117</v>
      </c>
      <c r="AU262" s="217" t="s">
        <v>81</v>
      </c>
      <c r="AY262" s="19" t="s">
        <v>114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79</v>
      </c>
      <c r="BK262" s="218">
        <f>ROUND(I262*H262,2)</f>
        <v>0</v>
      </c>
      <c r="BL262" s="19" t="s">
        <v>137</v>
      </c>
      <c r="BM262" s="217" t="s">
        <v>1335</v>
      </c>
    </row>
    <row r="263" spans="1:47" s="2" customFormat="1" ht="12">
      <c r="A263" s="40"/>
      <c r="B263" s="41"/>
      <c r="C263" s="42"/>
      <c r="D263" s="219" t="s">
        <v>124</v>
      </c>
      <c r="E263" s="42"/>
      <c r="F263" s="220" t="s">
        <v>1336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124</v>
      </c>
      <c r="AU263" s="19" t="s">
        <v>81</v>
      </c>
    </row>
    <row r="264" spans="1:65" s="2" customFormat="1" ht="24.15" customHeight="1">
      <c r="A264" s="40"/>
      <c r="B264" s="41"/>
      <c r="C264" s="206" t="s">
        <v>434</v>
      </c>
      <c r="D264" s="206" t="s">
        <v>117</v>
      </c>
      <c r="E264" s="207" t="s">
        <v>1337</v>
      </c>
      <c r="F264" s="208" t="s">
        <v>1338</v>
      </c>
      <c r="G264" s="209" t="s">
        <v>221</v>
      </c>
      <c r="H264" s="210">
        <v>2.064</v>
      </c>
      <c r="I264" s="211"/>
      <c r="J264" s="212">
        <f>ROUND(I264*H264,2)</f>
        <v>0</v>
      </c>
      <c r="K264" s="208" t="s">
        <v>185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137</v>
      </c>
      <c r="AT264" s="217" t="s">
        <v>117</v>
      </c>
      <c r="AU264" s="217" t="s">
        <v>81</v>
      </c>
      <c r="AY264" s="19" t="s">
        <v>114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79</v>
      </c>
      <c r="BK264" s="218">
        <f>ROUND(I264*H264,2)</f>
        <v>0</v>
      </c>
      <c r="BL264" s="19" t="s">
        <v>137</v>
      </c>
      <c r="BM264" s="217" t="s">
        <v>1339</v>
      </c>
    </row>
    <row r="265" spans="1:47" s="2" customFormat="1" ht="12">
      <c r="A265" s="40"/>
      <c r="B265" s="41"/>
      <c r="C265" s="42"/>
      <c r="D265" s="219" t="s">
        <v>124</v>
      </c>
      <c r="E265" s="42"/>
      <c r="F265" s="220" t="s">
        <v>1340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124</v>
      </c>
      <c r="AU265" s="19" t="s">
        <v>81</v>
      </c>
    </row>
    <row r="266" spans="1:65" s="2" customFormat="1" ht="16.5" customHeight="1">
      <c r="A266" s="40"/>
      <c r="B266" s="41"/>
      <c r="C266" s="206" t="s">
        <v>439</v>
      </c>
      <c r="D266" s="206" t="s">
        <v>117</v>
      </c>
      <c r="E266" s="207" t="s">
        <v>1341</v>
      </c>
      <c r="F266" s="208" t="s">
        <v>1342</v>
      </c>
      <c r="G266" s="209" t="s">
        <v>278</v>
      </c>
      <c r="H266" s="210">
        <v>0.141</v>
      </c>
      <c r="I266" s="211"/>
      <c r="J266" s="212">
        <f>ROUND(I266*H266,2)</f>
        <v>0</v>
      </c>
      <c r="K266" s="208" t="s">
        <v>185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1.06277</v>
      </c>
      <c r="R266" s="215">
        <f>Q266*H266</f>
        <v>0.14985057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137</v>
      </c>
      <c r="AT266" s="217" t="s">
        <v>117</v>
      </c>
      <c r="AU266" s="217" t="s">
        <v>81</v>
      </c>
      <c r="AY266" s="19" t="s">
        <v>114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79</v>
      </c>
      <c r="BK266" s="218">
        <f>ROUND(I266*H266,2)</f>
        <v>0</v>
      </c>
      <c r="BL266" s="19" t="s">
        <v>137</v>
      </c>
      <c r="BM266" s="217" t="s">
        <v>1343</v>
      </c>
    </row>
    <row r="267" spans="1:47" s="2" customFormat="1" ht="12">
      <c r="A267" s="40"/>
      <c r="B267" s="41"/>
      <c r="C267" s="42"/>
      <c r="D267" s="219" t="s">
        <v>124</v>
      </c>
      <c r="E267" s="42"/>
      <c r="F267" s="220" t="s">
        <v>1344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124</v>
      </c>
      <c r="AU267" s="19" t="s">
        <v>81</v>
      </c>
    </row>
    <row r="268" spans="1:51" s="14" customFormat="1" ht="12">
      <c r="A268" s="14"/>
      <c r="B268" s="240"/>
      <c r="C268" s="241"/>
      <c r="D268" s="230" t="s">
        <v>188</v>
      </c>
      <c r="E268" s="242" t="s">
        <v>19</v>
      </c>
      <c r="F268" s="243" t="s">
        <v>1327</v>
      </c>
      <c r="G268" s="241"/>
      <c r="H268" s="242" t="s">
        <v>19</v>
      </c>
      <c r="I268" s="244"/>
      <c r="J268" s="241"/>
      <c r="K268" s="241"/>
      <c r="L268" s="245"/>
      <c r="M268" s="246"/>
      <c r="N268" s="247"/>
      <c r="O268" s="247"/>
      <c r="P268" s="247"/>
      <c r="Q268" s="247"/>
      <c r="R268" s="247"/>
      <c r="S268" s="247"/>
      <c r="T268" s="24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9" t="s">
        <v>188</v>
      </c>
      <c r="AU268" s="249" t="s">
        <v>81</v>
      </c>
      <c r="AV268" s="14" t="s">
        <v>79</v>
      </c>
      <c r="AW268" s="14" t="s">
        <v>33</v>
      </c>
      <c r="AX268" s="14" t="s">
        <v>72</v>
      </c>
      <c r="AY268" s="249" t="s">
        <v>114</v>
      </c>
    </row>
    <row r="269" spans="1:51" s="13" customFormat="1" ht="12">
      <c r="A269" s="13"/>
      <c r="B269" s="228"/>
      <c r="C269" s="229"/>
      <c r="D269" s="230" t="s">
        <v>188</v>
      </c>
      <c r="E269" s="231" t="s">
        <v>19</v>
      </c>
      <c r="F269" s="232" t="s">
        <v>1345</v>
      </c>
      <c r="G269" s="229"/>
      <c r="H269" s="233">
        <v>0.141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188</v>
      </c>
      <c r="AU269" s="239" t="s">
        <v>81</v>
      </c>
      <c r="AV269" s="13" t="s">
        <v>81</v>
      </c>
      <c r="AW269" s="13" t="s">
        <v>33</v>
      </c>
      <c r="AX269" s="13" t="s">
        <v>79</v>
      </c>
      <c r="AY269" s="239" t="s">
        <v>114</v>
      </c>
    </row>
    <row r="270" spans="1:63" s="12" customFormat="1" ht="22.8" customHeight="1">
      <c r="A270" s="12"/>
      <c r="B270" s="190"/>
      <c r="C270" s="191"/>
      <c r="D270" s="192" t="s">
        <v>71</v>
      </c>
      <c r="E270" s="204" t="s">
        <v>229</v>
      </c>
      <c r="F270" s="204" t="s">
        <v>867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SUM(P271:P306)</f>
        <v>0</v>
      </c>
      <c r="Q270" s="198"/>
      <c r="R270" s="199">
        <f>SUM(R271:R306)</f>
        <v>50.18540198</v>
      </c>
      <c r="S270" s="198"/>
      <c r="T270" s="200">
        <f>SUM(T271:T306)</f>
        <v>41.076556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79</v>
      </c>
      <c r="AT270" s="202" t="s">
        <v>71</v>
      </c>
      <c r="AU270" s="202" t="s">
        <v>79</v>
      </c>
      <c r="AY270" s="201" t="s">
        <v>114</v>
      </c>
      <c r="BK270" s="203">
        <f>SUM(BK271:BK306)</f>
        <v>0</v>
      </c>
    </row>
    <row r="271" spans="1:65" s="2" customFormat="1" ht="37.8" customHeight="1">
      <c r="A271" s="40"/>
      <c r="B271" s="41"/>
      <c r="C271" s="206" t="s">
        <v>444</v>
      </c>
      <c r="D271" s="206" t="s">
        <v>117</v>
      </c>
      <c r="E271" s="207" t="s">
        <v>1346</v>
      </c>
      <c r="F271" s="208" t="s">
        <v>1347</v>
      </c>
      <c r="G271" s="209" t="s">
        <v>215</v>
      </c>
      <c r="H271" s="210">
        <v>76.5</v>
      </c>
      <c r="I271" s="211"/>
      <c r="J271" s="212">
        <f>ROUND(I271*H271,2)</f>
        <v>0</v>
      </c>
      <c r="K271" s="208" t="s">
        <v>185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0.35</v>
      </c>
      <c r="T271" s="216">
        <f>S271*H271</f>
        <v>26.775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137</v>
      </c>
      <c r="AT271" s="217" t="s">
        <v>117</v>
      </c>
      <c r="AU271" s="217" t="s">
        <v>81</v>
      </c>
      <c r="AY271" s="19" t="s">
        <v>114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79</v>
      </c>
      <c r="BK271" s="218">
        <f>ROUND(I271*H271,2)</f>
        <v>0</v>
      </c>
      <c r="BL271" s="19" t="s">
        <v>137</v>
      </c>
      <c r="BM271" s="217" t="s">
        <v>1348</v>
      </c>
    </row>
    <row r="272" spans="1:47" s="2" customFormat="1" ht="12">
      <c r="A272" s="40"/>
      <c r="B272" s="41"/>
      <c r="C272" s="42"/>
      <c r="D272" s="219" t="s">
        <v>124</v>
      </c>
      <c r="E272" s="42"/>
      <c r="F272" s="220" t="s">
        <v>1349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124</v>
      </c>
      <c r="AU272" s="19" t="s">
        <v>81</v>
      </c>
    </row>
    <row r="273" spans="1:51" s="14" customFormat="1" ht="12">
      <c r="A273" s="14"/>
      <c r="B273" s="240"/>
      <c r="C273" s="241"/>
      <c r="D273" s="230" t="s">
        <v>188</v>
      </c>
      <c r="E273" s="242" t="s">
        <v>19</v>
      </c>
      <c r="F273" s="243" t="s">
        <v>1156</v>
      </c>
      <c r="G273" s="241"/>
      <c r="H273" s="242" t="s">
        <v>19</v>
      </c>
      <c r="I273" s="244"/>
      <c r="J273" s="241"/>
      <c r="K273" s="241"/>
      <c r="L273" s="245"/>
      <c r="M273" s="246"/>
      <c r="N273" s="247"/>
      <c r="O273" s="247"/>
      <c r="P273" s="247"/>
      <c r="Q273" s="247"/>
      <c r="R273" s="247"/>
      <c r="S273" s="247"/>
      <c r="T273" s="24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9" t="s">
        <v>188</v>
      </c>
      <c r="AU273" s="249" t="s">
        <v>81</v>
      </c>
      <c r="AV273" s="14" t="s">
        <v>79</v>
      </c>
      <c r="AW273" s="14" t="s">
        <v>33</v>
      </c>
      <c r="AX273" s="14" t="s">
        <v>72</v>
      </c>
      <c r="AY273" s="249" t="s">
        <v>114</v>
      </c>
    </row>
    <row r="274" spans="1:51" s="13" customFormat="1" ht="12">
      <c r="A274" s="13"/>
      <c r="B274" s="228"/>
      <c r="C274" s="229"/>
      <c r="D274" s="230" t="s">
        <v>188</v>
      </c>
      <c r="E274" s="231" t="s">
        <v>19</v>
      </c>
      <c r="F274" s="232" t="s">
        <v>1350</v>
      </c>
      <c r="G274" s="229"/>
      <c r="H274" s="233">
        <v>76.5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188</v>
      </c>
      <c r="AU274" s="239" t="s">
        <v>81</v>
      </c>
      <c r="AV274" s="13" t="s">
        <v>81</v>
      </c>
      <c r="AW274" s="13" t="s">
        <v>33</v>
      </c>
      <c r="AX274" s="13" t="s">
        <v>79</v>
      </c>
      <c r="AY274" s="239" t="s">
        <v>114</v>
      </c>
    </row>
    <row r="275" spans="1:65" s="2" customFormat="1" ht="24.15" customHeight="1">
      <c r="A275" s="40"/>
      <c r="B275" s="41"/>
      <c r="C275" s="206" t="s">
        <v>449</v>
      </c>
      <c r="D275" s="206" t="s">
        <v>117</v>
      </c>
      <c r="E275" s="207" t="s">
        <v>1351</v>
      </c>
      <c r="F275" s="208" t="s">
        <v>1352</v>
      </c>
      <c r="G275" s="209" t="s">
        <v>184</v>
      </c>
      <c r="H275" s="210">
        <v>181.122</v>
      </c>
      <c r="I275" s="211"/>
      <c r="J275" s="212">
        <f>ROUND(I275*H275,2)</f>
        <v>0</v>
      </c>
      <c r="K275" s="208" t="s">
        <v>185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0.059</v>
      </c>
      <c r="T275" s="216">
        <f>S275*H275</f>
        <v>10.686198000000001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137</v>
      </c>
      <c r="AT275" s="217" t="s">
        <v>117</v>
      </c>
      <c r="AU275" s="217" t="s">
        <v>81</v>
      </c>
      <c r="AY275" s="19" t="s">
        <v>114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79</v>
      </c>
      <c r="BK275" s="218">
        <f>ROUND(I275*H275,2)</f>
        <v>0</v>
      </c>
      <c r="BL275" s="19" t="s">
        <v>137</v>
      </c>
      <c r="BM275" s="217" t="s">
        <v>1353</v>
      </c>
    </row>
    <row r="276" spans="1:47" s="2" customFormat="1" ht="12">
      <c r="A276" s="40"/>
      <c r="B276" s="41"/>
      <c r="C276" s="42"/>
      <c r="D276" s="219" t="s">
        <v>124</v>
      </c>
      <c r="E276" s="42"/>
      <c r="F276" s="220" t="s">
        <v>1354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124</v>
      </c>
      <c r="AU276" s="19" t="s">
        <v>81</v>
      </c>
    </row>
    <row r="277" spans="1:51" s="14" customFormat="1" ht="12">
      <c r="A277" s="14"/>
      <c r="B277" s="240"/>
      <c r="C277" s="241"/>
      <c r="D277" s="230" t="s">
        <v>188</v>
      </c>
      <c r="E277" s="242" t="s">
        <v>19</v>
      </c>
      <c r="F277" s="243" t="s">
        <v>1275</v>
      </c>
      <c r="G277" s="241"/>
      <c r="H277" s="242" t="s">
        <v>19</v>
      </c>
      <c r="I277" s="244"/>
      <c r="J277" s="241"/>
      <c r="K277" s="241"/>
      <c r="L277" s="245"/>
      <c r="M277" s="246"/>
      <c r="N277" s="247"/>
      <c r="O277" s="247"/>
      <c r="P277" s="247"/>
      <c r="Q277" s="247"/>
      <c r="R277" s="247"/>
      <c r="S277" s="247"/>
      <c r="T277" s="24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9" t="s">
        <v>188</v>
      </c>
      <c r="AU277" s="249" t="s">
        <v>81</v>
      </c>
      <c r="AV277" s="14" t="s">
        <v>79</v>
      </c>
      <c r="AW277" s="14" t="s">
        <v>33</v>
      </c>
      <c r="AX277" s="14" t="s">
        <v>72</v>
      </c>
      <c r="AY277" s="249" t="s">
        <v>114</v>
      </c>
    </row>
    <row r="278" spans="1:51" s="13" customFormat="1" ht="12">
      <c r="A278" s="13"/>
      <c r="B278" s="228"/>
      <c r="C278" s="229"/>
      <c r="D278" s="230" t="s">
        <v>188</v>
      </c>
      <c r="E278" s="231" t="s">
        <v>19</v>
      </c>
      <c r="F278" s="232" t="s">
        <v>1276</v>
      </c>
      <c r="G278" s="229"/>
      <c r="H278" s="233">
        <v>182.39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188</v>
      </c>
      <c r="AU278" s="239" t="s">
        <v>81</v>
      </c>
      <c r="AV278" s="13" t="s">
        <v>81</v>
      </c>
      <c r="AW278" s="13" t="s">
        <v>33</v>
      </c>
      <c r="AX278" s="13" t="s">
        <v>72</v>
      </c>
      <c r="AY278" s="239" t="s">
        <v>114</v>
      </c>
    </row>
    <row r="279" spans="1:51" s="13" customFormat="1" ht="12">
      <c r="A279" s="13"/>
      <c r="B279" s="228"/>
      <c r="C279" s="229"/>
      <c r="D279" s="230" t="s">
        <v>188</v>
      </c>
      <c r="E279" s="231" t="s">
        <v>19</v>
      </c>
      <c r="F279" s="232" t="s">
        <v>1277</v>
      </c>
      <c r="G279" s="229"/>
      <c r="H279" s="233">
        <v>-1.268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188</v>
      </c>
      <c r="AU279" s="239" t="s">
        <v>81</v>
      </c>
      <c r="AV279" s="13" t="s">
        <v>81</v>
      </c>
      <c r="AW279" s="13" t="s">
        <v>33</v>
      </c>
      <c r="AX279" s="13" t="s">
        <v>72</v>
      </c>
      <c r="AY279" s="239" t="s">
        <v>114</v>
      </c>
    </row>
    <row r="280" spans="1:51" s="15" customFormat="1" ht="12">
      <c r="A280" s="15"/>
      <c r="B280" s="250"/>
      <c r="C280" s="251"/>
      <c r="D280" s="230" t="s">
        <v>188</v>
      </c>
      <c r="E280" s="252" t="s">
        <v>19</v>
      </c>
      <c r="F280" s="253" t="s">
        <v>228</v>
      </c>
      <c r="G280" s="251"/>
      <c r="H280" s="254">
        <v>181.12199999999999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0" t="s">
        <v>188</v>
      </c>
      <c r="AU280" s="260" t="s">
        <v>81</v>
      </c>
      <c r="AV280" s="15" t="s">
        <v>137</v>
      </c>
      <c r="AW280" s="15" t="s">
        <v>33</v>
      </c>
      <c r="AX280" s="15" t="s">
        <v>79</v>
      </c>
      <c r="AY280" s="260" t="s">
        <v>114</v>
      </c>
    </row>
    <row r="281" spans="1:65" s="2" customFormat="1" ht="24.15" customHeight="1">
      <c r="A281" s="40"/>
      <c r="B281" s="41"/>
      <c r="C281" s="206" t="s">
        <v>455</v>
      </c>
      <c r="D281" s="206" t="s">
        <v>117</v>
      </c>
      <c r="E281" s="207" t="s">
        <v>1355</v>
      </c>
      <c r="F281" s="208" t="s">
        <v>1356</v>
      </c>
      <c r="G281" s="209" t="s">
        <v>184</v>
      </c>
      <c r="H281" s="210">
        <v>40.622</v>
      </c>
      <c r="I281" s="211"/>
      <c r="J281" s="212">
        <f>ROUND(I281*H281,2)</f>
        <v>0</v>
      </c>
      <c r="K281" s="208" t="s">
        <v>185</v>
      </c>
      <c r="L281" s="46"/>
      <c r="M281" s="213" t="s">
        <v>19</v>
      </c>
      <c r="N281" s="214" t="s">
        <v>43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0.089</v>
      </c>
      <c r="T281" s="216">
        <f>S281*H281</f>
        <v>3.6153579999999996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137</v>
      </c>
      <c r="AT281" s="217" t="s">
        <v>117</v>
      </c>
      <c r="AU281" s="217" t="s">
        <v>81</v>
      </c>
      <c r="AY281" s="19" t="s">
        <v>114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79</v>
      </c>
      <c r="BK281" s="218">
        <f>ROUND(I281*H281,2)</f>
        <v>0</v>
      </c>
      <c r="BL281" s="19" t="s">
        <v>137</v>
      </c>
      <c r="BM281" s="217" t="s">
        <v>1357</v>
      </c>
    </row>
    <row r="282" spans="1:47" s="2" customFormat="1" ht="12">
      <c r="A282" s="40"/>
      <c r="B282" s="41"/>
      <c r="C282" s="42"/>
      <c r="D282" s="219" t="s">
        <v>124</v>
      </c>
      <c r="E282" s="42"/>
      <c r="F282" s="220" t="s">
        <v>1358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124</v>
      </c>
      <c r="AU282" s="19" t="s">
        <v>81</v>
      </c>
    </row>
    <row r="283" spans="1:51" s="14" customFormat="1" ht="12">
      <c r="A283" s="14"/>
      <c r="B283" s="240"/>
      <c r="C283" s="241"/>
      <c r="D283" s="230" t="s">
        <v>188</v>
      </c>
      <c r="E283" s="242" t="s">
        <v>19</v>
      </c>
      <c r="F283" s="243" t="s">
        <v>1359</v>
      </c>
      <c r="G283" s="241"/>
      <c r="H283" s="242" t="s">
        <v>19</v>
      </c>
      <c r="I283" s="244"/>
      <c r="J283" s="241"/>
      <c r="K283" s="241"/>
      <c r="L283" s="245"/>
      <c r="M283" s="246"/>
      <c r="N283" s="247"/>
      <c r="O283" s="247"/>
      <c r="P283" s="247"/>
      <c r="Q283" s="247"/>
      <c r="R283" s="247"/>
      <c r="S283" s="247"/>
      <c r="T283" s="24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9" t="s">
        <v>188</v>
      </c>
      <c r="AU283" s="249" t="s">
        <v>81</v>
      </c>
      <c r="AV283" s="14" t="s">
        <v>79</v>
      </c>
      <c r="AW283" s="14" t="s">
        <v>33</v>
      </c>
      <c r="AX283" s="14" t="s">
        <v>72</v>
      </c>
      <c r="AY283" s="249" t="s">
        <v>114</v>
      </c>
    </row>
    <row r="284" spans="1:51" s="13" customFormat="1" ht="12">
      <c r="A284" s="13"/>
      <c r="B284" s="228"/>
      <c r="C284" s="229"/>
      <c r="D284" s="230" t="s">
        <v>188</v>
      </c>
      <c r="E284" s="231" t="s">
        <v>19</v>
      </c>
      <c r="F284" s="232" t="s">
        <v>1360</v>
      </c>
      <c r="G284" s="229"/>
      <c r="H284" s="233">
        <v>42.09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188</v>
      </c>
      <c r="AU284" s="239" t="s">
        <v>81</v>
      </c>
      <c r="AV284" s="13" t="s">
        <v>81</v>
      </c>
      <c r="AW284" s="13" t="s">
        <v>33</v>
      </c>
      <c r="AX284" s="13" t="s">
        <v>72</v>
      </c>
      <c r="AY284" s="239" t="s">
        <v>114</v>
      </c>
    </row>
    <row r="285" spans="1:51" s="13" customFormat="1" ht="12">
      <c r="A285" s="13"/>
      <c r="B285" s="228"/>
      <c r="C285" s="229"/>
      <c r="D285" s="230" t="s">
        <v>188</v>
      </c>
      <c r="E285" s="231" t="s">
        <v>19</v>
      </c>
      <c r="F285" s="232" t="s">
        <v>1277</v>
      </c>
      <c r="G285" s="229"/>
      <c r="H285" s="233">
        <v>-1.268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188</v>
      </c>
      <c r="AU285" s="239" t="s">
        <v>81</v>
      </c>
      <c r="AV285" s="13" t="s">
        <v>81</v>
      </c>
      <c r="AW285" s="13" t="s">
        <v>33</v>
      </c>
      <c r="AX285" s="13" t="s">
        <v>72</v>
      </c>
      <c r="AY285" s="239" t="s">
        <v>114</v>
      </c>
    </row>
    <row r="286" spans="1:51" s="13" customFormat="1" ht="12">
      <c r="A286" s="13"/>
      <c r="B286" s="228"/>
      <c r="C286" s="229"/>
      <c r="D286" s="230" t="s">
        <v>188</v>
      </c>
      <c r="E286" s="231" t="s">
        <v>19</v>
      </c>
      <c r="F286" s="232" t="s">
        <v>1361</v>
      </c>
      <c r="G286" s="229"/>
      <c r="H286" s="233">
        <v>-0.2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188</v>
      </c>
      <c r="AU286" s="239" t="s">
        <v>81</v>
      </c>
      <c r="AV286" s="13" t="s">
        <v>81</v>
      </c>
      <c r="AW286" s="13" t="s">
        <v>33</v>
      </c>
      <c r="AX286" s="13" t="s">
        <v>72</v>
      </c>
      <c r="AY286" s="239" t="s">
        <v>114</v>
      </c>
    </row>
    <row r="287" spans="1:51" s="15" customFormat="1" ht="12">
      <c r="A287" s="15"/>
      <c r="B287" s="250"/>
      <c r="C287" s="251"/>
      <c r="D287" s="230" t="s">
        <v>188</v>
      </c>
      <c r="E287" s="252" t="s">
        <v>19</v>
      </c>
      <c r="F287" s="253" t="s">
        <v>228</v>
      </c>
      <c r="G287" s="251"/>
      <c r="H287" s="254">
        <v>40.622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0" t="s">
        <v>188</v>
      </c>
      <c r="AU287" s="260" t="s">
        <v>81</v>
      </c>
      <c r="AV287" s="15" t="s">
        <v>137</v>
      </c>
      <c r="AW287" s="15" t="s">
        <v>33</v>
      </c>
      <c r="AX287" s="15" t="s">
        <v>79</v>
      </c>
      <c r="AY287" s="260" t="s">
        <v>114</v>
      </c>
    </row>
    <row r="288" spans="1:65" s="2" customFormat="1" ht="37.8" customHeight="1">
      <c r="A288" s="40"/>
      <c r="B288" s="41"/>
      <c r="C288" s="206" t="s">
        <v>459</v>
      </c>
      <c r="D288" s="206" t="s">
        <v>117</v>
      </c>
      <c r="E288" s="207" t="s">
        <v>903</v>
      </c>
      <c r="F288" s="208" t="s">
        <v>904</v>
      </c>
      <c r="G288" s="209" t="s">
        <v>184</v>
      </c>
      <c r="H288" s="210">
        <v>25.5</v>
      </c>
      <c r="I288" s="211"/>
      <c r="J288" s="212">
        <f>ROUND(I288*H288,2)</f>
        <v>0</v>
      </c>
      <c r="K288" s="208" t="s">
        <v>185</v>
      </c>
      <c r="L288" s="46"/>
      <c r="M288" s="213" t="s">
        <v>19</v>
      </c>
      <c r="N288" s="214" t="s">
        <v>43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137</v>
      </c>
      <c r="AT288" s="217" t="s">
        <v>117</v>
      </c>
      <c r="AU288" s="217" t="s">
        <v>81</v>
      </c>
      <c r="AY288" s="19" t="s">
        <v>114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79</v>
      </c>
      <c r="BK288" s="218">
        <f>ROUND(I288*H288,2)</f>
        <v>0</v>
      </c>
      <c r="BL288" s="19" t="s">
        <v>137</v>
      </c>
      <c r="BM288" s="217" t="s">
        <v>1362</v>
      </c>
    </row>
    <row r="289" spans="1:47" s="2" customFormat="1" ht="12">
      <c r="A289" s="40"/>
      <c r="B289" s="41"/>
      <c r="C289" s="42"/>
      <c r="D289" s="219" t="s">
        <v>124</v>
      </c>
      <c r="E289" s="42"/>
      <c r="F289" s="220" t="s">
        <v>906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124</v>
      </c>
      <c r="AU289" s="19" t="s">
        <v>81</v>
      </c>
    </row>
    <row r="290" spans="1:65" s="2" customFormat="1" ht="24.15" customHeight="1">
      <c r="A290" s="40"/>
      <c r="B290" s="41"/>
      <c r="C290" s="206" t="s">
        <v>462</v>
      </c>
      <c r="D290" s="206" t="s">
        <v>117</v>
      </c>
      <c r="E290" s="207" t="s">
        <v>908</v>
      </c>
      <c r="F290" s="208" t="s">
        <v>1363</v>
      </c>
      <c r="G290" s="209" t="s">
        <v>215</v>
      </c>
      <c r="H290" s="210">
        <v>78.95</v>
      </c>
      <c r="I290" s="211"/>
      <c r="J290" s="212">
        <f>ROUND(I290*H290,2)</f>
        <v>0</v>
      </c>
      <c r="K290" s="208" t="s">
        <v>185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0.1554</v>
      </c>
      <c r="R290" s="215">
        <f>Q290*H290</f>
        <v>12.268830000000001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137</v>
      </c>
      <c r="AT290" s="217" t="s">
        <v>117</v>
      </c>
      <c r="AU290" s="217" t="s">
        <v>81</v>
      </c>
      <c r="AY290" s="19" t="s">
        <v>114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79</v>
      </c>
      <c r="BK290" s="218">
        <f>ROUND(I290*H290,2)</f>
        <v>0</v>
      </c>
      <c r="BL290" s="19" t="s">
        <v>137</v>
      </c>
      <c r="BM290" s="217" t="s">
        <v>1364</v>
      </c>
    </row>
    <row r="291" spans="1:47" s="2" customFormat="1" ht="12">
      <c r="A291" s="40"/>
      <c r="B291" s="41"/>
      <c r="C291" s="42"/>
      <c r="D291" s="219" t="s">
        <v>124</v>
      </c>
      <c r="E291" s="42"/>
      <c r="F291" s="220" t="s">
        <v>911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124</v>
      </c>
      <c r="AU291" s="19" t="s">
        <v>81</v>
      </c>
    </row>
    <row r="292" spans="1:51" s="14" customFormat="1" ht="12">
      <c r="A292" s="14"/>
      <c r="B292" s="240"/>
      <c r="C292" s="241"/>
      <c r="D292" s="230" t="s">
        <v>188</v>
      </c>
      <c r="E292" s="242" t="s">
        <v>19</v>
      </c>
      <c r="F292" s="243" t="s">
        <v>1365</v>
      </c>
      <c r="G292" s="241"/>
      <c r="H292" s="242" t="s">
        <v>19</v>
      </c>
      <c r="I292" s="244"/>
      <c r="J292" s="241"/>
      <c r="K292" s="241"/>
      <c r="L292" s="245"/>
      <c r="M292" s="246"/>
      <c r="N292" s="247"/>
      <c r="O292" s="247"/>
      <c r="P292" s="247"/>
      <c r="Q292" s="247"/>
      <c r="R292" s="247"/>
      <c r="S292" s="247"/>
      <c r="T292" s="24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9" t="s">
        <v>188</v>
      </c>
      <c r="AU292" s="249" t="s">
        <v>81</v>
      </c>
      <c r="AV292" s="14" t="s">
        <v>79</v>
      </c>
      <c r="AW292" s="14" t="s">
        <v>33</v>
      </c>
      <c r="AX292" s="14" t="s">
        <v>72</v>
      </c>
      <c r="AY292" s="249" t="s">
        <v>114</v>
      </c>
    </row>
    <row r="293" spans="1:51" s="13" customFormat="1" ht="12">
      <c r="A293" s="13"/>
      <c r="B293" s="228"/>
      <c r="C293" s="229"/>
      <c r="D293" s="230" t="s">
        <v>188</v>
      </c>
      <c r="E293" s="231" t="s">
        <v>19</v>
      </c>
      <c r="F293" s="232" t="s">
        <v>1366</v>
      </c>
      <c r="G293" s="229"/>
      <c r="H293" s="233">
        <v>78.95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188</v>
      </c>
      <c r="AU293" s="239" t="s">
        <v>81</v>
      </c>
      <c r="AV293" s="13" t="s">
        <v>81</v>
      </c>
      <c r="AW293" s="13" t="s">
        <v>33</v>
      </c>
      <c r="AX293" s="13" t="s">
        <v>79</v>
      </c>
      <c r="AY293" s="239" t="s">
        <v>114</v>
      </c>
    </row>
    <row r="294" spans="1:65" s="2" customFormat="1" ht="16.5" customHeight="1">
      <c r="A294" s="40"/>
      <c r="B294" s="41"/>
      <c r="C294" s="261" t="s">
        <v>466</v>
      </c>
      <c r="D294" s="261" t="s">
        <v>293</v>
      </c>
      <c r="E294" s="262" t="s">
        <v>1367</v>
      </c>
      <c r="F294" s="263" t="s">
        <v>1368</v>
      </c>
      <c r="G294" s="264" t="s">
        <v>215</v>
      </c>
      <c r="H294" s="265">
        <v>82.898</v>
      </c>
      <c r="I294" s="266"/>
      <c r="J294" s="267">
        <f>ROUND(I294*H294,2)</f>
        <v>0</v>
      </c>
      <c r="K294" s="263" t="s">
        <v>185</v>
      </c>
      <c r="L294" s="268"/>
      <c r="M294" s="269" t="s">
        <v>19</v>
      </c>
      <c r="N294" s="270" t="s">
        <v>43</v>
      </c>
      <c r="O294" s="86"/>
      <c r="P294" s="215">
        <f>O294*H294</f>
        <v>0</v>
      </c>
      <c r="Q294" s="215">
        <v>0.102</v>
      </c>
      <c r="R294" s="215">
        <f>Q294*H294</f>
        <v>8.455596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158</v>
      </c>
      <c r="AT294" s="217" t="s">
        <v>293</v>
      </c>
      <c r="AU294" s="217" t="s">
        <v>81</v>
      </c>
      <c r="AY294" s="19" t="s">
        <v>114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79</v>
      </c>
      <c r="BK294" s="218">
        <f>ROUND(I294*H294,2)</f>
        <v>0</v>
      </c>
      <c r="BL294" s="19" t="s">
        <v>137</v>
      </c>
      <c r="BM294" s="217" t="s">
        <v>1369</v>
      </c>
    </row>
    <row r="295" spans="1:51" s="13" customFormat="1" ht="12">
      <c r="A295" s="13"/>
      <c r="B295" s="228"/>
      <c r="C295" s="229"/>
      <c r="D295" s="230" t="s">
        <v>188</v>
      </c>
      <c r="E295" s="229"/>
      <c r="F295" s="232" t="s">
        <v>1370</v>
      </c>
      <c r="G295" s="229"/>
      <c r="H295" s="233">
        <v>82.898</v>
      </c>
      <c r="I295" s="234"/>
      <c r="J295" s="229"/>
      <c r="K295" s="229"/>
      <c r="L295" s="235"/>
      <c r="M295" s="236"/>
      <c r="N295" s="237"/>
      <c r="O295" s="237"/>
      <c r="P295" s="237"/>
      <c r="Q295" s="237"/>
      <c r="R295" s="237"/>
      <c r="S295" s="237"/>
      <c r="T295" s="23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9" t="s">
        <v>188</v>
      </c>
      <c r="AU295" s="239" t="s">
        <v>81</v>
      </c>
      <c r="AV295" s="13" t="s">
        <v>81</v>
      </c>
      <c r="AW295" s="13" t="s">
        <v>4</v>
      </c>
      <c r="AX295" s="13" t="s">
        <v>79</v>
      </c>
      <c r="AY295" s="239" t="s">
        <v>114</v>
      </c>
    </row>
    <row r="296" spans="1:65" s="2" customFormat="1" ht="24.15" customHeight="1">
      <c r="A296" s="40"/>
      <c r="B296" s="41"/>
      <c r="C296" s="206" t="s">
        <v>471</v>
      </c>
      <c r="D296" s="206" t="s">
        <v>117</v>
      </c>
      <c r="E296" s="207" t="s">
        <v>1371</v>
      </c>
      <c r="F296" s="208" t="s">
        <v>1372</v>
      </c>
      <c r="G296" s="209" t="s">
        <v>215</v>
      </c>
      <c r="H296" s="210">
        <v>46.52</v>
      </c>
      <c r="I296" s="211"/>
      <c r="J296" s="212">
        <f>ROUND(I296*H296,2)</f>
        <v>0</v>
      </c>
      <c r="K296" s="208" t="s">
        <v>185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0.10095</v>
      </c>
      <c r="R296" s="215">
        <f>Q296*H296</f>
        <v>4.696194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137</v>
      </c>
      <c r="AT296" s="217" t="s">
        <v>117</v>
      </c>
      <c r="AU296" s="217" t="s">
        <v>81</v>
      </c>
      <c r="AY296" s="19" t="s">
        <v>114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79</v>
      </c>
      <c r="BK296" s="218">
        <f>ROUND(I296*H296,2)</f>
        <v>0</v>
      </c>
      <c r="BL296" s="19" t="s">
        <v>137</v>
      </c>
      <c r="BM296" s="217" t="s">
        <v>1373</v>
      </c>
    </row>
    <row r="297" spans="1:47" s="2" customFormat="1" ht="12">
      <c r="A297" s="40"/>
      <c r="B297" s="41"/>
      <c r="C297" s="42"/>
      <c r="D297" s="219" t="s">
        <v>124</v>
      </c>
      <c r="E297" s="42"/>
      <c r="F297" s="220" t="s">
        <v>1374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124</v>
      </c>
      <c r="AU297" s="19" t="s">
        <v>81</v>
      </c>
    </row>
    <row r="298" spans="1:51" s="14" customFormat="1" ht="12">
      <c r="A298" s="14"/>
      <c r="B298" s="240"/>
      <c r="C298" s="241"/>
      <c r="D298" s="230" t="s">
        <v>188</v>
      </c>
      <c r="E298" s="242" t="s">
        <v>19</v>
      </c>
      <c r="F298" s="243" t="s">
        <v>1375</v>
      </c>
      <c r="G298" s="241"/>
      <c r="H298" s="242" t="s">
        <v>19</v>
      </c>
      <c r="I298" s="244"/>
      <c r="J298" s="241"/>
      <c r="K298" s="241"/>
      <c r="L298" s="245"/>
      <c r="M298" s="246"/>
      <c r="N298" s="247"/>
      <c r="O298" s="247"/>
      <c r="P298" s="247"/>
      <c r="Q298" s="247"/>
      <c r="R298" s="247"/>
      <c r="S298" s="247"/>
      <c r="T298" s="24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9" t="s">
        <v>188</v>
      </c>
      <c r="AU298" s="249" t="s">
        <v>81</v>
      </c>
      <c r="AV298" s="14" t="s">
        <v>79</v>
      </c>
      <c r="AW298" s="14" t="s">
        <v>33</v>
      </c>
      <c r="AX298" s="14" t="s">
        <v>72</v>
      </c>
      <c r="AY298" s="249" t="s">
        <v>114</v>
      </c>
    </row>
    <row r="299" spans="1:51" s="13" customFormat="1" ht="12">
      <c r="A299" s="13"/>
      <c r="B299" s="228"/>
      <c r="C299" s="229"/>
      <c r="D299" s="230" t="s">
        <v>188</v>
      </c>
      <c r="E299" s="231" t="s">
        <v>19</v>
      </c>
      <c r="F299" s="232" t="s">
        <v>1376</v>
      </c>
      <c r="G299" s="229"/>
      <c r="H299" s="233">
        <v>46.52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9" t="s">
        <v>188</v>
      </c>
      <c r="AU299" s="239" t="s">
        <v>81</v>
      </c>
      <c r="AV299" s="13" t="s">
        <v>81</v>
      </c>
      <c r="AW299" s="13" t="s">
        <v>33</v>
      </c>
      <c r="AX299" s="13" t="s">
        <v>79</v>
      </c>
      <c r="AY299" s="239" t="s">
        <v>114</v>
      </c>
    </row>
    <row r="300" spans="1:65" s="2" customFormat="1" ht="16.5" customHeight="1">
      <c r="A300" s="40"/>
      <c r="B300" s="41"/>
      <c r="C300" s="261" t="s">
        <v>475</v>
      </c>
      <c r="D300" s="261" t="s">
        <v>293</v>
      </c>
      <c r="E300" s="262" t="s">
        <v>1377</v>
      </c>
      <c r="F300" s="263" t="s">
        <v>1378</v>
      </c>
      <c r="G300" s="264" t="s">
        <v>215</v>
      </c>
      <c r="H300" s="265">
        <v>48.846</v>
      </c>
      <c r="I300" s="266"/>
      <c r="J300" s="267">
        <f>ROUND(I300*H300,2)</f>
        <v>0</v>
      </c>
      <c r="K300" s="263" t="s">
        <v>185</v>
      </c>
      <c r="L300" s="268"/>
      <c r="M300" s="269" t="s">
        <v>19</v>
      </c>
      <c r="N300" s="270" t="s">
        <v>43</v>
      </c>
      <c r="O300" s="86"/>
      <c r="P300" s="215">
        <f>O300*H300</f>
        <v>0</v>
      </c>
      <c r="Q300" s="215">
        <v>0.028</v>
      </c>
      <c r="R300" s="215">
        <f>Q300*H300</f>
        <v>1.367688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158</v>
      </c>
      <c r="AT300" s="217" t="s">
        <v>293</v>
      </c>
      <c r="AU300" s="217" t="s">
        <v>81</v>
      </c>
      <c r="AY300" s="19" t="s">
        <v>114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79</v>
      </c>
      <c r="BK300" s="218">
        <f>ROUND(I300*H300,2)</f>
        <v>0</v>
      </c>
      <c r="BL300" s="19" t="s">
        <v>137</v>
      </c>
      <c r="BM300" s="217" t="s">
        <v>1379</v>
      </c>
    </row>
    <row r="301" spans="1:51" s="13" customFormat="1" ht="12">
      <c r="A301" s="13"/>
      <c r="B301" s="228"/>
      <c r="C301" s="229"/>
      <c r="D301" s="230" t="s">
        <v>188</v>
      </c>
      <c r="E301" s="229"/>
      <c r="F301" s="232" t="s">
        <v>1380</v>
      </c>
      <c r="G301" s="229"/>
      <c r="H301" s="233">
        <v>48.846</v>
      </c>
      <c r="I301" s="234"/>
      <c r="J301" s="229"/>
      <c r="K301" s="229"/>
      <c r="L301" s="235"/>
      <c r="M301" s="236"/>
      <c r="N301" s="237"/>
      <c r="O301" s="237"/>
      <c r="P301" s="237"/>
      <c r="Q301" s="237"/>
      <c r="R301" s="237"/>
      <c r="S301" s="237"/>
      <c r="T301" s="23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9" t="s">
        <v>188</v>
      </c>
      <c r="AU301" s="239" t="s">
        <v>81</v>
      </c>
      <c r="AV301" s="13" t="s">
        <v>81</v>
      </c>
      <c r="AW301" s="13" t="s">
        <v>4</v>
      </c>
      <c r="AX301" s="13" t="s">
        <v>79</v>
      </c>
      <c r="AY301" s="239" t="s">
        <v>114</v>
      </c>
    </row>
    <row r="302" spans="1:65" s="2" customFormat="1" ht="24.15" customHeight="1">
      <c r="A302" s="40"/>
      <c r="B302" s="41"/>
      <c r="C302" s="206" t="s">
        <v>479</v>
      </c>
      <c r="D302" s="206" t="s">
        <v>117</v>
      </c>
      <c r="E302" s="207" t="s">
        <v>1381</v>
      </c>
      <c r="F302" s="208" t="s">
        <v>1382</v>
      </c>
      <c r="G302" s="209" t="s">
        <v>215</v>
      </c>
      <c r="H302" s="210">
        <v>68.95</v>
      </c>
      <c r="I302" s="211"/>
      <c r="J302" s="212">
        <f>ROUND(I302*H302,2)</f>
        <v>0</v>
      </c>
      <c r="K302" s="208" t="s">
        <v>185</v>
      </c>
      <c r="L302" s="46"/>
      <c r="M302" s="213" t="s">
        <v>19</v>
      </c>
      <c r="N302" s="214" t="s">
        <v>43</v>
      </c>
      <c r="O302" s="86"/>
      <c r="P302" s="215">
        <f>O302*H302</f>
        <v>0</v>
      </c>
      <c r="Q302" s="215">
        <v>0.16371</v>
      </c>
      <c r="R302" s="215">
        <f>Q302*H302</f>
        <v>11.2878045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137</v>
      </c>
      <c r="AT302" s="217" t="s">
        <v>117</v>
      </c>
      <c r="AU302" s="217" t="s">
        <v>81</v>
      </c>
      <c r="AY302" s="19" t="s">
        <v>114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79</v>
      </c>
      <c r="BK302" s="218">
        <f>ROUND(I302*H302,2)</f>
        <v>0</v>
      </c>
      <c r="BL302" s="19" t="s">
        <v>137</v>
      </c>
      <c r="BM302" s="217" t="s">
        <v>1383</v>
      </c>
    </row>
    <row r="303" spans="1:47" s="2" customFormat="1" ht="12">
      <c r="A303" s="40"/>
      <c r="B303" s="41"/>
      <c r="C303" s="42"/>
      <c r="D303" s="219" t="s">
        <v>124</v>
      </c>
      <c r="E303" s="42"/>
      <c r="F303" s="220" t="s">
        <v>1384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124</v>
      </c>
      <c r="AU303" s="19" t="s">
        <v>81</v>
      </c>
    </row>
    <row r="304" spans="1:51" s="13" customFormat="1" ht="12">
      <c r="A304" s="13"/>
      <c r="B304" s="228"/>
      <c r="C304" s="229"/>
      <c r="D304" s="230" t="s">
        <v>188</v>
      </c>
      <c r="E304" s="231" t="s">
        <v>19</v>
      </c>
      <c r="F304" s="232" t="s">
        <v>1385</v>
      </c>
      <c r="G304" s="229"/>
      <c r="H304" s="233">
        <v>68.95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9" t="s">
        <v>188</v>
      </c>
      <c r="AU304" s="239" t="s">
        <v>81</v>
      </c>
      <c r="AV304" s="13" t="s">
        <v>81</v>
      </c>
      <c r="AW304" s="13" t="s">
        <v>33</v>
      </c>
      <c r="AX304" s="13" t="s">
        <v>79</v>
      </c>
      <c r="AY304" s="239" t="s">
        <v>114</v>
      </c>
    </row>
    <row r="305" spans="1:65" s="2" customFormat="1" ht="16.5" customHeight="1">
      <c r="A305" s="40"/>
      <c r="B305" s="41"/>
      <c r="C305" s="261" t="s">
        <v>483</v>
      </c>
      <c r="D305" s="261" t="s">
        <v>293</v>
      </c>
      <c r="E305" s="262" t="s">
        <v>1386</v>
      </c>
      <c r="F305" s="263" t="s">
        <v>1387</v>
      </c>
      <c r="G305" s="264" t="s">
        <v>215</v>
      </c>
      <c r="H305" s="265">
        <v>72.398</v>
      </c>
      <c r="I305" s="266"/>
      <c r="J305" s="267">
        <f>ROUND(I305*H305,2)</f>
        <v>0</v>
      </c>
      <c r="K305" s="263" t="s">
        <v>19</v>
      </c>
      <c r="L305" s="268"/>
      <c r="M305" s="269" t="s">
        <v>19</v>
      </c>
      <c r="N305" s="270" t="s">
        <v>43</v>
      </c>
      <c r="O305" s="86"/>
      <c r="P305" s="215">
        <f>O305*H305</f>
        <v>0</v>
      </c>
      <c r="Q305" s="215">
        <v>0.16726</v>
      </c>
      <c r="R305" s="215">
        <f>Q305*H305</f>
        <v>12.10928948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158</v>
      </c>
      <c r="AT305" s="217" t="s">
        <v>293</v>
      </c>
      <c r="AU305" s="217" t="s">
        <v>81</v>
      </c>
      <c r="AY305" s="19" t="s">
        <v>114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79</v>
      </c>
      <c r="BK305" s="218">
        <f>ROUND(I305*H305,2)</f>
        <v>0</v>
      </c>
      <c r="BL305" s="19" t="s">
        <v>137</v>
      </c>
      <c r="BM305" s="217" t="s">
        <v>1388</v>
      </c>
    </row>
    <row r="306" spans="1:51" s="13" customFormat="1" ht="12">
      <c r="A306" s="13"/>
      <c r="B306" s="228"/>
      <c r="C306" s="229"/>
      <c r="D306" s="230" t="s">
        <v>188</v>
      </c>
      <c r="E306" s="229"/>
      <c r="F306" s="232" t="s">
        <v>1389</v>
      </c>
      <c r="G306" s="229"/>
      <c r="H306" s="233">
        <v>72.398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188</v>
      </c>
      <c r="AU306" s="239" t="s">
        <v>81</v>
      </c>
      <c r="AV306" s="13" t="s">
        <v>81</v>
      </c>
      <c r="AW306" s="13" t="s">
        <v>4</v>
      </c>
      <c r="AX306" s="13" t="s">
        <v>79</v>
      </c>
      <c r="AY306" s="239" t="s">
        <v>114</v>
      </c>
    </row>
    <row r="307" spans="1:63" s="12" customFormat="1" ht="22.8" customHeight="1">
      <c r="A307" s="12"/>
      <c r="B307" s="190"/>
      <c r="C307" s="191"/>
      <c r="D307" s="192" t="s">
        <v>71</v>
      </c>
      <c r="E307" s="204" t="s">
        <v>918</v>
      </c>
      <c r="F307" s="204" t="s">
        <v>919</v>
      </c>
      <c r="G307" s="191"/>
      <c r="H307" s="191"/>
      <c r="I307" s="194"/>
      <c r="J307" s="205">
        <f>BK307</f>
        <v>0</v>
      </c>
      <c r="K307" s="191"/>
      <c r="L307" s="196"/>
      <c r="M307" s="197"/>
      <c r="N307" s="198"/>
      <c r="O307" s="198"/>
      <c r="P307" s="199">
        <f>SUM(P308:P326)</f>
        <v>0</v>
      </c>
      <c r="Q307" s="198"/>
      <c r="R307" s="199">
        <f>SUM(R308:R326)</f>
        <v>0</v>
      </c>
      <c r="S307" s="198"/>
      <c r="T307" s="200">
        <f>SUM(T308:T326)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1" t="s">
        <v>79</v>
      </c>
      <c r="AT307" s="202" t="s">
        <v>71</v>
      </c>
      <c r="AU307" s="202" t="s">
        <v>79</v>
      </c>
      <c r="AY307" s="201" t="s">
        <v>114</v>
      </c>
      <c r="BK307" s="203">
        <f>SUM(BK308:BK326)</f>
        <v>0</v>
      </c>
    </row>
    <row r="308" spans="1:65" s="2" customFormat="1" ht="24.15" customHeight="1">
      <c r="A308" s="40"/>
      <c r="B308" s="41"/>
      <c r="C308" s="206" t="s">
        <v>488</v>
      </c>
      <c r="D308" s="206" t="s">
        <v>117</v>
      </c>
      <c r="E308" s="207" t="s">
        <v>1390</v>
      </c>
      <c r="F308" s="208" t="s">
        <v>1391</v>
      </c>
      <c r="G308" s="209" t="s">
        <v>278</v>
      </c>
      <c r="H308" s="210">
        <v>103.906</v>
      </c>
      <c r="I308" s="211"/>
      <c r="J308" s="212">
        <f>ROUND(I308*H308,2)</f>
        <v>0</v>
      </c>
      <c r="K308" s="208" t="s">
        <v>185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137</v>
      </c>
      <c r="AT308" s="217" t="s">
        <v>117</v>
      </c>
      <c r="AU308" s="217" t="s">
        <v>81</v>
      </c>
      <c r="AY308" s="19" t="s">
        <v>114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79</v>
      </c>
      <c r="BK308" s="218">
        <f>ROUND(I308*H308,2)</f>
        <v>0</v>
      </c>
      <c r="BL308" s="19" t="s">
        <v>137</v>
      </c>
      <c r="BM308" s="217" t="s">
        <v>1392</v>
      </c>
    </row>
    <row r="309" spans="1:47" s="2" customFormat="1" ht="12">
      <c r="A309" s="40"/>
      <c r="B309" s="41"/>
      <c r="C309" s="42"/>
      <c r="D309" s="219" t="s">
        <v>124</v>
      </c>
      <c r="E309" s="42"/>
      <c r="F309" s="220" t="s">
        <v>1393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124</v>
      </c>
      <c r="AU309" s="19" t="s">
        <v>81</v>
      </c>
    </row>
    <row r="310" spans="1:65" s="2" customFormat="1" ht="16.5" customHeight="1">
      <c r="A310" s="40"/>
      <c r="B310" s="41"/>
      <c r="C310" s="206" t="s">
        <v>492</v>
      </c>
      <c r="D310" s="206" t="s">
        <v>117</v>
      </c>
      <c r="E310" s="207" t="s">
        <v>1394</v>
      </c>
      <c r="F310" s="208" t="s">
        <v>1395</v>
      </c>
      <c r="G310" s="209" t="s">
        <v>278</v>
      </c>
      <c r="H310" s="210">
        <v>103.906</v>
      </c>
      <c r="I310" s="211"/>
      <c r="J310" s="212">
        <f>ROUND(I310*H310,2)</f>
        <v>0</v>
      </c>
      <c r="K310" s="208" t="s">
        <v>185</v>
      </c>
      <c r="L310" s="46"/>
      <c r="M310" s="213" t="s">
        <v>19</v>
      </c>
      <c r="N310" s="214" t="s">
        <v>43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137</v>
      </c>
      <c r="AT310" s="217" t="s">
        <v>117</v>
      </c>
      <c r="AU310" s="217" t="s">
        <v>81</v>
      </c>
      <c r="AY310" s="19" t="s">
        <v>114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79</v>
      </c>
      <c r="BK310" s="218">
        <f>ROUND(I310*H310,2)</f>
        <v>0</v>
      </c>
      <c r="BL310" s="19" t="s">
        <v>137</v>
      </c>
      <c r="BM310" s="217" t="s">
        <v>1396</v>
      </c>
    </row>
    <row r="311" spans="1:47" s="2" customFormat="1" ht="12">
      <c r="A311" s="40"/>
      <c r="B311" s="41"/>
      <c r="C311" s="42"/>
      <c r="D311" s="219" t="s">
        <v>124</v>
      </c>
      <c r="E311" s="42"/>
      <c r="F311" s="220" t="s">
        <v>1397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124</v>
      </c>
      <c r="AU311" s="19" t="s">
        <v>81</v>
      </c>
    </row>
    <row r="312" spans="1:65" s="2" customFormat="1" ht="21.75" customHeight="1">
      <c r="A312" s="40"/>
      <c r="B312" s="41"/>
      <c r="C312" s="206" t="s">
        <v>497</v>
      </c>
      <c r="D312" s="206" t="s">
        <v>117</v>
      </c>
      <c r="E312" s="207" t="s">
        <v>1398</v>
      </c>
      <c r="F312" s="208" t="s">
        <v>1399</v>
      </c>
      <c r="G312" s="209" t="s">
        <v>278</v>
      </c>
      <c r="H312" s="210">
        <v>103.906</v>
      </c>
      <c r="I312" s="211"/>
      <c r="J312" s="212">
        <f>ROUND(I312*H312,2)</f>
        <v>0</v>
      </c>
      <c r="K312" s="208" t="s">
        <v>185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137</v>
      </c>
      <c r="AT312" s="217" t="s">
        <v>117</v>
      </c>
      <c r="AU312" s="217" t="s">
        <v>81</v>
      </c>
      <c r="AY312" s="19" t="s">
        <v>114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79</v>
      </c>
      <c r="BK312" s="218">
        <f>ROUND(I312*H312,2)</f>
        <v>0</v>
      </c>
      <c r="BL312" s="19" t="s">
        <v>137</v>
      </c>
      <c r="BM312" s="217" t="s">
        <v>1400</v>
      </c>
    </row>
    <row r="313" spans="1:47" s="2" customFormat="1" ht="12">
      <c r="A313" s="40"/>
      <c r="B313" s="41"/>
      <c r="C313" s="42"/>
      <c r="D313" s="219" t="s">
        <v>124</v>
      </c>
      <c r="E313" s="42"/>
      <c r="F313" s="220" t="s">
        <v>1401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124</v>
      </c>
      <c r="AU313" s="19" t="s">
        <v>81</v>
      </c>
    </row>
    <row r="314" spans="1:65" s="2" customFormat="1" ht="24.15" customHeight="1">
      <c r="A314" s="40"/>
      <c r="B314" s="41"/>
      <c r="C314" s="206" t="s">
        <v>501</v>
      </c>
      <c r="D314" s="206" t="s">
        <v>117</v>
      </c>
      <c r="E314" s="207" t="s">
        <v>1402</v>
      </c>
      <c r="F314" s="208" t="s">
        <v>1403</v>
      </c>
      <c r="G314" s="209" t="s">
        <v>278</v>
      </c>
      <c r="H314" s="210">
        <v>623.436</v>
      </c>
      <c r="I314" s="211"/>
      <c r="J314" s="212">
        <f>ROUND(I314*H314,2)</f>
        <v>0</v>
      </c>
      <c r="K314" s="208" t="s">
        <v>185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137</v>
      </c>
      <c r="AT314" s="217" t="s">
        <v>117</v>
      </c>
      <c r="AU314" s="217" t="s">
        <v>81</v>
      </c>
      <c r="AY314" s="19" t="s">
        <v>114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79</v>
      </c>
      <c r="BK314" s="218">
        <f>ROUND(I314*H314,2)</f>
        <v>0</v>
      </c>
      <c r="BL314" s="19" t="s">
        <v>137</v>
      </c>
      <c r="BM314" s="217" t="s">
        <v>1404</v>
      </c>
    </row>
    <row r="315" spans="1:47" s="2" customFormat="1" ht="12">
      <c r="A315" s="40"/>
      <c r="B315" s="41"/>
      <c r="C315" s="42"/>
      <c r="D315" s="219" t="s">
        <v>124</v>
      </c>
      <c r="E315" s="42"/>
      <c r="F315" s="220" t="s">
        <v>1405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124</v>
      </c>
      <c r="AU315" s="19" t="s">
        <v>81</v>
      </c>
    </row>
    <row r="316" spans="1:51" s="13" customFormat="1" ht="12">
      <c r="A316" s="13"/>
      <c r="B316" s="228"/>
      <c r="C316" s="229"/>
      <c r="D316" s="230" t="s">
        <v>188</v>
      </c>
      <c r="E316" s="231" t="s">
        <v>19</v>
      </c>
      <c r="F316" s="232" t="s">
        <v>1406</v>
      </c>
      <c r="G316" s="229"/>
      <c r="H316" s="233">
        <v>623.436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188</v>
      </c>
      <c r="AU316" s="239" t="s">
        <v>81</v>
      </c>
      <c r="AV316" s="13" t="s">
        <v>81</v>
      </c>
      <c r="AW316" s="13" t="s">
        <v>33</v>
      </c>
      <c r="AX316" s="13" t="s">
        <v>79</v>
      </c>
      <c r="AY316" s="239" t="s">
        <v>114</v>
      </c>
    </row>
    <row r="317" spans="1:65" s="2" customFormat="1" ht="24.15" customHeight="1">
      <c r="A317" s="40"/>
      <c r="B317" s="41"/>
      <c r="C317" s="206" t="s">
        <v>505</v>
      </c>
      <c r="D317" s="206" t="s">
        <v>117</v>
      </c>
      <c r="E317" s="207" t="s">
        <v>1407</v>
      </c>
      <c r="F317" s="208" t="s">
        <v>933</v>
      </c>
      <c r="G317" s="209" t="s">
        <v>278</v>
      </c>
      <c r="H317" s="210">
        <v>81.92</v>
      </c>
      <c r="I317" s="211"/>
      <c r="J317" s="212">
        <f>ROUND(I317*H317,2)</f>
        <v>0</v>
      </c>
      <c r="K317" s="208" t="s">
        <v>185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137</v>
      </c>
      <c r="AT317" s="217" t="s">
        <v>117</v>
      </c>
      <c r="AU317" s="217" t="s">
        <v>81</v>
      </c>
      <c r="AY317" s="19" t="s">
        <v>114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137</v>
      </c>
      <c r="BM317" s="217" t="s">
        <v>1408</v>
      </c>
    </row>
    <row r="318" spans="1:47" s="2" customFormat="1" ht="12">
      <c r="A318" s="40"/>
      <c r="B318" s="41"/>
      <c r="C318" s="42"/>
      <c r="D318" s="219" t="s">
        <v>124</v>
      </c>
      <c r="E318" s="42"/>
      <c r="F318" s="220" t="s">
        <v>1409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124</v>
      </c>
      <c r="AU318" s="19" t="s">
        <v>81</v>
      </c>
    </row>
    <row r="319" spans="1:65" s="2" customFormat="1" ht="24.15" customHeight="1">
      <c r="A319" s="40"/>
      <c r="B319" s="41"/>
      <c r="C319" s="206" t="s">
        <v>509</v>
      </c>
      <c r="D319" s="206" t="s">
        <v>117</v>
      </c>
      <c r="E319" s="207" t="s">
        <v>1410</v>
      </c>
      <c r="F319" s="208" t="s">
        <v>1411</v>
      </c>
      <c r="G319" s="209" t="s">
        <v>278</v>
      </c>
      <c r="H319" s="210">
        <v>10.686</v>
      </c>
      <c r="I319" s="211"/>
      <c r="J319" s="212">
        <f>ROUND(I319*H319,2)</f>
        <v>0</v>
      </c>
      <c r="K319" s="208" t="s">
        <v>185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137</v>
      </c>
      <c r="AT319" s="217" t="s">
        <v>117</v>
      </c>
      <c r="AU319" s="217" t="s">
        <v>81</v>
      </c>
      <c r="AY319" s="19" t="s">
        <v>114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79</v>
      </c>
      <c r="BK319" s="218">
        <f>ROUND(I319*H319,2)</f>
        <v>0</v>
      </c>
      <c r="BL319" s="19" t="s">
        <v>137</v>
      </c>
      <c r="BM319" s="217" t="s">
        <v>1412</v>
      </c>
    </row>
    <row r="320" spans="1:47" s="2" customFormat="1" ht="12">
      <c r="A320" s="40"/>
      <c r="B320" s="41"/>
      <c r="C320" s="42"/>
      <c r="D320" s="219" t="s">
        <v>124</v>
      </c>
      <c r="E320" s="42"/>
      <c r="F320" s="220" t="s">
        <v>1413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124</v>
      </c>
      <c r="AU320" s="19" t="s">
        <v>81</v>
      </c>
    </row>
    <row r="321" spans="1:65" s="2" customFormat="1" ht="24.15" customHeight="1">
      <c r="A321" s="40"/>
      <c r="B321" s="41"/>
      <c r="C321" s="206" t="s">
        <v>513</v>
      </c>
      <c r="D321" s="206" t="s">
        <v>117</v>
      </c>
      <c r="E321" s="207" t="s">
        <v>1414</v>
      </c>
      <c r="F321" s="208" t="s">
        <v>1415</v>
      </c>
      <c r="G321" s="209" t="s">
        <v>278</v>
      </c>
      <c r="H321" s="210">
        <v>3.615</v>
      </c>
      <c r="I321" s="211"/>
      <c r="J321" s="212">
        <f>ROUND(I321*H321,2)</f>
        <v>0</v>
      </c>
      <c r="K321" s="208" t="s">
        <v>185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137</v>
      </c>
      <c r="AT321" s="217" t="s">
        <v>117</v>
      </c>
      <c r="AU321" s="217" t="s">
        <v>81</v>
      </c>
      <c r="AY321" s="19" t="s">
        <v>114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79</v>
      </c>
      <c r="BK321" s="218">
        <f>ROUND(I321*H321,2)</f>
        <v>0</v>
      </c>
      <c r="BL321" s="19" t="s">
        <v>137</v>
      </c>
      <c r="BM321" s="217" t="s">
        <v>1416</v>
      </c>
    </row>
    <row r="322" spans="1:47" s="2" customFormat="1" ht="12">
      <c r="A322" s="40"/>
      <c r="B322" s="41"/>
      <c r="C322" s="42"/>
      <c r="D322" s="219" t="s">
        <v>124</v>
      </c>
      <c r="E322" s="42"/>
      <c r="F322" s="220" t="s">
        <v>1417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124</v>
      </c>
      <c r="AU322" s="19" t="s">
        <v>81</v>
      </c>
    </row>
    <row r="323" spans="1:65" s="2" customFormat="1" ht="24.15" customHeight="1">
      <c r="A323" s="40"/>
      <c r="B323" s="41"/>
      <c r="C323" s="206" t="s">
        <v>518</v>
      </c>
      <c r="D323" s="206" t="s">
        <v>117</v>
      </c>
      <c r="E323" s="207" t="s">
        <v>1418</v>
      </c>
      <c r="F323" s="208" t="s">
        <v>1419</v>
      </c>
      <c r="G323" s="209" t="s">
        <v>278</v>
      </c>
      <c r="H323" s="210">
        <v>0.29</v>
      </c>
      <c r="I323" s="211"/>
      <c r="J323" s="212">
        <f>ROUND(I323*H323,2)</f>
        <v>0</v>
      </c>
      <c r="K323" s="208" t="s">
        <v>185</v>
      </c>
      <c r="L323" s="46"/>
      <c r="M323" s="213" t="s">
        <v>19</v>
      </c>
      <c r="N323" s="214" t="s">
        <v>43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137</v>
      </c>
      <c r="AT323" s="217" t="s">
        <v>117</v>
      </c>
      <c r="AU323" s="217" t="s">
        <v>81</v>
      </c>
      <c r="AY323" s="19" t="s">
        <v>114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79</v>
      </c>
      <c r="BK323" s="218">
        <f>ROUND(I323*H323,2)</f>
        <v>0</v>
      </c>
      <c r="BL323" s="19" t="s">
        <v>137</v>
      </c>
      <c r="BM323" s="217" t="s">
        <v>1420</v>
      </c>
    </row>
    <row r="324" spans="1:47" s="2" customFormat="1" ht="12">
      <c r="A324" s="40"/>
      <c r="B324" s="41"/>
      <c r="C324" s="42"/>
      <c r="D324" s="219" t="s">
        <v>124</v>
      </c>
      <c r="E324" s="42"/>
      <c r="F324" s="220" t="s">
        <v>1421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124</v>
      </c>
      <c r="AU324" s="19" t="s">
        <v>81</v>
      </c>
    </row>
    <row r="325" spans="1:65" s="2" customFormat="1" ht="24.15" customHeight="1">
      <c r="A325" s="40"/>
      <c r="B325" s="41"/>
      <c r="C325" s="206" t="s">
        <v>522</v>
      </c>
      <c r="D325" s="206" t="s">
        <v>117</v>
      </c>
      <c r="E325" s="207" t="s">
        <v>1422</v>
      </c>
      <c r="F325" s="208" t="s">
        <v>277</v>
      </c>
      <c r="G325" s="209" t="s">
        <v>278</v>
      </c>
      <c r="H325" s="210">
        <v>7.395</v>
      </c>
      <c r="I325" s="211"/>
      <c r="J325" s="212">
        <f>ROUND(I325*H325,2)</f>
        <v>0</v>
      </c>
      <c r="K325" s="208" t="s">
        <v>185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137</v>
      </c>
      <c r="AT325" s="217" t="s">
        <v>117</v>
      </c>
      <c r="AU325" s="217" t="s">
        <v>81</v>
      </c>
      <c r="AY325" s="19" t="s">
        <v>114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79</v>
      </c>
      <c r="BK325" s="218">
        <f>ROUND(I325*H325,2)</f>
        <v>0</v>
      </c>
      <c r="BL325" s="19" t="s">
        <v>137</v>
      </c>
      <c r="BM325" s="217" t="s">
        <v>1423</v>
      </c>
    </row>
    <row r="326" spans="1:47" s="2" customFormat="1" ht="12">
      <c r="A326" s="40"/>
      <c r="B326" s="41"/>
      <c r="C326" s="42"/>
      <c r="D326" s="219" t="s">
        <v>124</v>
      </c>
      <c r="E326" s="42"/>
      <c r="F326" s="220" t="s">
        <v>1424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124</v>
      </c>
      <c r="AU326" s="19" t="s">
        <v>81</v>
      </c>
    </row>
    <row r="327" spans="1:63" s="12" customFormat="1" ht="22.8" customHeight="1">
      <c r="A327" s="12"/>
      <c r="B327" s="190"/>
      <c r="C327" s="191"/>
      <c r="D327" s="192" t="s">
        <v>71</v>
      </c>
      <c r="E327" s="204" t="s">
        <v>945</v>
      </c>
      <c r="F327" s="204" t="s">
        <v>946</v>
      </c>
      <c r="G327" s="191"/>
      <c r="H327" s="191"/>
      <c r="I327" s="194"/>
      <c r="J327" s="205">
        <f>BK327</f>
        <v>0</v>
      </c>
      <c r="K327" s="191"/>
      <c r="L327" s="196"/>
      <c r="M327" s="197"/>
      <c r="N327" s="198"/>
      <c r="O327" s="198"/>
      <c r="P327" s="199">
        <f>SUM(P328:P329)</f>
        <v>0</v>
      </c>
      <c r="Q327" s="198"/>
      <c r="R327" s="199">
        <f>SUM(R328:R329)</f>
        <v>0</v>
      </c>
      <c r="S327" s="198"/>
      <c r="T327" s="200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1" t="s">
        <v>79</v>
      </c>
      <c r="AT327" s="202" t="s">
        <v>71</v>
      </c>
      <c r="AU327" s="202" t="s">
        <v>79</v>
      </c>
      <c r="AY327" s="201" t="s">
        <v>114</v>
      </c>
      <c r="BK327" s="203">
        <f>SUM(BK328:BK329)</f>
        <v>0</v>
      </c>
    </row>
    <row r="328" spans="1:65" s="2" customFormat="1" ht="33" customHeight="1">
      <c r="A328" s="40"/>
      <c r="B328" s="41"/>
      <c r="C328" s="206" t="s">
        <v>526</v>
      </c>
      <c r="D328" s="206" t="s">
        <v>117</v>
      </c>
      <c r="E328" s="207" t="s">
        <v>1425</v>
      </c>
      <c r="F328" s="208" t="s">
        <v>1426</v>
      </c>
      <c r="G328" s="209" t="s">
        <v>278</v>
      </c>
      <c r="H328" s="210">
        <v>138.978</v>
      </c>
      <c r="I328" s="211"/>
      <c r="J328" s="212">
        <f>ROUND(I328*H328,2)</f>
        <v>0</v>
      </c>
      <c r="K328" s="208" t="s">
        <v>185</v>
      </c>
      <c r="L328" s="46"/>
      <c r="M328" s="213" t="s">
        <v>19</v>
      </c>
      <c r="N328" s="214" t="s">
        <v>43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137</v>
      </c>
      <c r="AT328" s="217" t="s">
        <v>117</v>
      </c>
      <c r="AU328" s="217" t="s">
        <v>81</v>
      </c>
      <c r="AY328" s="19" t="s">
        <v>114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79</v>
      </c>
      <c r="BK328" s="218">
        <f>ROUND(I328*H328,2)</f>
        <v>0</v>
      </c>
      <c r="BL328" s="19" t="s">
        <v>137</v>
      </c>
      <c r="BM328" s="217" t="s">
        <v>1427</v>
      </c>
    </row>
    <row r="329" spans="1:47" s="2" customFormat="1" ht="12">
      <c r="A329" s="40"/>
      <c r="B329" s="41"/>
      <c r="C329" s="42"/>
      <c r="D329" s="219" t="s">
        <v>124</v>
      </c>
      <c r="E329" s="42"/>
      <c r="F329" s="220" t="s">
        <v>1428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124</v>
      </c>
      <c r="AU329" s="19" t="s">
        <v>81</v>
      </c>
    </row>
    <row r="330" spans="1:63" s="12" customFormat="1" ht="25.9" customHeight="1">
      <c r="A330" s="12"/>
      <c r="B330" s="190"/>
      <c r="C330" s="191"/>
      <c r="D330" s="192" t="s">
        <v>71</v>
      </c>
      <c r="E330" s="193" t="s">
        <v>957</v>
      </c>
      <c r="F330" s="193" t="s">
        <v>958</v>
      </c>
      <c r="G330" s="191"/>
      <c r="H330" s="191"/>
      <c r="I330" s="194"/>
      <c r="J330" s="195">
        <f>BK330</f>
        <v>0</v>
      </c>
      <c r="K330" s="191"/>
      <c r="L330" s="196"/>
      <c r="M330" s="197"/>
      <c r="N330" s="198"/>
      <c r="O330" s="198"/>
      <c r="P330" s="199">
        <f>P331+P345+P368+P374</f>
        <v>0</v>
      </c>
      <c r="Q330" s="198"/>
      <c r="R330" s="199">
        <f>R331+R345+R368+R374</f>
        <v>0.8328255199999999</v>
      </c>
      <c r="S330" s="198"/>
      <c r="T330" s="200">
        <f>T331+T345+T368+T374</f>
        <v>0.2896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1" t="s">
        <v>81</v>
      </c>
      <c r="AT330" s="202" t="s">
        <v>71</v>
      </c>
      <c r="AU330" s="202" t="s">
        <v>72</v>
      </c>
      <c r="AY330" s="201" t="s">
        <v>114</v>
      </c>
      <c r="BK330" s="203">
        <f>BK331+BK345+BK368+BK374</f>
        <v>0</v>
      </c>
    </row>
    <row r="331" spans="1:63" s="12" customFormat="1" ht="22.8" customHeight="1">
      <c r="A331" s="12"/>
      <c r="B331" s="190"/>
      <c r="C331" s="191"/>
      <c r="D331" s="192" t="s">
        <v>71</v>
      </c>
      <c r="E331" s="204" t="s">
        <v>1429</v>
      </c>
      <c r="F331" s="204" t="s">
        <v>1430</v>
      </c>
      <c r="G331" s="191"/>
      <c r="H331" s="191"/>
      <c r="I331" s="194"/>
      <c r="J331" s="205">
        <f>BK331</f>
        <v>0</v>
      </c>
      <c r="K331" s="191"/>
      <c r="L331" s="196"/>
      <c r="M331" s="197"/>
      <c r="N331" s="198"/>
      <c r="O331" s="198"/>
      <c r="P331" s="199">
        <f>SUM(P332:P344)</f>
        <v>0</v>
      </c>
      <c r="Q331" s="198"/>
      <c r="R331" s="199">
        <f>SUM(R332:R344)</f>
        <v>0.33471552</v>
      </c>
      <c r="S331" s="198"/>
      <c r="T331" s="200">
        <f>SUM(T332:T344)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1" t="s">
        <v>81</v>
      </c>
      <c r="AT331" s="202" t="s">
        <v>71</v>
      </c>
      <c r="AU331" s="202" t="s">
        <v>79</v>
      </c>
      <c r="AY331" s="201" t="s">
        <v>114</v>
      </c>
      <c r="BK331" s="203">
        <f>SUM(BK332:BK344)</f>
        <v>0</v>
      </c>
    </row>
    <row r="332" spans="1:65" s="2" customFormat="1" ht="24.15" customHeight="1">
      <c r="A332" s="40"/>
      <c r="B332" s="41"/>
      <c r="C332" s="206" t="s">
        <v>532</v>
      </c>
      <c r="D332" s="206" t="s">
        <v>117</v>
      </c>
      <c r="E332" s="207" t="s">
        <v>1431</v>
      </c>
      <c r="F332" s="208" t="s">
        <v>1432</v>
      </c>
      <c r="G332" s="209" t="s">
        <v>184</v>
      </c>
      <c r="H332" s="210">
        <v>127.134</v>
      </c>
      <c r="I332" s="211"/>
      <c r="J332" s="212">
        <f>ROUND(I332*H332,2)</f>
        <v>0</v>
      </c>
      <c r="K332" s="208" t="s">
        <v>185</v>
      </c>
      <c r="L332" s="46"/>
      <c r="M332" s="213" t="s">
        <v>19</v>
      </c>
      <c r="N332" s="214" t="s">
        <v>43</v>
      </c>
      <c r="O332" s="86"/>
      <c r="P332" s="215">
        <f>O332*H332</f>
        <v>0</v>
      </c>
      <c r="Q332" s="215">
        <v>0.00188</v>
      </c>
      <c r="R332" s="215">
        <f>Q332*H332</f>
        <v>0.23901192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270</v>
      </c>
      <c r="AT332" s="217" t="s">
        <v>117</v>
      </c>
      <c r="AU332" s="217" t="s">
        <v>81</v>
      </c>
      <c r="AY332" s="19" t="s">
        <v>114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79</v>
      </c>
      <c r="BK332" s="218">
        <f>ROUND(I332*H332,2)</f>
        <v>0</v>
      </c>
      <c r="BL332" s="19" t="s">
        <v>270</v>
      </c>
      <c r="BM332" s="217" t="s">
        <v>1433</v>
      </c>
    </row>
    <row r="333" spans="1:47" s="2" customFormat="1" ht="12">
      <c r="A333" s="40"/>
      <c r="B333" s="41"/>
      <c r="C333" s="42"/>
      <c r="D333" s="219" t="s">
        <v>124</v>
      </c>
      <c r="E333" s="42"/>
      <c r="F333" s="220" t="s">
        <v>1434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124</v>
      </c>
      <c r="AU333" s="19" t="s">
        <v>81</v>
      </c>
    </row>
    <row r="334" spans="1:51" s="13" customFormat="1" ht="12">
      <c r="A334" s="13"/>
      <c r="B334" s="228"/>
      <c r="C334" s="229"/>
      <c r="D334" s="230" t="s">
        <v>188</v>
      </c>
      <c r="E334" s="231" t="s">
        <v>19</v>
      </c>
      <c r="F334" s="232" t="s">
        <v>1435</v>
      </c>
      <c r="G334" s="229"/>
      <c r="H334" s="233">
        <v>127.134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9" t="s">
        <v>188</v>
      </c>
      <c r="AU334" s="239" t="s">
        <v>81</v>
      </c>
      <c r="AV334" s="13" t="s">
        <v>81</v>
      </c>
      <c r="AW334" s="13" t="s">
        <v>33</v>
      </c>
      <c r="AX334" s="13" t="s">
        <v>79</v>
      </c>
      <c r="AY334" s="239" t="s">
        <v>114</v>
      </c>
    </row>
    <row r="335" spans="1:65" s="2" customFormat="1" ht="16.5" customHeight="1">
      <c r="A335" s="40"/>
      <c r="B335" s="41"/>
      <c r="C335" s="206" t="s">
        <v>536</v>
      </c>
      <c r="D335" s="206" t="s">
        <v>117</v>
      </c>
      <c r="E335" s="207" t="s">
        <v>1436</v>
      </c>
      <c r="F335" s="208" t="s">
        <v>1437</v>
      </c>
      <c r="G335" s="209" t="s">
        <v>215</v>
      </c>
      <c r="H335" s="210">
        <v>141.26</v>
      </c>
      <c r="I335" s="211"/>
      <c r="J335" s="212">
        <f>ROUND(I335*H335,2)</f>
        <v>0</v>
      </c>
      <c r="K335" s="208" t="s">
        <v>185</v>
      </c>
      <c r="L335" s="46"/>
      <c r="M335" s="213" t="s">
        <v>19</v>
      </c>
      <c r="N335" s="214" t="s">
        <v>43</v>
      </c>
      <c r="O335" s="86"/>
      <c r="P335" s="215">
        <f>O335*H335</f>
        <v>0</v>
      </c>
      <c r="Q335" s="215">
        <v>0.00016</v>
      </c>
      <c r="R335" s="215">
        <f>Q335*H335</f>
        <v>0.0226016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270</v>
      </c>
      <c r="AT335" s="217" t="s">
        <v>117</v>
      </c>
      <c r="AU335" s="217" t="s">
        <v>81</v>
      </c>
      <c r="AY335" s="19" t="s">
        <v>114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79</v>
      </c>
      <c r="BK335" s="218">
        <f>ROUND(I335*H335,2)</f>
        <v>0</v>
      </c>
      <c r="BL335" s="19" t="s">
        <v>270</v>
      </c>
      <c r="BM335" s="217" t="s">
        <v>1438</v>
      </c>
    </row>
    <row r="336" spans="1:47" s="2" customFormat="1" ht="12">
      <c r="A336" s="40"/>
      <c r="B336" s="41"/>
      <c r="C336" s="42"/>
      <c r="D336" s="219" t="s">
        <v>124</v>
      </c>
      <c r="E336" s="42"/>
      <c r="F336" s="220" t="s">
        <v>1439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124</v>
      </c>
      <c r="AU336" s="19" t="s">
        <v>81</v>
      </c>
    </row>
    <row r="337" spans="1:51" s="13" customFormat="1" ht="12">
      <c r="A337" s="13"/>
      <c r="B337" s="228"/>
      <c r="C337" s="229"/>
      <c r="D337" s="230" t="s">
        <v>188</v>
      </c>
      <c r="E337" s="231" t="s">
        <v>19</v>
      </c>
      <c r="F337" s="232" t="s">
        <v>1440</v>
      </c>
      <c r="G337" s="229"/>
      <c r="H337" s="233">
        <v>141.26</v>
      </c>
      <c r="I337" s="234"/>
      <c r="J337" s="229"/>
      <c r="K337" s="229"/>
      <c r="L337" s="235"/>
      <c r="M337" s="236"/>
      <c r="N337" s="237"/>
      <c r="O337" s="237"/>
      <c r="P337" s="237"/>
      <c r="Q337" s="237"/>
      <c r="R337" s="237"/>
      <c r="S337" s="237"/>
      <c r="T337" s="23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9" t="s">
        <v>188</v>
      </c>
      <c r="AU337" s="239" t="s">
        <v>81</v>
      </c>
      <c r="AV337" s="13" t="s">
        <v>81</v>
      </c>
      <c r="AW337" s="13" t="s">
        <v>33</v>
      </c>
      <c r="AX337" s="13" t="s">
        <v>79</v>
      </c>
      <c r="AY337" s="239" t="s">
        <v>114</v>
      </c>
    </row>
    <row r="338" spans="1:65" s="2" customFormat="1" ht="16.5" customHeight="1">
      <c r="A338" s="40"/>
      <c r="B338" s="41"/>
      <c r="C338" s="206" t="s">
        <v>541</v>
      </c>
      <c r="D338" s="206" t="s">
        <v>117</v>
      </c>
      <c r="E338" s="207" t="s">
        <v>1441</v>
      </c>
      <c r="F338" s="208" t="s">
        <v>1442</v>
      </c>
      <c r="G338" s="209" t="s">
        <v>184</v>
      </c>
      <c r="H338" s="210">
        <v>127.134</v>
      </c>
      <c r="I338" s="211"/>
      <c r="J338" s="212">
        <f>ROUND(I338*H338,2)</f>
        <v>0</v>
      </c>
      <c r="K338" s="208" t="s">
        <v>185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270</v>
      </c>
      <c r="AT338" s="217" t="s">
        <v>117</v>
      </c>
      <c r="AU338" s="217" t="s">
        <v>81</v>
      </c>
      <c r="AY338" s="19" t="s">
        <v>114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79</v>
      </c>
      <c r="BK338" s="218">
        <f>ROUND(I338*H338,2)</f>
        <v>0</v>
      </c>
      <c r="BL338" s="19" t="s">
        <v>270</v>
      </c>
      <c r="BM338" s="217" t="s">
        <v>1443</v>
      </c>
    </row>
    <row r="339" spans="1:47" s="2" customFormat="1" ht="12">
      <c r="A339" s="40"/>
      <c r="B339" s="41"/>
      <c r="C339" s="42"/>
      <c r="D339" s="219" t="s">
        <v>124</v>
      </c>
      <c r="E339" s="42"/>
      <c r="F339" s="220" t="s">
        <v>1444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124</v>
      </c>
      <c r="AU339" s="19" t="s">
        <v>81</v>
      </c>
    </row>
    <row r="340" spans="1:51" s="13" customFormat="1" ht="12">
      <c r="A340" s="13"/>
      <c r="B340" s="228"/>
      <c r="C340" s="229"/>
      <c r="D340" s="230" t="s">
        <v>188</v>
      </c>
      <c r="E340" s="231" t="s">
        <v>19</v>
      </c>
      <c r="F340" s="232" t="s">
        <v>1435</v>
      </c>
      <c r="G340" s="229"/>
      <c r="H340" s="233">
        <v>127.134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9" t="s">
        <v>188</v>
      </c>
      <c r="AU340" s="239" t="s">
        <v>81</v>
      </c>
      <c r="AV340" s="13" t="s">
        <v>81</v>
      </c>
      <c r="AW340" s="13" t="s">
        <v>33</v>
      </c>
      <c r="AX340" s="13" t="s">
        <v>79</v>
      </c>
      <c r="AY340" s="239" t="s">
        <v>114</v>
      </c>
    </row>
    <row r="341" spans="1:65" s="2" customFormat="1" ht="16.5" customHeight="1">
      <c r="A341" s="40"/>
      <c r="B341" s="41"/>
      <c r="C341" s="261" t="s">
        <v>545</v>
      </c>
      <c r="D341" s="261" t="s">
        <v>293</v>
      </c>
      <c r="E341" s="262" t="s">
        <v>1445</v>
      </c>
      <c r="F341" s="263" t="s">
        <v>1446</v>
      </c>
      <c r="G341" s="264" t="s">
        <v>184</v>
      </c>
      <c r="H341" s="265">
        <v>146.204</v>
      </c>
      <c r="I341" s="266"/>
      <c r="J341" s="267">
        <f>ROUND(I341*H341,2)</f>
        <v>0</v>
      </c>
      <c r="K341" s="263" t="s">
        <v>185</v>
      </c>
      <c r="L341" s="268"/>
      <c r="M341" s="269" t="s">
        <v>19</v>
      </c>
      <c r="N341" s="270" t="s">
        <v>43</v>
      </c>
      <c r="O341" s="86"/>
      <c r="P341" s="215">
        <f>O341*H341</f>
        <v>0</v>
      </c>
      <c r="Q341" s="215">
        <v>0.0005</v>
      </c>
      <c r="R341" s="215">
        <f>Q341*H341</f>
        <v>0.073102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371</v>
      </c>
      <c r="AT341" s="217" t="s">
        <v>293</v>
      </c>
      <c r="AU341" s="217" t="s">
        <v>81</v>
      </c>
      <c r="AY341" s="19" t="s">
        <v>114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79</v>
      </c>
      <c r="BK341" s="218">
        <f>ROUND(I341*H341,2)</f>
        <v>0</v>
      </c>
      <c r="BL341" s="19" t="s">
        <v>270</v>
      </c>
      <c r="BM341" s="217" t="s">
        <v>1447</v>
      </c>
    </row>
    <row r="342" spans="1:51" s="13" customFormat="1" ht="12">
      <c r="A342" s="13"/>
      <c r="B342" s="228"/>
      <c r="C342" s="229"/>
      <c r="D342" s="230" t="s">
        <v>188</v>
      </c>
      <c r="E342" s="229"/>
      <c r="F342" s="232" t="s">
        <v>1448</v>
      </c>
      <c r="G342" s="229"/>
      <c r="H342" s="233">
        <v>146.204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9" t="s">
        <v>188</v>
      </c>
      <c r="AU342" s="239" t="s">
        <v>81</v>
      </c>
      <c r="AV342" s="13" t="s">
        <v>81</v>
      </c>
      <c r="AW342" s="13" t="s">
        <v>4</v>
      </c>
      <c r="AX342" s="13" t="s">
        <v>79</v>
      </c>
      <c r="AY342" s="239" t="s">
        <v>114</v>
      </c>
    </row>
    <row r="343" spans="1:65" s="2" customFormat="1" ht="24.15" customHeight="1">
      <c r="A343" s="40"/>
      <c r="B343" s="41"/>
      <c r="C343" s="206" t="s">
        <v>549</v>
      </c>
      <c r="D343" s="206" t="s">
        <v>117</v>
      </c>
      <c r="E343" s="207" t="s">
        <v>1449</v>
      </c>
      <c r="F343" s="208" t="s">
        <v>1450</v>
      </c>
      <c r="G343" s="209" t="s">
        <v>974</v>
      </c>
      <c r="H343" s="271"/>
      <c r="I343" s="211"/>
      <c r="J343" s="212">
        <f>ROUND(I343*H343,2)</f>
        <v>0</v>
      </c>
      <c r="K343" s="208" t="s">
        <v>185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270</v>
      </c>
      <c r="AT343" s="217" t="s">
        <v>117</v>
      </c>
      <c r="AU343" s="217" t="s">
        <v>81</v>
      </c>
      <c r="AY343" s="19" t="s">
        <v>114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79</v>
      </c>
      <c r="BK343" s="218">
        <f>ROUND(I343*H343,2)</f>
        <v>0</v>
      </c>
      <c r="BL343" s="19" t="s">
        <v>270</v>
      </c>
      <c r="BM343" s="217" t="s">
        <v>1451</v>
      </c>
    </row>
    <row r="344" spans="1:47" s="2" customFormat="1" ht="12">
      <c r="A344" s="40"/>
      <c r="B344" s="41"/>
      <c r="C344" s="42"/>
      <c r="D344" s="219" t="s">
        <v>124</v>
      </c>
      <c r="E344" s="42"/>
      <c r="F344" s="220" t="s">
        <v>1452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124</v>
      </c>
      <c r="AU344" s="19" t="s">
        <v>81</v>
      </c>
    </row>
    <row r="345" spans="1:63" s="12" customFormat="1" ht="22.8" customHeight="1">
      <c r="A345" s="12"/>
      <c r="B345" s="190"/>
      <c r="C345" s="191"/>
      <c r="D345" s="192" t="s">
        <v>71</v>
      </c>
      <c r="E345" s="204" t="s">
        <v>977</v>
      </c>
      <c r="F345" s="204" t="s">
        <v>978</v>
      </c>
      <c r="G345" s="191"/>
      <c r="H345" s="191"/>
      <c r="I345" s="194"/>
      <c r="J345" s="205">
        <f>BK345</f>
        <v>0</v>
      </c>
      <c r="K345" s="191"/>
      <c r="L345" s="196"/>
      <c r="M345" s="197"/>
      <c r="N345" s="198"/>
      <c r="O345" s="198"/>
      <c r="P345" s="199">
        <f>SUM(P346:P367)</f>
        <v>0</v>
      </c>
      <c r="Q345" s="198"/>
      <c r="R345" s="199">
        <f>SUM(R346:R367)</f>
        <v>0.17321200000000003</v>
      </c>
      <c r="S345" s="198"/>
      <c r="T345" s="200">
        <f>SUM(T346:T367)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1" t="s">
        <v>81</v>
      </c>
      <c r="AT345" s="202" t="s">
        <v>71</v>
      </c>
      <c r="AU345" s="202" t="s">
        <v>79</v>
      </c>
      <c r="AY345" s="201" t="s">
        <v>114</v>
      </c>
      <c r="BK345" s="203">
        <f>SUM(BK346:BK367)</f>
        <v>0</v>
      </c>
    </row>
    <row r="346" spans="1:65" s="2" customFormat="1" ht="24.15" customHeight="1">
      <c r="A346" s="40"/>
      <c r="B346" s="41"/>
      <c r="C346" s="206" t="s">
        <v>553</v>
      </c>
      <c r="D346" s="206" t="s">
        <v>117</v>
      </c>
      <c r="E346" s="207" t="s">
        <v>1453</v>
      </c>
      <c r="F346" s="208" t="s">
        <v>1454</v>
      </c>
      <c r="G346" s="209" t="s">
        <v>215</v>
      </c>
      <c r="H346" s="210">
        <v>148.3</v>
      </c>
      <c r="I346" s="211"/>
      <c r="J346" s="212">
        <f>ROUND(I346*H346,2)</f>
        <v>0</v>
      </c>
      <c r="K346" s="208" t="s">
        <v>185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270</v>
      </c>
      <c r="AT346" s="217" t="s">
        <v>117</v>
      </c>
      <c r="AU346" s="217" t="s">
        <v>81</v>
      </c>
      <c r="AY346" s="19" t="s">
        <v>114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79</v>
      </c>
      <c r="BK346" s="218">
        <f>ROUND(I346*H346,2)</f>
        <v>0</v>
      </c>
      <c r="BL346" s="19" t="s">
        <v>270</v>
      </c>
      <c r="BM346" s="217" t="s">
        <v>1455</v>
      </c>
    </row>
    <row r="347" spans="1:47" s="2" customFormat="1" ht="12">
      <c r="A347" s="40"/>
      <c r="B347" s="41"/>
      <c r="C347" s="42"/>
      <c r="D347" s="219" t="s">
        <v>124</v>
      </c>
      <c r="E347" s="42"/>
      <c r="F347" s="220" t="s">
        <v>1456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124</v>
      </c>
      <c r="AU347" s="19" t="s">
        <v>81</v>
      </c>
    </row>
    <row r="348" spans="1:51" s="13" customFormat="1" ht="12">
      <c r="A348" s="13"/>
      <c r="B348" s="228"/>
      <c r="C348" s="229"/>
      <c r="D348" s="230" t="s">
        <v>188</v>
      </c>
      <c r="E348" s="231" t="s">
        <v>19</v>
      </c>
      <c r="F348" s="232" t="s">
        <v>1457</v>
      </c>
      <c r="G348" s="229"/>
      <c r="H348" s="233">
        <v>148.3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188</v>
      </c>
      <c r="AU348" s="239" t="s">
        <v>81</v>
      </c>
      <c r="AV348" s="13" t="s">
        <v>81</v>
      </c>
      <c r="AW348" s="13" t="s">
        <v>33</v>
      </c>
      <c r="AX348" s="13" t="s">
        <v>79</v>
      </c>
      <c r="AY348" s="239" t="s">
        <v>114</v>
      </c>
    </row>
    <row r="349" spans="1:65" s="2" customFormat="1" ht="16.5" customHeight="1">
      <c r="A349" s="40"/>
      <c r="B349" s="41"/>
      <c r="C349" s="261" t="s">
        <v>557</v>
      </c>
      <c r="D349" s="261" t="s">
        <v>293</v>
      </c>
      <c r="E349" s="262" t="s">
        <v>1458</v>
      </c>
      <c r="F349" s="263" t="s">
        <v>1459</v>
      </c>
      <c r="G349" s="264" t="s">
        <v>328</v>
      </c>
      <c r="H349" s="265">
        <v>148.3</v>
      </c>
      <c r="I349" s="266"/>
      <c r="J349" s="267">
        <f>ROUND(I349*H349,2)</f>
        <v>0</v>
      </c>
      <c r="K349" s="263" t="s">
        <v>185</v>
      </c>
      <c r="L349" s="268"/>
      <c r="M349" s="269" t="s">
        <v>19</v>
      </c>
      <c r="N349" s="270" t="s">
        <v>43</v>
      </c>
      <c r="O349" s="86"/>
      <c r="P349" s="215">
        <f>O349*H349</f>
        <v>0</v>
      </c>
      <c r="Q349" s="215">
        <v>0.001</v>
      </c>
      <c r="R349" s="215">
        <f>Q349*H349</f>
        <v>0.14830000000000002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371</v>
      </c>
      <c r="AT349" s="217" t="s">
        <v>293</v>
      </c>
      <c r="AU349" s="217" t="s">
        <v>81</v>
      </c>
      <c r="AY349" s="19" t="s">
        <v>114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79</v>
      </c>
      <c r="BK349" s="218">
        <f>ROUND(I349*H349,2)</f>
        <v>0</v>
      </c>
      <c r="BL349" s="19" t="s">
        <v>270</v>
      </c>
      <c r="BM349" s="217" t="s">
        <v>1460</v>
      </c>
    </row>
    <row r="350" spans="1:51" s="13" customFormat="1" ht="12">
      <c r="A350" s="13"/>
      <c r="B350" s="228"/>
      <c r="C350" s="229"/>
      <c r="D350" s="230" t="s">
        <v>188</v>
      </c>
      <c r="E350" s="231" t="s">
        <v>19</v>
      </c>
      <c r="F350" s="232" t="s">
        <v>1461</v>
      </c>
      <c r="G350" s="229"/>
      <c r="H350" s="233">
        <v>141.238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188</v>
      </c>
      <c r="AU350" s="239" t="s">
        <v>81</v>
      </c>
      <c r="AV350" s="13" t="s">
        <v>81</v>
      </c>
      <c r="AW350" s="13" t="s">
        <v>33</v>
      </c>
      <c r="AX350" s="13" t="s">
        <v>79</v>
      </c>
      <c r="AY350" s="239" t="s">
        <v>114</v>
      </c>
    </row>
    <row r="351" spans="1:51" s="13" customFormat="1" ht="12">
      <c r="A351" s="13"/>
      <c r="B351" s="228"/>
      <c r="C351" s="229"/>
      <c r="D351" s="230" t="s">
        <v>188</v>
      </c>
      <c r="E351" s="229"/>
      <c r="F351" s="232" t="s">
        <v>1462</v>
      </c>
      <c r="G351" s="229"/>
      <c r="H351" s="233">
        <v>148.3</v>
      </c>
      <c r="I351" s="234"/>
      <c r="J351" s="229"/>
      <c r="K351" s="229"/>
      <c r="L351" s="235"/>
      <c r="M351" s="236"/>
      <c r="N351" s="237"/>
      <c r="O351" s="237"/>
      <c r="P351" s="237"/>
      <c r="Q351" s="237"/>
      <c r="R351" s="237"/>
      <c r="S351" s="237"/>
      <c r="T351" s="23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9" t="s">
        <v>188</v>
      </c>
      <c r="AU351" s="239" t="s">
        <v>81</v>
      </c>
      <c r="AV351" s="13" t="s">
        <v>81</v>
      </c>
      <c r="AW351" s="13" t="s">
        <v>4</v>
      </c>
      <c r="AX351" s="13" t="s">
        <v>79</v>
      </c>
      <c r="AY351" s="239" t="s">
        <v>114</v>
      </c>
    </row>
    <row r="352" spans="1:65" s="2" customFormat="1" ht="24.15" customHeight="1">
      <c r="A352" s="40"/>
      <c r="B352" s="41"/>
      <c r="C352" s="206" t="s">
        <v>562</v>
      </c>
      <c r="D352" s="206" t="s">
        <v>117</v>
      </c>
      <c r="E352" s="207" t="s">
        <v>1463</v>
      </c>
      <c r="F352" s="208" t="s">
        <v>1464</v>
      </c>
      <c r="G352" s="209" t="s">
        <v>215</v>
      </c>
      <c r="H352" s="210">
        <v>33</v>
      </c>
      <c r="I352" s="211"/>
      <c r="J352" s="212">
        <f>ROUND(I352*H352,2)</f>
        <v>0</v>
      </c>
      <c r="K352" s="208" t="s">
        <v>185</v>
      </c>
      <c r="L352" s="46"/>
      <c r="M352" s="213" t="s">
        <v>19</v>
      </c>
      <c r="N352" s="214" t="s">
        <v>43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270</v>
      </c>
      <c r="AT352" s="217" t="s">
        <v>117</v>
      </c>
      <c r="AU352" s="217" t="s">
        <v>81</v>
      </c>
      <c r="AY352" s="19" t="s">
        <v>114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79</v>
      </c>
      <c r="BK352" s="218">
        <f>ROUND(I352*H352,2)</f>
        <v>0</v>
      </c>
      <c r="BL352" s="19" t="s">
        <v>270</v>
      </c>
      <c r="BM352" s="217" t="s">
        <v>1465</v>
      </c>
    </row>
    <row r="353" spans="1:47" s="2" customFormat="1" ht="12">
      <c r="A353" s="40"/>
      <c r="B353" s="41"/>
      <c r="C353" s="42"/>
      <c r="D353" s="219" t="s">
        <v>124</v>
      </c>
      <c r="E353" s="42"/>
      <c r="F353" s="220" t="s">
        <v>1466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124</v>
      </c>
      <c r="AU353" s="19" t="s">
        <v>81</v>
      </c>
    </row>
    <row r="354" spans="1:51" s="13" customFormat="1" ht="12">
      <c r="A354" s="13"/>
      <c r="B354" s="228"/>
      <c r="C354" s="229"/>
      <c r="D354" s="230" t="s">
        <v>188</v>
      </c>
      <c r="E354" s="231" t="s">
        <v>19</v>
      </c>
      <c r="F354" s="232" t="s">
        <v>1467</v>
      </c>
      <c r="G354" s="229"/>
      <c r="H354" s="233">
        <v>33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9" t="s">
        <v>188</v>
      </c>
      <c r="AU354" s="239" t="s">
        <v>81</v>
      </c>
      <c r="AV354" s="13" t="s">
        <v>81</v>
      </c>
      <c r="AW354" s="13" t="s">
        <v>33</v>
      </c>
      <c r="AX354" s="13" t="s">
        <v>79</v>
      </c>
      <c r="AY354" s="239" t="s">
        <v>114</v>
      </c>
    </row>
    <row r="355" spans="1:65" s="2" customFormat="1" ht="16.5" customHeight="1">
      <c r="A355" s="40"/>
      <c r="B355" s="41"/>
      <c r="C355" s="261" t="s">
        <v>566</v>
      </c>
      <c r="D355" s="261" t="s">
        <v>293</v>
      </c>
      <c r="E355" s="262" t="s">
        <v>1468</v>
      </c>
      <c r="F355" s="263" t="s">
        <v>1469</v>
      </c>
      <c r="G355" s="264" t="s">
        <v>328</v>
      </c>
      <c r="H355" s="265">
        <v>21.522</v>
      </c>
      <c r="I355" s="266"/>
      <c r="J355" s="267">
        <f>ROUND(I355*H355,2)</f>
        <v>0</v>
      </c>
      <c r="K355" s="263" t="s">
        <v>185</v>
      </c>
      <c r="L355" s="268"/>
      <c r="M355" s="269" t="s">
        <v>19</v>
      </c>
      <c r="N355" s="270" t="s">
        <v>43</v>
      </c>
      <c r="O355" s="86"/>
      <c r="P355" s="215">
        <f>O355*H355</f>
        <v>0</v>
      </c>
      <c r="Q355" s="215">
        <v>0.001</v>
      </c>
      <c r="R355" s="215">
        <f>Q355*H355</f>
        <v>0.021522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371</v>
      </c>
      <c r="AT355" s="217" t="s">
        <v>293</v>
      </c>
      <c r="AU355" s="217" t="s">
        <v>81</v>
      </c>
      <c r="AY355" s="19" t="s">
        <v>114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79</v>
      </c>
      <c r="BK355" s="218">
        <f>ROUND(I355*H355,2)</f>
        <v>0</v>
      </c>
      <c r="BL355" s="19" t="s">
        <v>270</v>
      </c>
      <c r="BM355" s="217" t="s">
        <v>1470</v>
      </c>
    </row>
    <row r="356" spans="1:51" s="13" customFormat="1" ht="12">
      <c r="A356" s="13"/>
      <c r="B356" s="228"/>
      <c r="C356" s="229"/>
      <c r="D356" s="230" t="s">
        <v>188</v>
      </c>
      <c r="E356" s="231" t="s">
        <v>19</v>
      </c>
      <c r="F356" s="232" t="s">
        <v>1471</v>
      </c>
      <c r="G356" s="229"/>
      <c r="H356" s="233">
        <v>20.497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9" t="s">
        <v>188</v>
      </c>
      <c r="AU356" s="239" t="s">
        <v>81</v>
      </c>
      <c r="AV356" s="13" t="s">
        <v>81</v>
      </c>
      <c r="AW356" s="13" t="s">
        <v>33</v>
      </c>
      <c r="AX356" s="13" t="s">
        <v>79</v>
      </c>
      <c r="AY356" s="239" t="s">
        <v>114</v>
      </c>
    </row>
    <row r="357" spans="1:51" s="13" customFormat="1" ht="12">
      <c r="A357" s="13"/>
      <c r="B357" s="228"/>
      <c r="C357" s="229"/>
      <c r="D357" s="230" t="s">
        <v>188</v>
      </c>
      <c r="E357" s="229"/>
      <c r="F357" s="232" t="s">
        <v>1472</v>
      </c>
      <c r="G357" s="229"/>
      <c r="H357" s="233">
        <v>21.522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188</v>
      </c>
      <c r="AU357" s="239" t="s">
        <v>81</v>
      </c>
      <c r="AV357" s="13" t="s">
        <v>81</v>
      </c>
      <c r="AW357" s="13" t="s">
        <v>4</v>
      </c>
      <c r="AX357" s="13" t="s">
        <v>79</v>
      </c>
      <c r="AY357" s="239" t="s">
        <v>114</v>
      </c>
    </row>
    <row r="358" spans="1:65" s="2" customFormat="1" ht="16.5" customHeight="1">
      <c r="A358" s="40"/>
      <c r="B358" s="41"/>
      <c r="C358" s="206" t="s">
        <v>570</v>
      </c>
      <c r="D358" s="206" t="s">
        <v>117</v>
      </c>
      <c r="E358" s="207" t="s">
        <v>1473</v>
      </c>
      <c r="F358" s="208" t="s">
        <v>1474</v>
      </c>
      <c r="G358" s="209" t="s">
        <v>452</v>
      </c>
      <c r="H358" s="210">
        <v>19</v>
      </c>
      <c r="I358" s="211"/>
      <c r="J358" s="212">
        <f>ROUND(I358*H358,2)</f>
        <v>0</v>
      </c>
      <c r="K358" s="208" t="s">
        <v>185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270</v>
      </c>
      <c r="AT358" s="217" t="s">
        <v>117</v>
      </c>
      <c r="AU358" s="217" t="s">
        <v>81</v>
      </c>
      <c r="AY358" s="19" t="s">
        <v>114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79</v>
      </c>
      <c r="BK358" s="218">
        <f>ROUND(I358*H358,2)</f>
        <v>0</v>
      </c>
      <c r="BL358" s="19" t="s">
        <v>270</v>
      </c>
      <c r="BM358" s="217" t="s">
        <v>1475</v>
      </c>
    </row>
    <row r="359" spans="1:47" s="2" customFormat="1" ht="12">
      <c r="A359" s="40"/>
      <c r="B359" s="41"/>
      <c r="C359" s="42"/>
      <c r="D359" s="219" t="s">
        <v>124</v>
      </c>
      <c r="E359" s="42"/>
      <c r="F359" s="220" t="s">
        <v>1476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124</v>
      </c>
      <c r="AU359" s="19" t="s">
        <v>81</v>
      </c>
    </row>
    <row r="360" spans="1:65" s="2" customFormat="1" ht="16.5" customHeight="1">
      <c r="A360" s="40"/>
      <c r="B360" s="41"/>
      <c r="C360" s="261" t="s">
        <v>574</v>
      </c>
      <c r="D360" s="261" t="s">
        <v>293</v>
      </c>
      <c r="E360" s="262" t="s">
        <v>1477</v>
      </c>
      <c r="F360" s="263" t="s">
        <v>1478</v>
      </c>
      <c r="G360" s="264" t="s">
        <v>452</v>
      </c>
      <c r="H360" s="265">
        <v>8</v>
      </c>
      <c r="I360" s="266"/>
      <c r="J360" s="267">
        <f>ROUND(I360*H360,2)</f>
        <v>0</v>
      </c>
      <c r="K360" s="263" t="s">
        <v>19</v>
      </c>
      <c r="L360" s="268"/>
      <c r="M360" s="269" t="s">
        <v>19</v>
      </c>
      <c r="N360" s="270" t="s">
        <v>43</v>
      </c>
      <c r="O360" s="86"/>
      <c r="P360" s="215">
        <f>O360*H360</f>
        <v>0</v>
      </c>
      <c r="Q360" s="215">
        <v>0.00019</v>
      </c>
      <c r="R360" s="215">
        <f>Q360*H360</f>
        <v>0.00152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371</v>
      </c>
      <c r="AT360" s="217" t="s">
        <v>293</v>
      </c>
      <c r="AU360" s="217" t="s">
        <v>81</v>
      </c>
      <c r="AY360" s="19" t="s">
        <v>114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79</v>
      </c>
      <c r="BK360" s="218">
        <f>ROUND(I360*H360,2)</f>
        <v>0</v>
      </c>
      <c r="BL360" s="19" t="s">
        <v>270</v>
      </c>
      <c r="BM360" s="217" t="s">
        <v>1479</v>
      </c>
    </row>
    <row r="361" spans="1:65" s="2" customFormat="1" ht="16.5" customHeight="1">
      <c r="A361" s="40"/>
      <c r="B361" s="41"/>
      <c r="C361" s="261" t="s">
        <v>578</v>
      </c>
      <c r="D361" s="261" t="s">
        <v>293</v>
      </c>
      <c r="E361" s="262" t="s">
        <v>1480</v>
      </c>
      <c r="F361" s="263" t="s">
        <v>1481</v>
      </c>
      <c r="G361" s="264" t="s">
        <v>452</v>
      </c>
      <c r="H361" s="265">
        <v>11</v>
      </c>
      <c r="I361" s="266"/>
      <c r="J361" s="267">
        <f>ROUND(I361*H361,2)</f>
        <v>0</v>
      </c>
      <c r="K361" s="263" t="s">
        <v>19</v>
      </c>
      <c r="L361" s="268"/>
      <c r="M361" s="269" t="s">
        <v>19</v>
      </c>
      <c r="N361" s="270" t="s">
        <v>43</v>
      </c>
      <c r="O361" s="86"/>
      <c r="P361" s="215">
        <f>O361*H361</f>
        <v>0</v>
      </c>
      <c r="Q361" s="215">
        <v>0.00017</v>
      </c>
      <c r="R361" s="215">
        <f>Q361*H361</f>
        <v>0.0018700000000000001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371</v>
      </c>
      <c r="AT361" s="217" t="s">
        <v>293</v>
      </c>
      <c r="AU361" s="217" t="s">
        <v>81</v>
      </c>
      <c r="AY361" s="19" t="s">
        <v>114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79</v>
      </c>
      <c r="BK361" s="218">
        <f>ROUND(I361*H361,2)</f>
        <v>0</v>
      </c>
      <c r="BL361" s="19" t="s">
        <v>270</v>
      </c>
      <c r="BM361" s="217" t="s">
        <v>1482</v>
      </c>
    </row>
    <row r="362" spans="1:65" s="2" customFormat="1" ht="16.5" customHeight="1">
      <c r="A362" s="40"/>
      <c r="B362" s="41"/>
      <c r="C362" s="206" t="s">
        <v>582</v>
      </c>
      <c r="D362" s="206" t="s">
        <v>117</v>
      </c>
      <c r="E362" s="207" t="s">
        <v>1483</v>
      </c>
      <c r="F362" s="208" t="s">
        <v>1484</v>
      </c>
      <c r="G362" s="209" t="s">
        <v>452</v>
      </c>
      <c r="H362" s="210">
        <v>1</v>
      </c>
      <c r="I362" s="211"/>
      <c r="J362" s="212">
        <f>ROUND(I362*H362,2)</f>
        <v>0</v>
      </c>
      <c r="K362" s="208" t="s">
        <v>185</v>
      </c>
      <c r="L362" s="46"/>
      <c r="M362" s="213" t="s">
        <v>19</v>
      </c>
      <c r="N362" s="214" t="s">
        <v>43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270</v>
      </c>
      <c r="AT362" s="217" t="s">
        <v>117</v>
      </c>
      <c r="AU362" s="217" t="s">
        <v>81</v>
      </c>
      <c r="AY362" s="19" t="s">
        <v>114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79</v>
      </c>
      <c r="BK362" s="218">
        <f>ROUND(I362*H362,2)</f>
        <v>0</v>
      </c>
      <c r="BL362" s="19" t="s">
        <v>270</v>
      </c>
      <c r="BM362" s="217" t="s">
        <v>1485</v>
      </c>
    </row>
    <row r="363" spans="1:47" s="2" customFormat="1" ht="12">
      <c r="A363" s="40"/>
      <c r="B363" s="41"/>
      <c r="C363" s="42"/>
      <c r="D363" s="219" t="s">
        <v>124</v>
      </c>
      <c r="E363" s="42"/>
      <c r="F363" s="220" t="s">
        <v>1486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124</v>
      </c>
      <c r="AU363" s="19" t="s">
        <v>81</v>
      </c>
    </row>
    <row r="364" spans="1:65" s="2" customFormat="1" ht="16.5" customHeight="1">
      <c r="A364" s="40"/>
      <c r="B364" s="41"/>
      <c r="C364" s="206" t="s">
        <v>587</v>
      </c>
      <c r="D364" s="206" t="s">
        <v>117</v>
      </c>
      <c r="E364" s="207" t="s">
        <v>1000</v>
      </c>
      <c r="F364" s="208" t="s">
        <v>1487</v>
      </c>
      <c r="G364" s="209" t="s">
        <v>120</v>
      </c>
      <c r="H364" s="210">
        <v>1</v>
      </c>
      <c r="I364" s="211"/>
      <c r="J364" s="212">
        <f>ROUND(I364*H364,2)</f>
        <v>0</v>
      </c>
      <c r="K364" s="208" t="s">
        <v>19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270</v>
      </c>
      <c r="AT364" s="217" t="s">
        <v>117</v>
      </c>
      <c r="AU364" s="217" t="s">
        <v>81</v>
      </c>
      <c r="AY364" s="19" t="s">
        <v>114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79</v>
      </c>
      <c r="BK364" s="218">
        <f>ROUND(I364*H364,2)</f>
        <v>0</v>
      </c>
      <c r="BL364" s="19" t="s">
        <v>270</v>
      </c>
      <c r="BM364" s="217" t="s">
        <v>1488</v>
      </c>
    </row>
    <row r="365" spans="1:65" s="2" customFormat="1" ht="16.5" customHeight="1">
      <c r="A365" s="40"/>
      <c r="B365" s="41"/>
      <c r="C365" s="206" t="s">
        <v>591</v>
      </c>
      <c r="D365" s="206" t="s">
        <v>117</v>
      </c>
      <c r="E365" s="207" t="s">
        <v>1489</v>
      </c>
      <c r="F365" s="208" t="s">
        <v>1490</v>
      </c>
      <c r="G365" s="209" t="s">
        <v>120</v>
      </c>
      <c r="H365" s="210">
        <v>1</v>
      </c>
      <c r="I365" s="211"/>
      <c r="J365" s="212">
        <f>ROUND(I365*H365,2)</f>
        <v>0</v>
      </c>
      <c r="K365" s="208" t="s">
        <v>19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270</v>
      </c>
      <c r="AT365" s="217" t="s">
        <v>117</v>
      </c>
      <c r="AU365" s="217" t="s">
        <v>81</v>
      </c>
      <c r="AY365" s="19" t="s">
        <v>114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79</v>
      </c>
      <c r="BK365" s="218">
        <f>ROUND(I365*H365,2)</f>
        <v>0</v>
      </c>
      <c r="BL365" s="19" t="s">
        <v>270</v>
      </c>
      <c r="BM365" s="217" t="s">
        <v>1491</v>
      </c>
    </row>
    <row r="366" spans="1:65" s="2" customFormat="1" ht="24.15" customHeight="1">
      <c r="A366" s="40"/>
      <c r="B366" s="41"/>
      <c r="C366" s="206" t="s">
        <v>596</v>
      </c>
      <c r="D366" s="206" t="s">
        <v>117</v>
      </c>
      <c r="E366" s="207" t="s">
        <v>1009</v>
      </c>
      <c r="F366" s="208" t="s">
        <v>1010</v>
      </c>
      <c r="G366" s="209" t="s">
        <v>974</v>
      </c>
      <c r="H366" s="271"/>
      <c r="I366" s="211"/>
      <c r="J366" s="212">
        <f>ROUND(I366*H366,2)</f>
        <v>0</v>
      </c>
      <c r="K366" s="208" t="s">
        <v>185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270</v>
      </c>
      <c r="AT366" s="217" t="s">
        <v>117</v>
      </c>
      <c r="AU366" s="217" t="s">
        <v>81</v>
      </c>
      <c r="AY366" s="19" t="s">
        <v>114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79</v>
      </c>
      <c r="BK366" s="218">
        <f>ROUND(I366*H366,2)</f>
        <v>0</v>
      </c>
      <c r="BL366" s="19" t="s">
        <v>270</v>
      </c>
      <c r="BM366" s="217" t="s">
        <v>1492</v>
      </c>
    </row>
    <row r="367" spans="1:47" s="2" customFormat="1" ht="12">
      <c r="A367" s="40"/>
      <c r="B367" s="41"/>
      <c r="C367" s="42"/>
      <c r="D367" s="219" t="s">
        <v>124</v>
      </c>
      <c r="E367" s="42"/>
      <c r="F367" s="220" t="s">
        <v>1012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124</v>
      </c>
      <c r="AU367" s="19" t="s">
        <v>81</v>
      </c>
    </row>
    <row r="368" spans="1:63" s="12" customFormat="1" ht="22.8" customHeight="1">
      <c r="A368" s="12"/>
      <c r="B368" s="190"/>
      <c r="C368" s="191"/>
      <c r="D368" s="192" t="s">
        <v>71</v>
      </c>
      <c r="E368" s="204" t="s">
        <v>1013</v>
      </c>
      <c r="F368" s="204" t="s">
        <v>1014</v>
      </c>
      <c r="G368" s="191"/>
      <c r="H368" s="191"/>
      <c r="I368" s="194"/>
      <c r="J368" s="205">
        <f>BK368</f>
        <v>0</v>
      </c>
      <c r="K368" s="191"/>
      <c r="L368" s="196"/>
      <c r="M368" s="197"/>
      <c r="N368" s="198"/>
      <c r="O368" s="198"/>
      <c r="P368" s="199">
        <f>SUM(P369:P373)</f>
        <v>0</v>
      </c>
      <c r="Q368" s="198"/>
      <c r="R368" s="199">
        <f>SUM(R369:R373)</f>
        <v>0.32489799999999996</v>
      </c>
      <c r="S368" s="198"/>
      <c r="T368" s="200">
        <f>SUM(T369:T373)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1" t="s">
        <v>81</v>
      </c>
      <c r="AT368" s="202" t="s">
        <v>71</v>
      </c>
      <c r="AU368" s="202" t="s">
        <v>79</v>
      </c>
      <c r="AY368" s="201" t="s">
        <v>114</v>
      </c>
      <c r="BK368" s="203">
        <f>SUM(BK369:BK373)</f>
        <v>0</v>
      </c>
    </row>
    <row r="369" spans="1:65" s="2" customFormat="1" ht="21.75" customHeight="1">
      <c r="A369" s="40"/>
      <c r="B369" s="41"/>
      <c r="C369" s="206" t="s">
        <v>600</v>
      </c>
      <c r="D369" s="206" t="s">
        <v>117</v>
      </c>
      <c r="E369" s="207" t="s">
        <v>1493</v>
      </c>
      <c r="F369" s="208" t="s">
        <v>1494</v>
      </c>
      <c r="G369" s="209" t="s">
        <v>215</v>
      </c>
      <c r="H369" s="210">
        <v>141.26</v>
      </c>
      <c r="I369" s="211"/>
      <c r="J369" s="212">
        <f>ROUND(I369*H369,2)</f>
        <v>0</v>
      </c>
      <c r="K369" s="208" t="s">
        <v>19</v>
      </c>
      <c r="L369" s="46"/>
      <c r="M369" s="213" t="s">
        <v>19</v>
      </c>
      <c r="N369" s="214" t="s">
        <v>43</v>
      </c>
      <c r="O369" s="86"/>
      <c r="P369" s="215">
        <f>O369*H369</f>
        <v>0</v>
      </c>
      <c r="Q369" s="215">
        <v>0.0023</v>
      </c>
      <c r="R369" s="215">
        <f>Q369*H369</f>
        <v>0.32489799999999996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270</v>
      </c>
      <c r="AT369" s="217" t="s">
        <v>117</v>
      </c>
      <c r="AU369" s="217" t="s">
        <v>81</v>
      </c>
      <c r="AY369" s="19" t="s">
        <v>114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79</v>
      </c>
      <c r="BK369" s="218">
        <f>ROUND(I369*H369,2)</f>
        <v>0</v>
      </c>
      <c r="BL369" s="19" t="s">
        <v>270</v>
      </c>
      <c r="BM369" s="217" t="s">
        <v>1495</v>
      </c>
    </row>
    <row r="370" spans="1:51" s="14" customFormat="1" ht="12">
      <c r="A370" s="14"/>
      <c r="B370" s="240"/>
      <c r="C370" s="241"/>
      <c r="D370" s="230" t="s">
        <v>188</v>
      </c>
      <c r="E370" s="242" t="s">
        <v>19</v>
      </c>
      <c r="F370" s="243" t="s">
        <v>1496</v>
      </c>
      <c r="G370" s="241"/>
      <c r="H370" s="242" t="s">
        <v>19</v>
      </c>
      <c r="I370" s="244"/>
      <c r="J370" s="241"/>
      <c r="K370" s="241"/>
      <c r="L370" s="245"/>
      <c r="M370" s="246"/>
      <c r="N370" s="247"/>
      <c r="O370" s="247"/>
      <c r="P370" s="247"/>
      <c r="Q370" s="247"/>
      <c r="R370" s="247"/>
      <c r="S370" s="247"/>
      <c r="T370" s="24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9" t="s">
        <v>188</v>
      </c>
      <c r="AU370" s="249" t="s">
        <v>81</v>
      </c>
      <c r="AV370" s="14" t="s">
        <v>79</v>
      </c>
      <c r="AW370" s="14" t="s">
        <v>33</v>
      </c>
      <c r="AX370" s="14" t="s">
        <v>72</v>
      </c>
      <c r="AY370" s="249" t="s">
        <v>114</v>
      </c>
    </row>
    <row r="371" spans="1:51" s="13" customFormat="1" ht="12">
      <c r="A371" s="13"/>
      <c r="B371" s="228"/>
      <c r="C371" s="229"/>
      <c r="D371" s="230" t="s">
        <v>188</v>
      </c>
      <c r="E371" s="231" t="s">
        <v>19</v>
      </c>
      <c r="F371" s="232" t="s">
        <v>1440</v>
      </c>
      <c r="G371" s="229"/>
      <c r="H371" s="233">
        <v>141.26</v>
      </c>
      <c r="I371" s="234"/>
      <c r="J371" s="229"/>
      <c r="K371" s="229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188</v>
      </c>
      <c r="AU371" s="239" t="s">
        <v>81</v>
      </c>
      <c r="AV371" s="13" t="s">
        <v>81</v>
      </c>
      <c r="AW371" s="13" t="s">
        <v>33</v>
      </c>
      <c r="AX371" s="13" t="s">
        <v>79</v>
      </c>
      <c r="AY371" s="239" t="s">
        <v>114</v>
      </c>
    </row>
    <row r="372" spans="1:65" s="2" customFormat="1" ht="24.15" customHeight="1">
      <c r="A372" s="40"/>
      <c r="B372" s="41"/>
      <c r="C372" s="206" t="s">
        <v>604</v>
      </c>
      <c r="D372" s="206" t="s">
        <v>117</v>
      </c>
      <c r="E372" s="207" t="s">
        <v>1025</v>
      </c>
      <c r="F372" s="208" t="s">
        <v>1026</v>
      </c>
      <c r="G372" s="209" t="s">
        <v>974</v>
      </c>
      <c r="H372" s="271"/>
      <c r="I372" s="211"/>
      <c r="J372" s="212">
        <f>ROUND(I372*H372,2)</f>
        <v>0</v>
      </c>
      <c r="K372" s="208" t="s">
        <v>185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270</v>
      </c>
      <c r="AT372" s="217" t="s">
        <v>117</v>
      </c>
      <c r="AU372" s="217" t="s">
        <v>81</v>
      </c>
      <c r="AY372" s="19" t="s">
        <v>114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79</v>
      </c>
      <c r="BK372" s="218">
        <f>ROUND(I372*H372,2)</f>
        <v>0</v>
      </c>
      <c r="BL372" s="19" t="s">
        <v>270</v>
      </c>
      <c r="BM372" s="217" t="s">
        <v>1497</v>
      </c>
    </row>
    <row r="373" spans="1:47" s="2" customFormat="1" ht="12">
      <c r="A373" s="40"/>
      <c r="B373" s="41"/>
      <c r="C373" s="42"/>
      <c r="D373" s="219" t="s">
        <v>124</v>
      </c>
      <c r="E373" s="42"/>
      <c r="F373" s="220" t="s">
        <v>1028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124</v>
      </c>
      <c r="AU373" s="19" t="s">
        <v>81</v>
      </c>
    </row>
    <row r="374" spans="1:63" s="12" customFormat="1" ht="22.8" customHeight="1">
      <c r="A374" s="12"/>
      <c r="B374" s="190"/>
      <c r="C374" s="191"/>
      <c r="D374" s="192" t="s">
        <v>71</v>
      </c>
      <c r="E374" s="204" t="s">
        <v>1029</v>
      </c>
      <c r="F374" s="204" t="s">
        <v>1030</v>
      </c>
      <c r="G374" s="191"/>
      <c r="H374" s="191"/>
      <c r="I374" s="194"/>
      <c r="J374" s="205">
        <f>BK374</f>
        <v>0</v>
      </c>
      <c r="K374" s="191"/>
      <c r="L374" s="196"/>
      <c r="M374" s="197"/>
      <c r="N374" s="198"/>
      <c r="O374" s="198"/>
      <c r="P374" s="199">
        <f>SUM(P375:P378)</f>
        <v>0</v>
      </c>
      <c r="Q374" s="198"/>
      <c r="R374" s="199">
        <f>SUM(R375:R378)</f>
        <v>0</v>
      </c>
      <c r="S374" s="198"/>
      <c r="T374" s="200">
        <f>SUM(T375:T378)</f>
        <v>0.2896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1" t="s">
        <v>81</v>
      </c>
      <c r="AT374" s="202" t="s">
        <v>71</v>
      </c>
      <c r="AU374" s="202" t="s">
        <v>79</v>
      </c>
      <c r="AY374" s="201" t="s">
        <v>114</v>
      </c>
      <c r="BK374" s="203">
        <f>SUM(BK375:BK378)</f>
        <v>0</v>
      </c>
    </row>
    <row r="375" spans="1:65" s="2" customFormat="1" ht="16.5" customHeight="1">
      <c r="A375" s="40"/>
      <c r="B375" s="41"/>
      <c r="C375" s="206" t="s">
        <v>608</v>
      </c>
      <c r="D375" s="206" t="s">
        <v>117</v>
      </c>
      <c r="E375" s="207" t="s">
        <v>1498</v>
      </c>
      <c r="F375" s="208" t="s">
        <v>1499</v>
      </c>
      <c r="G375" s="209" t="s">
        <v>215</v>
      </c>
      <c r="H375" s="210">
        <v>18.1</v>
      </c>
      <c r="I375" s="211"/>
      <c r="J375" s="212">
        <f>ROUND(I375*H375,2)</f>
        <v>0</v>
      </c>
      <c r="K375" s="208" t="s">
        <v>185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0.016</v>
      </c>
      <c r="T375" s="216">
        <f>S375*H375</f>
        <v>0.2896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270</v>
      </c>
      <c r="AT375" s="217" t="s">
        <v>117</v>
      </c>
      <c r="AU375" s="217" t="s">
        <v>81</v>
      </c>
      <c r="AY375" s="19" t="s">
        <v>114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79</v>
      </c>
      <c r="BK375" s="218">
        <f>ROUND(I375*H375,2)</f>
        <v>0</v>
      </c>
      <c r="BL375" s="19" t="s">
        <v>270</v>
      </c>
      <c r="BM375" s="217" t="s">
        <v>1500</v>
      </c>
    </row>
    <row r="376" spans="1:47" s="2" customFormat="1" ht="12">
      <c r="A376" s="40"/>
      <c r="B376" s="41"/>
      <c r="C376" s="42"/>
      <c r="D376" s="219" t="s">
        <v>124</v>
      </c>
      <c r="E376" s="42"/>
      <c r="F376" s="220" t="s">
        <v>1501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124</v>
      </c>
      <c r="AU376" s="19" t="s">
        <v>81</v>
      </c>
    </row>
    <row r="377" spans="1:51" s="14" customFormat="1" ht="12">
      <c r="A377" s="14"/>
      <c r="B377" s="240"/>
      <c r="C377" s="241"/>
      <c r="D377" s="230" t="s">
        <v>188</v>
      </c>
      <c r="E377" s="242" t="s">
        <v>19</v>
      </c>
      <c r="F377" s="243" t="s">
        <v>1162</v>
      </c>
      <c r="G377" s="241"/>
      <c r="H377" s="242" t="s">
        <v>19</v>
      </c>
      <c r="I377" s="244"/>
      <c r="J377" s="241"/>
      <c r="K377" s="241"/>
      <c r="L377" s="245"/>
      <c r="M377" s="246"/>
      <c r="N377" s="247"/>
      <c r="O377" s="247"/>
      <c r="P377" s="247"/>
      <c r="Q377" s="247"/>
      <c r="R377" s="247"/>
      <c r="S377" s="247"/>
      <c r="T377" s="24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9" t="s">
        <v>188</v>
      </c>
      <c r="AU377" s="249" t="s">
        <v>81</v>
      </c>
      <c r="AV377" s="14" t="s">
        <v>79</v>
      </c>
      <c r="AW377" s="14" t="s">
        <v>33</v>
      </c>
      <c r="AX377" s="14" t="s">
        <v>72</v>
      </c>
      <c r="AY377" s="249" t="s">
        <v>114</v>
      </c>
    </row>
    <row r="378" spans="1:51" s="13" customFormat="1" ht="12">
      <c r="A378" s="13"/>
      <c r="B378" s="228"/>
      <c r="C378" s="229"/>
      <c r="D378" s="230" t="s">
        <v>188</v>
      </c>
      <c r="E378" s="231" t="s">
        <v>19</v>
      </c>
      <c r="F378" s="232" t="s">
        <v>1502</v>
      </c>
      <c r="G378" s="229"/>
      <c r="H378" s="233">
        <v>18.1</v>
      </c>
      <c r="I378" s="234"/>
      <c r="J378" s="229"/>
      <c r="K378" s="229"/>
      <c r="L378" s="235"/>
      <c r="M378" s="287"/>
      <c r="N378" s="288"/>
      <c r="O378" s="288"/>
      <c r="P378" s="288"/>
      <c r="Q378" s="288"/>
      <c r="R378" s="288"/>
      <c r="S378" s="288"/>
      <c r="T378" s="28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9" t="s">
        <v>188</v>
      </c>
      <c r="AU378" s="239" t="s">
        <v>81</v>
      </c>
      <c r="AV378" s="13" t="s">
        <v>81</v>
      </c>
      <c r="AW378" s="13" t="s">
        <v>33</v>
      </c>
      <c r="AX378" s="13" t="s">
        <v>79</v>
      </c>
      <c r="AY378" s="239" t="s">
        <v>114</v>
      </c>
    </row>
    <row r="379" spans="1:31" s="2" customFormat="1" ht="6.95" customHeight="1">
      <c r="A379" s="40"/>
      <c r="B379" s="61"/>
      <c r="C379" s="62"/>
      <c r="D379" s="62"/>
      <c r="E379" s="62"/>
      <c r="F379" s="62"/>
      <c r="G379" s="62"/>
      <c r="H379" s="62"/>
      <c r="I379" s="62"/>
      <c r="J379" s="62"/>
      <c r="K379" s="62"/>
      <c r="L379" s="46"/>
      <c r="M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</row>
  </sheetData>
  <sheetProtection password="80EB" sheet="1" objects="1" scenarios="1" formatColumns="0" formatRows="0" autoFilter="0"/>
  <autoFilter ref="C91:K37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1/113106123"/>
    <hyperlink ref="F100" r:id="rId2" display="https://podminky.urs.cz/item/CS_URS_2022_01/113107122"/>
    <hyperlink ref="F105" r:id="rId3" display="https://podminky.urs.cz/item/CS_URS_2022_01/113107131"/>
    <hyperlink ref="F113" r:id="rId4" display="https://podminky.urs.cz/item/CS_URS_2022_01/113202111"/>
    <hyperlink ref="F117" r:id="rId5" display="https://podminky.urs.cz/item/CS_URS_2022_01/122211101"/>
    <hyperlink ref="F121" r:id="rId6" display="https://podminky.urs.cz/item/CS_URS_2022_01/132212331"/>
    <hyperlink ref="F124" r:id="rId7" display="https://podminky.urs.cz/item/CS_URS_2022_01/162211311"/>
    <hyperlink ref="F127" r:id="rId8" display="https://podminky.urs.cz/item/CS_URS_2022_01/162211319"/>
    <hyperlink ref="F130" r:id="rId9" display="https://podminky.urs.cz/item/CS_URS_2022_01/167111101"/>
    <hyperlink ref="F132" r:id="rId10" display="https://podminky.urs.cz/item/CS_URS_2022_01/162751114"/>
    <hyperlink ref="F134" r:id="rId11" display="https://podminky.urs.cz/item/CS_URS_2022_01/171251201"/>
    <hyperlink ref="F136" r:id="rId12" display="https://podminky.urs.cz/item/CS_URS_2022_01/171201221"/>
    <hyperlink ref="F139" r:id="rId13" display="https://podminky.urs.cz/item/CS_URS_2022_01/174151101"/>
    <hyperlink ref="F144" r:id="rId14" display="https://podminky.urs.cz/item/CS_URS_2022_01/181311103"/>
    <hyperlink ref="F150" r:id="rId15" display="https://podminky.urs.cz/item/CS_URS_2022_01/182311123"/>
    <hyperlink ref="F156" r:id="rId16" display="https://podminky.urs.cz/item/CS_URS_2022_01/181411131"/>
    <hyperlink ref="F160" r:id="rId17" display="https://podminky.urs.cz/item/CS_URS_2022_01/181411133"/>
    <hyperlink ref="F165" r:id="rId18" display="https://podminky.urs.cz/item/CS_URS_2022_01/212532111"/>
    <hyperlink ref="F168" r:id="rId19" display="https://podminky.urs.cz/item/CS_URS_2022_01/211971110"/>
    <hyperlink ref="F173" r:id="rId20" display="https://podminky.urs.cz/item/CS_URS_2022_01/212755213"/>
    <hyperlink ref="F176" r:id="rId21" display="https://podminky.urs.cz/item/CS_URS_2022_01/211531111"/>
    <hyperlink ref="F180" r:id="rId22" display="https://podminky.urs.cz/item/CS_URS_2022_01/564651111"/>
    <hyperlink ref="F193" r:id="rId23" display="https://podminky.urs.cz/item/CS_URS_2022_01/596211112"/>
    <hyperlink ref="F211" r:id="rId24" display="https://podminky.urs.cz/item/CS_URS_2022_01/629995101"/>
    <hyperlink ref="F217" r:id="rId25" display="https://podminky.urs.cz/item/CS_URS_2022_01/622131101"/>
    <hyperlink ref="F223" r:id="rId26" display="https://podminky.urs.cz/item/CS_URS_2022_01/622131121"/>
    <hyperlink ref="F229" r:id="rId27" display="https://podminky.urs.cz/item/CS_URS_2022_01/622321111"/>
    <hyperlink ref="F231" r:id="rId28" display="https://podminky.urs.cz/item/CS_URS_2022_01/622211021"/>
    <hyperlink ref="F239" r:id="rId29" display="https://podminky.urs.cz/item/CS_URS_2022_01/622143003"/>
    <hyperlink ref="F246" r:id="rId30" display="https://podminky.urs.cz/item/CS_URS_2022_01/622143004"/>
    <hyperlink ref="F251" r:id="rId31" display="https://podminky.urs.cz/item/CS_URS_2022_01/622511112"/>
    <hyperlink ref="F257" r:id="rId32" display="https://podminky.urs.cz/item/CS_URS_2022_01/631311136"/>
    <hyperlink ref="F261" r:id="rId33" display="https://podminky.urs.cz/item/CS_URS_2022_01/631319013"/>
    <hyperlink ref="F263" r:id="rId34" display="https://podminky.urs.cz/item/CS_URS_2022_01/631319023"/>
    <hyperlink ref="F265" r:id="rId35" display="https://podminky.urs.cz/item/CS_URS_2022_01/631319175"/>
    <hyperlink ref="F267" r:id="rId36" display="https://podminky.urs.cz/item/CS_URS_2022_01/631362021"/>
    <hyperlink ref="F272" r:id="rId37" display="https://podminky.urs.cz/item/CS_URS_2022_01/966008212"/>
    <hyperlink ref="F276" r:id="rId38" display="https://podminky.urs.cz/item/CS_URS_2022_01/978015391"/>
    <hyperlink ref="F282" r:id="rId39" display="https://podminky.urs.cz/item/CS_URS_2022_01/978059641"/>
    <hyperlink ref="F289" r:id="rId40" display="https://podminky.urs.cz/item/CS_URS_2022_01/979051121"/>
    <hyperlink ref="F291" r:id="rId41" display="https://podminky.urs.cz/item/CS_URS_2022_01/916131213"/>
    <hyperlink ref="F297" r:id="rId42" display="https://podminky.urs.cz/item/CS_URS_2022_01/916331112"/>
    <hyperlink ref="F303" r:id="rId43" display="https://podminky.urs.cz/item/CS_URS_2022_01/935112211"/>
    <hyperlink ref="F309" r:id="rId44" display="https://podminky.urs.cz/item/CS_URS_2022_01/997013211"/>
    <hyperlink ref="F311" r:id="rId45" display="https://podminky.urs.cz/item/CS_URS_2022_01/997002611"/>
    <hyperlink ref="F313" r:id="rId46" display="https://podminky.urs.cz/item/CS_URS_2022_01/997013501"/>
    <hyperlink ref="F315" r:id="rId47" display="https://podminky.urs.cz/item/CS_URS_2022_01/997013509"/>
    <hyperlink ref="F318" r:id="rId48" display="https://podminky.urs.cz/item/CS_URS_2022_01/997013601"/>
    <hyperlink ref="F320" r:id="rId49" display="https://podminky.urs.cz/item/CS_URS_2022_01/997013603"/>
    <hyperlink ref="F322" r:id="rId50" display="https://podminky.urs.cz/item/CS_URS_2022_01/997013607"/>
    <hyperlink ref="F324" r:id="rId51" display="https://podminky.urs.cz/item/CS_URS_2022_01/997013631"/>
    <hyperlink ref="F326" r:id="rId52" display="https://podminky.urs.cz/item/CS_URS_2022_01/997013655"/>
    <hyperlink ref="F329" r:id="rId53" display="https://podminky.urs.cz/item/CS_URS_2022_01/998018001"/>
    <hyperlink ref="F333" r:id="rId54" display="https://podminky.urs.cz/item/CS_URS_2022_01/711161217"/>
    <hyperlink ref="F336" r:id="rId55" display="https://podminky.urs.cz/item/CS_URS_2022_01/711161383"/>
    <hyperlink ref="F339" r:id="rId56" display="https://podminky.urs.cz/item/CS_URS_2022_01/711491272"/>
    <hyperlink ref="F344" r:id="rId57" display="https://podminky.urs.cz/item/CS_URS_2022_01/998711201"/>
    <hyperlink ref="F347" r:id="rId58" display="https://podminky.urs.cz/item/CS_URS_2022_01/741410021"/>
    <hyperlink ref="F353" r:id="rId59" display="https://podminky.urs.cz/item/CS_URS_2022_01/741410041"/>
    <hyperlink ref="F359" r:id="rId60" display="https://podminky.urs.cz/item/CS_URS_2022_01/741420022"/>
    <hyperlink ref="F363" r:id="rId61" display="https://podminky.urs.cz/item/CS_URS_2022_01/741820012"/>
    <hyperlink ref="F367" r:id="rId62" display="https://podminky.urs.cz/item/CS_URS_2022_01/998741201"/>
    <hyperlink ref="F373" r:id="rId63" display="https://podminky.urs.cz/item/CS_URS_2022_01/998764201"/>
    <hyperlink ref="F376" r:id="rId64" display="https://podminky.urs.cz/item/CS_URS_2022_01/7671618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1503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1504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1505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1506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1507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1508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1509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1510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1511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1512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1513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78</v>
      </c>
      <c r="F18" s="301" t="s">
        <v>1514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1515</v>
      </c>
      <c r="F19" s="301" t="s">
        <v>1516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1517</v>
      </c>
      <c r="F20" s="301" t="s">
        <v>1518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1519</v>
      </c>
      <c r="F21" s="301" t="s">
        <v>1520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1521</v>
      </c>
      <c r="F22" s="301" t="s">
        <v>1522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1523</v>
      </c>
      <c r="F23" s="301" t="s">
        <v>1524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1525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1526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1527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1528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1529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1530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1531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1532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1533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100</v>
      </c>
      <c r="F36" s="301"/>
      <c r="G36" s="301" t="s">
        <v>1534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1535</v>
      </c>
      <c r="F37" s="301"/>
      <c r="G37" s="301" t="s">
        <v>1536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53</v>
      </c>
      <c r="F38" s="301"/>
      <c r="G38" s="301" t="s">
        <v>1537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54</v>
      </c>
      <c r="F39" s="301"/>
      <c r="G39" s="301" t="s">
        <v>1538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101</v>
      </c>
      <c r="F40" s="301"/>
      <c r="G40" s="301" t="s">
        <v>1539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102</v>
      </c>
      <c r="F41" s="301"/>
      <c r="G41" s="301" t="s">
        <v>1540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1541</v>
      </c>
      <c r="F42" s="301"/>
      <c r="G42" s="301" t="s">
        <v>1542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1543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1544</v>
      </c>
      <c r="F44" s="301"/>
      <c r="G44" s="301" t="s">
        <v>1545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104</v>
      </c>
      <c r="F45" s="301"/>
      <c r="G45" s="301" t="s">
        <v>1546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1547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1548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1549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1550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1551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1552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1553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1554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1555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1556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1557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1558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1559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1560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1561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1562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1563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1564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1565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1566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1567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1568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1569</v>
      </c>
      <c r="D76" s="319"/>
      <c r="E76" s="319"/>
      <c r="F76" s="319" t="s">
        <v>1570</v>
      </c>
      <c r="G76" s="320"/>
      <c r="H76" s="319" t="s">
        <v>54</v>
      </c>
      <c r="I76" s="319" t="s">
        <v>57</v>
      </c>
      <c r="J76" s="319" t="s">
        <v>1571</v>
      </c>
      <c r="K76" s="318"/>
    </row>
    <row r="77" spans="2:11" s="1" customFormat="1" ht="17.25" customHeight="1">
      <c r="B77" s="316"/>
      <c r="C77" s="321" t="s">
        <v>1572</v>
      </c>
      <c r="D77" s="321"/>
      <c r="E77" s="321"/>
      <c r="F77" s="322" t="s">
        <v>1573</v>
      </c>
      <c r="G77" s="323"/>
      <c r="H77" s="321"/>
      <c r="I77" s="321"/>
      <c r="J77" s="321" t="s">
        <v>1574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53</v>
      </c>
      <c r="D79" s="326"/>
      <c r="E79" s="326"/>
      <c r="F79" s="327" t="s">
        <v>1575</v>
      </c>
      <c r="G79" s="328"/>
      <c r="H79" s="304" t="s">
        <v>1576</v>
      </c>
      <c r="I79" s="304" t="s">
        <v>1577</v>
      </c>
      <c r="J79" s="304">
        <v>20</v>
      </c>
      <c r="K79" s="318"/>
    </row>
    <row r="80" spans="2:11" s="1" customFormat="1" ht="15" customHeight="1">
      <c r="B80" s="316"/>
      <c r="C80" s="304" t="s">
        <v>1578</v>
      </c>
      <c r="D80" s="304"/>
      <c r="E80" s="304"/>
      <c r="F80" s="327" t="s">
        <v>1575</v>
      </c>
      <c r="G80" s="328"/>
      <c r="H80" s="304" t="s">
        <v>1579</v>
      </c>
      <c r="I80" s="304" t="s">
        <v>1577</v>
      </c>
      <c r="J80" s="304">
        <v>120</v>
      </c>
      <c r="K80" s="318"/>
    </row>
    <row r="81" spans="2:11" s="1" customFormat="1" ht="15" customHeight="1">
      <c r="B81" s="329"/>
      <c r="C81" s="304" t="s">
        <v>1580</v>
      </c>
      <c r="D81" s="304"/>
      <c r="E81" s="304"/>
      <c r="F81" s="327" t="s">
        <v>1581</v>
      </c>
      <c r="G81" s="328"/>
      <c r="H81" s="304" t="s">
        <v>1582</v>
      </c>
      <c r="I81" s="304" t="s">
        <v>1577</v>
      </c>
      <c r="J81" s="304">
        <v>50</v>
      </c>
      <c r="K81" s="318"/>
    </row>
    <row r="82" spans="2:11" s="1" customFormat="1" ht="15" customHeight="1">
      <c r="B82" s="329"/>
      <c r="C82" s="304" t="s">
        <v>1583</v>
      </c>
      <c r="D82" s="304"/>
      <c r="E82" s="304"/>
      <c r="F82" s="327" t="s">
        <v>1575</v>
      </c>
      <c r="G82" s="328"/>
      <c r="H82" s="304" t="s">
        <v>1584</v>
      </c>
      <c r="I82" s="304" t="s">
        <v>1585</v>
      </c>
      <c r="J82" s="304"/>
      <c r="K82" s="318"/>
    </row>
    <row r="83" spans="2:11" s="1" customFormat="1" ht="15" customHeight="1">
      <c r="B83" s="329"/>
      <c r="C83" s="330" t="s">
        <v>1586</v>
      </c>
      <c r="D83" s="330"/>
      <c r="E83" s="330"/>
      <c r="F83" s="331" t="s">
        <v>1581</v>
      </c>
      <c r="G83" s="330"/>
      <c r="H83" s="330" t="s">
        <v>1587</v>
      </c>
      <c r="I83" s="330" t="s">
        <v>1577</v>
      </c>
      <c r="J83" s="330">
        <v>15</v>
      </c>
      <c r="K83" s="318"/>
    </row>
    <row r="84" spans="2:11" s="1" customFormat="1" ht="15" customHeight="1">
      <c r="B84" s="329"/>
      <c r="C84" s="330" t="s">
        <v>1588</v>
      </c>
      <c r="D84" s="330"/>
      <c r="E84" s="330"/>
      <c r="F84" s="331" t="s">
        <v>1581</v>
      </c>
      <c r="G84" s="330"/>
      <c r="H84" s="330" t="s">
        <v>1589</v>
      </c>
      <c r="I84" s="330" t="s">
        <v>1577</v>
      </c>
      <c r="J84" s="330">
        <v>15</v>
      </c>
      <c r="K84" s="318"/>
    </row>
    <row r="85" spans="2:11" s="1" customFormat="1" ht="15" customHeight="1">
      <c r="B85" s="329"/>
      <c r="C85" s="330" t="s">
        <v>1590</v>
      </c>
      <c r="D85" s="330"/>
      <c r="E85" s="330"/>
      <c r="F85" s="331" t="s">
        <v>1581</v>
      </c>
      <c r="G85" s="330"/>
      <c r="H85" s="330" t="s">
        <v>1591</v>
      </c>
      <c r="I85" s="330" t="s">
        <v>1577</v>
      </c>
      <c r="J85" s="330">
        <v>20</v>
      </c>
      <c r="K85" s="318"/>
    </row>
    <row r="86" spans="2:11" s="1" customFormat="1" ht="15" customHeight="1">
      <c r="B86" s="329"/>
      <c r="C86" s="330" t="s">
        <v>1592</v>
      </c>
      <c r="D86" s="330"/>
      <c r="E86" s="330"/>
      <c r="F86" s="331" t="s">
        <v>1581</v>
      </c>
      <c r="G86" s="330"/>
      <c r="H86" s="330" t="s">
        <v>1593</v>
      </c>
      <c r="I86" s="330" t="s">
        <v>1577</v>
      </c>
      <c r="J86" s="330">
        <v>20</v>
      </c>
      <c r="K86" s="318"/>
    </row>
    <row r="87" spans="2:11" s="1" customFormat="1" ht="15" customHeight="1">
      <c r="B87" s="329"/>
      <c r="C87" s="304" t="s">
        <v>1594</v>
      </c>
      <c r="D87" s="304"/>
      <c r="E87" s="304"/>
      <c r="F87" s="327" t="s">
        <v>1581</v>
      </c>
      <c r="G87" s="328"/>
      <c r="H87" s="304" t="s">
        <v>1595</v>
      </c>
      <c r="I87" s="304" t="s">
        <v>1577</v>
      </c>
      <c r="J87" s="304">
        <v>50</v>
      </c>
      <c r="K87" s="318"/>
    </row>
    <row r="88" spans="2:11" s="1" customFormat="1" ht="15" customHeight="1">
      <c r="B88" s="329"/>
      <c r="C88" s="304" t="s">
        <v>1596</v>
      </c>
      <c r="D88" s="304"/>
      <c r="E88" s="304"/>
      <c r="F88" s="327" t="s">
        <v>1581</v>
      </c>
      <c r="G88" s="328"/>
      <c r="H88" s="304" t="s">
        <v>1597</v>
      </c>
      <c r="I88" s="304" t="s">
        <v>1577</v>
      </c>
      <c r="J88" s="304">
        <v>20</v>
      </c>
      <c r="K88" s="318"/>
    </row>
    <row r="89" spans="2:11" s="1" customFormat="1" ht="15" customHeight="1">
      <c r="B89" s="329"/>
      <c r="C89" s="304" t="s">
        <v>1598</v>
      </c>
      <c r="D89" s="304"/>
      <c r="E89" s="304"/>
      <c r="F89" s="327" t="s">
        <v>1581</v>
      </c>
      <c r="G89" s="328"/>
      <c r="H89" s="304" t="s">
        <v>1599</v>
      </c>
      <c r="I89" s="304" t="s">
        <v>1577</v>
      </c>
      <c r="J89" s="304">
        <v>20</v>
      </c>
      <c r="K89" s="318"/>
    </row>
    <row r="90" spans="2:11" s="1" customFormat="1" ht="15" customHeight="1">
      <c r="B90" s="329"/>
      <c r="C90" s="304" t="s">
        <v>1600</v>
      </c>
      <c r="D90" s="304"/>
      <c r="E90" s="304"/>
      <c r="F90" s="327" t="s">
        <v>1581</v>
      </c>
      <c r="G90" s="328"/>
      <c r="H90" s="304" t="s">
        <v>1601</v>
      </c>
      <c r="I90" s="304" t="s">
        <v>1577</v>
      </c>
      <c r="J90" s="304">
        <v>50</v>
      </c>
      <c r="K90" s="318"/>
    </row>
    <row r="91" spans="2:11" s="1" customFormat="1" ht="15" customHeight="1">
      <c r="B91" s="329"/>
      <c r="C91" s="304" t="s">
        <v>1602</v>
      </c>
      <c r="D91" s="304"/>
      <c r="E91" s="304"/>
      <c r="F91" s="327" t="s">
        <v>1581</v>
      </c>
      <c r="G91" s="328"/>
      <c r="H91" s="304" t="s">
        <v>1602</v>
      </c>
      <c r="I91" s="304" t="s">
        <v>1577</v>
      </c>
      <c r="J91" s="304">
        <v>50</v>
      </c>
      <c r="K91" s="318"/>
    </row>
    <row r="92" spans="2:11" s="1" customFormat="1" ht="15" customHeight="1">
      <c r="B92" s="329"/>
      <c r="C92" s="304" t="s">
        <v>1603</v>
      </c>
      <c r="D92" s="304"/>
      <c r="E92" s="304"/>
      <c r="F92" s="327" t="s">
        <v>1581</v>
      </c>
      <c r="G92" s="328"/>
      <c r="H92" s="304" t="s">
        <v>1604</v>
      </c>
      <c r="I92" s="304" t="s">
        <v>1577</v>
      </c>
      <c r="J92" s="304">
        <v>255</v>
      </c>
      <c r="K92" s="318"/>
    </row>
    <row r="93" spans="2:11" s="1" customFormat="1" ht="15" customHeight="1">
      <c r="B93" s="329"/>
      <c r="C93" s="304" t="s">
        <v>1605</v>
      </c>
      <c r="D93" s="304"/>
      <c r="E93" s="304"/>
      <c r="F93" s="327" t="s">
        <v>1575</v>
      </c>
      <c r="G93" s="328"/>
      <c r="H93" s="304" t="s">
        <v>1606</v>
      </c>
      <c r="I93" s="304" t="s">
        <v>1607</v>
      </c>
      <c r="J93" s="304"/>
      <c r="K93" s="318"/>
    </row>
    <row r="94" spans="2:11" s="1" customFormat="1" ht="15" customHeight="1">
      <c r="B94" s="329"/>
      <c r="C94" s="304" t="s">
        <v>1608</v>
      </c>
      <c r="D94" s="304"/>
      <c r="E94" s="304"/>
      <c r="F94" s="327" t="s">
        <v>1575</v>
      </c>
      <c r="G94" s="328"/>
      <c r="H94" s="304" t="s">
        <v>1609</v>
      </c>
      <c r="I94" s="304" t="s">
        <v>1610</v>
      </c>
      <c r="J94" s="304"/>
      <c r="K94" s="318"/>
    </row>
    <row r="95" spans="2:11" s="1" customFormat="1" ht="15" customHeight="1">
      <c r="B95" s="329"/>
      <c r="C95" s="304" t="s">
        <v>1611</v>
      </c>
      <c r="D95" s="304"/>
      <c r="E95" s="304"/>
      <c r="F95" s="327" t="s">
        <v>1575</v>
      </c>
      <c r="G95" s="328"/>
      <c r="H95" s="304" t="s">
        <v>1611</v>
      </c>
      <c r="I95" s="304" t="s">
        <v>1610</v>
      </c>
      <c r="J95" s="304"/>
      <c r="K95" s="318"/>
    </row>
    <row r="96" spans="2:11" s="1" customFormat="1" ht="15" customHeight="1">
      <c r="B96" s="329"/>
      <c r="C96" s="304" t="s">
        <v>38</v>
      </c>
      <c r="D96" s="304"/>
      <c r="E96" s="304"/>
      <c r="F96" s="327" t="s">
        <v>1575</v>
      </c>
      <c r="G96" s="328"/>
      <c r="H96" s="304" t="s">
        <v>1612</v>
      </c>
      <c r="I96" s="304" t="s">
        <v>1610</v>
      </c>
      <c r="J96" s="304"/>
      <c r="K96" s="318"/>
    </row>
    <row r="97" spans="2:11" s="1" customFormat="1" ht="15" customHeight="1">
      <c r="B97" s="329"/>
      <c r="C97" s="304" t="s">
        <v>48</v>
      </c>
      <c r="D97" s="304"/>
      <c r="E97" s="304"/>
      <c r="F97" s="327" t="s">
        <v>1575</v>
      </c>
      <c r="G97" s="328"/>
      <c r="H97" s="304" t="s">
        <v>1613</v>
      </c>
      <c r="I97" s="304" t="s">
        <v>1610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1614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1569</v>
      </c>
      <c r="D103" s="319"/>
      <c r="E103" s="319"/>
      <c r="F103" s="319" t="s">
        <v>1570</v>
      </c>
      <c r="G103" s="320"/>
      <c r="H103" s="319" t="s">
        <v>54</v>
      </c>
      <c r="I103" s="319" t="s">
        <v>57</v>
      </c>
      <c r="J103" s="319" t="s">
        <v>1571</v>
      </c>
      <c r="K103" s="318"/>
    </row>
    <row r="104" spans="2:11" s="1" customFormat="1" ht="17.25" customHeight="1">
      <c r="B104" s="316"/>
      <c r="C104" s="321" t="s">
        <v>1572</v>
      </c>
      <c r="D104" s="321"/>
      <c r="E104" s="321"/>
      <c r="F104" s="322" t="s">
        <v>1573</v>
      </c>
      <c r="G104" s="323"/>
      <c r="H104" s="321"/>
      <c r="I104" s="321"/>
      <c r="J104" s="321" t="s">
        <v>1574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53</v>
      </c>
      <c r="D106" s="326"/>
      <c r="E106" s="326"/>
      <c r="F106" s="327" t="s">
        <v>1575</v>
      </c>
      <c r="G106" s="304"/>
      <c r="H106" s="304" t="s">
        <v>1615</v>
      </c>
      <c r="I106" s="304" t="s">
        <v>1577</v>
      </c>
      <c r="J106" s="304">
        <v>20</v>
      </c>
      <c r="K106" s="318"/>
    </row>
    <row r="107" spans="2:11" s="1" customFormat="1" ht="15" customHeight="1">
      <c r="B107" s="316"/>
      <c r="C107" s="304" t="s">
        <v>1578</v>
      </c>
      <c r="D107" s="304"/>
      <c r="E107" s="304"/>
      <c r="F107" s="327" t="s">
        <v>1575</v>
      </c>
      <c r="G107" s="304"/>
      <c r="H107" s="304" t="s">
        <v>1615</v>
      </c>
      <c r="I107" s="304" t="s">
        <v>1577</v>
      </c>
      <c r="J107" s="304">
        <v>120</v>
      </c>
      <c r="K107" s="318"/>
    </row>
    <row r="108" spans="2:11" s="1" customFormat="1" ht="15" customHeight="1">
      <c r="B108" s="329"/>
      <c r="C108" s="304" t="s">
        <v>1580</v>
      </c>
      <c r="D108" s="304"/>
      <c r="E108" s="304"/>
      <c r="F108" s="327" t="s">
        <v>1581</v>
      </c>
      <c r="G108" s="304"/>
      <c r="H108" s="304" t="s">
        <v>1615</v>
      </c>
      <c r="I108" s="304" t="s">
        <v>1577</v>
      </c>
      <c r="J108" s="304">
        <v>50</v>
      </c>
      <c r="K108" s="318"/>
    </row>
    <row r="109" spans="2:11" s="1" customFormat="1" ht="15" customHeight="1">
      <c r="B109" s="329"/>
      <c r="C109" s="304" t="s">
        <v>1583</v>
      </c>
      <c r="D109" s="304"/>
      <c r="E109" s="304"/>
      <c r="F109" s="327" t="s">
        <v>1575</v>
      </c>
      <c r="G109" s="304"/>
      <c r="H109" s="304" t="s">
        <v>1615</v>
      </c>
      <c r="I109" s="304" t="s">
        <v>1585</v>
      </c>
      <c r="J109" s="304"/>
      <c r="K109" s="318"/>
    </row>
    <row r="110" spans="2:11" s="1" customFormat="1" ht="15" customHeight="1">
      <c r="B110" s="329"/>
      <c r="C110" s="304" t="s">
        <v>1594</v>
      </c>
      <c r="D110" s="304"/>
      <c r="E110" s="304"/>
      <c r="F110" s="327" t="s">
        <v>1581</v>
      </c>
      <c r="G110" s="304"/>
      <c r="H110" s="304" t="s">
        <v>1615</v>
      </c>
      <c r="I110" s="304" t="s">
        <v>1577</v>
      </c>
      <c r="J110" s="304">
        <v>50</v>
      </c>
      <c r="K110" s="318"/>
    </row>
    <row r="111" spans="2:11" s="1" customFormat="1" ht="15" customHeight="1">
      <c r="B111" s="329"/>
      <c r="C111" s="304" t="s">
        <v>1602</v>
      </c>
      <c r="D111" s="304"/>
      <c r="E111" s="304"/>
      <c r="F111" s="327" t="s">
        <v>1581</v>
      </c>
      <c r="G111" s="304"/>
      <c r="H111" s="304" t="s">
        <v>1615</v>
      </c>
      <c r="I111" s="304" t="s">
        <v>1577</v>
      </c>
      <c r="J111" s="304">
        <v>50</v>
      </c>
      <c r="K111" s="318"/>
    </row>
    <row r="112" spans="2:11" s="1" customFormat="1" ht="15" customHeight="1">
      <c r="B112" s="329"/>
      <c r="C112" s="304" t="s">
        <v>1600</v>
      </c>
      <c r="D112" s="304"/>
      <c r="E112" s="304"/>
      <c r="F112" s="327" t="s">
        <v>1581</v>
      </c>
      <c r="G112" s="304"/>
      <c r="H112" s="304" t="s">
        <v>1615</v>
      </c>
      <c r="I112" s="304" t="s">
        <v>1577</v>
      </c>
      <c r="J112" s="304">
        <v>50</v>
      </c>
      <c r="K112" s="318"/>
    </row>
    <row r="113" spans="2:11" s="1" customFormat="1" ht="15" customHeight="1">
      <c r="B113" s="329"/>
      <c r="C113" s="304" t="s">
        <v>53</v>
      </c>
      <c r="D113" s="304"/>
      <c r="E113" s="304"/>
      <c r="F113" s="327" t="s">
        <v>1575</v>
      </c>
      <c r="G113" s="304"/>
      <c r="H113" s="304" t="s">
        <v>1616</v>
      </c>
      <c r="I113" s="304" t="s">
        <v>1577</v>
      </c>
      <c r="J113" s="304">
        <v>20</v>
      </c>
      <c r="K113" s="318"/>
    </row>
    <row r="114" spans="2:11" s="1" customFormat="1" ht="15" customHeight="1">
      <c r="B114" s="329"/>
      <c r="C114" s="304" t="s">
        <v>1617</v>
      </c>
      <c r="D114" s="304"/>
      <c r="E114" s="304"/>
      <c r="F114" s="327" t="s">
        <v>1575</v>
      </c>
      <c r="G114" s="304"/>
      <c r="H114" s="304" t="s">
        <v>1618</v>
      </c>
      <c r="I114" s="304" t="s">
        <v>1577</v>
      </c>
      <c r="J114" s="304">
        <v>120</v>
      </c>
      <c r="K114" s="318"/>
    </row>
    <row r="115" spans="2:11" s="1" customFormat="1" ht="15" customHeight="1">
      <c r="B115" s="329"/>
      <c r="C115" s="304" t="s">
        <v>38</v>
      </c>
      <c r="D115" s="304"/>
      <c r="E115" s="304"/>
      <c r="F115" s="327" t="s">
        <v>1575</v>
      </c>
      <c r="G115" s="304"/>
      <c r="H115" s="304" t="s">
        <v>1619</v>
      </c>
      <c r="I115" s="304" t="s">
        <v>1610</v>
      </c>
      <c r="J115" s="304"/>
      <c r="K115" s="318"/>
    </row>
    <row r="116" spans="2:11" s="1" customFormat="1" ht="15" customHeight="1">
      <c r="B116" s="329"/>
      <c r="C116" s="304" t="s">
        <v>48</v>
      </c>
      <c r="D116" s="304"/>
      <c r="E116" s="304"/>
      <c r="F116" s="327" t="s">
        <v>1575</v>
      </c>
      <c r="G116" s="304"/>
      <c r="H116" s="304" t="s">
        <v>1620</v>
      </c>
      <c r="I116" s="304" t="s">
        <v>1610</v>
      </c>
      <c r="J116" s="304"/>
      <c r="K116" s="318"/>
    </row>
    <row r="117" spans="2:11" s="1" customFormat="1" ht="15" customHeight="1">
      <c r="B117" s="329"/>
      <c r="C117" s="304" t="s">
        <v>57</v>
      </c>
      <c r="D117" s="304"/>
      <c r="E117" s="304"/>
      <c r="F117" s="327" t="s">
        <v>1575</v>
      </c>
      <c r="G117" s="304"/>
      <c r="H117" s="304" t="s">
        <v>1621</v>
      </c>
      <c r="I117" s="304" t="s">
        <v>1622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1623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1569</v>
      </c>
      <c r="D123" s="319"/>
      <c r="E123" s="319"/>
      <c r="F123" s="319" t="s">
        <v>1570</v>
      </c>
      <c r="G123" s="320"/>
      <c r="H123" s="319" t="s">
        <v>54</v>
      </c>
      <c r="I123" s="319" t="s">
        <v>57</v>
      </c>
      <c r="J123" s="319" t="s">
        <v>1571</v>
      </c>
      <c r="K123" s="348"/>
    </row>
    <row r="124" spans="2:11" s="1" customFormat="1" ht="17.25" customHeight="1">
      <c r="B124" s="347"/>
      <c r="C124" s="321" t="s">
        <v>1572</v>
      </c>
      <c r="D124" s="321"/>
      <c r="E124" s="321"/>
      <c r="F124" s="322" t="s">
        <v>1573</v>
      </c>
      <c r="G124" s="323"/>
      <c r="H124" s="321"/>
      <c r="I124" s="321"/>
      <c r="J124" s="321" t="s">
        <v>1574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1578</v>
      </c>
      <c r="D126" s="326"/>
      <c r="E126" s="326"/>
      <c r="F126" s="327" t="s">
        <v>1575</v>
      </c>
      <c r="G126" s="304"/>
      <c r="H126" s="304" t="s">
        <v>1615</v>
      </c>
      <c r="I126" s="304" t="s">
        <v>1577</v>
      </c>
      <c r="J126" s="304">
        <v>120</v>
      </c>
      <c r="K126" s="352"/>
    </row>
    <row r="127" spans="2:11" s="1" customFormat="1" ht="15" customHeight="1">
      <c r="B127" s="349"/>
      <c r="C127" s="304" t="s">
        <v>1624</v>
      </c>
      <c r="D127" s="304"/>
      <c r="E127" s="304"/>
      <c r="F127" s="327" t="s">
        <v>1575</v>
      </c>
      <c r="G127" s="304"/>
      <c r="H127" s="304" t="s">
        <v>1625</v>
      </c>
      <c r="I127" s="304" t="s">
        <v>1577</v>
      </c>
      <c r="J127" s="304" t="s">
        <v>1626</v>
      </c>
      <c r="K127" s="352"/>
    </row>
    <row r="128" spans="2:11" s="1" customFormat="1" ht="15" customHeight="1">
      <c r="B128" s="349"/>
      <c r="C128" s="304" t="s">
        <v>1523</v>
      </c>
      <c r="D128" s="304"/>
      <c r="E128" s="304"/>
      <c r="F128" s="327" t="s">
        <v>1575</v>
      </c>
      <c r="G128" s="304"/>
      <c r="H128" s="304" t="s">
        <v>1627</v>
      </c>
      <c r="I128" s="304" t="s">
        <v>1577</v>
      </c>
      <c r="J128" s="304" t="s">
        <v>1626</v>
      </c>
      <c r="K128" s="352"/>
    </row>
    <row r="129" spans="2:11" s="1" customFormat="1" ht="15" customHeight="1">
      <c r="B129" s="349"/>
      <c r="C129" s="304" t="s">
        <v>1586</v>
      </c>
      <c r="D129" s="304"/>
      <c r="E129" s="304"/>
      <c r="F129" s="327" t="s">
        <v>1581</v>
      </c>
      <c r="G129" s="304"/>
      <c r="H129" s="304" t="s">
        <v>1587</v>
      </c>
      <c r="I129" s="304" t="s">
        <v>1577</v>
      </c>
      <c r="J129" s="304">
        <v>15</v>
      </c>
      <c r="K129" s="352"/>
    </row>
    <row r="130" spans="2:11" s="1" customFormat="1" ht="15" customHeight="1">
      <c r="B130" s="349"/>
      <c r="C130" s="330" t="s">
        <v>1588</v>
      </c>
      <c r="D130" s="330"/>
      <c r="E130" s="330"/>
      <c r="F130" s="331" t="s">
        <v>1581</v>
      </c>
      <c r="G130" s="330"/>
      <c r="H130" s="330" t="s">
        <v>1589</v>
      </c>
      <c r="I130" s="330" t="s">
        <v>1577</v>
      </c>
      <c r="J130" s="330">
        <v>15</v>
      </c>
      <c r="K130" s="352"/>
    </row>
    <row r="131" spans="2:11" s="1" customFormat="1" ht="15" customHeight="1">
      <c r="B131" s="349"/>
      <c r="C131" s="330" t="s">
        <v>1590</v>
      </c>
      <c r="D131" s="330"/>
      <c r="E131" s="330"/>
      <c r="F131" s="331" t="s">
        <v>1581</v>
      </c>
      <c r="G131" s="330"/>
      <c r="H131" s="330" t="s">
        <v>1591</v>
      </c>
      <c r="I131" s="330" t="s">
        <v>1577</v>
      </c>
      <c r="J131" s="330">
        <v>20</v>
      </c>
      <c r="K131" s="352"/>
    </row>
    <row r="132" spans="2:11" s="1" customFormat="1" ht="15" customHeight="1">
      <c r="B132" s="349"/>
      <c r="C132" s="330" t="s">
        <v>1592</v>
      </c>
      <c r="D132" s="330"/>
      <c r="E132" s="330"/>
      <c r="F132" s="331" t="s">
        <v>1581</v>
      </c>
      <c r="G132" s="330"/>
      <c r="H132" s="330" t="s">
        <v>1593</v>
      </c>
      <c r="I132" s="330" t="s">
        <v>1577</v>
      </c>
      <c r="J132" s="330">
        <v>20</v>
      </c>
      <c r="K132" s="352"/>
    </row>
    <row r="133" spans="2:11" s="1" customFormat="1" ht="15" customHeight="1">
      <c r="B133" s="349"/>
      <c r="C133" s="304" t="s">
        <v>1580</v>
      </c>
      <c r="D133" s="304"/>
      <c r="E133" s="304"/>
      <c r="F133" s="327" t="s">
        <v>1581</v>
      </c>
      <c r="G133" s="304"/>
      <c r="H133" s="304" t="s">
        <v>1615</v>
      </c>
      <c r="I133" s="304" t="s">
        <v>1577</v>
      </c>
      <c r="J133" s="304">
        <v>50</v>
      </c>
      <c r="K133" s="352"/>
    </row>
    <row r="134" spans="2:11" s="1" customFormat="1" ht="15" customHeight="1">
      <c r="B134" s="349"/>
      <c r="C134" s="304" t="s">
        <v>1594</v>
      </c>
      <c r="D134" s="304"/>
      <c r="E134" s="304"/>
      <c r="F134" s="327" t="s">
        <v>1581</v>
      </c>
      <c r="G134" s="304"/>
      <c r="H134" s="304" t="s">
        <v>1615</v>
      </c>
      <c r="I134" s="304" t="s">
        <v>1577</v>
      </c>
      <c r="J134" s="304">
        <v>50</v>
      </c>
      <c r="K134" s="352"/>
    </row>
    <row r="135" spans="2:11" s="1" customFormat="1" ht="15" customHeight="1">
      <c r="B135" s="349"/>
      <c r="C135" s="304" t="s">
        <v>1600</v>
      </c>
      <c r="D135" s="304"/>
      <c r="E135" s="304"/>
      <c r="F135" s="327" t="s">
        <v>1581</v>
      </c>
      <c r="G135" s="304"/>
      <c r="H135" s="304" t="s">
        <v>1615</v>
      </c>
      <c r="I135" s="304" t="s">
        <v>1577</v>
      </c>
      <c r="J135" s="304">
        <v>50</v>
      </c>
      <c r="K135" s="352"/>
    </row>
    <row r="136" spans="2:11" s="1" customFormat="1" ht="15" customHeight="1">
      <c r="B136" s="349"/>
      <c r="C136" s="304" t="s">
        <v>1602</v>
      </c>
      <c r="D136" s="304"/>
      <c r="E136" s="304"/>
      <c r="F136" s="327" t="s">
        <v>1581</v>
      </c>
      <c r="G136" s="304"/>
      <c r="H136" s="304" t="s">
        <v>1615</v>
      </c>
      <c r="I136" s="304" t="s">
        <v>1577</v>
      </c>
      <c r="J136" s="304">
        <v>50</v>
      </c>
      <c r="K136" s="352"/>
    </row>
    <row r="137" spans="2:11" s="1" customFormat="1" ht="15" customHeight="1">
      <c r="B137" s="349"/>
      <c r="C137" s="304" t="s">
        <v>1603</v>
      </c>
      <c r="D137" s="304"/>
      <c r="E137" s="304"/>
      <c r="F137" s="327" t="s">
        <v>1581</v>
      </c>
      <c r="G137" s="304"/>
      <c r="H137" s="304" t="s">
        <v>1628</v>
      </c>
      <c r="I137" s="304" t="s">
        <v>1577</v>
      </c>
      <c r="J137" s="304">
        <v>255</v>
      </c>
      <c r="K137" s="352"/>
    </row>
    <row r="138" spans="2:11" s="1" customFormat="1" ht="15" customHeight="1">
      <c r="B138" s="349"/>
      <c r="C138" s="304" t="s">
        <v>1605</v>
      </c>
      <c r="D138" s="304"/>
      <c r="E138" s="304"/>
      <c r="F138" s="327" t="s">
        <v>1575</v>
      </c>
      <c r="G138" s="304"/>
      <c r="H138" s="304" t="s">
        <v>1629</v>
      </c>
      <c r="I138" s="304" t="s">
        <v>1607</v>
      </c>
      <c r="J138" s="304"/>
      <c r="K138" s="352"/>
    </row>
    <row r="139" spans="2:11" s="1" customFormat="1" ht="15" customHeight="1">
      <c r="B139" s="349"/>
      <c r="C139" s="304" t="s">
        <v>1608</v>
      </c>
      <c r="D139" s="304"/>
      <c r="E139" s="304"/>
      <c r="F139" s="327" t="s">
        <v>1575</v>
      </c>
      <c r="G139" s="304"/>
      <c r="H139" s="304" t="s">
        <v>1630</v>
      </c>
      <c r="I139" s="304" t="s">
        <v>1610</v>
      </c>
      <c r="J139" s="304"/>
      <c r="K139" s="352"/>
    </row>
    <row r="140" spans="2:11" s="1" customFormat="1" ht="15" customHeight="1">
      <c r="B140" s="349"/>
      <c r="C140" s="304" t="s">
        <v>1611</v>
      </c>
      <c r="D140" s="304"/>
      <c r="E140" s="304"/>
      <c r="F140" s="327" t="s">
        <v>1575</v>
      </c>
      <c r="G140" s="304"/>
      <c r="H140" s="304" t="s">
        <v>1611</v>
      </c>
      <c r="I140" s="304" t="s">
        <v>1610</v>
      </c>
      <c r="J140" s="304"/>
      <c r="K140" s="352"/>
    </row>
    <row r="141" spans="2:11" s="1" customFormat="1" ht="15" customHeight="1">
      <c r="B141" s="349"/>
      <c r="C141" s="304" t="s">
        <v>38</v>
      </c>
      <c r="D141" s="304"/>
      <c r="E141" s="304"/>
      <c r="F141" s="327" t="s">
        <v>1575</v>
      </c>
      <c r="G141" s="304"/>
      <c r="H141" s="304" t="s">
        <v>1631</v>
      </c>
      <c r="I141" s="304" t="s">
        <v>1610</v>
      </c>
      <c r="J141" s="304"/>
      <c r="K141" s="352"/>
    </row>
    <row r="142" spans="2:11" s="1" customFormat="1" ht="15" customHeight="1">
      <c r="B142" s="349"/>
      <c r="C142" s="304" t="s">
        <v>1632</v>
      </c>
      <c r="D142" s="304"/>
      <c r="E142" s="304"/>
      <c r="F142" s="327" t="s">
        <v>1575</v>
      </c>
      <c r="G142" s="304"/>
      <c r="H142" s="304" t="s">
        <v>1633</v>
      </c>
      <c r="I142" s="304" t="s">
        <v>1610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1634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1569</v>
      </c>
      <c r="D148" s="319"/>
      <c r="E148" s="319"/>
      <c r="F148" s="319" t="s">
        <v>1570</v>
      </c>
      <c r="G148" s="320"/>
      <c r="H148" s="319" t="s">
        <v>54</v>
      </c>
      <c r="I148" s="319" t="s">
        <v>57</v>
      </c>
      <c r="J148" s="319" t="s">
        <v>1571</v>
      </c>
      <c r="K148" s="318"/>
    </row>
    <row r="149" spans="2:11" s="1" customFormat="1" ht="17.25" customHeight="1">
      <c r="B149" s="316"/>
      <c r="C149" s="321" t="s">
        <v>1572</v>
      </c>
      <c r="D149" s="321"/>
      <c r="E149" s="321"/>
      <c r="F149" s="322" t="s">
        <v>1573</v>
      </c>
      <c r="G149" s="323"/>
      <c r="H149" s="321"/>
      <c r="I149" s="321"/>
      <c r="J149" s="321" t="s">
        <v>1574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1578</v>
      </c>
      <c r="D151" s="304"/>
      <c r="E151" s="304"/>
      <c r="F151" s="357" t="s">
        <v>1575</v>
      </c>
      <c r="G151" s="304"/>
      <c r="H151" s="356" t="s">
        <v>1615</v>
      </c>
      <c r="I151" s="356" t="s">
        <v>1577</v>
      </c>
      <c r="J151" s="356">
        <v>120</v>
      </c>
      <c r="K151" s="352"/>
    </row>
    <row r="152" spans="2:11" s="1" customFormat="1" ht="15" customHeight="1">
      <c r="B152" s="329"/>
      <c r="C152" s="356" t="s">
        <v>1624</v>
      </c>
      <c r="D152" s="304"/>
      <c r="E152" s="304"/>
      <c r="F152" s="357" t="s">
        <v>1575</v>
      </c>
      <c r="G152" s="304"/>
      <c r="H152" s="356" t="s">
        <v>1635</v>
      </c>
      <c r="I152" s="356" t="s">
        <v>1577</v>
      </c>
      <c r="J152" s="356" t="s">
        <v>1626</v>
      </c>
      <c r="K152" s="352"/>
    </row>
    <row r="153" spans="2:11" s="1" customFormat="1" ht="15" customHeight="1">
      <c r="B153" s="329"/>
      <c r="C153" s="356" t="s">
        <v>1523</v>
      </c>
      <c r="D153" s="304"/>
      <c r="E153" s="304"/>
      <c r="F153" s="357" t="s">
        <v>1575</v>
      </c>
      <c r="G153" s="304"/>
      <c r="H153" s="356" t="s">
        <v>1636</v>
      </c>
      <c r="I153" s="356" t="s">
        <v>1577</v>
      </c>
      <c r="J153" s="356" t="s">
        <v>1626</v>
      </c>
      <c r="K153" s="352"/>
    </row>
    <row r="154" spans="2:11" s="1" customFormat="1" ht="15" customHeight="1">
      <c r="B154" s="329"/>
      <c r="C154" s="356" t="s">
        <v>1580</v>
      </c>
      <c r="D154" s="304"/>
      <c r="E154" s="304"/>
      <c r="F154" s="357" t="s">
        <v>1581</v>
      </c>
      <c r="G154" s="304"/>
      <c r="H154" s="356" t="s">
        <v>1615</v>
      </c>
      <c r="I154" s="356" t="s">
        <v>1577</v>
      </c>
      <c r="J154" s="356">
        <v>50</v>
      </c>
      <c r="K154" s="352"/>
    </row>
    <row r="155" spans="2:11" s="1" customFormat="1" ht="15" customHeight="1">
      <c r="B155" s="329"/>
      <c r="C155" s="356" t="s">
        <v>1583</v>
      </c>
      <c r="D155" s="304"/>
      <c r="E155" s="304"/>
      <c r="F155" s="357" t="s">
        <v>1575</v>
      </c>
      <c r="G155" s="304"/>
      <c r="H155" s="356" t="s">
        <v>1615</v>
      </c>
      <c r="I155" s="356" t="s">
        <v>1585</v>
      </c>
      <c r="J155" s="356"/>
      <c r="K155" s="352"/>
    </row>
    <row r="156" spans="2:11" s="1" customFormat="1" ht="15" customHeight="1">
      <c r="B156" s="329"/>
      <c r="C156" s="356" t="s">
        <v>1594</v>
      </c>
      <c r="D156" s="304"/>
      <c r="E156" s="304"/>
      <c r="F156" s="357" t="s">
        <v>1581</v>
      </c>
      <c r="G156" s="304"/>
      <c r="H156" s="356" t="s">
        <v>1615</v>
      </c>
      <c r="I156" s="356" t="s">
        <v>1577</v>
      </c>
      <c r="J156" s="356">
        <v>50</v>
      </c>
      <c r="K156" s="352"/>
    </row>
    <row r="157" spans="2:11" s="1" customFormat="1" ht="15" customHeight="1">
      <c r="B157" s="329"/>
      <c r="C157" s="356" t="s">
        <v>1602</v>
      </c>
      <c r="D157" s="304"/>
      <c r="E157" s="304"/>
      <c r="F157" s="357" t="s">
        <v>1581</v>
      </c>
      <c r="G157" s="304"/>
      <c r="H157" s="356" t="s">
        <v>1615</v>
      </c>
      <c r="I157" s="356" t="s">
        <v>1577</v>
      </c>
      <c r="J157" s="356">
        <v>50</v>
      </c>
      <c r="K157" s="352"/>
    </row>
    <row r="158" spans="2:11" s="1" customFormat="1" ht="15" customHeight="1">
      <c r="B158" s="329"/>
      <c r="C158" s="356" t="s">
        <v>1600</v>
      </c>
      <c r="D158" s="304"/>
      <c r="E158" s="304"/>
      <c r="F158" s="357" t="s">
        <v>1581</v>
      </c>
      <c r="G158" s="304"/>
      <c r="H158" s="356" t="s">
        <v>1615</v>
      </c>
      <c r="I158" s="356" t="s">
        <v>1577</v>
      </c>
      <c r="J158" s="356">
        <v>50</v>
      </c>
      <c r="K158" s="352"/>
    </row>
    <row r="159" spans="2:11" s="1" customFormat="1" ht="15" customHeight="1">
      <c r="B159" s="329"/>
      <c r="C159" s="356" t="s">
        <v>92</v>
      </c>
      <c r="D159" s="304"/>
      <c r="E159" s="304"/>
      <c r="F159" s="357" t="s">
        <v>1575</v>
      </c>
      <c r="G159" s="304"/>
      <c r="H159" s="356" t="s">
        <v>1637</v>
      </c>
      <c r="I159" s="356" t="s">
        <v>1577</v>
      </c>
      <c r="J159" s="356" t="s">
        <v>1638</v>
      </c>
      <c r="K159" s="352"/>
    </row>
    <row r="160" spans="2:11" s="1" customFormat="1" ht="15" customHeight="1">
      <c r="B160" s="329"/>
      <c r="C160" s="356" t="s">
        <v>1639</v>
      </c>
      <c r="D160" s="304"/>
      <c r="E160" s="304"/>
      <c r="F160" s="357" t="s">
        <v>1575</v>
      </c>
      <c r="G160" s="304"/>
      <c r="H160" s="356" t="s">
        <v>1640</v>
      </c>
      <c r="I160" s="356" t="s">
        <v>1610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1641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1569</v>
      </c>
      <c r="D166" s="319"/>
      <c r="E166" s="319"/>
      <c r="F166" s="319" t="s">
        <v>1570</v>
      </c>
      <c r="G166" s="361"/>
      <c r="H166" s="362" t="s">
        <v>54</v>
      </c>
      <c r="I166" s="362" t="s">
        <v>57</v>
      </c>
      <c r="J166" s="319" t="s">
        <v>1571</v>
      </c>
      <c r="K166" s="296"/>
    </row>
    <row r="167" spans="2:11" s="1" customFormat="1" ht="17.25" customHeight="1">
      <c r="B167" s="297"/>
      <c r="C167" s="321" t="s">
        <v>1572</v>
      </c>
      <c r="D167" s="321"/>
      <c r="E167" s="321"/>
      <c r="F167" s="322" t="s">
        <v>1573</v>
      </c>
      <c r="G167" s="363"/>
      <c r="H167" s="364"/>
      <c r="I167" s="364"/>
      <c r="J167" s="321" t="s">
        <v>1574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1578</v>
      </c>
      <c r="D169" s="304"/>
      <c r="E169" s="304"/>
      <c r="F169" s="327" t="s">
        <v>1575</v>
      </c>
      <c r="G169" s="304"/>
      <c r="H169" s="304" t="s">
        <v>1615</v>
      </c>
      <c r="I169" s="304" t="s">
        <v>1577</v>
      </c>
      <c r="J169" s="304">
        <v>120</v>
      </c>
      <c r="K169" s="352"/>
    </row>
    <row r="170" spans="2:11" s="1" customFormat="1" ht="15" customHeight="1">
      <c r="B170" s="329"/>
      <c r="C170" s="304" t="s">
        <v>1624</v>
      </c>
      <c r="D170" s="304"/>
      <c r="E170" s="304"/>
      <c r="F170" s="327" t="s">
        <v>1575</v>
      </c>
      <c r="G170" s="304"/>
      <c r="H170" s="304" t="s">
        <v>1625</v>
      </c>
      <c r="I170" s="304" t="s">
        <v>1577</v>
      </c>
      <c r="J170" s="304" t="s">
        <v>1626</v>
      </c>
      <c r="K170" s="352"/>
    </row>
    <row r="171" spans="2:11" s="1" customFormat="1" ht="15" customHeight="1">
      <c r="B171" s="329"/>
      <c r="C171" s="304" t="s">
        <v>1523</v>
      </c>
      <c r="D171" s="304"/>
      <c r="E171" s="304"/>
      <c r="F171" s="327" t="s">
        <v>1575</v>
      </c>
      <c r="G171" s="304"/>
      <c r="H171" s="304" t="s">
        <v>1642</v>
      </c>
      <c r="I171" s="304" t="s">
        <v>1577</v>
      </c>
      <c r="J171" s="304" t="s">
        <v>1626</v>
      </c>
      <c r="K171" s="352"/>
    </row>
    <row r="172" spans="2:11" s="1" customFormat="1" ht="15" customHeight="1">
      <c r="B172" s="329"/>
      <c r="C172" s="304" t="s">
        <v>1580</v>
      </c>
      <c r="D172" s="304"/>
      <c r="E172" s="304"/>
      <c r="F172" s="327" t="s">
        <v>1581</v>
      </c>
      <c r="G172" s="304"/>
      <c r="H172" s="304" t="s">
        <v>1642</v>
      </c>
      <c r="I172" s="304" t="s">
        <v>1577</v>
      </c>
      <c r="J172" s="304">
        <v>50</v>
      </c>
      <c r="K172" s="352"/>
    </row>
    <row r="173" spans="2:11" s="1" customFormat="1" ht="15" customHeight="1">
      <c r="B173" s="329"/>
      <c r="C173" s="304" t="s">
        <v>1583</v>
      </c>
      <c r="D173" s="304"/>
      <c r="E173" s="304"/>
      <c r="F173" s="327" t="s">
        <v>1575</v>
      </c>
      <c r="G173" s="304"/>
      <c r="H173" s="304" t="s">
        <v>1642</v>
      </c>
      <c r="I173" s="304" t="s">
        <v>1585</v>
      </c>
      <c r="J173" s="304"/>
      <c r="K173" s="352"/>
    </row>
    <row r="174" spans="2:11" s="1" customFormat="1" ht="15" customHeight="1">
      <c r="B174" s="329"/>
      <c r="C174" s="304" t="s">
        <v>1594</v>
      </c>
      <c r="D174" s="304"/>
      <c r="E174" s="304"/>
      <c r="F174" s="327" t="s">
        <v>1581</v>
      </c>
      <c r="G174" s="304"/>
      <c r="H174" s="304" t="s">
        <v>1642</v>
      </c>
      <c r="I174" s="304" t="s">
        <v>1577</v>
      </c>
      <c r="J174" s="304">
        <v>50</v>
      </c>
      <c r="K174" s="352"/>
    </row>
    <row r="175" spans="2:11" s="1" customFormat="1" ht="15" customHeight="1">
      <c r="B175" s="329"/>
      <c r="C175" s="304" t="s">
        <v>1602</v>
      </c>
      <c r="D175" s="304"/>
      <c r="E175" s="304"/>
      <c r="F175" s="327" t="s">
        <v>1581</v>
      </c>
      <c r="G175" s="304"/>
      <c r="H175" s="304" t="s">
        <v>1642</v>
      </c>
      <c r="I175" s="304" t="s">
        <v>1577</v>
      </c>
      <c r="J175" s="304">
        <v>50</v>
      </c>
      <c r="K175" s="352"/>
    </row>
    <row r="176" spans="2:11" s="1" customFormat="1" ht="15" customHeight="1">
      <c r="B176" s="329"/>
      <c r="C176" s="304" t="s">
        <v>1600</v>
      </c>
      <c r="D176" s="304"/>
      <c r="E176" s="304"/>
      <c r="F176" s="327" t="s">
        <v>1581</v>
      </c>
      <c r="G176" s="304"/>
      <c r="H176" s="304" t="s">
        <v>1642</v>
      </c>
      <c r="I176" s="304" t="s">
        <v>1577</v>
      </c>
      <c r="J176" s="304">
        <v>50</v>
      </c>
      <c r="K176" s="352"/>
    </row>
    <row r="177" spans="2:11" s="1" customFormat="1" ht="15" customHeight="1">
      <c r="B177" s="329"/>
      <c r="C177" s="304" t="s">
        <v>100</v>
      </c>
      <c r="D177" s="304"/>
      <c r="E177" s="304"/>
      <c r="F177" s="327" t="s">
        <v>1575</v>
      </c>
      <c r="G177" s="304"/>
      <c r="H177" s="304" t="s">
        <v>1643</v>
      </c>
      <c r="I177" s="304" t="s">
        <v>1644</v>
      </c>
      <c r="J177" s="304"/>
      <c r="K177" s="352"/>
    </row>
    <row r="178" spans="2:11" s="1" customFormat="1" ht="15" customHeight="1">
      <c r="B178" s="329"/>
      <c r="C178" s="304" t="s">
        <v>57</v>
      </c>
      <c r="D178" s="304"/>
      <c r="E178" s="304"/>
      <c r="F178" s="327" t="s">
        <v>1575</v>
      </c>
      <c r="G178" s="304"/>
      <c r="H178" s="304" t="s">
        <v>1645</v>
      </c>
      <c r="I178" s="304" t="s">
        <v>1646</v>
      </c>
      <c r="J178" s="304">
        <v>1</v>
      </c>
      <c r="K178" s="352"/>
    </row>
    <row r="179" spans="2:11" s="1" customFormat="1" ht="15" customHeight="1">
      <c r="B179" s="329"/>
      <c r="C179" s="304" t="s">
        <v>53</v>
      </c>
      <c r="D179" s="304"/>
      <c r="E179" s="304"/>
      <c r="F179" s="327" t="s">
        <v>1575</v>
      </c>
      <c r="G179" s="304"/>
      <c r="H179" s="304" t="s">
        <v>1647</v>
      </c>
      <c r="I179" s="304" t="s">
        <v>1577</v>
      </c>
      <c r="J179" s="304">
        <v>20</v>
      </c>
      <c r="K179" s="352"/>
    </row>
    <row r="180" spans="2:11" s="1" customFormat="1" ht="15" customHeight="1">
      <c r="B180" s="329"/>
      <c r="C180" s="304" t="s">
        <v>54</v>
      </c>
      <c r="D180" s="304"/>
      <c r="E180" s="304"/>
      <c r="F180" s="327" t="s">
        <v>1575</v>
      </c>
      <c r="G180" s="304"/>
      <c r="H180" s="304" t="s">
        <v>1648</v>
      </c>
      <c r="I180" s="304" t="s">
        <v>1577</v>
      </c>
      <c r="J180" s="304">
        <v>255</v>
      </c>
      <c r="K180" s="352"/>
    </row>
    <row r="181" spans="2:11" s="1" customFormat="1" ht="15" customHeight="1">
      <c r="B181" s="329"/>
      <c r="C181" s="304" t="s">
        <v>101</v>
      </c>
      <c r="D181" s="304"/>
      <c r="E181" s="304"/>
      <c r="F181" s="327" t="s">
        <v>1575</v>
      </c>
      <c r="G181" s="304"/>
      <c r="H181" s="304" t="s">
        <v>1539</v>
      </c>
      <c r="I181" s="304" t="s">
        <v>1577</v>
      </c>
      <c r="J181" s="304">
        <v>10</v>
      </c>
      <c r="K181" s="352"/>
    </row>
    <row r="182" spans="2:11" s="1" customFormat="1" ht="15" customHeight="1">
      <c r="B182" s="329"/>
      <c r="C182" s="304" t="s">
        <v>102</v>
      </c>
      <c r="D182" s="304"/>
      <c r="E182" s="304"/>
      <c r="F182" s="327" t="s">
        <v>1575</v>
      </c>
      <c r="G182" s="304"/>
      <c r="H182" s="304" t="s">
        <v>1649</v>
      </c>
      <c r="I182" s="304" t="s">
        <v>1610</v>
      </c>
      <c r="J182" s="304"/>
      <c r="K182" s="352"/>
    </row>
    <row r="183" spans="2:11" s="1" customFormat="1" ht="15" customHeight="1">
      <c r="B183" s="329"/>
      <c r="C183" s="304" t="s">
        <v>1650</v>
      </c>
      <c r="D183" s="304"/>
      <c r="E183" s="304"/>
      <c r="F183" s="327" t="s">
        <v>1575</v>
      </c>
      <c r="G183" s="304"/>
      <c r="H183" s="304" t="s">
        <v>1651</v>
      </c>
      <c r="I183" s="304" t="s">
        <v>1610</v>
      </c>
      <c r="J183" s="304"/>
      <c r="K183" s="352"/>
    </row>
    <row r="184" spans="2:11" s="1" customFormat="1" ht="15" customHeight="1">
      <c r="B184" s="329"/>
      <c r="C184" s="304" t="s">
        <v>1639</v>
      </c>
      <c r="D184" s="304"/>
      <c r="E184" s="304"/>
      <c r="F184" s="327" t="s">
        <v>1575</v>
      </c>
      <c r="G184" s="304"/>
      <c r="H184" s="304" t="s">
        <v>1652</v>
      </c>
      <c r="I184" s="304" t="s">
        <v>1610</v>
      </c>
      <c r="J184" s="304"/>
      <c r="K184" s="352"/>
    </row>
    <row r="185" spans="2:11" s="1" customFormat="1" ht="15" customHeight="1">
      <c r="B185" s="329"/>
      <c r="C185" s="304" t="s">
        <v>104</v>
      </c>
      <c r="D185" s="304"/>
      <c r="E185" s="304"/>
      <c r="F185" s="327" t="s">
        <v>1581</v>
      </c>
      <c r="G185" s="304"/>
      <c r="H185" s="304" t="s">
        <v>1653</v>
      </c>
      <c r="I185" s="304" t="s">
        <v>1577</v>
      </c>
      <c r="J185" s="304">
        <v>50</v>
      </c>
      <c r="K185" s="352"/>
    </row>
    <row r="186" spans="2:11" s="1" customFormat="1" ht="15" customHeight="1">
      <c r="B186" s="329"/>
      <c r="C186" s="304" t="s">
        <v>1654</v>
      </c>
      <c r="D186" s="304"/>
      <c r="E186" s="304"/>
      <c r="F186" s="327" t="s">
        <v>1581</v>
      </c>
      <c r="G186" s="304"/>
      <c r="H186" s="304" t="s">
        <v>1655</v>
      </c>
      <c r="I186" s="304" t="s">
        <v>1656</v>
      </c>
      <c r="J186" s="304"/>
      <c r="K186" s="352"/>
    </row>
    <row r="187" spans="2:11" s="1" customFormat="1" ht="15" customHeight="1">
      <c r="B187" s="329"/>
      <c r="C187" s="304" t="s">
        <v>1657</v>
      </c>
      <c r="D187" s="304"/>
      <c r="E187" s="304"/>
      <c r="F187" s="327" t="s">
        <v>1581</v>
      </c>
      <c r="G187" s="304"/>
      <c r="H187" s="304" t="s">
        <v>1658</v>
      </c>
      <c r="I187" s="304" t="s">
        <v>1656</v>
      </c>
      <c r="J187" s="304"/>
      <c r="K187" s="352"/>
    </row>
    <row r="188" spans="2:11" s="1" customFormat="1" ht="15" customHeight="1">
      <c r="B188" s="329"/>
      <c r="C188" s="304" t="s">
        <v>1659</v>
      </c>
      <c r="D188" s="304"/>
      <c r="E188" s="304"/>
      <c r="F188" s="327" t="s">
        <v>1581</v>
      </c>
      <c r="G188" s="304"/>
      <c r="H188" s="304" t="s">
        <v>1660</v>
      </c>
      <c r="I188" s="304" t="s">
        <v>1656</v>
      </c>
      <c r="J188" s="304"/>
      <c r="K188" s="352"/>
    </row>
    <row r="189" spans="2:11" s="1" customFormat="1" ht="15" customHeight="1">
      <c r="B189" s="329"/>
      <c r="C189" s="365" t="s">
        <v>1661</v>
      </c>
      <c r="D189" s="304"/>
      <c r="E189" s="304"/>
      <c r="F189" s="327" t="s">
        <v>1581</v>
      </c>
      <c r="G189" s="304"/>
      <c r="H189" s="304" t="s">
        <v>1662</v>
      </c>
      <c r="I189" s="304" t="s">
        <v>1663</v>
      </c>
      <c r="J189" s="366" t="s">
        <v>1664</v>
      </c>
      <c r="K189" s="352"/>
    </row>
    <row r="190" spans="2:11" s="1" customFormat="1" ht="15" customHeight="1">
      <c r="B190" s="329"/>
      <c r="C190" s="365" t="s">
        <v>42</v>
      </c>
      <c r="D190" s="304"/>
      <c r="E190" s="304"/>
      <c r="F190" s="327" t="s">
        <v>1575</v>
      </c>
      <c r="G190" s="304"/>
      <c r="H190" s="301" t="s">
        <v>1665</v>
      </c>
      <c r="I190" s="304" t="s">
        <v>1666</v>
      </c>
      <c r="J190" s="304"/>
      <c r="K190" s="352"/>
    </row>
    <row r="191" spans="2:11" s="1" customFormat="1" ht="15" customHeight="1">
      <c r="B191" s="329"/>
      <c r="C191" s="365" t="s">
        <v>1667</v>
      </c>
      <c r="D191" s="304"/>
      <c r="E191" s="304"/>
      <c r="F191" s="327" t="s">
        <v>1575</v>
      </c>
      <c r="G191" s="304"/>
      <c r="H191" s="304" t="s">
        <v>1668</v>
      </c>
      <c r="I191" s="304" t="s">
        <v>1610</v>
      </c>
      <c r="J191" s="304"/>
      <c r="K191" s="352"/>
    </row>
    <row r="192" spans="2:11" s="1" customFormat="1" ht="15" customHeight="1">
      <c r="B192" s="329"/>
      <c r="C192" s="365" t="s">
        <v>1669</v>
      </c>
      <c r="D192" s="304"/>
      <c r="E192" s="304"/>
      <c r="F192" s="327" t="s">
        <v>1575</v>
      </c>
      <c r="G192" s="304"/>
      <c r="H192" s="304" t="s">
        <v>1670</v>
      </c>
      <c r="I192" s="304" t="s">
        <v>1610</v>
      </c>
      <c r="J192" s="304"/>
      <c r="K192" s="352"/>
    </row>
    <row r="193" spans="2:11" s="1" customFormat="1" ht="15" customHeight="1">
      <c r="B193" s="329"/>
      <c r="C193" s="365" t="s">
        <v>1671</v>
      </c>
      <c r="D193" s="304"/>
      <c r="E193" s="304"/>
      <c r="F193" s="327" t="s">
        <v>1581</v>
      </c>
      <c r="G193" s="304"/>
      <c r="H193" s="304" t="s">
        <v>1672</v>
      </c>
      <c r="I193" s="304" t="s">
        <v>1610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1673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1674</v>
      </c>
      <c r="D200" s="368"/>
      <c r="E200" s="368"/>
      <c r="F200" s="368" t="s">
        <v>1675</v>
      </c>
      <c r="G200" s="369"/>
      <c r="H200" s="368" t="s">
        <v>1676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1666</v>
      </c>
      <c r="D202" s="304"/>
      <c r="E202" s="304"/>
      <c r="F202" s="327" t="s">
        <v>43</v>
      </c>
      <c r="G202" s="304"/>
      <c r="H202" s="304" t="s">
        <v>1677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44</v>
      </c>
      <c r="G203" s="304"/>
      <c r="H203" s="304" t="s">
        <v>1678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47</v>
      </c>
      <c r="G204" s="304"/>
      <c r="H204" s="304" t="s">
        <v>1679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45</v>
      </c>
      <c r="G205" s="304"/>
      <c r="H205" s="304" t="s">
        <v>1680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46</v>
      </c>
      <c r="G206" s="304"/>
      <c r="H206" s="304" t="s">
        <v>1681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1622</v>
      </c>
      <c r="D208" s="304"/>
      <c r="E208" s="304"/>
      <c r="F208" s="327" t="s">
        <v>78</v>
      </c>
      <c r="G208" s="304"/>
      <c r="H208" s="304" t="s">
        <v>1682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1517</v>
      </c>
      <c r="G209" s="304"/>
      <c r="H209" s="304" t="s">
        <v>1518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1515</v>
      </c>
      <c r="G210" s="304"/>
      <c r="H210" s="304" t="s">
        <v>1683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1519</v>
      </c>
      <c r="G211" s="365"/>
      <c r="H211" s="356" t="s">
        <v>1520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1521</v>
      </c>
      <c r="G212" s="365"/>
      <c r="H212" s="356" t="s">
        <v>157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1646</v>
      </c>
      <c r="D214" s="304"/>
      <c r="E214" s="304"/>
      <c r="F214" s="327">
        <v>1</v>
      </c>
      <c r="G214" s="365"/>
      <c r="H214" s="356" t="s">
        <v>1684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1685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1686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1687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2023-10-27T08:01:19Z</dcterms:created>
  <dcterms:modified xsi:type="dcterms:W3CDTF">2023-10-27T08:01:27Z</dcterms:modified>
  <cp:category/>
  <cp:version/>
  <cp:contentType/>
  <cp:contentStatus/>
</cp:coreProperties>
</file>