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25 Bytové a nebytové prostory\015 Bývalá hygiena - ul. Petra Chelčického 1938\5_přípojka z ETI\3_VŘ\PD a VV\"/>
    </mc:Choice>
  </mc:AlternateContent>
  <xr:revisionPtr revIDLastSave="0" documentId="13_ncr:1_{5D3A4EFB-0982-47E6-928A-7ABC804019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9" i="12" l="1"/>
  <c r="F39" i="1" s="1"/>
  <c r="AD89" i="12"/>
  <c r="G39" i="1" s="1"/>
  <c r="G40" i="1" s="1"/>
  <c r="G25" i="1" s="1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21" i="12"/>
  <c r="G21" i="12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5" i="12"/>
  <c r="G35" i="12" s="1"/>
  <c r="I35" i="12"/>
  <c r="I34" i="12" s="1"/>
  <c r="K35" i="12"/>
  <c r="K34" i="12" s="1"/>
  <c r="O35" i="12"/>
  <c r="O34" i="12" s="1"/>
  <c r="Q35" i="12"/>
  <c r="Q34" i="12" s="1"/>
  <c r="U35" i="12"/>
  <c r="U34" i="12" s="1"/>
  <c r="F37" i="12"/>
  <c r="G37" i="12"/>
  <c r="M37" i="12" s="1"/>
  <c r="I37" i="12"/>
  <c r="I36" i="12" s="1"/>
  <c r="K37" i="12"/>
  <c r="K36" i="12" s="1"/>
  <c r="O37" i="12"/>
  <c r="Q37" i="12"/>
  <c r="U37" i="12"/>
  <c r="U36" i="12" s="1"/>
  <c r="F38" i="12"/>
  <c r="G38" i="12" s="1"/>
  <c r="M38" i="12" s="1"/>
  <c r="I38" i="12"/>
  <c r="K38" i="12"/>
  <c r="O38" i="12"/>
  <c r="Q38" i="12"/>
  <c r="U38" i="12"/>
  <c r="F40" i="12"/>
  <c r="G40" i="12" s="1"/>
  <c r="I40" i="12"/>
  <c r="I39" i="12" s="1"/>
  <c r="K40" i="12"/>
  <c r="K39" i="12" s="1"/>
  <c r="O40" i="12"/>
  <c r="O39" i="12" s="1"/>
  <c r="Q40" i="12"/>
  <c r="Q39" i="12" s="1"/>
  <c r="U40" i="12"/>
  <c r="U39" i="12" s="1"/>
  <c r="F42" i="12"/>
  <c r="G42" i="12" s="1"/>
  <c r="G41" i="12" s="1"/>
  <c r="I56" i="1" s="1"/>
  <c r="I42" i="12"/>
  <c r="I41" i="12" s="1"/>
  <c r="K42" i="12"/>
  <c r="K41" i="12" s="1"/>
  <c r="O42" i="12"/>
  <c r="O41" i="12" s="1"/>
  <c r="Q42" i="12"/>
  <c r="Q41" i="12" s="1"/>
  <c r="U42" i="12"/>
  <c r="U41" i="12" s="1"/>
  <c r="F44" i="12"/>
  <c r="G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51" i="12"/>
  <c r="G51" i="12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9" i="12"/>
  <c r="G59" i="12" s="1"/>
  <c r="I59" i="12"/>
  <c r="I58" i="12" s="1"/>
  <c r="K59" i="12"/>
  <c r="K58" i="12" s="1"/>
  <c r="O59" i="12"/>
  <c r="O58" i="12" s="1"/>
  <c r="Q59" i="12"/>
  <c r="Q58" i="12" s="1"/>
  <c r="U59" i="12"/>
  <c r="U58" i="12" s="1"/>
  <c r="F61" i="12"/>
  <c r="G61" i="12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/>
  <c r="M64" i="12" s="1"/>
  <c r="I64" i="12"/>
  <c r="K64" i="12"/>
  <c r="O64" i="12"/>
  <c r="Q64" i="12"/>
  <c r="U64" i="12"/>
  <c r="F65" i="12"/>
  <c r="G65" i="12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5" i="12"/>
  <c r="G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1" i="12"/>
  <c r="G81" i="12" s="1"/>
  <c r="M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F85" i="12"/>
  <c r="G85" i="12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I20" i="1"/>
  <c r="AZ46" i="1"/>
  <c r="AZ45" i="1"/>
  <c r="AZ44" i="1"/>
  <c r="AZ43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Q36" i="12" l="1"/>
  <c r="G8" i="12"/>
  <c r="I52" i="1" s="1"/>
  <c r="I39" i="1"/>
  <c r="I40" i="1" s="1"/>
  <c r="J39" i="1" s="1"/>
  <c r="J40" i="1" s="1"/>
  <c r="F40" i="1"/>
  <c r="G23" i="1" s="1"/>
  <c r="G29" i="1" s="1"/>
  <c r="I80" i="12"/>
  <c r="U50" i="12"/>
  <c r="K8" i="12"/>
  <c r="U60" i="12"/>
  <c r="I60" i="12"/>
  <c r="Q50" i="12"/>
  <c r="O43" i="12"/>
  <c r="U8" i="12"/>
  <c r="I8" i="12"/>
  <c r="U80" i="12"/>
  <c r="Q74" i="12"/>
  <c r="K60" i="12"/>
  <c r="I50" i="12"/>
  <c r="Q43" i="12"/>
  <c r="Q80" i="12"/>
  <c r="O74" i="12"/>
  <c r="O80" i="12"/>
  <c r="K74" i="12"/>
  <c r="Q60" i="12"/>
  <c r="G60" i="12"/>
  <c r="I60" i="1" s="1"/>
  <c r="I18" i="1" s="1"/>
  <c r="O50" i="12"/>
  <c r="K43" i="12"/>
  <c r="M36" i="12"/>
  <c r="Q8" i="12"/>
  <c r="K80" i="12"/>
  <c r="U74" i="12"/>
  <c r="I74" i="12"/>
  <c r="O60" i="12"/>
  <c r="K50" i="12"/>
  <c r="U43" i="12"/>
  <c r="I43" i="12"/>
  <c r="O36" i="12"/>
  <c r="O8" i="12"/>
  <c r="M44" i="12"/>
  <c r="M43" i="12" s="1"/>
  <c r="G43" i="12"/>
  <c r="I57" i="1" s="1"/>
  <c r="M75" i="12"/>
  <c r="M74" i="12" s="1"/>
  <c r="G74" i="12"/>
  <c r="I61" i="1" s="1"/>
  <c r="M50" i="12"/>
  <c r="M40" i="12"/>
  <c r="M39" i="12" s="1"/>
  <c r="G39" i="12"/>
  <c r="I55" i="1" s="1"/>
  <c r="M80" i="12"/>
  <c r="M59" i="12"/>
  <c r="M58" i="12" s="1"/>
  <c r="G58" i="12"/>
  <c r="I59" i="1" s="1"/>
  <c r="M35" i="12"/>
  <c r="M34" i="12" s="1"/>
  <c r="G34" i="12"/>
  <c r="I53" i="1" s="1"/>
  <c r="M61" i="12"/>
  <c r="M60" i="12" s="1"/>
  <c r="M42" i="12"/>
  <c r="M41" i="12" s="1"/>
  <c r="M9" i="12"/>
  <c r="M8" i="12" s="1"/>
  <c r="G80" i="12"/>
  <c r="I62" i="1" s="1"/>
  <c r="I19" i="1" s="1"/>
  <c r="G50" i="12"/>
  <c r="I58" i="1" s="1"/>
  <c r="G36" i="12"/>
  <c r="I54" i="1" s="1"/>
  <c r="I16" i="1" l="1"/>
  <c r="I63" i="1"/>
  <c r="I17" i="1"/>
  <c r="G89" i="12"/>
  <c r="I21" i="1" l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<sst xmlns="http://schemas.openxmlformats.org/spreadsheetml/2006/main" count="459" uniqueCount="256">
  <si>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</si>
  <si>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</si>
  <si>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</si>
  <si>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</si>
  <si>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</si>
  <si>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</si>
  <si>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</si>
  <si>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</si>
  <si>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</si>
  <si>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</si>
  <si>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</si>
  <si>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</si>
  <si>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</si>
  <si>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</si>
  <si>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</si>
  <si>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</si>
  <si>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</si>
  <si>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</si>
  <si>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</si>
  <si>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</si>
  <si>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</si>
  <si>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</si>
  <si>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</si>
  <si>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</si>
  <si>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</si>
  <si>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</si>
  <si>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</si>
  <si>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</si>
  <si>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</si>
  <si>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</si>
  <si>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</si>
  <si>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</si>
  <si>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</si>
  <si>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</si>
  <si>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</si>
  <si>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</si>
  <si>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</si>
  <si>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</si>
  <si>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</si>
  <si>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</si>
  <si>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</si>
  <si>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</si>
  <si>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</si>
  <si>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Sokolov</t>
  </si>
  <si>
    <t>Rozpočet:</t>
  </si>
  <si>
    <t>Misto</t>
  </si>
  <si>
    <t>Objekt č.p.1938, Sokolov, Parovodní přípojka</t>
  </si>
  <si>
    <t>Město Sokolov</t>
  </si>
  <si>
    <t>Rozpočet</t>
  </si>
  <si>
    <t>Celkem za stavbu</t>
  </si>
  <si>
    <t>CZK</t>
  </si>
  <si>
    <t xml:space="preserve">Popis rozpočtu:  - </t>
  </si>
  <si>
    <t>"827-41, 827-42</t>
  </si>
  <si>
    <t>Sítě teplovodní a horkovodní"</t>
  </si>
  <si>
    <t>"4-14-222</t>
  </si>
  <si>
    <t>Vedení místní trubní"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</si>
  <si>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</si>
  <si>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</si>
  <si>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</si>
  <si>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</si>
  <si>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</si>
  <si>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</si>
  <si>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</si>
  <si>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</si>
  <si>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</si>
  <si>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</si>
  <si>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</si>
  <si>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</si>
  <si>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713</t>
  </si>
  <si>
    <t>Izolace tepelné</t>
  </si>
  <si>
    <t>733</t>
  </si>
  <si>
    <t>Rozvod potrubí</t>
  </si>
  <si>
    <t>777</t>
  </si>
  <si>
    <t>Podlahy ze syntetických hmot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</si>
  <si>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</si>
  <si>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</si>
  <si>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</si>
  <si>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</si>
  <si>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</si>
  <si>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</si>
  <si>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</si>
  <si>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</si>
  <si>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</si>
  <si>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</si>
  <si>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</si>
  <si>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</si>
  <si>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</si>
  <si>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</si>
  <si>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</si>
  <si>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</si>
  <si>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</si>
  <si>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</si>
  <si>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</si>
  <si>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</si>
  <si>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</si>
  <si>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</si>
  <si>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</si>
  <si>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</si>
  <si>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</si>
  <si>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</si>
  <si>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</si>
  <si>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</si>
  <si>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</si>
  <si>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</si>
  <si>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</si>
  <si>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</si>
  <si>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</si>
  <si>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151101101R00</t>
  </si>
  <si>
    <t xml:space="preserve">Pažení a rozepření stěn rýh - příložné </t>
  </si>
  <si>
    <t>m2</t>
  </si>
  <si>
    <t>POL1_0</t>
  </si>
  <si>
    <t>79*1,5</t>
  </si>
  <si>
    <t>VV</t>
  </si>
  <si>
    <t>151101111R00</t>
  </si>
  <si>
    <t xml:space="preserve">Odstranění pažení stěn rýh - příložné </t>
  </si>
  <si>
    <t>132200012RAD</t>
  </si>
  <si>
    <t>Hloubení nezapaž.rýh šířky do 200 cm v hornině 1-4, odvoz do 15 km, uložení na skládku</t>
  </si>
  <si>
    <t>m3</t>
  </si>
  <si>
    <t>POL2_0</t>
  </si>
  <si>
    <t>39*1,5</t>
  </si>
  <si>
    <t>131201209R00</t>
  </si>
  <si>
    <t>Příplatek za lepivost - hloubení zapaž.jam v hor.3</t>
  </si>
  <si>
    <t>161101102R00</t>
  </si>
  <si>
    <t>Svislé přemístění výkopku z hor.1-4 do 4,0 m</t>
  </si>
  <si>
    <t>171201201R00</t>
  </si>
  <si>
    <t>Uložení sypaniny na skládku</t>
  </si>
  <si>
    <t>175101101RT2</t>
  </si>
  <si>
    <t>Obsyp potrubí bez prohození sypaniny, s dodáním štěrkopísku frakce 0 - 4mm</t>
  </si>
  <si>
    <t>1*39*0,1</t>
  </si>
  <si>
    <t>1*39*0,28</t>
  </si>
  <si>
    <t>1*39*0,2</t>
  </si>
  <si>
    <t>174100010RAF</t>
  </si>
  <si>
    <t>Zásyp jam, rýh a šachet sypaninou, dovoz sypaniny ze vzdálenosti 15 km</t>
  </si>
  <si>
    <t>58,5-22,62</t>
  </si>
  <si>
    <t>113201111R00</t>
  </si>
  <si>
    <t>Vytrhání obrubníků chodníkových a parkových</t>
  </si>
  <si>
    <t>m</t>
  </si>
  <si>
    <t>120001101R00</t>
  </si>
  <si>
    <t>Příplatek za ztížení vykopávky v blízkosti vedení</t>
  </si>
  <si>
    <t>58,5*0,01</t>
  </si>
  <si>
    <t>199000002R00</t>
  </si>
  <si>
    <t>Poplatek za skládku horniny 1- 4</t>
  </si>
  <si>
    <t>167101102R00</t>
  </si>
  <si>
    <t>Nakládání výkopku z hor.1-4 v množství nad 100 m3</t>
  </si>
  <si>
    <t>119001422R00</t>
  </si>
  <si>
    <t>Dočasné zajištění kabelů - v počtu 3 - 6 kabelů</t>
  </si>
  <si>
    <t>113107120RAB</t>
  </si>
  <si>
    <t>Odstranění bet.vozovky, kryt tl.20 cm, pl.do 50 m2, včetně naložení a odvozu na skládku do 1 km</t>
  </si>
  <si>
    <t>979087212R00</t>
  </si>
  <si>
    <t>Nakládání suti na dopravní prostředky - komunikace</t>
  </si>
  <si>
    <t>t</t>
  </si>
  <si>
    <t>979084216R00</t>
  </si>
  <si>
    <t>Vodorovná doprava vybour. hmot po suchu do 5 km</t>
  </si>
  <si>
    <t>979084219R00</t>
  </si>
  <si>
    <t>Příplatek k dopravě vybour.hmot za dalších 5 km</t>
  </si>
  <si>
    <t>979990103R00</t>
  </si>
  <si>
    <t>Poplatek za uložení suti - beton, skupina odpadu 170101</t>
  </si>
  <si>
    <t>411387531R00</t>
  </si>
  <si>
    <t>Zabetonování otvorů 0,25 m2 v podlaze a prostupů</t>
  </si>
  <si>
    <t>kus</t>
  </si>
  <si>
    <t>581112001RA0</t>
  </si>
  <si>
    <t>Kryt komunikace z betonu tl. 15 cm</t>
  </si>
  <si>
    <t>564952111R00</t>
  </si>
  <si>
    <t>Podklad z mechanicky zpevněného kameniva tl. 15 cm</t>
  </si>
  <si>
    <t>630900020RA0</t>
  </si>
  <si>
    <t>Vybourání betonové mazaniny</t>
  </si>
  <si>
    <t>919735124R00</t>
  </si>
  <si>
    <t>Řezání stávajícího betonového krytu tl. 15 - 20 cm</t>
  </si>
  <si>
    <t>713400821R00</t>
  </si>
  <si>
    <t>Odstranění izolačních pásů  potrubí</t>
  </si>
  <si>
    <t>713400811R00</t>
  </si>
  <si>
    <t>Odstranění oplechování potrubí</t>
  </si>
  <si>
    <t>979990144R00</t>
  </si>
  <si>
    <t>Poplatek za uložení suti - minerální vata, skupina odpadu 170604</t>
  </si>
  <si>
    <t>979081111RT2</t>
  </si>
  <si>
    <t>Odvoz suti a vybour. hmot na skládku do 1 km, kontejnerem 4 t</t>
  </si>
  <si>
    <t>979081121R00</t>
  </si>
  <si>
    <t>Příplatek k odvozu za každý další 1 km</t>
  </si>
  <si>
    <t>15*0,231</t>
  </si>
  <si>
    <t>733120826R00</t>
  </si>
  <si>
    <t>Demontáž potrubí z hladkých trubek do D 89</t>
  </si>
  <si>
    <t>733120819R00</t>
  </si>
  <si>
    <t>Demontáž potrubí z hladkých trubek do D 60,3</t>
  </si>
  <si>
    <t>733194830R0</t>
  </si>
  <si>
    <t>Rozřezání konzol pro potrubí</t>
  </si>
  <si>
    <t>733890801R00</t>
  </si>
  <si>
    <t>Přemístění vybouraných hmot - potrubí, H do 6 m</t>
  </si>
  <si>
    <t>998733101R00</t>
  </si>
  <si>
    <t>Přesun hmot pro rozvody potrubí, výšky do 6 m</t>
  </si>
  <si>
    <t>979084313R00</t>
  </si>
  <si>
    <t>Vodorovná doprava vybour.trub do 1 km</t>
  </si>
  <si>
    <t>979087313R00</t>
  </si>
  <si>
    <t>Nakládání vybouraných trub na dopravní prostředek</t>
  </si>
  <si>
    <t>777615110RA0</t>
  </si>
  <si>
    <t xml:space="preserve">Oprava betonové podlahy, povrch epoxidový nátěr </t>
  </si>
  <si>
    <t>230013041R00</t>
  </si>
  <si>
    <t>Mont.předizol. potr.DN 40 mm,D 110 mm,spoj po 6 m</t>
  </si>
  <si>
    <t>230013066R00</t>
  </si>
  <si>
    <t>Mont.předizol. potr.DN 65 mm,D 280 mm,spoj po 6 m</t>
  </si>
  <si>
    <t>230024058R00</t>
  </si>
  <si>
    <t>Montáž trub.dílů přivař.do 50 kg tř.11-13, 89 x 4</t>
  </si>
  <si>
    <t>230024031R00</t>
  </si>
  <si>
    <t>Montáž trub.dílů přivař.do 50 kg tř.11-13, 44,5 x 3,2</t>
  </si>
  <si>
    <t>230024048R00</t>
  </si>
  <si>
    <t>Montáž trub.dílů přivař.do 50 kg tř.11-13, 76 x 3,6</t>
  </si>
  <si>
    <t>230014076R00</t>
  </si>
  <si>
    <t>Spojka předizolovaného potrubí DN 80/D315 mm</t>
  </si>
  <si>
    <t>230014066R00</t>
  </si>
  <si>
    <t>Spojka předizolovaného potrubí DN 65/D280 mm</t>
  </si>
  <si>
    <t>230014041R00</t>
  </si>
  <si>
    <t>Spojka předizolovaného potrubí DN 40/D110 mm</t>
  </si>
  <si>
    <t>HP-Para</t>
  </si>
  <si>
    <t>Parní potrubí 240°C, p = 1,2 MPa, HART PIPE - nab. č. HP/23/056</t>
  </si>
  <si>
    <t>soubor</t>
  </si>
  <si>
    <t>HP-Kondenzát</t>
  </si>
  <si>
    <t>Kondenzátní potrubí - konstrukční T = 130°C, PN 16, HART PIPE - nab. č. HP/23/056</t>
  </si>
  <si>
    <t>MT15-100</t>
  </si>
  <si>
    <t>Kontrola svarů MT dle ČSN EN  ISO 17 638 st., DN15-DN100</t>
  </si>
  <si>
    <t>ks</t>
  </si>
  <si>
    <t>POL3_0</t>
  </si>
  <si>
    <t>UT-PA15-100</t>
  </si>
  <si>
    <t>Kontrola svarů UT-PA,  dle ČSN ISO 17 640 st. , DN15-100</t>
  </si>
  <si>
    <t>VT15-100</t>
  </si>
  <si>
    <t>Vizuální kontrola (NT) do DN100)</t>
  </si>
  <si>
    <t>460110001R00</t>
  </si>
  <si>
    <t>Sonda pro vyhledání kabelů - výkop</t>
  </si>
  <si>
    <t>460110101R00</t>
  </si>
  <si>
    <t>Sonda pro vyhledání kabelů - zához</t>
  </si>
  <si>
    <t>460030081RT2</t>
  </si>
  <si>
    <t>Řezání spáry v asfaltu nebo betonu, v tloušťce vrstvy do 5-8 cm</t>
  </si>
  <si>
    <t>1000-3</t>
  </si>
  <si>
    <t>Jeřáby</t>
  </si>
  <si>
    <t>den</t>
  </si>
  <si>
    <t>460650024R00</t>
  </si>
  <si>
    <t>Vozovka jednovrstvá z betonu 20 cm</t>
  </si>
  <si>
    <t>004 11-1020.R</t>
  </si>
  <si>
    <t xml:space="preserve">Vypracování realizační projektové dokumentace </t>
  </si>
  <si>
    <t>Soubor</t>
  </si>
  <si>
    <t>POL99_0</t>
  </si>
  <si>
    <t>005 21-1030.R</t>
  </si>
  <si>
    <t>Dočasná dopravní opatření , (osazení dopravních značek - pronájem)</t>
  </si>
  <si>
    <t>005 11-1021.R</t>
  </si>
  <si>
    <t>Vytyčení inženýrských sítí</t>
  </si>
  <si>
    <t>005 24-1010.R</t>
  </si>
  <si>
    <t xml:space="preserve">Dokumentace skutečného provedení </t>
  </si>
  <si>
    <t>005 24-1020.R</t>
  </si>
  <si>
    <t>Geodetické zaměření skutečného provedení  , vč. geometrického plánu</t>
  </si>
  <si>
    <t>005 11-1020.R</t>
  </si>
  <si>
    <t>Vytyčení stavby</t>
  </si>
  <si>
    <t>005 21-1080.R</t>
  </si>
  <si>
    <t xml:space="preserve">Bezpečnostní a hygienická opatření na staveništi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</si>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</sst>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" fillId="0" borderId="0" xfId="0" applyFon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35" xfId="0" applyFont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164" fontId="19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37" xfId="0" applyFont="1" applyBorder="1" applyAlignment="1">
      <alignment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8" fillId="0" borderId="34" xfId="0" applyFont="1" applyBorder="1" applyAlignment="1">
      <alignment horizontal="left" vertical="top" wrapText="1"/>
    </xf>
    <xf numFmtId="0" fontId="19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5" borderId="38" xfId="0" applyNumberFormat="1" applyFont="1" applyFill="1" applyBorder="1"/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6"/>
  <sheetViews>
    <sheetView showGridLines="0" topLeftCell="B11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17" t="s">
        <v>42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3"/>
      <c r="B2" s="70" t="s">
        <v>40</v>
      </c>
      <c r="C2" s="71"/>
      <c r="D2" s="234" t="s">
        <v>46</v>
      </c>
      <c r="E2" s="235"/>
      <c r="F2" s="235"/>
      <c r="G2" s="235"/>
      <c r="H2" s="235"/>
      <c r="I2" s="235"/>
      <c r="J2" s="236"/>
      <c r="O2" s="1"/>
    </row>
    <row r="3" spans="1:15" ht="23.25" customHeight="1" x14ac:dyDescent="0.2">
      <c r="A3" s="3"/>
      <c r="B3" s="72" t="s">
        <v>45</v>
      </c>
      <c r="C3" s="73"/>
      <c r="D3" s="202" t="s">
        <v>43</v>
      </c>
      <c r="E3" s="203"/>
      <c r="F3" s="203"/>
      <c r="G3" s="203"/>
      <c r="H3" s="203"/>
      <c r="I3" s="203"/>
      <c r="J3" s="204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9"/>
      <c r="E11" s="229"/>
      <c r="F11" s="229"/>
      <c r="G11" s="229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14"/>
      <c r="E12" s="214"/>
      <c r="F12" s="214"/>
      <c r="G12" s="214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15"/>
      <c r="E13" s="215"/>
      <c r="F13" s="215"/>
      <c r="G13" s="215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7"/>
      <c r="F15" s="237"/>
      <c r="G15" s="210"/>
      <c r="H15" s="210"/>
      <c r="I15" s="210" t="s">
        <v>28</v>
      </c>
      <c r="J15" s="211"/>
    </row>
    <row r="16" spans="1:15" ht="23.25" customHeight="1" x14ac:dyDescent="0.2">
      <c r="A16" s="132" t="s">
        <v>23</v>
      </c>
      <c r="B16" s="133" t="s">
        <v>23</v>
      </c>
      <c r="C16" s="47"/>
      <c r="D16" s="48"/>
      <c r="E16" s="212"/>
      <c r="F16" s="213"/>
      <c r="G16" s="212"/>
      <c r="H16" s="213"/>
      <c r="I16" s="212">
        <f>SUMIF(F52:F62,A16,I52:I62)+SUMIF(F52:F62,"PSU",I52:I62)</f>
        <v>0</v>
      </c>
      <c r="J16" s="226"/>
    </row>
    <row r="17" spans="1:10" ht="23.25" customHeight="1" x14ac:dyDescent="0.2">
      <c r="A17" s="132" t="s">
        <v>24</v>
      </c>
      <c r="B17" s="133" t="s">
        <v>24</v>
      </c>
      <c r="C17" s="47"/>
      <c r="D17" s="48"/>
      <c r="E17" s="212"/>
      <c r="F17" s="213"/>
      <c r="G17" s="212"/>
      <c r="H17" s="213"/>
      <c r="I17" s="212">
        <f>SUMIF(F52:F62,A17,I52:I62)</f>
        <v>0</v>
      </c>
      <c r="J17" s="226"/>
    </row>
    <row r="18" spans="1:10" ht="23.25" customHeight="1" x14ac:dyDescent="0.2">
      <c r="A18" s="132" t="s">
        <v>25</v>
      </c>
      <c r="B18" s="133" t="s">
        <v>25</v>
      </c>
      <c r="C18" s="47"/>
      <c r="D18" s="48"/>
      <c r="E18" s="212"/>
      <c r="F18" s="213"/>
      <c r="G18" s="212"/>
      <c r="H18" s="213"/>
      <c r="I18" s="212">
        <f>SUMIF(F52:F62,A18,I52:I62)</f>
        <v>0</v>
      </c>
      <c r="J18" s="226"/>
    </row>
    <row r="19" spans="1:10" ht="23.25" customHeight="1" x14ac:dyDescent="0.2">
      <c r="A19" s="132" t="s">
        <v>78</v>
      </c>
      <c r="B19" s="133" t="s">
        <v>26</v>
      </c>
      <c r="C19" s="47"/>
      <c r="D19" s="48"/>
      <c r="E19" s="212"/>
      <c r="F19" s="213"/>
      <c r="G19" s="212"/>
      <c r="H19" s="213"/>
      <c r="I19" s="212">
        <f>SUMIF(F52:F62,A19,I52:I62)</f>
        <v>0</v>
      </c>
      <c r="J19" s="226"/>
    </row>
    <row r="20" spans="1:10" ht="23.25" customHeight="1" x14ac:dyDescent="0.2">
      <c r="A20" s="132" t="s">
        <v>79</v>
      </c>
      <c r="B20" s="133" t="s">
        <v>27</v>
      </c>
      <c r="C20" s="47"/>
      <c r="D20" s="48"/>
      <c r="E20" s="212"/>
      <c r="F20" s="213"/>
      <c r="G20" s="212"/>
      <c r="H20" s="213"/>
      <c r="I20" s="212">
        <f>SUMIF(F52:F62,A20,I52:I62)</f>
        <v>0</v>
      </c>
      <c r="J20" s="226"/>
    </row>
    <row r="21" spans="1:10" ht="23.25" customHeight="1" x14ac:dyDescent="0.2">
      <c r="A21" s="3"/>
      <c r="B21" s="63" t="s">
        <v>28</v>
      </c>
      <c r="C21" s="64"/>
      <c r="D21" s="65"/>
      <c r="E21" s="227"/>
      <c r="F21" s="228"/>
      <c r="G21" s="227"/>
      <c r="H21" s="228"/>
      <c r="I21" s="227">
        <f>SUM(I16:J20)</f>
        <v>0</v>
      </c>
      <c r="J21" s="233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4">
        <f>ZakladDPHSniVypocet</f>
        <v>0</v>
      </c>
      <c r="H23" s="225"/>
      <c r="I23" s="225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31">
        <f>I23*E23/100</f>
        <v>0</v>
      </c>
      <c r="H24" s="232"/>
      <c r="I24" s="232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24">
        <f>ZakladDPHZaklVypocet</f>
        <v>0</v>
      </c>
      <c r="H25" s="225"/>
      <c r="I25" s="225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0">
        <f>I25*E25/100</f>
        <v>0</v>
      </c>
      <c r="H26" s="221"/>
      <c r="I26" s="221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22">
        <f>0</f>
        <v>0</v>
      </c>
      <c r="H27" s="222"/>
      <c r="I27" s="222"/>
      <c r="J27" s="52" t="str">
        <f t="shared" si="0"/>
        <v>CZK</v>
      </c>
    </row>
    <row r="28" spans="1:10" ht="27.75" customHeight="1" thickBot="1" x14ac:dyDescent="0.25">
      <c r="A28" s="3"/>
      <c r="B28" s="104" t="s">
        <v>22</v>
      </c>
      <c r="C28" s="105"/>
      <c r="D28" s="105"/>
      <c r="E28" s="106"/>
      <c r="F28" s="107"/>
      <c r="G28" s="209">
        <f>I21</f>
        <v>0</v>
      </c>
      <c r="H28" s="209"/>
      <c r="I28" s="209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35</v>
      </c>
      <c r="C29" s="109"/>
      <c r="D29" s="109"/>
      <c r="E29" s="109"/>
      <c r="F29" s="109"/>
      <c r="G29" s="223">
        <f>ZakladDPHSni+DPHSni+ZakladDPHZakl+DPHZakl+Zaokrouhleni</f>
        <v>0</v>
      </c>
      <c r="H29" s="223"/>
      <c r="I29" s="223"/>
      <c r="J29" s="110" t="s">
        <v>50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45104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16"/>
      <c r="E34" s="216"/>
      <c r="G34" s="216"/>
      <c r="H34" s="216"/>
      <c r="I34" s="216"/>
      <c r="J34" s="31"/>
    </row>
    <row r="35" spans="1:52" ht="12.75" customHeight="1" x14ac:dyDescent="0.2">
      <c r="A35" s="3"/>
      <c r="B35" s="3"/>
      <c r="D35" s="230" t="s">
        <v>2</v>
      </c>
      <c r="E35" s="230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48</v>
      </c>
      <c r="C39" s="205" t="s">
        <v>46</v>
      </c>
      <c r="D39" s="206"/>
      <c r="E39" s="206"/>
      <c r="F39" s="97">
        <f>'Rozpočet Pol'!AC89</f>
        <v>0</v>
      </c>
      <c r="G39" s="98">
        <f>'Rozpočet Pol'!AD89</f>
        <v>0</v>
      </c>
      <c r="H39" s="99"/>
      <c r="I39" s="100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207" t="s">
        <v>49</v>
      </c>
      <c r="C40" s="208"/>
      <c r="D40" s="208"/>
      <c r="E40" s="208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2" spans="1:52" x14ac:dyDescent="0.2">
      <c r="B42" t="s">
        <v>51</v>
      </c>
    </row>
    <row r="43" spans="1:52" x14ac:dyDescent="0.2">
      <c r="B43" s="197" t="s">
        <v>52</v>
      </c>
      <c r="C43" s="197"/>
      <c r="D43" s="197"/>
      <c r="E43" s="197"/>
      <c r="F43" s="197"/>
      <c r="G43" s="197"/>
      <c r="H43" s="197"/>
      <c r="I43" s="197"/>
      <c r="J43" s="197"/>
      <c r="AZ43" s="111" t="str">
        <f>B43</f>
        <v>"827-41, 827-42</v>
      </c>
    </row>
    <row r="44" spans="1:52" x14ac:dyDescent="0.2">
      <c r="B44" s="197" t="s">
        <v>53</v>
      </c>
      <c r="C44" s="197"/>
      <c r="D44" s="197"/>
      <c r="E44" s="197"/>
      <c r="F44" s="197"/>
      <c r="G44" s="197"/>
      <c r="H44" s="197"/>
      <c r="I44" s="197"/>
      <c r="J44" s="197"/>
      <c r="AZ44" s="111" t="str">
        <f>B44</f>
        <v>Sítě teplovodní a horkovodní"</v>
      </c>
    </row>
    <row r="45" spans="1:52" x14ac:dyDescent="0.2">
      <c r="B45" s="197" t="s">
        <v>54</v>
      </c>
      <c r="C45" s="197"/>
      <c r="D45" s="197"/>
      <c r="E45" s="197"/>
      <c r="F45" s="197"/>
      <c r="G45" s="197"/>
      <c r="H45" s="197"/>
      <c r="I45" s="197"/>
      <c r="J45" s="197"/>
      <c r="AZ45" s="111" t="str">
        <f>B45</f>
        <v>"4-14-222</v>
      </c>
    </row>
    <row r="46" spans="1:52" x14ac:dyDescent="0.2">
      <c r="B46" s="197" t="s">
        <v>55</v>
      </c>
      <c r="C46" s="197"/>
      <c r="D46" s="197"/>
      <c r="E46" s="197"/>
      <c r="F46" s="197"/>
      <c r="G46" s="197"/>
      <c r="H46" s="197"/>
      <c r="I46" s="197"/>
      <c r="J46" s="197"/>
      <c r="AZ46" s="111" t="str">
        <f>B46</f>
        <v>Vedení místní trubní"</v>
      </c>
    </row>
    <row r="49" spans="1:10" ht="15.75" x14ac:dyDescent="0.25">
      <c r="B49" s="112" t="s">
        <v>56</v>
      </c>
    </row>
    <row r="51" spans="1:10" ht="25.5" customHeight="1" x14ac:dyDescent="0.2">
      <c r="A51" s="113"/>
      <c r="B51" s="117" t="s">
        <v>16</v>
      </c>
      <c r="C51" s="117" t="s">
        <v>5</v>
      </c>
      <c r="D51" s="118"/>
      <c r="E51" s="118"/>
      <c r="F51" s="121" t="s">
        <v>57</v>
      </c>
      <c r="G51" s="121"/>
      <c r="H51" s="121"/>
      <c r="I51" s="198" t="s">
        <v>28</v>
      </c>
      <c r="J51" s="198"/>
    </row>
    <row r="52" spans="1:10" ht="25.5" customHeight="1" x14ac:dyDescent="0.2">
      <c r="A52" s="114"/>
      <c r="B52" s="122" t="s">
        <v>58</v>
      </c>
      <c r="C52" s="200" t="s">
        <v>59</v>
      </c>
      <c r="D52" s="201"/>
      <c r="E52" s="201"/>
      <c r="F52" s="124" t="s">
        <v>23</v>
      </c>
      <c r="G52" s="125"/>
      <c r="H52" s="125"/>
      <c r="I52" s="199">
        <f>'Rozpočet Pol'!G8</f>
        <v>0</v>
      </c>
      <c r="J52" s="199"/>
    </row>
    <row r="53" spans="1:10" ht="25.5" customHeight="1" x14ac:dyDescent="0.2">
      <c r="A53" s="114"/>
      <c r="B53" s="116" t="s">
        <v>60</v>
      </c>
      <c r="C53" s="192" t="s">
        <v>61</v>
      </c>
      <c r="D53" s="193"/>
      <c r="E53" s="193"/>
      <c r="F53" s="126" t="s">
        <v>23</v>
      </c>
      <c r="G53" s="127"/>
      <c r="H53" s="127"/>
      <c r="I53" s="191">
        <f>'Rozpočet Pol'!G34</f>
        <v>0</v>
      </c>
      <c r="J53" s="191"/>
    </row>
    <row r="54" spans="1:10" ht="25.5" customHeight="1" x14ac:dyDescent="0.2">
      <c r="A54" s="114"/>
      <c r="B54" s="116" t="s">
        <v>62</v>
      </c>
      <c r="C54" s="192" t="s">
        <v>63</v>
      </c>
      <c r="D54" s="193"/>
      <c r="E54" s="193"/>
      <c r="F54" s="126" t="s">
        <v>23</v>
      </c>
      <c r="G54" s="127"/>
      <c r="H54" s="127"/>
      <c r="I54" s="191">
        <f>'Rozpočet Pol'!G36</f>
        <v>0</v>
      </c>
      <c r="J54" s="191"/>
    </row>
    <row r="55" spans="1:10" ht="25.5" customHeight="1" x14ac:dyDescent="0.2">
      <c r="A55" s="114"/>
      <c r="B55" s="116" t="s">
        <v>64</v>
      </c>
      <c r="C55" s="192" t="s">
        <v>65</v>
      </c>
      <c r="D55" s="193"/>
      <c r="E55" s="193"/>
      <c r="F55" s="126" t="s">
        <v>23</v>
      </c>
      <c r="G55" s="127"/>
      <c r="H55" s="127"/>
      <c r="I55" s="191">
        <f>'Rozpočet Pol'!G39</f>
        <v>0</v>
      </c>
      <c r="J55" s="191"/>
    </row>
    <row r="56" spans="1:10" ht="25.5" customHeight="1" x14ac:dyDescent="0.2">
      <c r="A56" s="114"/>
      <c r="B56" s="116" t="s">
        <v>66</v>
      </c>
      <c r="C56" s="192" t="s">
        <v>67</v>
      </c>
      <c r="D56" s="193"/>
      <c r="E56" s="193"/>
      <c r="F56" s="126" t="s">
        <v>23</v>
      </c>
      <c r="G56" s="127"/>
      <c r="H56" s="127"/>
      <c r="I56" s="191">
        <f>'Rozpočet Pol'!G41</f>
        <v>0</v>
      </c>
      <c r="J56" s="191"/>
    </row>
    <row r="57" spans="1:10" ht="25.5" customHeight="1" x14ac:dyDescent="0.2">
      <c r="A57" s="114"/>
      <c r="B57" s="116" t="s">
        <v>68</v>
      </c>
      <c r="C57" s="192" t="s">
        <v>69</v>
      </c>
      <c r="D57" s="193"/>
      <c r="E57" s="193"/>
      <c r="F57" s="126" t="s">
        <v>24</v>
      </c>
      <c r="G57" s="127"/>
      <c r="H57" s="127"/>
      <c r="I57" s="191">
        <f>'Rozpočet Pol'!G43</f>
        <v>0</v>
      </c>
      <c r="J57" s="191"/>
    </row>
    <row r="58" spans="1:10" ht="25.5" customHeight="1" x14ac:dyDescent="0.2">
      <c r="A58" s="114"/>
      <c r="B58" s="116" t="s">
        <v>70</v>
      </c>
      <c r="C58" s="192" t="s">
        <v>71</v>
      </c>
      <c r="D58" s="193"/>
      <c r="E58" s="193"/>
      <c r="F58" s="126" t="s">
        <v>24</v>
      </c>
      <c r="G58" s="127"/>
      <c r="H58" s="127"/>
      <c r="I58" s="191">
        <f>'Rozpočet Pol'!G50</f>
        <v>0</v>
      </c>
      <c r="J58" s="191"/>
    </row>
    <row r="59" spans="1:10" ht="25.5" customHeight="1" x14ac:dyDescent="0.2">
      <c r="A59" s="114"/>
      <c r="B59" s="116" t="s">
        <v>72</v>
      </c>
      <c r="C59" s="192" t="s">
        <v>73</v>
      </c>
      <c r="D59" s="193"/>
      <c r="E59" s="193"/>
      <c r="F59" s="126" t="s">
        <v>24</v>
      </c>
      <c r="G59" s="127"/>
      <c r="H59" s="127"/>
      <c r="I59" s="191">
        <f>'Rozpočet Pol'!G58</f>
        <v>0</v>
      </c>
      <c r="J59" s="191"/>
    </row>
    <row r="60" spans="1:10" ht="25.5" customHeight="1" x14ac:dyDescent="0.2">
      <c r="A60" s="114"/>
      <c r="B60" s="116" t="s">
        <v>74</v>
      </c>
      <c r="C60" s="192" t="s">
        <v>75</v>
      </c>
      <c r="D60" s="193"/>
      <c r="E60" s="193"/>
      <c r="F60" s="126" t="s">
        <v>25</v>
      </c>
      <c r="G60" s="127"/>
      <c r="H60" s="127"/>
      <c r="I60" s="191">
        <f>'Rozpočet Pol'!G60</f>
        <v>0</v>
      </c>
      <c r="J60" s="191"/>
    </row>
    <row r="61" spans="1:10" ht="25.5" customHeight="1" x14ac:dyDescent="0.2">
      <c r="A61" s="114"/>
      <c r="B61" s="116" t="s">
        <v>76</v>
      </c>
      <c r="C61" s="192" t="s">
        <v>77</v>
      </c>
      <c r="D61" s="193"/>
      <c r="E61" s="193"/>
      <c r="F61" s="126" t="s">
        <v>25</v>
      </c>
      <c r="G61" s="127"/>
      <c r="H61" s="127"/>
      <c r="I61" s="191">
        <f>'Rozpočet Pol'!G74</f>
        <v>0</v>
      </c>
      <c r="J61" s="191"/>
    </row>
    <row r="62" spans="1:10" ht="25.5" customHeight="1" x14ac:dyDescent="0.2">
      <c r="A62" s="114"/>
      <c r="B62" s="123" t="s">
        <v>78</v>
      </c>
      <c r="C62" s="195" t="s">
        <v>26</v>
      </c>
      <c r="D62" s="196"/>
      <c r="E62" s="196"/>
      <c r="F62" s="128" t="s">
        <v>78</v>
      </c>
      <c r="G62" s="129"/>
      <c r="H62" s="129"/>
      <c r="I62" s="194">
        <f>'Rozpočet Pol'!G80</f>
        <v>0</v>
      </c>
      <c r="J62" s="194"/>
    </row>
    <row r="63" spans="1:10" ht="25.5" customHeight="1" x14ac:dyDescent="0.2">
      <c r="A63" s="115"/>
      <c r="B63" s="119" t="s">
        <v>1</v>
      </c>
      <c r="C63" s="119"/>
      <c r="D63" s="120"/>
      <c r="E63" s="120"/>
      <c r="F63" s="130"/>
      <c r="G63" s="131"/>
      <c r="H63" s="131"/>
      <c r="I63" s="190">
        <f>SUM(I52:I62)</f>
        <v>0</v>
      </c>
      <c r="J63" s="190"/>
    </row>
    <row r="64" spans="1:10" x14ac:dyDescent="0.2">
      <c r="F64" s="84"/>
      <c r="G64" s="84"/>
      <c r="H64" s="84"/>
      <c r="I64" s="84"/>
      <c r="J64" s="84"/>
    </row>
    <row r="65" spans="6:10" x14ac:dyDescent="0.2">
      <c r="F65" s="84"/>
      <c r="G65" s="84"/>
      <c r="H65" s="84"/>
      <c r="I65" s="84"/>
      <c r="J65" s="84"/>
    </row>
    <row r="66" spans="6:10" x14ac:dyDescent="0.2">
      <c r="F66" s="84"/>
      <c r="G66" s="84"/>
      <c r="H66" s="84"/>
      <c r="I66" s="84"/>
      <c r="J66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B45:J45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B44:J44"/>
    <mergeCell ref="D12:G12"/>
    <mergeCell ref="D13:G13"/>
    <mergeCell ref="B46:J46"/>
    <mergeCell ref="I51:J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3:J63"/>
    <mergeCell ref="I60:J60"/>
    <mergeCell ref="C60:E60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68" t="s">
        <v>41</v>
      </c>
      <c r="B2" s="67"/>
      <c r="C2" s="240"/>
      <c r="D2" s="240"/>
      <c r="E2" s="240"/>
      <c r="F2" s="240"/>
      <c r="G2" s="241"/>
    </row>
    <row r="3" spans="1:7" ht="24.95" hidden="1" customHeight="1" x14ac:dyDescent="0.2">
      <c r="A3" s="68" t="s">
        <v>7</v>
      </c>
      <c r="B3" s="67"/>
      <c r="C3" s="240"/>
      <c r="D3" s="240"/>
      <c r="E3" s="240"/>
      <c r="F3" s="240"/>
      <c r="G3" s="241"/>
    </row>
    <row r="4" spans="1:7" ht="24.95" hidden="1" customHeight="1" x14ac:dyDescent="0.2">
      <c r="A4" s="68" t="s">
        <v>8</v>
      </c>
      <c r="B4" s="67"/>
      <c r="C4" s="240"/>
      <c r="D4" s="240"/>
      <c r="E4" s="240"/>
      <c r="F4" s="240"/>
      <c r="G4" s="24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9"/>
  <sheetViews>
    <sheetView tabSelected="1" topLeftCell="A67" workbookViewId="0">
      <selection activeCell="F15" sqref="F15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81</v>
      </c>
    </row>
    <row r="2" spans="1:60" ht="24.95" customHeight="1" x14ac:dyDescent="0.2">
      <c r="A2" s="136" t="s">
        <v>80</v>
      </c>
      <c r="B2" s="134"/>
      <c r="C2" s="243" t="s">
        <v>46</v>
      </c>
      <c r="D2" s="244"/>
      <c r="E2" s="244"/>
      <c r="F2" s="244"/>
      <c r="G2" s="245"/>
      <c r="AE2" t="s">
        <v>82</v>
      </c>
    </row>
    <row r="3" spans="1:60" ht="24.95" customHeight="1" x14ac:dyDescent="0.2">
      <c r="A3" s="137" t="s">
        <v>7</v>
      </c>
      <c r="B3" s="135"/>
      <c r="C3" s="246" t="s">
        <v>43</v>
      </c>
      <c r="D3" s="247"/>
      <c r="E3" s="247"/>
      <c r="F3" s="247"/>
      <c r="G3" s="248"/>
      <c r="AE3" t="s">
        <v>83</v>
      </c>
    </row>
    <row r="4" spans="1:60" ht="24.95" hidden="1" customHeight="1" x14ac:dyDescent="0.2">
      <c r="A4" s="137" t="s">
        <v>8</v>
      </c>
      <c r="B4" s="135"/>
      <c r="C4" s="246"/>
      <c r="D4" s="247"/>
      <c r="E4" s="247"/>
      <c r="F4" s="247"/>
      <c r="G4" s="248"/>
      <c r="AE4" t="s">
        <v>84</v>
      </c>
    </row>
    <row r="5" spans="1:60" hidden="1" x14ac:dyDescent="0.2">
      <c r="A5" s="138" t="s">
        <v>85</v>
      </c>
      <c r="B5" s="139"/>
      <c r="C5" s="139"/>
      <c r="D5" s="140"/>
      <c r="E5" s="140"/>
      <c r="F5" s="140"/>
      <c r="G5" s="141"/>
      <c r="AE5" t="s">
        <v>86</v>
      </c>
    </row>
    <row r="7" spans="1:60" ht="38.25" x14ac:dyDescent="0.2">
      <c r="A7" s="146" t="s">
        <v>87</v>
      </c>
      <c r="B7" s="147" t="s">
        <v>88</v>
      </c>
      <c r="C7" s="147" t="s">
        <v>89</v>
      </c>
      <c r="D7" s="146" t="s">
        <v>90</v>
      </c>
      <c r="E7" s="146" t="s">
        <v>91</v>
      </c>
      <c r="F7" s="142" t="s">
        <v>92</v>
      </c>
      <c r="G7" s="163" t="s">
        <v>28</v>
      </c>
      <c r="H7" s="164" t="s">
        <v>29</v>
      </c>
      <c r="I7" s="164" t="s">
        <v>93</v>
      </c>
      <c r="J7" s="164" t="s">
        <v>30</v>
      </c>
      <c r="K7" s="164" t="s">
        <v>94</v>
      </c>
      <c r="L7" s="164" t="s">
        <v>95</v>
      </c>
      <c r="M7" s="164" t="s">
        <v>96</v>
      </c>
      <c r="N7" s="164" t="s">
        <v>97</v>
      </c>
      <c r="O7" s="164" t="s">
        <v>98</v>
      </c>
      <c r="P7" s="164" t="s">
        <v>99</v>
      </c>
      <c r="Q7" s="164" t="s">
        <v>100</v>
      </c>
      <c r="R7" s="164" t="s">
        <v>101</v>
      </c>
      <c r="S7" s="164" t="s">
        <v>102</v>
      </c>
      <c r="T7" s="164" t="s">
        <v>103</v>
      </c>
      <c r="U7" s="149" t="s">
        <v>104</v>
      </c>
    </row>
    <row r="8" spans="1:60" x14ac:dyDescent="0.2">
      <c r="A8" s="165" t="s">
        <v>105</v>
      </c>
      <c r="B8" s="166" t="s">
        <v>58</v>
      </c>
      <c r="C8" s="167" t="s">
        <v>59</v>
      </c>
      <c r="D8" s="168"/>
      <c r="E8" s="169"/>
      <c r="F8" s="170"/>
      <c r="G8" s="170">
        <f>SUMIF(AE9:AE33,"&lt;&gt;NOR",G9:G33)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48"/>
      <c r="O8" s="148">
        <f>SUM(O9:O33)</f>
        <v>39.366120000000002</v>
      </c>
      <c r="P8" s="148"/>
      <c r="Q8" s="148">
        <f>SUM(Q9:Q33)</f>
        <v>11.58855</v>
      </c>
      <c r="R8" s="148"/>
      <c r="S8" s="148"/>
      <c r="T8" s="165"/>
      <c r="U8" s="148">
        <f>SUM(U9:U33)</f>
        <v>229.92</v>
      </c>
      <c r="AE8" t="s">
        <v>106</v>
      </c>
    </row>
    <row r="9" spans="1:60" outlineLevel="1" x14ac:dyDescent="0.2">
      <c r="A9" s="144">
        <v>1</v>
      </c>
      <c r="B9" s="144" t="s">
        <v>107</v>
      </c>
      <c r="C9" s="182" t="s">
        <v>108</v>
      </c>
      <c r="D9" s="150" t="s">
        <v>109</v>
      </c>
      <c r="E9" s="157">
        <v>118.5</v>
      </c>
      <c r="F9" s="160">
        <v>0</v>
      </c>
      <c r="G9" s="161">
        <f>ROUND(E9*F9,2)</f>
        <v>0</v>
      </c>
      <c r="H9" s="161"/>
      <c r="I9" s="161">
        <f>ROUND(E9*H9,2)</f>
        <v>0</v>
      </c>
      <c r="J9" s="161"/>
      <c r="K9" s="161">
        <f>ROUND(E9*J9,2)</f>
        <v>0</v>
      </c>
      <c r="L9" s="161">
        <v>0</v>
      </c>
      <c r="M9" s="161">
        <f>G9*(1+L9/100)</f>
        <v>0</v>
      </c>
      <c r="N9" s="151">
        <v>9.8999999999999999E-4</v>
      </c>
      <c r="O9" s="151">
        <f>ROUND(E9*N9,5)</f>
        <v>0.11731999999999999</v>
      </c>
      <c r="P9" s="151">
        <v>0</v>
      </c>
      <c r="Q9" s="151">
        <f>ROUND(E9*P9,5)</f>
        <v>0</v>
      </c>
      <c r="R9" s="151"/>
      <c r="S9" s="151"/>
      <c r="T9" s="152">
        <v>0.23599999999999999</v>
      </c>
      <c r="U9" s="151">
        <f>ROUND(E9*T9,2)</f>
        <v>27.97</v>
      </c>
      <c r="V9" s="143"/>
      <c r="W9" s="143"/>
      <c r="X9" s="143"/>
      <c r="Y9" s="143"/>
      <c r="Z9" s="143"/>
      <c r="AA9" s="143"/>
      <c r="AB9" s="143"/>
      <c r="AC9" s="143"/>
      <c r="AD9" s="143"/>
      <c r="AE9" s="143" t="s">
        <v>110</v>
      </c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1" x14ac:dyDescent="0.2">
      <c r="A10" s="144"/>
      <c r="B10" s="144"/>
      <c r="C10" s="183" t="s">
        <v>111</v>
      </c>
      <c r="D10" s="153"/>
      <c r="E10" s="158">
        <v>118.5</v>
      </c>
      <c r="F10" s="161"/>
      <c r="G10" s="161"/>
      <c r="H10" s="161"/>
      <c r="I10" s="161"/>
      <c r="J10" s="161"/>
      <c r="K10" s="161"/>
      <c r="L10" s="161"/>
      <c r="M10" s="161"/>
      <c r="N10" s="151"/>
      <c r="O10" s="151"/>
      <c r="P10" s="151"/>
      <c r="Q10" s="151"/>
      <c r="R10" s="151"/>
      <c r="S10" s="151"/>
      <c r="T10" s="152"/>
      <c r="U10" s="151"/>
      <c r="V10" s="143"/>
      <c r="W10" s="143"/>
      <c r="X10" s="143"/>
      <c r="Y10" s="143"/>
      <c r="Z10" s="143"/>
      <c r="AA10" s="143"/>
      <c r="AB10" s="143"/>
      <c r="AC10" s="143"/>
      <c r="AD10" s="143"/>
      <c r="AE10" s="143" t="s">
        <v>112</v>
      </c>
      <c r="AF10" s="143">
        <v>0</v>
      </c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1" x14ac:dyDescent="0.2">
      <c r="A11" s="144">
        <v>2</v>
      </c>
      <c r="B11" s="144" t="s">
        <v>113</v>
      </c>
      <c r="C11" s="182" t="s">
        <v>114</v>
      </c>
      <c r="D11" s="150" t="s">
        <v>109</v>
      </c>
      <c r="E11" s="157">
        <v>118.5</v>
      </c>
      <c r="F11" s="160">
        <v>0</v>
      </c>
      <c r="G11" s="161">
        <f>ROUND(E11*F11,2)</f>
        <v>0</v>
      </c>
      <c r="H11" s="161"/>
      <c r="I11" s="161">
        <f>ROUND(E11*H11,2)</f>
        <v>0</v>
      </c>
      <c r="J11" s="161"/>
      <c r="K11" s="161">
        <f>ROUND(E11*J11,2)</f>
        <v>0</v>
      </c>
      <c r="L11" s="161">
        <v>0</v>
      </c>
      <c r="M11" s="161">
        <f>G11*(1+L11/100)</f>
        <v>0</v>
      </c>
      <c r="N11" s="151">
        <v>0</v>
      </c>
      <c r="O11" s="151">
        <f>ROUND(E11*N11,5)</f>
        <v>0</v>
      </c>
      <c r="P11" s="151">
        <v>0</v>
      </c>
      <c r="Q11" s="151">
        <f>ROUND(E11*P11,5)</f>
        <v>0</v>
      </c>
      <c r="R11" s="151"/>
      <c r="S11" s="151"/>
      <c r="T11" s="152">
        <v>7.0000000000000007E-2</v>
      </c>
      <c r="U11" s="151">
        <f>ROUND(E11*T11,2)</f>
        <v>8.3000000000000007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 t="s">
        <v>110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ht="22.5" outlineLevel="1" x14ac:dyDescent="0.2">
      <c r="A12" s="144">
        <v>3</v>
      </c>
      <c r="B12" s="144" t="s">
        <v>115</v>
      </c>
      <c r="C12" s="182" t="s">
        <v>116</v>
      </c>
      <c r="D12" s="150" t="s">
        <v>117</v>
      </c>
      <c r="E12" s="157">
        <v>58.5</v>
      </c>
      <c r="F12" s="160">
        <f>H12+J12</f>
        <v>0</v>
      </c>
      <c r="G12" s="161">
        <f>ROUND(E12*F12,2)</f>
        <v>0</v>
      </c>
      <c r="H12" s="161"/>
      <c r="I12" s="161">
        <f>ROUND(E12*H12,2)</f>
        <v>0</v>
      </c>
      <c r="J12" s="161"/>
      <c r="K12" s="161">
        <f>ROUND(E12*J12,2)</f>
        <v>0</v>
      </c>
      <c r="L12" s="161">
        <v>0</v>
      </c>
      <c r="M12" s="161">
        <f>G12*(1+L12/100)</f>
        <v>0</v>
      </c>
      <c r="N12" s="151">
        <v>0</v>
      </c>
      <c r="O12" s="151">
        <f>ROUND(E12*N12,5)</f>
        <v>0</v>
      </c>
      <c r="P12" s="151">
        <v>0</v>
      </c>
      <c r="Q12" s="151">
        <f>ROUND(E12*P12,5)</f>
        <v>0</v>
      </c>
      <c r="R12" s="151"/>
      <c r="S12" s="151"/>
      <c r="T12" s="152">
        <v>0.74229999999999996</v>
      </c>
      <c r="U12" s="151">
        <f>ROUND(E12*T12,2)</f>
        <v>43.42</v>
      </c>
      <c r="V12" s="143"/>
      <c r="W12" s="143"/>
      <c r="X12" s="143"/>
      <c r="Y12" s="143"/>
      <c r="Z12" s="143"/>
      <c r="AA12" s="143"/>
      <c r="AB12" s="143"/>
      <c r="AC12" s="143"/>
      <c r="AD12" s="143"/>
      <c r="AE12" s="143" t="s">
        <v>118</v>
      </c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1" x14ac:dyDescent="0.2">
      <c r="A13" s="144"/>
      <c r="B13" s="144"/>
      <c r="C13" s="183" t="s">
        <v>119</v>
      </c>
      <c r="D13" s="153"/>
      <c r="E13" s="158">
        <v>58.5</v>
      </c>
      <c r="F13" s="161"/>
      <c r="G13" s="161"/>
      <c r="H13" s="161"/>
      <c r="I13" s="161"/>
      <c r="J13" s="161"/>
      <c r="K13" s="161"/>
      <c r="L13" s="161"/>
      <c r="M13" s="161"/>
      <c r="N13" s="151"/>
      <c r="O13" s="151"/>
      <c r="P13" s="151"/>
      <c r="Q13" s="151"/>
      <c r="R13" s="151"/>
      <c r="S13" s="151"/>
      <c r="T13" s="152"/>
      <c r="U13" s="151"/>
      <c r="V13" s="143"/>
      <c r="W13" s="143"/>
      <c r="X13" s="143"/>
      <c r="Y13" s="143"/>
      <c r="Z13" s="143"/>
      <c r="AA13" s="143"/>
      <c r="AB13" s="143"/>
      <c r="AC13" s="143"/>
      <c r="AD13" s="143"/>
      <c r="AE13" s="143" t="s">
        <v>112</v>
      </c>
      <c r="AF13" s="143">
        <v>0</v>
      </c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outlineLevel="1" x14ac:dyDescent="0.2">
      <c r="A14" s="144">
        <v>4</v>
      </c>
      <c r="B14" s="144" t="s">
        <v>120</v>
      </c>
      <c r="C14" s="182" t="s">
        <v>121</v>
      </c>
      <c r="D14" s="150" t="s">
        <v>117</v>
      </c>
      <c r="E14" s="157">
        <v>58.5</v>
      </c>
      <c r="F14" s="160">
        <f>H14+J14</f>
        <v>0</v>
      </c>
      <c r="G14" s="161">
        <f>ROUND(E14*F14,2)</f>
        <v>0</v>
      </c>
      <c r="H14" s="161"/>
      <c r="I14" s="161">
        <f>ROUND(E14*H14,2)</f>
        <v>0</v>
      </c>
      <c r="J14" s="161"/>
      <c r="K14" s="161">
        <f>ROUND(E14*J14,2)</f>
        <v>0</v>
      </c>
      <c r="L14" s="161">
        <v>0</v>
      </c>
      <c r="M14" s="161">
        <f>G14*(1+L14/100)</f>
        <v>0</v>
      </c>
      <c r="N14" s="151">
        <v>0</v>
      </c>
      <c r="O14" s="151">
        <f>ROUND(E14*N14,5)</f>
        <v>0</v>
      </c>
      <c r="P14" s="151">
        <v>0</v>
      </c>
      <c r="Q14" s="151">
        <f>ROUND(E14*P14,5)</f>
        <v>0</v>
      </c>
      <c r="R14" s="151"/>
      <c r="S14" s="151"/>
      <c r="T14" s="152">
        <v>0.11</v>
      </c>
      <c r="U14" s="151">
        <f>ROUND(E14*T14,2)</f>
        <v>6.44</v>
      </c>
      <c r="V14" s="143"/>
      <c r="W14" s="143"/>
      <c r="X14" s="143"/>
      <c r="Y14" s="143"/>
      <c r="Z14" s="143"/>
      <c r="AA14" s="143"/>
      <c r="AB14" s="143"/>
      <c r="AC14" s="143"/>
      <c r="AD14" s="143"/>
      <c r="AE14" s="143" t="s">
        <v>110</v>
      </c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outlineLevel="1" x14ac:dyDescent="0.2">
      <c r="A15" s="144">
        <v>5</v>
      </c>
      <c r="B15" s="144" t="s">
        <v>122</v>
      </c>
      <c r="C15" s="182" t="s">
        <v>123</v>
      </c>
      <c r="D15" s="150" t="s">
        <v>117</v>
      </c>
      <c r="E15" s="157">
        <v>58.5</v>
      </c>
      <c r="F15" s="160">
        <f>H15+J15</f>
        <v>0</v>
      </c>
      <c r="G15" s="161">
        <f>ROUND(E15*F15,2)</f>
        <v>0</v>
      </c>
      <c r="H15" s="161"/>
      <c r="I15" s="161">
        <f>ROUND(E15*H15,2)</f>
        <v>0</v>
      </c>
      <c r="J15" s="161"/>
      <c r="K15" s="161">
        <f>ROUND(E15*J15,2)</f>
        <v>0</v>
      </c>
      <c r="L15" s="161">
        <v>0</v>
      </c>
      <c r="M15" s="161">
        <f>G15*(1+L15/100)</f>
        <v>0</v>
      </c>
      <c r="N15" s="151">
        <v>0</v>
      </c>
      <c r="O15" s="151">
        <f>ROUND(E15*N15,5)</f>
        <v>0</v>
      </c>
      <c r="P15" s="151">
        <v>0</v>
      </c>
      <c r="Q15" s="151">
        <f>ROUND(E15*P15,5)</f>
        <v>0</v>
      </c>
      <c r="R15" s="151"/>
      <c r="S15" s="151"/>
      <c r="T15" s="152">
        <v>0.52</v>
      </c>
      <c r="U15" s="151">
        <f>ROUND(E15*T15,2)</f>
        <v>30.42</v>
      </c>
      <c r="V15" s="143"/>
      <c r="W15" s="143"/>
      <c r="X15" s="143"/>
      <c r="Y15" s="143"/>
      <c r="Z15" s="143"/>
      <c r="AA15" s="143"/>
      <c r="AB15" s="143"/>
      <c r="AC15" s="143"/>
      <c r="AD15" s="143"/>
      <c r="AE15" s="143" t="s">
        <v>110</v>
      </c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outlineLevel="1" x14ac:dyDescent="0.2">
      <c r="A16" s="144">
        <v>6</v>
      </c>
      <c r="B16" s="144" t="s">
        <v>124</v>
      </c>
      <c r="C16" s="182" t="s">
        <v>125</v>
      </c>
      <c r="D16" s="150" t="s">
        <v>117</v>
      </c>
      <c r="E16" s="157">
        <v>58.5</v>
      </c>
      <c r="F16" s="160">
        <f>H16+J16</f>
        <v>0</v>
      </c>
      <c r="G16" s="161">
        <f>ROUND(E16*F16,2)</f>
        <v>0</v>
      </c>
      <c r="H16" s="161"/>
      <c r="I16" s="161">
        <f>ROUND(E16*H16,2)</f>
        <v>0</v>
      </c>
      <c r="J16" s="161"/>
      <c r="K16" s="161">
        <f>ROUND(E16*J16,2)</f>
        <v>0</v>
      </c>
      <c r="L16" s="161">
        <v>0</v>
      </c>
      <c r="M16" s="161">
        <f>G16*(1+L16/100)</f>
        <v>0</v>
      </c>
      <c r="N16" s="151">
        <v>0</v>
      </c>
      <c r="O16" s="151">
        <f>ROUND(E16*N16,5)</f>
        <v>0</v>
      </c>
      <c r="P16" s="151">
        <v>0</v>
      </c>
      <c r="Q16" s="151">
        <f>ROUND(E16*P16,5)</f>
        <v>0</v>
      </c>
      <c r="R16" s="151"/>
      <c r="S16" s="151"/>
      <c r="T16" s="152">
        <v>0.01</v>
      </c>
      <c r="U16" s="151">
        <f>ROUND(E16*T16,2)</f>
        <v>0.59</v>
      </c>
      <c r="V16" s="143"/>
      <c r="W16" s="143"/>
      <c r="X16" s="143"/>
      <c r="Y16" s="143"/>
      <c r="Z16" s="143"/>
      <c r="AA16" s="143"/>
      <c r="AB16" s="143"/>
      <c r="AC16" s="143"/>
      <c r="AD16" s="143"/>
      <c r="AE16" s="143" t="s">
        <v>110</v>
      </c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ht="22.5" outlineLevel="1" x14ac:dyDescent="0.2">
      <c r="A17" s="144">
        <v>7</v>
      </c>
      <c r="B17" s="144" t="s">
        <v>126</v>
      </c>
      <c r="C17" s="182" t="s">
        <v>127</v>
      </c>
      <c r="D17" s="150" t="s">
        <v>117</v>
      </c>
      <c r="E17" s="157">
        <v>22.620000000000005</v>
      </c>
      <c r="F17" s="160">
        <f>H17+J17</f>
        <v>0</v>
      </c>
      <c r="G17" s="161">
        <f>ROUND(E17*F17,2)</f>
        <v>0</v>
      </c>
      <c r="H17" s="161"/>
      <c r="I17" s="161">
        <f>ROUND(E17*H17,2)</f>
        <v>0</v>
      </c>
      <c r="J17" s="161"/>
      <c r="K17" s="161">
        <f>ROUND(E17*J17,2)</f>
        <v>0</v>
      </c>
      <c r="L17" s="161">
        <v>0</v>
      </c>
      <c r="M17" s="161">
        <f>G17*(1+L17/100)</f>
        <v>0</v>
      </c>
      <c r="N17" s="151">
        <v>1.7</v>
      </c>
      <c r="O17" s="151">
        <f>ROUND(E17*N17,5)</f>
        <v>38.454000000000001</v>
      </c>
      <c r="P17" s="151">
        <v>0</v>
      </c>
      <c r="Q17" s="151">
        <f>ROUND(E17*P17,5)</f>
        <v>0</v>
      </c>
      <c r="R17" s="151"/>
      <c r="S17" s="151"/>
      <c r="T17" s="152">
        <v>1.59</v>
      </c>
      <c r="U17" s="151">
        <f>ROUND(E17*T17,2)</f>
        <v>35.97</v>
      </c>
      <c r="V17" s="143"/>
      <c r="W17" s="143"/>
      <c r="X17" s="143"/>
      <c r="Y17" s="143"/>
      <c r="Z17" s="143"/>
      <c r="AA17" s="143"/>
      <c r="AB17" s="143"/>
      <c r="AC17" s="143"/>
      <c r="AD17" s="143"/>
      <c r="AE17" s="143" t="s">
        <v>110</v>
      </c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1" x14ac:dyDescent="0.2">
      <c r="A18" s="144"/>
      <c r="B18" s="144"/>
      <c r="C18" s="183" t="s">
        <v>128</v>
      </c>
      <c r="D18" s="153"/>
      <c r="E18" s="158">
        <v>3.9</v>
      </c>
      <c r="F18" s="161"/>
      <c r="G18" s="161"/>
      <c r="H18" s="161"/>
      <c r="I18" s="161"/>
      <c r="J18" s="161"/>
      <c r="K18" s="161"/>
      <c r="L18" s="161"/>
      <c r="M18" s="161"/>
      <c r="N18" s="151"/>
      <c r="O18" s="151"/>
      <c r="P18" s="151"/>
      <c r="Q18" s="151"/>
      <c r="R18" s="151"/>
      <c r="S18" s="151"/>
      <c r="T18" s="152"/>
      <c r="U18" s="151"/>
      <c r="V18" s="143"/>
      <c r="W18" s="143"/>
      <c r="X18" s="143"/>
      <c r="Y18" s="143"/>
      <c r="Z18" s="143"/>
      <c r="AA18" s="143"/>
      <c r="AB18" s="143"/>
      <c r="AC18" s="143"/>
      <c r="AD18" s="143"/>
      <c r="AE18" s="143" t="s">
        <v>112</v>
      </c>
      <c r="AF18" s="143">
        <v>0</v>
      </c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outlineLevel="1" x14ac:dyDescent="0.2">
      <c r="A19" s="144"/>
      <c r="B19" s="144"/>
      <c r="C19" s="183" t="s">
        <v>129</v>
      </c>
      <c r="D19" s="153"/>
      <c r="E19" s="158">
        <v>10.92</v>
      </c>
      <c r="F19" s="161"/>
      <c r="G19" s="161"/>
      <c r="H19" s="161"/>
      <c r="I19" s="161"/>
      <c r="J19" s="161"/>
      <c r="K19" s="161"/>
      <c r="L19" s="161"/>
      <c r="M19" s="161"/>
      <c r="N19" s="151"/>
      <c r="O19" s="151"/>
      <c r="P19" s="151"/>
      <c r="Q19" s="151"/>
      <c r="R19" s="151"/>
      <c r="S19" s="151"/>
      <c r="T19" s="152"/>
      <c r="U19" s="151"/>
      <c r="V19" s="143"/>
      <c r="W19" s="143"/>
      <c r="X19" s="143"/>
      <c r="Y19" s="143"/>
      <c r="Z19" s="143"/>
      <c r="AA19" s="143"/>
      <c r="AB19" s="143"/>
      <c r="AC19" s="143"/>
      <c r="AD19" s="143"/>
      <c r="AE19" s="143" t="s">
        <v>112</v>
      </c>
      <c r="AF19" s="143">
        <v>0</v>
      </c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1" x14ac:dyDescent="0.2">
      <c r="A20" s="144"/>
      <c r="B20" s="144"/>
      <c r="C20" s="183" t="s">
        <v>130</v>
      </c>
      <c r="D20" s="153"/>
      <c r="E20" s="158">
        <v>7.8</v>
      </c>
      <c r="F20" s="161"/>
      <c r="G20" s="161"/>
      <c r="H20" s="161"/>
      <c r="I20" s="161"/>
      <c r="J20" s="161"/>
      <c r="K20" s="161"/>
      <c r="L20" s="161"/>
      <c r="M20" s="161"/>
      <c r="N20" s="151"/>
      <c r="O20" s="151"/>
      <c r="P20" s="151"/>
      <c r="Q20" s="151"/>
      <c r="R20" s="151"/>
      <c r="S20" s="151"/>
      <c r="T20" s="152"/>
      <c r="U20" s="151"/>
      <c r="V20" s="143"/>
      <c r="W20" s="143"/>
      <c r="X20" s="143"/>
      <c r="Y20" s="143"/>
      <c r="Z20" s="143"/>
      <c r="AA20" s="143"/>
      <c r="AB20" s="143"/>
      <c r="AC20" s="143"/>
      <c r="AD20" s="143"/>
      <c r="AE20" s="143" t="s">
        <v>112</v>
      </c>
      <c r="AF20" s="143">
        <v>0</v>
      </c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ht="22.5" outlineLevel="1" x14ac:dyDescent="0.2">
      <c r="A21" s="144">
        <v>8</v>
      </c>
      <c r="B21" s="144" t="s">
        <v>131</v>
      </c>
      <c r="C21" s="182" t="s">
        <v>132</v>
      </c>
      <c r="D21" s="150" t="s">
        <v>117</v>
      </c>
      <c r="E21" s="157">
        <v>35.879999999999995</v>
      </c>
      <c r="F21" s="160">
        <f>H21+J21</f>
        <v>0</v>
      </c>
      <c r="G21" s="161">
        <f>ROUND(E21*F21,2)</f>
        <v>0</v>
      </c>
      <c r="H21" s="161"/>
      <c r="I21" s="161">
        <f>ROUND(E21*H21,2)</f>
        <v>0</v>
      </c>
      <c r="J21" s="161"/>
      <c r="K21" s="161">
        <f>ROUND(E21*J21,2)</f>
        <v>0</v>
      </c>
      <c r="L21" s="161">
        <v>0</v>
      </c>
      <c r="M21" s="161">
        <f>G21*(1+L21/100)</f>
        <v>0</v>
      </c>
      <c r="N21" s="151">
        <v>0</v>
      </c>
      <c r="O21" s="151">
        <f>ROUND(E21*N21,5)</f>
        <v>0</v>
      </c>
      <c r="P21" s="151">
        <v>0</v>
      </c>
      <c r="Q21" s="151">
        <f>ROUND(E21*P21,5)</f>
        <v>0</v>
      </c>
      <c r="R21" s="151"/>
      <c r="S21" s="151"/>
      <c r="T21" s="152">
        <v>0.85</v>
      </c>
      <c r="U21" s="151">
        <f>ROUND(E21*T21,2)</f>
        <v>30.5</v>
      </c>
      <c r="V21" s="143"/>
      <c r="W21" s="143"/>
      <c r="X21" s="143"/>
      <c r="Y21" s="143"/>
      <c r="Z21" s="143"/>
      <c r="AA21" s="143"/>
      <c r="AB21" s="143"/>
      <c r="AC21" s="143"/>
      <c r="AD21" s="143"/>
      <c r="AE21" s="143" t="s">
        <v>118</v>
      </c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44"/>
      <c r="B22" s="144"/>
      <c r="C22" s="183" t="s">
        <v>133</v>
      </c>
      <c r="D22" s="153"/>
      <c r="E22" s="158">
        <v>35.880000000000003</v>
      </c>
      <c r="F22" s="161"/>
      <c r="G22" s="161"/>
      <c r="H22" s="161"/>
      <c r="I22" s="161"/>
      <c r="J22" s="161"/>
      <c r="K22" s="161"/>
      <c r="L22" s="161"/>
      <c r="M22" s="161"/>
      <c r="N22" s="151"/>
      <c r="O22" s="151"/>
      <c r="P22" s="151"/>
      <c r="Q22" s="151"/>
      <c r="R22" s="151"/>
      <c r="S22" s="151"/>
      <c r="T22" s="152"/>
      <c r="U22" s="151"/>
      <c r="V22" s="143"/>
      <c r="W22" s="143"/>
      <c r="X22" s="143"/>
      <c r="Y22" s="143"/>
      <c r="Z22" s="143"/>
      <c r="AA22" s="143"/>
      <c r="AB22" s="143"/>
      <c r="AC22" s="143"/>
      <c r="AD22" s="143"/>
      <c r="AE22" s="143" t="s">
        <v>112</v>
      </c>
      <c r="AF22" s="143">
        <v>0</v>
      </c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">
      <c r="A23" s="144">
        <v>9</v>
      </c>
      <c r="B23" s="144" t="s">
        <v>134</v>
      </c>
      <c r="C23" s="182" t="s">
        <v>135</v>
      </c>
      <c r="D23" s="150" t="s">
        <v>136</v>
      </c>
      <c r="E23" s="157">
        <v>12</v>
      </c>
      <c r="F23" s="160">
        <f>H23+J23</f>
        <v>0</v>
      </c>
      <c r="G23" s="161">
        <f>ROUND(E23*F23,2)</f>
        <v>0</v>
      </c>
      <c r="H23" s="161"/>
      <c r="I23" s="161">
        <f>ROUND(E23*H23,2)</f>
        <v>0</v>
      </c>
      <c r="J23" s="161"/>
      <c r="K23" s="161">
        <f>ROUND(E23*J23,2)</f>
        <v>0</v>
      </c>
      <c r="L23" s="161">
        <v>0</v>
      </c>
      <c r="M23" s="161">
        <f>G23*(1+L23/100)</f>
        <v>0</v>
      </c>
      <c r="N23" s="151">
        <v>0</v>
      </c>
      <c r="O23" s="151">
        <f>ROUND(E23*N23,5)</f>
        <v>0</v>
      </c>
      <c r="P23" s="151">
        <v>0.22</v>
      </c>
      <c r="Q23" s="151">
        <f>ROUND(E23*P23,5)</f>
        <v>2.64</v>
      </c>
      <c r="R23" s="151"/>
      <c r="S23" s="151"/>
      <c r="T23" s="152">
        <v>0.14299999999999999</v>
      </c>
      <c r="U23" s="151">
        <f>ROUND(E23*T23,2)</f>
        <v>1.72</v>
      </c>
      <c r="V23" s="143"/>
      <c r="W23" s="143"/>
      <c r="X23" s="143"/>
      <c r="Y23" s="143"/>
      <c r="Z23" s="143"/>
      <c r="AA23" s="143"/>
      <c r="AB23" s="143"/>
      <c r="AC23" s="143"/>
      <c r="AD23" s="143"/>
      <c r="AE23" s="143" t="s">
        <v>110</v>
      </c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1" x14ac:dyDescent="0.2">
      <c r="A24" s="144">
        <v>10</v>
      </c>
      <c r="B24" s="144" t="s">
        <v>137</v>
      </c>
      <c r="C24" s="182" t="s">
        <v>138</v>
      </c>
      <c r="D24" s="150" t="s">
        <v>117</v>
      </c>
      <c r="E24" s="157">
        <v>0.58499999999999996</v>
      </c>
      <c r="F24" s="160">
        <f>H24+J24</f>
        <v>0</v>
      </c>
      <c r="G24" s="161">
        <f>ROUND(E24*F24,2)</f>
        <v>0</v>
      </c>
      <c r="H24" s="161"/>
      <c r="I24" s="161">
        <f>ROUND(E24*H24,2)</f>
        <v>0</v>
      </c>
      <c r="J24" s="161"/>
      <c r="K24" s="161">
        <f>ROUND(E24*J24,2)</f>
        <v>0</v>
      </c>
      <c r="L24" s="161">
        <v>0</v>
      </c>
      <c r="M24" s="161">
        <f>G24*(1+L24/100)</f>
        <v>0</v>
      </c>
      <c r="N24" s="151">
        <v>0</v>
      </c>
      <c r="O24" s="151">
        <f>ROUND(E24*N24,5)</f>
        <v>0</v>
      </c>
      <c r="P24" s="151">
        <v>0</v>
      </c>
      <c r="Q24" s="151">
        <f>ROUND(E24*P24,5)</f>
        <v>0</v>
      </c>
      <c r="R24" s="151"/>
      <c r="S24" s="151"/>
      <c r="T24" s="152">
        <v>1.55</v>
      </c>
      <c r="U24" s="151">
        <f>ROUND(E24*T24,2)</f>
        <v>0.91</v>
      </c>
      <c r="V24" s="143"/>
      <c r="W24" s="143"/>
      <c r="X24" s="143"/>
      <c r="Y24" s="143"/>
      <c r="Z24" s="143"/>
      <c r="AA24" s="143"/>
      <c r="AB24" s="143"/>
      <c r="AC24" s="143"/>
      <c r="AD24" s="143"/>
      <c r="AE24" s="143" t="s">
        <v>110</v>
      </c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">
      <c r="A25" s="144"/>
      <c r="B25" s="144"/>
      <c r="C25" s="183" t="s">
        <v>139</v>
      </c>
      <c r="D25" s="153"/>
      <c r="E25" s="158">
        <v>0.58499999999999996</v>
      </c>
      <c r="F25" s="161"/>
      <c r="G25" s="161"/>
      <c r="H25" s="161"/>
      <c r="I25" s="161"/>
      <c r="J25" s="161"/>
      <c r="K25" s="161"/>
      <c r="L25" s="161"/>
      <c r="M25" s="161"/>
      <c r="N25" s="151"/>
      <c r="O25" s="151"/>
      <c r="P25" s="151"/>
      <c r="Q25" s="151"/>
      <c r="R25" s="151"/>
      <c r="S25" s="151"/>
      <c r="T25" s="152"/>
      <c r="U25" s="151"/>
      <c r="V25" s="143"/>
      <c r="W25" s="143"/>
      <c r="X25" s="143"/>
      <c r="Y25" s="143"/>
      <c r="Z25" s="143"/>
      <c r="AA25" s="143"/>
      <c r="AB25" s="143"/>
      <c r="AC25" s="143"/>
      <c r="AD25" s="143"/>
      <c r="AE25" s="143" t="s">
        <v>112</v>
      </c>
      <c r="AF25" s="143">
        <v>0</v>
      </c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1" x14ac:dyDescent="0.2">
      <c r="A26" s="144">
        <v>11</v>
      </c>
      <c r="B26" s="144" t="s">
        <v>140</v>
      </c>
      <c r="C26" s="182" t="s">
        <v>141</v>
      </c>
      <c r="D26" s="150" t="s">
        <v>117</v>
      </c>
      <c r="E26" s="157">
        <v>22.62</v>
      </c>
      <c r="F26" s="160">
        <f t="shared" ref="F26:F33" si="0">H26+J26</f>
        <v>0</v>
      </c>
      <c r="G26" s="161">
        <f t="shared" ref="G26:G33" si="1">ROUND(E26*F26,2)</f>
        <v>0</v>
      </c>
      <c r="H26" s="161"/>
      <c r="I26" s="161">
        <f t="shared" ref="I26:I33" si="2">ROUND(E26*H26,2)</f>
        <v>0</v>
      </c>
      <c r="J26" s="161"/>
      <c r="K26" s="161">
        <f t="shared" ref="K26:K33" si="3">ROUND(E26*J26,2)</f>
        <v>0</v>
      </c>
      <c r="L26" s="161">
        <v>0</v>
      </c>
      <c r="M26" s="161">
        <f t="shared" ref="M26:M33" si="4">G26*(1+L26/100)</f>
        <v>0</v>
      </c>
      <c r="N26" s="151">
        <v>0</v>
      </c>
      <c r="O26" s="151">
        <f t="shared" ref="O26:O33" si="5">ROUND(E26*N26,5)</f>
        <v>0</v>
      </c>
      <c r="P26" s="151">
        <v>0</v>
      </c>
      <c r="Q26" s="151">
        <f t="shared" ref="Q26:Q33" si="6">ROUND(E26*P26,5)</f>
        <v>0</v>
      </c>
      <c r="R26" s="151"/>
      <c r="S26" s="151"/>
      <c r="T26" s="152">
        <v>0</v>
      </c>
      <c r="U26" s="151">
        <f t="shared" ref="U26:U33" si="7">ROUND(E26*T26,2)</f>
        <v>0</v>
      </c>
      <c r="V26" s="143"/>
      <c r="W26" s="143"/>
      <c r="X26" s="143"/>
      <c r="Y26" s="143"/>
      <c r="Z26" s="143"/>
      <c r="AA26" s="143"/>
      <c r="AB26" s="143"/>
      <c r="AC26" s="143"/>
      <c r="AD26" s="143"/>
      <c r="AE26" s="143" t="s">
        <v>110</v>
      </c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44">
        <v>12</v>
      </c>
      <c r="B27" s="144" t="s">
        <v>142</v>
      </c>
      <c r="C27" s="182" t="s">
        <v>143</v>
      </c>
      <c r="D27" s="150" t="s">
        <v>117</v>
      </c>
      <c r="E27" s="157">
        <v>22.62</v>
      </c>
      <c r="F27" s="160">
        <f t="shared" si="0"/>
        <v>0</v>
      </c>
      <c r="G27" s="161">
        <f t="shared" si="1"/>
        <v>0</v>
      </c>
      <c r="H27" s="161"/>
      <c r="I27" s="161">
        <f t="shared" si="2"/>
        <v>0</v>
      </c>
      <c r="J27" s="161"/>
      <c r="K27" s="161">
        <f t="shared" si="3"/>
        <v>0</v>
      </c>
      <c r="L27" s="161">
        <v>0</v>
      </c>
      <c r="M27" s="161">
        <f t="shared" si="4"/>
        <v>0</v>
      </c>
      <c r="N27" s="151">
        <v>0</v>
      </c>
      <c r="O27" s="151">
        <f t="shared" si="5"/>
        <v>0</v>
      </c>
      <c r="P27" s="151">
        <v>0</v>
      </c>
      <c r="Q27" s="151">
        <f t="shared" si="6"/>
        <v>0</v>
      </c>
      <c r="R27" s="151"/>
      <c r="S27" s="151"/>
      <c r="T27" s="152">
        <v>5.2999999999999999E-2</v>
      </c>
      <c r="U27" s="151">
        <f t="shared" si="7"/>
        <v>1.2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 t="s">
        <v>110</v>
      </c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1" x14ac:dyDescent="0.2">
      <c r="A28" s="144">
        <v>13</v>
      </c>
      <c r="B28" s="144" t="s">
        <v>144</v>
      </c>
      <c r="C28" s="182" t="s">
        <v>145</v>
      </c>
      <c r="D28" s="150" t="s">
        <v>136</v>
      </c>
      <c r="E28" s="157">
        <v>20</v>
      </c>
      <c r="F28" s="160">
        <f t="shared" si="0"/>
        <v>0</v>
      </c>
      <c r="G28" s="161">
        <f t="shared" si="1"/>
        <v>0</v>
      </c>
      <c r="H28" s="161"/>
      <c r="I28" s="161">
        <f t="shared" si="2"/>
        <v>0</v>
      </c>
      <c r="J28" s="161"/>
      <c r="K28" s="161">
        <f t="shared" si="3"/>
        <v>0</v>
      </c>
      <c r="L28" s="161">
        <v>0</v>
      </c>
      <c r="M28" s="161">
        <f t="shared" si="4"/>
        <v>0</v>
      </c>
      <c r="N28" s="151">
        <v>3.9739999999999998E-2</v>
      </c>
      <c r="O28" s="151">
        <f t="shared" si="5"/>
        <v>0.79479999999999995</v>
      </c>
      <c r="P28" s="151">
        <v>0</v>
      </c>
      <c r="Q28" s="151">
        <f t="shared" si="6"/>
        <v>0</v>
      </c>
      <c r="R28" s="151"/>
      <c r="S28" s="151"/>
      <c r="T28" s="152">
        <v>0.753</v>
      </c>
      <c r="U28" s="151">
        <f t="shared" si="7"/>
        <v>15.06</v>
      </c>
      <c r="V28" s="143"/>
      <c r="W28" s="143"/>
      <c r="X28" s="143"/>
      <c r="Y28" s="143"/>
      <c r="Z28" s="143"/>
      <c r="AA28" s="143"/>
      <c r="AB28" s="143"/>
      <c r="AC28" s="143"/>
      <c r="AD28" s="143"/>
      <c r="AE28" s="143" t="s">
        <v>110</v>
      </c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ht="22.5" outlineLevel="1" x14ac:dyDescent="0.2">
      <c r="A29" s="144">
        <v>14</v>
      </c>
      <c r="B29" s="144" t="s">
        <v>146</v>
      </c>
      <c r="C29" s="182" t="s">
        <v>147</v>
      </c>
      <c r="D29" s="150" t="s">
        <v>109</v>
      </c>
      <c r="E29" s="157">
        <v>7.5</v>
      </c>
      <c r="F29" s="160">
        <f t="shared" si="0"/>
        <v>0</v>
      </c>
      <c r="G29" s="161">
        <f t="shared" si="1"/>
        <v>0</v>
      </c>
      <c r="H29" s="161"/>
      <c r="I29" s="161">
        <f t="shared" si="2"/>
        <v>0</v>
      </c>
      <c r="J29" s="161"/>
      <c r="K29" s="161">
        <f t="shared" si="3"/>
        <v>0</v>
      </c>
      <c r="L29" s="161">
        <v>0</v>
      </c>
      <c r="M29" s="161">
        <f t="shared" si="4"/>
        <v>0</v>
      </c>
      <c r="N29" s="151">
        <v>0</v>
      </c>
      <c r="O29" s="151">
        <f t="shared" si="5"/>
        <v>0</v>
      </c>
      <c r="P29" s="151">
        <v>1.1931400000000001</v>
      </c>
      <c r="Q29" s="151">
        <f t="shared" si="6"/>
        <v>8.9485499999999991</v>
      </c>
      <c r="R29" s="151"/>
      <c r="S29" s="151"/>
      <c r="T29" s="152">
        <v>2.7165499999999998</v>
      </c>
      <c r="U29" s="151">
        <f t="shared" si="7"/>
        <v>20.37</v>
      </c>
      <c r="V29" s="143"/>
      <c r="W29" s="143"/>
      <c r="X29" s="143"/>
      <c r="Y29" s="143"/>
      <c r="Z29" s="143"/>
      <c r="AA29" s="143"/>
      <c r="AB29" s="143"/>
      <c r="AC29" s="143"/>
      <c r="AD29" s="143"/>
      <c r="AE29" s="143" t="s">
        <v>118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44">
        <v>15</v>
      </c>
      <c r="B30" s="144" t="s">
        <v>148</v>
      </c>
      <c r="C30" s="182" t="s">
        <v>149</v>
      </c>
      <c r="D30" s="150" t="s">
        <v>150</v>
      </c>
      <c r="E30" s="157">
        <v>8.9499999999999993</v>
      </c>
      <c r="F30" s="160">
        <f t="shared" si="0"/>
        <v>0</v>
      </c>
      <c r="G30" s="161">
        <f t="shared" si="1"/>
        <v>0</v>
      </c>
      <c r="H30" s="161"/>
      <c r="I30" s="161">
        <f t="shared" si="2"/>
        <v>0</v>
      </c>
      <c r="J30" s="161"/>
      <c r="K30" s="161">
        <f t="shared" si="3"/>
        <v>0</v>
      </c>
      <c r="L30" s="161">
        <v>0</v>
      </c>
      <c r="M30" s="161">
        <f t="shared" si="4"/>
        <v>0</v>
      </c>
      <c r="N30" s="151">
        <v>0</v>
      </c>
      <c r="O30" s="151">
        <f t="shared" si="5"/>
        <v>0</v>
      </c>
      <c r="P30" s="151">
        <v>0</v>
      </c>
      <c r="Q30" s="151">
        <f t="shared" si="6"/>
        <v>0</v>
      </c>
      <c r="R30" s="151"/>
      <c r="S30" s="151"/>
      <c r="T30" s="152">
        <v>9.9000000000000005E-2</v>
      </c>
      <c r="U30" s="151">
        <f t="shared" si="7"/>
        <v>0.89</v>
      </c>
      <c r="V30" s="143"/>
      <c r="W30" s="143"/>
      <c r="X30" s="143"/>
      <c r="Y30" s="143"/>
      <c r="Z30" s="143"/>
      <c r="AA30" s="143"/>
      <c r="AB30" s="143"/>
      <c r="AC30" s="143"/>
      <c r="AD30" s="143"/>
      <c r="AE30" s="143" t="s">
        <v>110</v>
      </c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1" x14ac:dyDescent="0.2">
      <c r="A31" s="144">
        <v>16</v>
      </c>
      <c r="B31" s="144" t="s">
        <v>151</v>
      </c>
      <c r="C31" s="182" t="s">
        <v>152</v>
      </c>
      <c r="D31" s="150" t="s">
        <v>150</v>
      </c>
      <c r="E31" s="157">
        <v>8.9499999999999993</v>
      </c>
      <c r="F31" s="160">
        <f t="shared" si="0"/>
        <v>0</v>
      </c>
      <c r="G31" s="161">
        <f t="shared" si="1"/>
        <v>0</v>
      </c>
      <c r="H31" s="161"/>
      <c r="I31" s="161">
        <f t="shared" si="2"/>
        <v>0</v>
      </c>
      <c r="J31" s="161"/>
      <c r="K31" s="161">
        <f t="shared" si="3"/>
        <v>0</v>
      </c>
      <c r="L31" s="161">
        <v>0</v>
      </c>
      <c r="M31" s="161">
        <f t="shared" si="4"/>
        <v>0</v>
      </c>
      <c r="N31" s="151">
        <v>0</v>
      </c>
      <c r="O31" s="151">
        <f t="shared" si="5"/>
        <v>0</v>
      </c>
      <c r="P31" s="151">
        <v>0</v>
      </c>
      <c r="Q31" s="151">
        <f t="shared" si="6"/>
        <v>0</v>
      </c>
      <c r="R31" s="151"/>
      <c r="S31" s="151"/>
      <c r="T31" s="152">
        <v>0.68799999999999994</v>
      </c>
      <c r="U31" s="151">
        <f t="shared" si="7"/>
        <v>6.16</v>
      </c>
      <c r="V31" s="143"/>
      <c r="W31" s="143"/>
      <c r="X31" s="143"/>
      <c r="Y31" s="143"/>
      <c r="Z31" s="143"/>
      <c r="AA31" s="143"/>
      <c r="AB31" s="143"/>
      <c r="AC31" s="143"/>
      <c r="AD31" s="143"/>
      <c r="AE31" s="143" t="s">
        <v>110</v>
      </c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1" x14ac:dyDescent="0.2">
      <c r="A32" s="144">
        <v>17</v>
      </c>
      <c r="B32" s="144" t="s">
        <v>153</v>
      </c>
      <c r="C32" s="182" t="s">
        <v>154</v>
      </c>
      <c r="D32" s="150" t="s">
        <v>150</v>
      </c>
      <c r="E32" s="157">
        <v>8.9499999999999993</v>
      </c>
      <c r="F32" s="160">
        <f t="shared" si="0"/>
        <v>0</v>
      </c>
      <c r="G32" s="161">
        <f t="shared" si="1"/>
        <v>0</v>
      </c>
      <c r="H32" s="161"/>
      <c r="I32" s="161">
        <f t="shared" si="2"/>
        <v>0</v>
      </c>
      <c r="J32" s="161"/>
      <c r="K32" s="161">
        <f t="shared" si="3"/>
        <v>0</v>
      </c>
      <c r="L32" s="161">
        <v>0</v>
      </c>
      <c r="M32" s="161">
        <f t="shared" si="4"/>
        <v>0</v>
      </c>
      <c r="N32" s="151">
        <v>0</v>
      </c>
      <c r="O32" s="151">
        <f t="shared" si="5"/>
        <v>0</v>
      </c>
      <c r="P32" s="151">
        <v>0</v>
      </c>
      <c r="Q32" s="151">
        <f t="shared" si="6"/>
        <v>0</v>
      </c>
      <c r="R32" s="151"/>
      <c r="S32" s="151"/>
      <c r="T32" s="152">
        <v>0</v>
      </c>
      <c r="U32" s="151">
        <f t="shared" si="7"/>
        <v>0</v>
      </c>
      <c r="V32" s="143"/>
      <c r="W32" s="143"/>
      <c r="X32" s="143"/>
      <c r="Y32" s="143"/>
      <c r="Z32" s="143"/>
      <c r="AA32" s="143"/>
      <c r="AB32" s="143"/>
      <c r="AC32" s="143"/>
      <c r="AD32" s="143"/>
      <c r="AE32" s="143" t="s">
        <v>110</v>
      </c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ht="22.5" outlineLevel="1" x14ac:dyDescent="0.2">
      <c r="A33" s="144">
        <v>18</v>
      </c>
      <c r="B33" s="144" t="s">
        <v>155</v>
      </c>
      <c r="C33" s="182" t="s">
        <v>156</v>
      </c>
      <c r="D33" s="150" t="s">
        <v>150</v>
      </c>
      <c r="E33" s="157">
        <v>8.9499999999999993</v>
      </c>
      <c r="F33" s="160">
        <f t="shared" si="0"/>
        <v>0</v>
      </c>
      <c r="G33" s="161">
        <f t="shared" si="1"/>
        <v>0</v>
      </c>
      <c r="H33" s="161"/>
      <c r="I33" s="161">
        <f t="shared" si="2"/>
        <v>0</v>
      </c>
      <c r="J33" s="161"/>
      <c r="K33" s="161">
        <f t="shared" si="3"/>
        <v>0</v>
      </c>
      <c r="L33" s="161">
        <v>0</v>
      </c>
      <c r="M33" s="161">
        <f t="shared" si="4"/>
        <v>0</v>
      </c>
      <c r="N33" s="151">
        <v>0</v>
      </c>
      <c r="O33" s="151">
        <f t="shared" si="5"/>
        <v>0</v>
      </c>
      <c r="P33" s="151">
        <v>0</v>
      </c>
      <c r="Q33" s="151">
        <f t="shared" si="6"/>
        <v>0</v>
      </c>
      <c r="R33" s="151"/>
      <c r="S33" s="151"/>
      <c r="T33" s="152">
        <v>0</v>
      </c>
      <c r="U33" s="151">
        <f t="shared" si="7"/>
        <v>0</v>
      </c>
      <c r="V33" s="143"/>
      <c r="W33" s="143"/>
      <c r="X33" s="143"/>
      <c r="Y33" s="143"/>
      <c r="Z33" s="143"/>
      <c r="AA33" s="143"/>
      <c r="AB33" s="143"/>
      <c r="AC33" s="143"/>
      <c r="AD33" s="143"/>
      <c r="AE33" s="143" t="s">
        <v>110</v>
      </c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x14ac:dyDescent="0.2">
      <c r="A34" s="145" t="s">
        <v>105</v>
      </c>
      <c r="B34" s="145" t="s">
        <v>60</v>
      </c>
      <c r="C34" s="184" t="s">
        <v>61</v>
      </c>
      <c r="D34" s="154"/>
      <c r="E34" s="159"/>
      <c r="F34" s="162"/>
      <c r="G34" s="162">
        <f>SUMIF(AE35:AE35,"&lt;&gt;NOR",G35:G35)</f>
        <v>0</v>
      </c>
      <c r="H34" s="162"/>
      <c r="I34" s="162">
        <f>SUM(I35:I35)</f>
        <v>0</v>
      </c>
      <c r="J34" s="162"/>
      <c r="K34" s="162">
        <f>SUM(K35:K35)</f>
        <v>0</v>
      </c>
      <c r="L34" s="162"/>
      <c r="M34" s="162">
        <f>SUM(M35:M35)</f>
        <v>0</v>
      </c>
      <c r="N34" s="155"/>
      <c r="O34" s="155">
        <f>SUM(O35:O35)</f>
        <v>5.0200000000000002E-2</v>
      </c>
      <c r="P34" s="155"/>
      <c r="Q34" s="155">
        <f>SUM(Q35:Q35)</f>
        <v>0</v>
      </c>
      <c r="R34" s="155"/>
      <c r="S34" s="155"/>
      <c r="T34" s="156"/>
      <c r="U34" s="155">
        <f>SUM(U35:U35)</f>
        <v>0.77</v>
      </c>
      <c r="AE34" t="s">
        <v>106</v>
      </c>
    </row>
    <row r="35" spans="1:60" outlineLevel="1" x14ac:dyDescent="0.2">
      <c r="A35" s="144">
        <v>19</v>
      </c>
      <c r="B35" s="144" t="s">
        <v>157</v>
      </c>
      <c r="C35" s="182" t="s">
        <v>158</v>
      </c>
      <c r="D35" s="150" t="s">
        <v>159</v>
      </c>
      <c r="E35" s="157">
        <v>1</v>
      </c>
      <c r="F35" s="160">
        <f>H35+J35</f>
        <v>0</v>
      </c>
      <c r="G35" s="161">
        <f>ROUND(E35*F35,2)</f>
        <v>0</v>
      </c>
      <c r="H35" s="161"/>
      <c r="I35" s="161">
        <f>ROUND(E35*H35,2)</f>
        <v>0</v>
      </c>
      <c r="J35" s="161"/>
      <c r="K35" s="161">
        <f>ROUND(E35*J35,2)</f>
        <v>0</v>
      </c>
      <c r="L35" s="161">
        <v>0</v>
      </c>
      <c r="M35" s="161">
        <f>G35*(1+L35/100)</f>
        <v>0</v>
      </c>
      <c r="N35" s="151">
        <v>5.0200000000000002E-2</v>
      </c>
      <c r="O35" s="151">
        <f>ROUND(E35*N35,5)</f>
        <v>5.0200000000000002E-2</v>
      </c>
      <c r="P35" s="151">
        <v>0</v>
      </c>
      <c r="Q35" s="151">
        <f>ROUND(E35*P35,5)</f>
        <v>0</v>
      </c>
      <c r="R35" s="151"/>
      <c r="S35" s="151"/>
      <c r="T35" s="152">
        <v>0.77</v>
      </c>
      <c r="U35" s="151">
        <f>ROUND(E35*T35,2)</f>
        <v>0.77</v>
      </c>
      <c r="V35" s="143"/>
      <c r="W35" s="143"/>
      <c r="X35" s="143"/>
      <c r="Y35" s="143"/>
      <c r="Z35" s="143"/>
      <c r="AA35" s="143"/>
      <c r="AB35" s="143"/>
      <c r="AC35" s="143"/>
      <c r="AD35" s="143"/>
      <c r="AE35" s="143" t="s">
        <v>110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x14ac:dyDescent="0.2">
      <c r="A36" s="145" t="s">
        <v>105</v>
      </c>
      <c r="B36" s="145" t="s">
        <v>62</v>
      </c>
      <c r="C36" s="184" t="s">
        <v>63</v>
      </c>
      <c r="D36" s="154"/>
      <c r="E36" s="159"/>
      <c r="F36" s="162"/>
      <c r="G36" s="162">
        <f>SUMIF(AE37:AE38,"&lt;&gt;NOR",G37:G38)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55"/>
      <c r="O36" s="155">
        <f>SUM(O37:O38)</f>
        <v>12.316079999999999</v>
      </c>
      <c r="P36" s="155"/>
      <c r="Q36" s="155">
        <f>SUM(Q37:Q38)</f>
        <v>0</v>
      </c>
      <c r="R36" s="155"/>
      <c r="S36" s="155"/>
      <c r="T36" s="156"/>
      <c r="U36" s="155">
        <f>SUM(U37:U38)</f>
        <v>1.37</v>
      </c>
      <c r="AE36" t="s">
        <v>106</v>
      </c>
    </row>
    <row r="37" spans="1:60" outlineLevel="1" x14ac:dyDescent="0.2">
      <c r="A37" s="144">
        <v>20</v>
      </c>
      <c r="B37" s="144" t="s">
        <v>160</v>
      </c>
      <c r="C37" s="182" t="s">
        <v>161</v>
      </c>
      <c r="D37" s="150" t="s">
        <v>109</v>
      </c>
      <c r="E37" s="157">
        <v>8</v>
      </c>
      <c r="F37" s="160">
        <f>H37+J37</f>
        <v>0</v>
      </c>
      <c r="G37" s="161">
        <f>ROUND(E37*F37,2)</f>
        <v>0</v>
      </c>
      <c r="H37" s="161"/>
      <c r="I37" s="161">
        <f>ROUND(E37*H37,2)</f>
        <v>0</v>
      </c>
      <c r="J37" s="161"/>
      <c r="K37" s="161">
        <f>ROUND(E37*J37,2)</f>
        <v>0</v>
      </c>
      <c r="L37" s="161">
        <v>0</v>
      </c>
      <c r="M37" s="161">
        <f>G37*(1+L37/100)</f>
        <v>0</v>
      </c>
      <c r="N37" s="151">
        <v>1.17117</v>
      </c>
      <c r="O37" s="151">
        <f>ROUND(E37*N37,5)</f>
        <v>9.3693600000000004</v>
      </c>
      <c r="P37" s="151">
        <v>0</v>
      </c>
      <c r="Q37" s="151">
        <f>ROUND(E37*P37,5)</f>
        <v>0</v>
      </c>
      <c r="R37" s="151"/>
      <c r="S37" s="151"/>
      <c r="T37" s="152">
        <v>0.13888</v>
      </c>
      <c r="U37" s="151">
        <f>ROUND(E37*T37,2)</f>
        <v>1.1100000000000001</v>
      </c>
      <c r="V37" s="143"/>
      <c r="W37" s="143"/>
      <c r="X37" s="143"/>
      <c r="Y37" s="143"/>
      <c r="Z37" s="143"/>
      <c r="AA37" s="143"/>
      <c r="AB37" s="143"/>
      <c r="AC37" s="143"/>
      <c r="AD37" s="143"/>
      <c r="AE37" s="143" t="s">
        <v>118</v>
      </c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ht="22.5" outlineLevel="1" x14ac:dyDescent="0.2">
      <c r="A38" s="144">
        <v>21</v>
      </c>
      <c r="B38" s="144" t="s">
        <v>162</v>
      </c>
      <c r="C38" s="182" t="s">
        <v>163</v>
      </c>
      <c r="D38" s="150" t="s">
        <v>109</v>
      </c>
      <c r="E38" s="157">
        <v>8</v>
      </c>
      <c r="F38" s="160">
        <f>H38+J38</f>
        <v>0</v>
      </c>
      <c r="G38" s="161">
        <f>ROUND(E38*F38,2)</f>
        <v>0</v>
      </c>
      <c r="H38" s="161"/>
      <c r="I38" s="161">
        <f>ROUND(E38*H38,2)</f>
        <v>0</v>
      </c>
      <c r="J38" s="161"/>
      <c r="K38" s="161">
        <f>ROUND(E38*J38,2)</f>
        <v>0</v>
      </c>
      <c r="L38" s="161">
        <v>0</v>
      </c>
      <c r="M38" s="161">
        <f>G38*(1+L38/100)</f>
        <v>0</v>
      </c>
      <c r="N38" s="151">
        <v>0.36834</v>
      </c>
      <c r="O38" s="151">
        <f>ROUND(E38*N38,5)</f>
        <v>2.94672</v>
      </c>
      <c r="P38" s="151">
        <v>0</v>
      </c>
      <c r="Q38" s="151">
        <f>ROUND(E38*P38,5)</f>
        <v>0</v>
      </c>
      <c r="R38" s="151"/>
      <c r="S38" s="151"/>
      <c r="T38" s="152">
        <v>3.3000000000000002E-2</v>
      </c>
      <c r="U38" s="151">
        <f>ROUND(E38*T38,2)</f>
        <v>0.26</v>
      </c>
      <c r="V38" s="143"/>
      <c r="W38" s="143"/>
      <c r="X38" s="143"/>
      <c r="Y38" s="143"/>
      <c r="Z38" s="143"/>
      <c r="AA38" s="143"/>
      <c r="AB38" s="143"/>
      <c r="AC38" s="143"/>
      <c r="AD38" s="143"/>
      <c r="AE38" s="143" t="s">
        <v>110</v>
      </c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x14ac:dyDescent="0.2">
      <c r="A39" s="145" t="s">
        <v>105</v>
      </c>
      <c r="B39" s="145" t="s">
        <v>64</v>
      </c>
      <c r="C39" s="184" t="s">
        <v>65</v>
      </c>
      <c r="D39" s="154"/>
      <c r="E39" s="159"/>
      <c r="F39" s="162"/>
      <c r="G39" s="162">
        <f>SUMIF(AE40:AE40,"&lt;&gt;NOR",G40:G40)</f>
        <v>0</v>
      </c>
      <c r="H39" s="162"/>
      <c r="I39" s="162">
        <f>SUM(I40:I40)</f>
        <v>0</v>
      </c>
      <c r="J39" s="162"/>
      <c r="K39" s="162">
        <f>SUM(K40:K40)</f>
        <v>0</v>
      </c>
      <c r="L39" s="162"/>
      <c r="M39" s="162">
        <f>SUM(M40:M40)</f>
        <v>0</v>
      </c>
      <c r="N39" s="155"/>
      <c r="O39" s="155">
        <f>SUM(O40:O40)</f>
        <v>0</v>
      </c>
      <c r="P39" s="155"/>
      <c r="Q39" s="155">
        <f>SUM(Q40:Q40)</f>
        <v>0.22</v>
      </c>
      <c r="R39" s="155"/>
      <c r="S39" s="155"/>
      <c r="T39" s="156"/>
      <c r="U39" s="155">
        <f>SUM(U40:U40)</f>
        <v>1.7</v>
      </c>
      <c r="AE39" t="s">
        <v>106</v>
      </c>
    </row>
    <row r="40" spans="1:60" outlineLevel="1" x14ac:dyDescent="0.2">
      <c r="A40" s="144">
        <v>22</v>
      </c>
      <c r="B40" s="144" t="s">
        <v>164</v>
      </c>
      <c r="C40" s="182" t="s">
        <v>165</v>
      </c>
      <c r="D40" s="150" t="s">
        <v>109</v>
      </c>
      <c r="E40" s="157">
        <v>2</v>
      </c>
      <c r="F40" s="160">
        <f>H40+J40</f>
        <v>0</v>
      </c>
      <c r="G40" s="161">
        <f>ROUND(E40*F40,2)</f>
        <v>0</v>
      </c>
      <c r="H40" s="161"/>
      <c r="I40" s="161">
        <f>ROUND(E40*H40,2)</f>
        <v>0</v>
      </c>
      <c r="J40" s="161"/>
      <c r="K40" s="161">
        <f>ROUND(E40*J40,2)</f>
        <v>0</v>
      </c>
      <c r="L40" s="161">
        <v>0</v>
      </c>
      <c r="M40" s="161">
        <f>G40*(1+L40/100)</f>
        <v>0</v>
      </c>
      <c r="N40" s="151">
        <v>0</v>
      </c>
      <c r="O40" s="151">
        <f>ROUND(E40*N40,5)</f>
        <v>0</v>
      </c>
      <c r="P40" s="151">
        <v>0.11</v>
      </c>
      <c r="Q40" s="151">
        <f>ROUND(E40*P40,5)</f>
        <v>0.22</v>
      </c>
      <c r="R40" s="151"/>
      <c r="S40" s="151"/>
      <c r="T40" s="152">
        <v>0.85035000000000005</v>
      </c>
      <c r="U40" s="151">
        <f>ROUND(E40*T40,2)</f>
        <v>1.7</v>
      </c>
      <c r="V40" s="143"/>
      <c r="W40" s="143"/>
      <c r="X40" s="143"/>
      <c r="Y40" s="143"/>
      <c r="Z40" s="143"/>
      <c r="AA40" s="143"/>
      <c r="AB40" s="143"/>
      <c r="AC40" s="143"/>
      <c r="AD40" s="143"/>
      <c r="AE40" s="143" t="s">
        <v>118</v>
      </c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x14ac:dyDescent="0.2">
      <c r="A41" s="145" t="s">
        <v>105</v>
      </c>
      <c r="B41" s="145" t="s">
        <v>66</v>
      </c>
      <c r="C41" s="184" t="s">
        <v>67</v>
      </c>
      <c r="D41" s="154"/>
      <c r="E41" s="159"/>
      <c r="F41" s="162"/>
      <c r="G41" s="162">
        <f>SUMIF(AE42:AE42,"&lt;&gt;NOR",G42:G42)</f>
        <v>0</v>
      </c>
      <c r="H41" s="162"/>
      <c r="I41" s="162">
        <f>SUM(I42:I42)</f>
        <v>0</v>
      </c>
      <c r="J41" s="162"/>
      <c r="K41" s="162">
        <f>SUM(K42:K42)</f>
        <v>0</v>
      </c>
      <c r="L41" s="162"/>
      <c r="M41" s="162">
        <f>SUM(M42:M42)</f>
        <v>0</v>
      </c>
      <c r="N41" s="155"/>
      <c r="O41" s="155">
        <f>SUM(O42:O42)</f>
        <v>0</v>
      </c>
      <c r="P41" s="155"/>
      <c r="Q41" s="155">
        <f>SUM(Q42:Q42)</f>
        <v>0</v>
      </c>
      <c r="R41" s="155"/>
      <c r="S41" s="155"/>
      <c r="T41" s="156"/>
      <c r="U41" s="155">
        <f>SUM(U42:U42)</f>
        <v>1.56</v>
      </c>
      <c r="AE41" t="s">
        <v>106</v>
      </c>
    </row>
    <row r="42" spans="1:60" outlineLevel="1" x14ac:dyDescent="0.2">
      <c r="A42" s="144">
        <v>23</v>
      </c>
      <c r="B42" s="144" t="s">
        <v>166</v>
      </c>
      <c r="C42" s="182" t="s">
        <v>167</v>
      </c>
      <c r="D42" s="150" t="s">
        <v>136</v>
      </c>
      <c r="E42" s="157">
        <v>12</v>
      </c>
      <c r="F42" s="160">
        <f>H42+J42</f>
        <v>0</v>
      </c>
      <c r="G42" s="161">
        <f>ROUND(E42*F42,2)</f>
        <v>0</v>
      </c>
      <c r="H42" s="161"/>
      <c r="I42" s="161">
        <f>ROUND(E42*H42,2)</f>
        <v>0</v>
      </c>
      <c r="J42" s="161"/>
      <c r="K42" s="161">
        <f>ROUND(E42*J42,2)</f>
        <v>0</v>
      </c>
      <c r="L42" s="161">
        <v>0</v>
      </c>
      <c r="M42" s="161">
        <f>G42*(1+L42/100)</f>
        <v>0</v>
      </c>
      <c r="N42" s="151">
        <v>0</v>
      </c>
      <c r="O42" s="151">
        <f>ROUND(E42*N42,5)</f>
        <v>0</v>
      </c>
      <c r="P42" s="151">
        <v>0</v>
      </c>
      <c r="Q42" s="151">
        <f>ROUND(E42*P42,5)</f>
        <v>0</v>
      </c>
      <c r="R42" s="151"/>
      <c r="S42" s="151"/>
      <c r="T42" s="152">
        <v>0.13</v>
      </c>
      <c r="U42" s="151">
        <f>ROUND(E42*T42,2)</f>
        <v>1.56</v>
      </c>
      <c r="V42" s="143"/>
      <c r="W42" s="143"/>
      <c r="X42" s="143"/>
      <c r="Y42" s="143"/>
      <c r="Z42" s="143"/>
      <c r="AA42" s="143"/>
      <c r="AB42" s="143"/>
      <c r="AC42" s="143"/>
      <c r="AD42" s="143"/>
      <c r="AE42" s="143" t="s">
        <v>110</v>
      </c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x14ac:dyDescent="0.2">
      <c r="A43" s="145" t="s">
        <v>105</v>
      </c>
      <c r="B43" s="145" t="s">
        <v>68</v>
      </c>
      <c r="C43" s="184" t="s">
        <v>69</v>
      </c>
      <c r="D43" s="154"/>
      <c r="E43" s="159"/>
      <c r="F43" s="162"/>
      <c r="G43" s="162">
        <f>SUMIF(AE44:AE49,"&lt;&gt;NOR",G44:G49)</f>
        <v>0</v>
      </c>
      <c r="H43" s="162"/>
      <c r="I43" s="162">
        <f>SUM(I44:I49)</f>
        <v>0</v>
      </c>
      <c r="J43" s="162"/>
      <c r="K43" s="162">
        <f>SUM(K44:K49)</f>
        <v>0</v>
      </c>
      <c r="L43" s="162"/>
      <c r="M43" s="162">
        <f>SUM(M44:M49)</f>
        <v>0</v>
      </c>
      <c r="N43" s="155"/>
      <c r="O43" s="155">
        <f>SUM(O44:O49)</f>
        <v>0</v>
      </c>
      <c r="P43" s="155"/>
      <c r="Q43" s="155">
        <f>SUM(Q44:Q49)</f>
        <v>0.79200000000000004</v>
      </c>
      <c r="R43" s="155"/>
      <c r="S43" s="155"/>
      <c r="T43" s="156"/>
      <c r="U43" s="155">
        <f>SUM(U44:U49)</f>
        <v>61.71</v>
      </c>
      <c r="AE43" t="s">
        <v>106</v>
      </c>
    </row>
    <row r="44" spans="1:60" outlineLevel="1" x14ac:dyDescent="0.2">
      <c r="A44" s="144">
        <v>24</v>
      </c>
      <c r="B44" s="144" t="s">
        <v>168</v>
      </c>
      <c r="C44" s="182" t="s">
        <v>169</v>
      </c>
      <c r="D44" s="150" t="s">
        <v>109</v>
      </c>
      <c r="E44" s="157">
        <v>110</v>
      </c>
      <c r="F44" s="160">
        <f>H44+J44</f>
        <v>0</v>
      </c>
      <c r="G44" s="161">
        <f>ROUND(E44*F44,2)</f>
        <v>0</v>
      </c>
      <c r="H44" s="161"/>
      <c r="I44" s="161">
        <f>ROUND(E44*H44,2)</f>
        <v>0</v>
      </c>
      <c r="J44" s="161"/>
      <c r="K44" s="161">
        <f>ROUND(E44*J44,2)</f>
        <v>0</v>
      </c>
      <c r="L44" s="161">
        <v>0</v>
      </c>
      <c r="M44" s="161">
        <f>G44*(1+L44/100)</f>
        <v>0</v>
      </c>
      <c r="N44" s="151">
        <v>0</v>
      </c>
      <c r="O44" s="151">
        <f>ROUND(E44*N44,5)</f>
        <v>0</v>
      </c>
      <c r="P44" s="151">
        <v>2.0999999999999999E-3</v>
      </c>
      <c r="Q44" s="151">
        <f>ROUND(E44*P44,5)</f>
        <v>0.23100000000000001</v>
      </c>
      <c r="R44" s="151"/>
      <c r="S44" s="151"/>
      <c r="T44" s="152">
        <v>0.2</v>
      </c>
      <c r="U44" s="151">
        <f>ROUND(E44*T44,2)</f>
        <v>22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 t="s">
        <v>110</v>
      </c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">
      <c r="A45" s="144">
        <v>25</v>
      </c>
      <c r="B45" s="144" t="s">
        <v>170</v>
      </c>
      <c r="C45" s="182" t="s">
        <v>171</v>
      </c>
      <c r="D45" s="150" t="s">
        <v>109</v>
      </c>
      <c r="E45" s="157">
        <v>110</v>
      </c>
      <c r="F45" s="160">
        <f>H45+J45</f>
        <v>0</v>
      </c>
      <c r="G45" s="161">
        <f>ROUND(E45*F45,2)</f>
        <v>0</v>
      </c>
      <c r="H45" s="161"/>
      <c r="I45" s="161">
        <f>ROUND(E45*H45,2)</f>
        <v>0</v>
      </c>
      <c r="J45" s="161"/>
      <c r="K45" s="161">
        <f>ROUND(E45*J45,2)</f>
        <v>0</v>
      </c>
      <c r="L45" s="161">
        <v>0</v>
      </c>
      <c r="M45" s="161">
        <f>G45*(1+L45/100)</f>
        <v>0</v>
      </c>
      <c r="N45" s="151">
        <v>0</v>
      </c>
      <c r="O45" s="151">
        <f>ROUND(E45*N45,5)</f>
        <v>0</v>
      </c>
      <c r="P45" s="151">
        <v>5.1000000000000004E-3</v>
      </c>
      <c r="Q45" s="151">
        <f>ROUND(E45*P45,5)</f>
        <v>0.56100000000000005</v>
      </c>
      <c r="R45" s="151"/>
      <c r="S45" s="151"/>
      <c r="T45" s="152">
        <v>0.36</v>
      </c>
      <c r="U45" s="151">
        <f>ROUND(E45*T45,2)</f>
        <v>39.6</v>
      </c>
      <c r="V45" s="143"/>
      <c r="W45" s="143"/>
      <c r="X45" s="143"/>
      <c r="Y45" s="143"/>
      <c r="Z45" s="143"/>
      <c r="AA45" s="143"/>
      <c r="AB45" s="143"/>
      <c r="AC45" s="143"/>
      <c r="AD45" s="143"/>
      <c r="AE45" s="143" t="s">
        <v>110</v>
      </c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ht="22.5" outlineLevel="1" x14ac:dyDescent="0.2">
      <c r="A46" s="144">
        <v>26</v>
      </c>
      <c r="B46" s="144" t="s">
        <v>172</v>
      </c>
      <c r="C46" s="182" t="s">
        <v>173</v>
      </c>
      <c r="D46" s="150" t="s">
        <v>150</v>
      </c>
      <c r="E46" s="157">
        <v>0.23100000000000001</v>
      </c>
      <c r="F46" s="160">
        <f>H46+J46</f>
        <v>0</v>
      </c>
      <c r="G46" s="161">
        <f>ROUND(E46*F46,2)</f>
        <v>0</v>
      </c>
      <c r="H46" s="161"/>
      <c r="I46" s="161">
        <f>ROUND(E46*H46,2)</f>
        <v>0</v>
      </c>
      <c r="J46" s="161"/>
      <c r="K46" s="161">
        <f>ROUND(E46*J46,2)</f>
        <v>0</v>
      </c>
      <c r="L46" s="161">
        <v>0</v>
      </c>
      <c r="M46" s="161">
        <f>G46*(1+L46/100)</f>
        <v>0</v>
      </c>
      <c r="N46" s="151">
        <v>0</v>
      </c>
      <c r="O46" s="151">
        <f>ROUND(E46*N46,5)</f>
        <v>0</v>
      </c>
      <c r="P46" s="151">
        <v>0</v>
      </c>
      <c r="Q46" s="151">
        <f>ROUND(E46*P46,5)</f>
        <v>0</v>
      </c>
      <c r="R46" s="151"/>
      <c r="S46" s="151"/>
      <c r="T46" s="152">
        <v>0</v>
      </c>
      <c r="U46" s="151">
        <f>ROUND(E46*T46,2)</f>
        <v>0</v>
      </c>
      <c r="V46" s="143"/>
      <c r="W46" s="143"/>
      <c r="X46" s="143"/>
      <c r="Y46" s="143"/>
      <c r="Z46" s="143"/>
      <c r="AA46" s="143"/>
      <c r="AB46" s="143"/>
      <c r="AC46" s="143"/>
      <c r="AD46" s="143"/>
      <c r="AE46" s="143" t="s">
        <v>110</v>
      </c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ht="22.5" outlineLevel="1" x14ac:dyDescent="0.2">
      <c r="A47" s="144">
        <v>27</v>
      </c>
      <c r="B47" s="144" t="s">
        <v>174</v>
      </c>
      <c r="C47" s="182" t="s">
        <v>175</v>
      </c>
      <c r="D47" s="150" t="s">
        <v>150</v>
      </c>
      <c r="E47" s="157">
        <v>0.23100000000000001</v>
      </c>
      <c r="F47" s="160">
        <f>H47+J47</f>
        <v>0</v>
      </c>
      <c r="G47" s="161">
        <f>ROUND(E47*F47,2)</f>
        <v>0</v>
      </c>
      <c r="H47" s="161"/>
      <c r="I47" s="161">
        <f>ROUND(E47*H47,2)</f>
        <v>0</v>
      </c>
      <c r="J47" s="161"/>
      <c r="K47" s="161">
        <f>ROUND(E47*J47,2)</f>
        <v>0</v>
      </c>
      <c r="L47" s="161">
        <v>0</v>
      </c>
      <c r="M47" s="161">
        <f>G47*(1+L47/100)</f>
        <v>0</v>
      </c>
      <c r="N47" s="151">
        <v>0</v>
      </c>
      <c r="O47" s="151">
        <f>ROUND(E47*N47,5)</f>
        <v>0</v>
      </c>
      <c r="P47" s="151">
        <v>0</v>
      </c>
      <c r="Q47" s="151">
        <f>ROUND(E47*P47,5)</f>
        <v>0</v>
      </c>
      <c r="R47" s="151"/>
      <c r="S47" s="151"/>
      <c r="T47" s="152">
        <v>0.49</v>
      </c>
      <c r="U47" s="151">
        <f>ROUND(E47*T47,2)</f>
        <v>0.11</v>
      </c>
      <c r="V47" s="143"/>
      <c r="W47" s="143"/>
      <c r="X47" s="143"/>
      <c r="Y47" s="143"/>
      <c r="Z47" s="143"/>
      <c r="AA47" s="143"/>
      <c r="AB47" s="143"/>
      <c r="AC47" s="143"/>
      <c r="AD47" s="143"/>
      <c r="AE47" s="143" t="s">
        <v>110</v>
      </c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1" x14ac:dyDescent="0.2">
      <c r="A48" s="144">
        <v>28</v>
      </c>
      <c r="B48" s="144" t="s">
        <v>176</v>
      </c>
      <c r="C48" s="182" t="s">
        <v>177</v>
      </c>
      <c r="D48" s="150" t="s">
        <v>150</v>
      </c>
      <c r="E48" s="157">
        <v>3.4650000000000003</v>
      </c>
      <c r="F48" s="160">
        <f>H48+J48</f>
        <v>0</v>
      </c>
      <c r="G48" s="161">
        <f>ROUND(E48*F48,2)</f>
        <v>0</v>
      </c>
      <c r="H48" s="161"/>
      <c r="I48" s="161">
        <f>ROUND(E48*H48,2)</f>
        <v>0</v>
      </c>
      <c r="J48" s="161"/>
      <c r="K48" s="161">
        <f>ROUND(E48*J48,2)</f>
        <v>0</v>
      </c>
      <c r="L48" s="161">
        <v>0</v>
      </c>
      <c r="M48" s="161">
        <f>G48*(1+L48/100)</f>
        <v>0</v>
      </c>
      <c r="N48" s="151">
        <v>0</v>
      </c>
      <c r="O48" s="151">
        <f>ROUND(E48*N48,5)</f>
        <v>0</v>
      </c>
      <c r="P48" s="151">
        <v>0</v>
      </c>
      <c r="Q48" s="151">
        <f>ROUND(E48*P48,5)</f>
        <v>0</v>
      </c>
      <c r="R48" s="151"/>
      <c r="S48" s="151"/>
      <c r="T48" s="152">
        <v>0</v>
      </c>
      <c r="U48" s="151">
        <f>ROUND(E48*T48,2)</f>
        <v>0</v>
      </c>
      <c r="V48" s="143"/>
      <c r="W48" s="143"/>
      <c r="X48" s="143"/>
      <c r="Y48" s="143"/>
      <c r="Z48" s="143"/>
      <c r="AA48" s="143"/>
      <c r="AB48" s="143"/>
      <c r="AC48" s="143"/>
      <c r="AD48" s="143"/>
      <c r="AE48" s="143" t="s">
        <v>110</v>
      </c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outlineLevel="1" x14ac:dyDescent="0.2">
      <c r="A49" s="144"/>
      <c r="B49" s="144"/>
      <c r="C49" s="183" t="s">
        <v>178</v>
      </c>
      <c r="D49" s="153"/>
      <c r="E49" s="158">
        <v>3.4649999999999999</v>
      </c>
      <c r="F49" s="161"/>
      <c r="G49" s="161"/>
      <c r="H49" s="161"/>
      <c r="I49" s="161"/>
      <c r="J49" s="161"/>
      <c r="K49" s="161"/>
      <c r="L49" s="161"/>
      <c r="M49" s="161"/>
      <c r="N49" s="151"/>
      <c r="O49" s="151"/>
      <c r="P49" s="151"/>
      <c r="Q49" s="151"/>
      <c r="R49" s="151"/>
      <c r="S49" s="151"/>
      <c r="T49" s="152"/>
      <c r="U49" s="151"/>
      <c r="V49" s="143"/>
      <c r="W49" s="143"/>
      <c r="X49" s="143"/>
      <c r="Y49" s="143"/>
      <c r="Z49" s="143"/>
      <c r="AA49" s="143"/>
      <c r="AB49" s="143"/>
      <c r="AC49" s="143"/>
      <c r="AD49" s="143"/>
      <c r="AE49" s="143" t="s">
        <v>112</v>
      </c>
      <c r="AF49" s="143">
        <v>0</v>
      </c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x14ac:dyDescent="0.2">
      <c r="A50" s="145" t="s">
        <v>105</v>
      </c>
      <c r="B50" s="145" t="s">
        <v>70</v>
      </c>
      <c r="C50" s="184" t="s">
        <v>71</v>
      </c>
      <c r="D50" s="154"/>
      <c r="E50" s="159"/>
      <c r="F50" s="162"/>
      <c r="G50" s="162">
        <f>SUMIF(AE51:AE57,"&lt;&gt;NOR",G51:G57)</f>
        <v>0</v>
      </c>
      <c r="H50" s="162"/>
      <c r="I50" s="162">
        <f>SUM(I51:I57)</f>
        <v>0</v>
      </c>
      <c r="J50" s="162"/>
      <c r="K50" s="162">
        <f>SUM(K51:K57)</f>
        <v>0</v>
      </c>
      <c r="L50" s="162"/>
      <c r="M50" s="162">
        <f>SUM(M51:M57)</f>
        <v>0</v>
      </c>
      <c r="N50" s="155"/>
      <c r="O50" s="155">
        <f>SUM(O51:O57)</f>
        <v>1.2750000000000001E-2</v>
      </c>
      <c r="P50" s="155"/>
      <c r="Q50" s="155">
        <f>SUM(Q51:Q57)</f>
        <v>1.6356999999999999</v>
      </c>
      <c r="R50" s="155"/>
      <c r="S50" s="155"/>
      <c r="T50" s="156"/>
      <c r="U50" s="155">
        <f>SUM(U51:U57)</f>
        <v>46.45000000000001</v>
      </c>
      <c r="AE50" t="s">
        <v>106</v>
      </c>
    </row>
    <row r="51" spans="1:60" outlineLevel="1" x14ac:dyDescent="0.2">
      <c r="A51" s="144">
        <v>29</v>
      </c>
      <c r="B51" s="144" t="s">
        <v>179</v>
      </c>
      <c r="C51" s="182" t="s">
        <v>180</v>
      </c>
      <c r="D51" s="150" t="s">
        <v>136</v>
      </c>
      <c r="E51" s="157">
        <v>105</v>
      </c>
      <c r="F51" s="160">
        <f t="shared" ref="F51:F57" si="8">H51+J51</f>
        <v>0</v>
      </c>
      <c r="G51" s="161">
        <f t="shared" ref="G51:G57" si="9">ROUND(E51*F51,2)</f>
        <v>0</v>
      </c>
      <c r="H51" s="161"/>
      <c r="I51" s="161">
        <f t="shared" ref="I51:I57" si="10">ROUND(E51*H51,2)</f>
        <v>0</v>
      </c>
      <c r="J51" s="161"/>
      <c r="K51" s="161">
        <f t="shared" ref="K51:K57" si="11">ROUND(E51*J51,2)</f>
        <v>0</v>
      </c>
      <c r="L51" s="161">
        <v>0</v>
      </c>
      <c r="M51" s="161">
        <f t="shared" ref="M51:M57" si="12">G51*(1+L51/100)</f>
        <v>0</v>
      </c>
      <c r="N51" s="151">
        <v>6.0000000000000002E-5</v>
      </c>
      <c r="O51" s="151">
        <f t="shared" ref="O51:O57" si="13">ROUND(E51*N51,5)</f>
        <v>6.3E-3</v>
      </c>
      <c r="P51" s="151">
        <v>8.4100000000000008E-3</v>
      </c>
      <c r="Q51" s="151">
        <f t="shared" ref="Q51:Q57" si="14">ROUND(E51*P51,5)</f>
        <v>0.88305</v>
      </c>
      <c r="R51" s="151"/>
      <c r="S51" s="151"/>
      <c r="T51" s="152">
        <v>0.187</v>
      </c>
      <c r="U51" s="151">
        <f t="shared" ref="U51:U57" si="15">ROUND(E51*T51,2)</f>
        <v>19.64</v>
      </c>
      <c r="V51" s="143"/>
      <c r="W51" s="143"/>
      <c r="X51" s="143"/>
      <c r="Y51" s="143"/>
      <c r="Z51" s="143"/>
      <c r="AA51" s="143"/>
      <c r="AB51" s="143"/>
      <c r="AC51" s="143"/>
      <c r="AD51" s="143"/>
      <c r="AE51" s="143" t="s">
        <v>110</v>
      </c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outlineLevel="1" x14ac:dyDescent="0.2">
      <c r="A52" s="144">
        <v>30</v>
      </c>
      <c r="B52" s="144" t="s">
        <v>181</v>
      </c>
      <c r="C52" s="182" t="s">
        <v>182</v>
      </c>
      <c r="D52" s="150" t="s">
        <v>136</v>
      </c>
      <c r="E52" s="157">
        <v>105</v>
      </c>
      <c r="F52" s="160">
        <f t="shared" si="8"/>
        <v>0</v>
      </c>
      <c r="G52" s="161">
        <f t="shared" si="9"/>
        <v>0</v>
      </c>
      <c r="H52" s="161"/>
      <c r="I52" s="161">
        <f t="shared" si="10"/>
        <v>0</v>
      </c>
      <c r="J52" s="161"/>
      <c r="K52" s="161">
        <f t="shared" si="11"/>
        <v>0</v>
      </c>
      <c r="L52" s="161">
        <v>0</v>
      </c>
      <c r="M52" s="161">
        <f t="shared" si="12"/>
        <v>0</v>
      </c>
      <c r="N52" s="151">
        <v>5.0000000000000002E-5</v>
      </c>
      <c r="O52" s="151">
        <f t="shared" si="13"/>
        <v>5.2500000000000003E-3</v>
      </c>
      <c r="P52" s="151">
        <v>4.7299999999999998E-3</v>
      </c>
      <c r="Q52" s="151">
        <f t="shared" si="14"/>
        <v>0.49664999999999998</v>
      </c>
      <c r="R52" s="151"/>
      <c r="S52" s="151"/>
      <c r="T52" s="152">
        <v>0.125</v>
      </c>
      <c r="U52" s="151">
        <f t="shared" si="15"/>
        <v>13.13</v>
      </c>
      <c r="V52" s="143"/>
      <c r="W52" s="143"/>
      <c r="X52" s="143"/>
      <c r="Y52" s="143"/>
      <c r="Z52" s="143"/>
      <c r="AA52" s="143"/>
      <c r="AB52" s="143"/>
      <c r="AC52" s="143"/>
      <c r="AD52" s="143"/>
      <c r="AE52" s="143" t="s">
        <v>110</v>
      </c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1" x14ac:dyDescent="0.2">
      <c r="A53" s="144">
        <v>31</v>
      </c>
      <c r="B53" s="144" t="s">
        <v>183</v>
      </c>
      <c r="C53" s="182" t="s">
        <v>184</v>
      </c>
      <c r="D53" s="150" t="s">
        <v>159</v>
      </c>
      <c r="E53" s="157">
        <v>20</v>
      </c>
      <c r="F53" s="160">
        <f t="shared" si="8"/>
        <v>0</v>
      </c>
      <c r="G53" s="161">
        <f t="shared" si="9"/>
        <v>0</v>
      </c>
      <c r="H53" s="161"/>
      <c r="I53" s="161">
        <f t="shared" si="10"/>
        <v>0</v>
      </c>
      <c r="J53" s="161"/>
      <c r="K53" s="161">
        <f t="shared" si="11"/>
        <v>0</v>
      </c>
      <c r="L53" s="161">
        <v>0</v>
      </c>
      <c r="M53" s="161">
        <f t="shared" si="12"/>
        <v>0</v>
      </c>
      <c r="N53" s="151">
        <v>6.0000000000000002E-5</v>
      </c>
      <c r="O53" s="151">
        <f t="shared" si="13"/>
        <v>1.1999999999999999E-3</v>
      </c>
      <c r="P53" s="151">
        <v>1.2800000000000001E-2</v>
      </c>
      <c r="Q53" s="151">
        <f t="shared" si="14"/>
        <v>0.25600000000000001</v>
      </c>
      <c r="R53" s="151"/>
      <c r="S53" s="151"/>
      <c r="T53" s="152">
        <v>4.1000000000000002E-2</v>
      </c>
      <c r="U53" s="151">
        <f t="shared" si="15"/>
        <v>0.82</v>
      </c>
      <c r="V53" s="143"/>
      <c r="W53" s="143"/>
      <c r="X53" s="143"/>
      <c r="Y53" s="143"/>
      <c r="Z53" s="143"/>
      <c r="AA53" s="143"/>
      <c r="AB53" s="143"/>
      <c r="AC53" s="143"/>
      <c r="AD53" s="143"/>
      <c r="AE53" s="143" t="s">
        <v>110</v>
      </c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outlineLevel="1" x14ac:dyDescent="0.2">
      <c r="A54" s="144">
        <v>32</v>
      </c>
      <c r="B54" s="144" t="s">
        <v>185</v>
      </c>
      <c r="C54" s="182" t="s">
        <v>186</v>
      </c>
      <c r="D54" s="150" t="s">
        <v>150</v>
      </c>
      <c r="E54" s="157">
        <v>1.6</v>
      </c>
      <c r="F54" s="160">
        <f t="shared" si="8"/>
        <v>0</v>
      </c>
      <c r="G54" s="161">
        <f t="shared" si="9"/>
        <v>0</v>
      </c>
      <c r="H54" s="161"/>
      <c r="I54" s="161">
        <f t="shared" si="10"/>
        <v>0</v>
      </c>
      <c r="J54" s="161"/>
      <c r="K54" s="161">
        <f t="shared" si="11"/>
        <v>0</v>
      </c>
      <c r="L54" s="161">
        <v>0</v>
      </c>
      <c r="M54" s="161">
        <f t="shared" si="12"/>
        <v>0</v>
      </c>
      <c r="N54" s="151">
        <v>0</v>
      </c>
      <c r="O54" s="151">
        <f t="shared" si="13"/>
        <v>0</v>
      </c>
      <c r="P54" s="151">
        <v>0</v>
      </c>
      <c r="Q54" s="151">
        <f t="shared" si="14"/>
        <v>0</v>
      </c>
      <c r="R54" s="151"/>
      <c r="S54" s="151"/>
      <c r="T54" s="152">
        <v>3.5630000000000002</v>
      </c>
      <c r="U54" s="151">
        <f t="shared" si="15"/>
        <v>5.7</v>
      </c>
      <c r="V54" s="143"/>
      <c r="W54" s="143"/>
      <c r="X54" s="143"/>
      <c r="Y54" s="143"/>
      <c r="Z54" s="143"/>
      <c r="AA54" s="143"/>
      <c r="AB54" s="143"/>
      <c r="AC54" s="143"/>
      <c r="AD54" s="143"/>
      <c r="AE54" s="143" t="s">
        <v>110</v>
      </c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outlineLevel="1" x14ac:dyDescent="0.2">
      <c r="A55" s="144">
        <v>33</v>
      </c>
      <c r="B55" s="144" t="s">
        <v>187</v>
      </c>
      <c r="C55" s="182" t="s">
        <v>188</v>
      </c>
      <c r="D55" s="150" t="s">
        <v>150</v>
      </c>
      <c r="E55" s="157">
        <v>1.6</v>
      </c>
      <c r="F55" s="160">
        <f t="shared" si="8"/>
        <v>0</v>
      </c>
      <c r="G55" s="161">
        <f t="shared" si="9"/>
        <v>0</v>
      </c>
      <c r="H55" s="161"/>
      <c r="I55" s="161">
        <f t="shared" si="10"/>
        <v>0</v>
      </c>
      <c r="J55" s="161"/>
      <c r="K55" s="161">
        <f t="shared" si="11"/>
        <v>0</v>
      </c>
      <c r="L55" s="161">
        <v>0</v>
      </c>
      <c r="M55" s="161">
        <f t="shared" si="12"/>
        <v>0</v>
      </c>
      <c r="N55" s="151">
        <v>0</v>
      </c>
      <c r="O55" s="151">
        <f t="shared" si="13"/>
        <v>0</v>
      </c>
      <c r="P55" s="151">
        <v>0</v>
      </c>
      <c r="Q55" s="151">
        <f t="shared" si="14"/>
        <v>0</v>
      </c>
      <c r="R55" s="151"/>
      <c r="S55" s="151"/>
      <c r="T55" s="152">
        <v>3.5630000000000002</v>
      </c>
      <c r="U55" s="151">
        <f t="shared" si="15"/>
        <v>5.7</v>
      </c>
      <c r="V55" s="143"/>
      <c r="W55" s="143"/>
      <c r="X55" s="143"/>
      <c r="Y55" s="143"/>
      <c r="Z55" s="143"/>
      <c r="AA55" s="143"/>
      <c r="AB55" s="143"/>
      <c r="AC55" s="143"/>
      <c r="AD55" s="143"/>
      <c r="AE55" s="143" t="s">
        <v>110</v>
      </c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1" x14ac:dyDescent="0.2">
      <c r="A56" s="144">
        <v>34</v>
      </c>
      <c r="B56" s="144" t="s">
        <v>189</v>
      </c>
      <c r="C56" s="182" t="s">
        <v>190</v>
      </c>
      <c r="D56" s="150" t="s">
        <v>150</v>
      </c>
      <c r="E56" s="157">
        <v>1.6</v>
      </c>
      <c r="F56" s="160">
        <f t="shared" si="8"/>
        <v>0</v>
      </c>
      <c r="G56" s="161">
        <f t="shared" si="9"/>
        <v>0</v>
      </c>
      <c r="H56" s="161"/>
      <c r="I56" s="161">
        <f t="shared" si="10"/>
        <v>0</v>
      </c>
      <c r="J56" s="161"/>
      <c r="K56" s="161">
        <f t="shared" si="11"/>
        <v>0</v>
      </c>
      <c r="L56" s="161">
        <v>0</v>
      </c>
      <c r="M56" s="161">
        <f t="shared" si="12"/>
        <v>0</v>
      </c>
      <c r="N56" s="151">
        <v>0</v>
      </c>
      <c r="O56" s="151">
        <f t="shared" si="13"/>
        <v>0</v>
      </c>
      <c r="P56" s="151">
        <v>0</v>
      </c>
      <c r="Q56" s="151">
        <f t="shared" si="14"/>
        <v>0</v>
      </c>
      <c r="R56" s="151"/>
      <c r="S56" s="151"/>
      <c r="T56" s="152">
        <v>0.35099999999999998</v>
      </c>
      <c r="U56" s="151">
        <f t="shared" si="15"/>
        <v>0.56000000000000005</v>
      </c>
      <c r="V56" s="143"/>
      <c r="W56" s="143"/>
      <c r="X56" s="143"/>
      <c r="Y56" s="143"/>
      <c r="Z56" s="143"/>
      <c r="AA56" s="143"/>
      <c r="AB56" s="143"/>
      <c r="AC56" s="143"/>
      <c r="AD56" s="143"/>
      <c r="AE56" s="143" t="s">
        <v>110</v>
      </c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outlineLevel="1" x14ac:dyDescent="0.2">
      <c r="A57" s="144">
        <v>35</v>
      </c>
      <c r="B57" s="144" t="s">
        <v>191</v>
      </c>
      <c r="C57" s="182" t="s">
        <v>192</v>
      </c>
      <c r="D57" s="150" t="s">
        <v>150</v>
      </c>
      <c r="E57" s="157">
        <v>1.6</v>
      </c>
      <c r="F57" s="160">
        <f t="shared" si="8"/>
        <v>0</v>
      </c>
      <c r="G57" s="161">
        <f t="shared" si="9"/>
        <v>0</v>
      </c>
      <c r="H57" s="161"/>
      <c r="I57" s="161">
        <f t="shared" si="10"/>
        <v>0</v>
      </c>
      <c r="J57" s="161"/>
      <c r="K57" s="161">
        <f t="shared" si="11"/>
        <v>0</v>
      </c>
      <c r="L57" s="161">
        <v>0</v>
      </c>
      <c r="M57" s="161">
        <f t="shared" si="12"/>
        <v>0</v>
      </c>
      <c r="N57" s="151">
        <v>0</v>
      </c>
      <c r="O57" s="151">
        <f t="shared" si="13"/>
        <v>0</v>
      </c>
      <c r="P57" s="151">
        <v>0</v>
      </c>
      <c r="Q57" s="151">
        <f t="shared" si="14"/>
        <v>0</v>
      </c>
      <c r="R57" s="151"/>
      <c r="S57" s="151"/>
      <c r="T57" s="152">
        <v>0.56399999999999995</v>
      </c>
      <c r="U57" s="151">
        <f t="shared" si="15"/>
        <v>0.9</v>
      </c>
      <c r="V57" s="143"/>
      <c r="W57" s="143"/>
      <c r="X57" s="143"/>
      <c r="Y57" s="143"/>
      <c r="Z57" s="143"/>
      <c r="AA57" s="143"/>
      <c r="AB57" s="143"/>
      <c r="AC57" s="143"/>
      <c r="AD57" s="143"/>
      <c r="AE57" s="143" t="s">
        <v>110</v>
      </c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x14ac:dyDescent="0.2">
      <c r="A58" s="145" t="s">
        <v>105</v>
      </c>
      <c r="B58" s="145" t="s">
        <v>72</v>
      </c>
      <c r="C58" s="184" t="s">
        <v>73</v>
      </c>
      <c r="D58" s="154"/>
      <c r="E58" s="159"/>
      <c r="F58" s="162"/>
      <c r="G58" s="162">
        <f>SUMIF(AE59:AE59,"&lt;&gt;NOR",G59:G59)</f>
        <v>0</v>
      </c>
      <c r="H58" s="162"/>
      <c r="I58" s="162">
        <f>SUM(I59:I59)</f>
        <v>0</v>
      </c>
      <c r="J58" s="162"/>
      <c r="K58" s="162">
        <f>SUM(K59:K59)</f>
        <v>0</v>
      </c>
      <c r="L58" s="162"/>
      <c r="M58" s="162">
        <f>SUM(M59:M59)</f>
        <v>0</v>
      </c>
      <c r="N58" s="155"/>
      <c r="O58" s="155">
        <f>SUM(O59:O59)</f>
        <v>2.988E-2</v>
      </c>
      <c r="P58" s="155"/>
      <c r="Q58" s="155">
        <f>SUM(Q59:Q59)</f>
        <v>6.5519999999999995E-2</v>
      </c>
      <c r="R58" s="155"/>
      <c r="S58" s="155"/>
      <c r="T58" s="156"/>
      <c r="U58" s="155">
        <f>SUM(U59:U59)</f>
        <v>3.08</v>
      </c>
      <c r="AE58" t="s">
        <v>106</v>
      </c>
    </row>
    <row r="59" spans="1:60" outlineLevel="1" x14ac:dyDescent="0.2">
      <c r="A59" s="144">
        <v>36</v>
      </c>
      <c r="B59" s="144" t="s">
        <v>193</v>
      </c>
      <c r="C59" s="182" t="s">
        <v>194</v>
      </c>
      <c r="D59" s="150" t="s">
        <v>109</v>
      </c>
      <c r="E59" s="157">
        <v>2</v>
      </c>
      <c r="F59" s="160">
        <f>H59+J59</f>
        <v>0</v>
      </c>
      <c r="G59" s="161">
        <f>ROUND(E59*F59,2)</f>
        <v>0</v>
      </c>
      <c r="H59" s="161"/>
      <c r="I59" s="161">
        <f>ROUND(E59*H59,2)</f>
        <v>0</v>
      </c>
      <c r="J59" s="161"/>
      <c r="K59" s="161">
        <f>ROUND(E59*J59,2)</f>
        <v>0</v>
      </c>
      <c r="L59" s="161">
        <v>0</v>
      </c>
      <c r="M59" s="161">
        <f>G59*(1+L59/100)</f>
        <v>0</v>
      </c>
      <c r="N59" s="151">
        <v>1.494E-2</v>
      </c>
      <c r="O59" s="151">
        <f>ROUND(E59*N59,5)</f>
        <v>2.988E-2</v>
      </c>
      <c r="P59" s="151">
        <v>3.2759999999999997E-2</v>
      </c>
      <c r="Q59" s="151">
        <f>ROUND(E59*P59,5)</f>
        <v>6.5519999999999995E-2</v>
      </c>
      <c r="R59" s="151"/>
      <c r="S59" s="151"/>
      <c r="T59" s="152">
        <v>1.5381499999999999</v>
      </c>
      <c r="U59" s="151">
        <f>ROUND(E59*T59,2)</f>
        <v>3.08</v>
      </c>
      <c r="V59" s="143"/>
      <c r="W59" s="143"/>
      <c r="X59" s="143"/>
      <c r="Y59" s="143"/>
      <c r="Z59" s="143"/>
      <c r="AA59" s="143"/>
      <c r="AB59" s="143"/>
      <c r="AC59" s="143"/>
      <c r="AD59" s="143"/>
      <c r="AE59" s="143" t="s">
        <v>118</v>
      </c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x14ac:dyDescent="0.2">
      <c r="A60" s="145" t="s">
        <v>105</v>
      </c>
      <c r="B60" s="145" t="s">
        <v>74</v>
      </c>
      <c r="C60" s="184" t="s">
        <v>75</v>
      </c>
      <c r="D60" s="154"/>
      <c r="E60" s="159"/>
      <c r="F60" s="162"/>
      <c r="G60" s="162">
        <f>SUMIF(AE61:AE73,"&lt;&gt;NOR",G61:G73)</f>
        <v>0</v>
      </c>
      <c r="H60" s="162"/>
      <c r="I60" s="162">
        <f>SUM(I61:I73)</f>
        <v>0</v>
      </c>
      <c r="J60" s="162"/>
      <c r="K60" s="162">
        <f>SUM(K61:K73)</f>
        <v>0</v>
      </c>
      <c r="L60" s="162"/>
      <c r="M60" s="162">
        <f>SUM(M61:M73)</f>
        <v>0</v>
      </c>
      <c r="N60" s="155"/>
      <c r="O60" s="155">
        <f>SUM(O61:O73)</f>
        <v>5.441E-2</v>
      </c>
      <c r="P60" s="155"/>
      <c r="Q60" s="155">
        <f>SUM(Q61:Q73)</f>
        <v>0</v>
      </c>
      <c r="R60" s="155"/>
      <c r="S60" s="155"/>
      <c r="T60" s="156"/>
      <c r="U60" s="155">
        <f>SUM(U61:U73)</f>
        <v>56.83</v>
      </c>
      <c r="AE60" t="s">
        <v>106</v>
      </c>
    </row>
    <row r="61" spans="1:60" outlineLevel="1" x14ac:dyDescent="0.2">
      <c r="A61" s="144">
        <v>37</v>
      </c>
      <c r="B61" s="144" t="s">
        <v>195</v>
      </c>
      <c r="C61" s="182" t="s">
        <v>196</v>
      </c>
      <c r="D61" s="150" t="s">
        <v>136</v>
      </c>
      <c r="E61" s="157">
        <v>41</v>
      </c>
      <c r="F61" s="160">
        <f t="shared" ref="F61:F73" si="16">H61+J61</f>
        <v>0</v>
      </c>
      <c r="G61" s="161">
        <f t="shared" ref="G61:G73" si="17">ROUND(E61*F61,2)</f>
        <v>0</v>
      </c>
      <c r="H61" s="161"/>
      <c r="I61" s="161">
        <f t="shared" ref="I61:I73" si="18">ROUND(E61*H61,2)</f>
        <v>0</v>
      </c>
      <c r="J61" s="161"/>
      <c r="K61" s="161">
        <f t="shared" ref="K61:K73" si="19">ROUND(E61*J61,2)</f>
        <v>0</v>
      </c>
      <c r="L61" s="161">
        <v>0</v>
      </c>
      <c r="M61" s="161">
        <f t="shared" ref="M61:M73" si="20">G61*(1+L61/100)</f>
        <v>0</v>
      </c>
      <c r="N61" s="151">
        <v>1.2E-4</v>
      </c>
      <c r="O61" s="151">
        <f t="shared" ref="O61:O73" si="21">ROUND(E61*N61,5)</f>
        <v>4.9199999999999999E-3</v>
      </c>
      <c r="P61" s="151">
        <v>0</v>
      </c>
      <c r="Q61" s="151">
        <f t="shared" ref="Q61:Q73" si="22">ROUND(E61*P61,5)</f>
        <v>0</v>
      </c>
      <c r="R61" s="151"/>
      <c r="S61" s="151"/>
      <c r="T61" s="152">
        <v>0.26169999999999999</v>
      </c>
      <c r="U61" s="151">
        <f t="shared" ref="U61:U73" si="23">ROUND(E61*T61,2)</f>
        <v>10.73</v>
      </c>
      <c r="V61" s="143"/>
      <c r="W61" s="143"/>
      <c r="X61" s="143"/>
      <c r="Y61" s="143"/>
      <c r="Z61" s="143"/>
      <c r="AA61" s="143"/>
      <c r="AB61" s="143"/>
      <c r="AC61" s="143"/>
      <c r="AD61" s="143"/>
      <c r="AE61" s="143" t="s">
        <v>110</v>
      </c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outlineLevel="1" x14ac:dyDescent="0.2">
      <c r="A62" s="144">
        <v>38</v>
      </c>
      <c r="B62" s="144" t="s">
        <v>197</v>
      </c>
      <c r="C62" s="182" t="s">
        <v>198</v>
      </c>
      <c r="D62" s="150" t="s">
        <v>136</v>
      </c>
      <c r="E62" s="157">
        <v>41</v>
      </c>
      <c r="F62" s="160">
        <f t="shared" si="16"/>
        <v>0</v>
      </c>
      <c r="G62" s="161">
        <f t="shared" si="17"/>
        <v>0</v>
      </c>
      <c r="H62" s="161"/>
      <c r="I62" s="161">
        <f t="shared" si="18"/>
        <v>0</v>
      </c>
      <c r="J62" s="161"/>
      <c r="K62" s="161">
        <f t="shared" si="19"/>
        <v>0</v>
      </c>
      <c r="L62" s="161">
        <v>0</v>
      </c>
      <c r="M62" s="161">
        <f t="shared" si="20"/>
        <v>0</v>
      </c>
      <c r="N62" s="151">
        <v>3.5E-4</v>
      </c>
      <c r="O62" s="151">
        <f t="shared" si="21"/>
        <v>1.435E-2</v>
      </c>
      <c r="P62" s="151">
        <v>0</v>
      </c>
      <c r="Q62" s="151">
        <f t="shared" si="22"/>
        <v>0</v>
      </c>
      <c r="R62" s="151"/>
      <c r="S62" s="151"/>
      <c r="T62" s="152">
        <v>0.39269999999999999</v>
      </c>
      <c r="U62" s="151">
        <f t="shared" si="23"/>
        <v>16.100000000000001</v>
      </c>
      <c r="V62" s="143"/>
      <c r="W62" s="143"/>
      <c r="X62" s="143"/>
      <c r="Y62" s="143"/>
      <c r="Z62" s="143"/>
      <c r="AA62" s="143"/>
      <c r="AB62" s="143"/>
      <c r="AC62" s="143"/>
      <c r="AD62" s="143"/>
      <c r="AE62" s="143" t="s">
        <v>110</v>
      </c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outlineLevel="1" x14ac:dyDescent="0.2">
      <c r="A63" s="144">
        <v>39</v>
      </c>
      <c r="B63" s="144" t="s">
        <v>199</v>
      </c>
      <c r="C63" s="182" t="s">
        <v>200</v>
      </c>
      <c r="D63" s="150" t="s">
        <v>159</v>
      </c>
      <c r="E63" s="157">
        <v>2</v>
      </c>
      <c r="F63" s="160">
        <f t="shared" si="16"/>
        <v>0</v>
      </c>
      <c r="G63" s="161">
        <f t="shared" si="17"/>
        <v>0</v>
      </c>
      <c r="H63" s="161"/>
      <c r="I63" s="161">
        <f t="shared" si="18"/>
        <v>0</v>
      </c>
      <c r="J63" s="161"/>
      <c r="K63" s="161">
        <f t="shared" si="19"/>
        <v>0</v>
      </c>
      <c r="L63" s="161">
        <v>0</v>
      </c>
      <c r="M63" s="161">
        <f t="shared" si="20"/>
        <v>0</v>
      </c>
      <c r="N63" s="151">
        <v>3.3E-4</v>
      </c>
      <c r="O63" s="151">
        <f t="shared" si="21"/>
        <v>6.6E-4</v>
      </c>
      <c r="P63" s="151">
        <v>0</v>
      </c>
      <c r="Q63" s="151">
        <f t="shared" si="22"/>
        <v>0</v>
      </c>
      <c r="R63" s="151"/>
      <c r="S63" s="151"/>
      <c r="T63" s="152">
        <v>1.7450000000000001</v>
      </c>
      <c r="U63" s="151">
        <f t="shared" si="23"/>
        <v>3.49</v>
      </c>
      <c r="V63" s="143"/>
      <c r="W63" s="143"/>
      <c r="X63" s="143"/>
      <c r="Y63" s="143"/>
      <c r="Z63" s="143"/>
      <c r="AA63" s="143"/>
      <c r="AB63" s="143"/>
      <c r="AC63" s="143"/>
      <c r="AD63" s="143"/>
      <c r="AE63" s="143" t="s">
        <v>110</v>
      </c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</row>
    <row r="64" spans="1:60" outlineLevel="1" x14ac:dyDescent="0.2">
      <c r="A64" s="144">
        <v>40</v>
      </c>
      <c r="B64" s="144" t="s">
        <v>201</v>
      </c>
      <c r="C64" s="182" t="s">
        <v>202</v>
      </c>
      <c r="D64" s="150" t="s">
        <v>159</v>
      </c>
      <c r="E64" s="157">
        <v>2</v>
      </c>
      <c r="F64" s="160">
        <f t="shared" si="16"/>
        <v>0</v>
      </c>
      <c r="G64" s="161">
        <f t="shared" si="17"/>
        <v>0</v>
      </c>
      <c r="H64" s="161"/>
      <c r="I64" s="161">
        <f t="shared" si="18"/>
        <v>0</v>
      </c>
      <c r="J64" s="161"/>
      <c r="K64" s="161">
        <f t="shared" si="19"/>
        <v>0</v>
      </c>
      <c r="L64" s="161">
        <v>0</v>
      </c>
      <c r="M64" s="161">
        <f t="shared" si="20"/>
        <v>0</v>
      </c>
      <c r="N64" s="151">
        <v>1.6000000000000001E-4</v>
      </c>
      <c r="O64" s="151">
        <f t="shared" si="21"/>
        <v>3.2000000000000003E-4</v>
      </c>
      <c r="P64" s="151">
        <v>0</v>
      </c>
      <c r="Q64" s="151">
        <f t="shared" si="22"/>
        <v>0</v>
      </c>
      <c r="R64" s="151"/>
      <c r="S64" s="151"/>
      <c r="T64" s="152">
        <v>1.593</v>
      </c>
      <c r="U64" s="151">
        <f t="shared" si="23"/>
        <v>3.19</v>
      </c>
      <c r="V64" s="143"/>
      <c r="W64" s="143"/>
      <c r="X64" s="143"/>
      <c r="Y64" s="143"/>
      <c r="Z64" s="143"/>
      <c r="AA64" s="143"/>
      <c r="AB64" s="143"/>
      <c r="AC64" s="143"/>
      <c r="AD64" s="143"/>
      <c r="AE64" s="143" t="s">
        <v>110</v>
      </c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1" x14ac:dyDescent="0.2">
      <c r="A65" s="144">
        <v>41</v>
      </c>
      <c r="B65" s="144" t="s">
        <v>203</v>
      </c>
      <c r="C65" s="182" t="s">
        <v>204</v>
      </c>
      <c r="D65" s="150" t="s">
        <v>159</v>
      </c>
      <c r="E65" s="157">
        <v>7</v>
      </c>
      <c r="F65" s="160">
        <f t="shared" si="16"/>
        <v>0</v>
      </c>
      <c r="G65" s="161">
        <f t="shared" si="17"/>
        <v>0</v>
      </c>
      <c r="H65" s="161"/>
      <c r="I65" s="161">
        <f t="shared" si="18"/>
        <v>0</v>
      </c>
      <c r="J65" s="161"/>
      <c r="K65" s="161">
        <f t="shared" si="19"/>
        <v>0</v>
      </c>
      <c r="L65" s="161">
        <v>0</v>
      </c>
      <c r="M65" s="161">
        <f t="shared" si="20"/>
        <v>0</v>
      </c>
      <c r="N65" s="151">
        <v>2.5999999999999998E-4</v>
      </c>
      <c r="O65" s="151">
        <f t="shared" si="21"/>
        <v>1.82E-3</v>
      </c>
      <c r="P65" s="151">
        <v>0</v>
      </c>
      <c r="Q65" s="151">
        <f t="shared" si="22"/>
        <v>0</v>
      </c>
      <c r="R65" s="151"/>
      <c r="S65" s="151"/>
      <c r="T65" s="152">
        <v>1.6890000000000001</v>
      </c>
      <c r="U65" s="151">
        <f t="shared" si="23"/>
        <v>11.82</v>
      </c>
      <c r="V65" s="143"/>
      <c r="W65" s="143"/>
      <c r="X65" s="143"/>
      <c r="Y65" s="143"/>
      <c r="Z65" s="143"/>
      <c r="AA65" s="143"/>
      <c r="AB65" s="143"/>
      <c r="AC65" s="143"/>
      <c r="AD65" s="143"/>
      <c r="AE65" s="143" t="s">
        <v>110</v>
      </c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outlineLevel="1" x14ac:dyDescent="0.2">
      <c r="A66" s="144">
        <v>42</v>
      </c>
      <c r="B66" s="144" t="s">
        <v>205</v>
      </c>
      <c r="C66" s="182" t="s">
        <v>206</v>
      </c>
      <c r="D66" s="150" t="s">
        <v>159</v>
      </c>
      <c r="E66" s="157">
        <v>2</v>
      </c>
      <c r="F66" s="160">
        <f t="shared" si="16"/>
        <v>0</v>
      </c>
      <c r="G66" s="161">
        <f t="shared" si="17"/>
        <v>0</v>
      </c>
      <c r="H66" s="161"/>
      <c r="I66" s="161">
        <f t="shared" si="18"/>
        <v>0</v>
      </c>
      <c r="J66" s="161"/>
      <c r="K66" s="161">
        <f t="shared" si="19"/>
        <v>0</v>
      </c>
      <c r="L66" s="161">
        <v>0</v>
      </c>
      <c r="M66" s="161">
        <f t="shared" si="20"/>
        <v>0</v>
      </c>
      <c r="N66" s="151">
        <v>2.4299999999999999E-3</v>
      </c>
      <c r="O66" s="151">
        <f t="shared" si="21"/>
        <v>4.8599999999999997E-3</v>
      </c>
      <c r="P66" s="151">
        <v>0</v>
      </c>
      <c r="Q66" s="151">
        <f t="shared" si="22"/>
        <v>0</v>
      </c>
      <c r="R66" s="151"/>
      <c r="S66" s="151"/>
      <c r="T66" s="152">
        <v>0.75</v>
      </c>
      <c r="U66" s="151">
        <f t="shared" si="23"/>
        <v>1.5</v>
      </c>
      <c r="V66" s="143"/>
      <c r="W66" s="143"/>
      <c r="X66" s="143"/>
      <c r="Y66" s="143"/>
      <c r="Z66" s="143"/>
      <c r="AA66" s="143"/>
      <c r="AB66" s="143"/>
      <c r="AC66" s="143"/>
      <c r="AD66" s="143"/>
      <c r="AE66" s="143" t="s">
        <v>110</v>
      </c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outlineLevel="1" x14ac:dyDescent="0.2">
      <c r="A67" s="144">
        <v>43</v>
      </c>
      <c r="B67" s="144" t="s">
        <v>207</v>
      </c>
      <c r="C67" s="182" t="s">
        <v>208</v>
      </c>
      <c r="D67" s="150" t="s">
        <v>159</v>
      </c>
      <c r="E67" s="157">
        <v>10</v>
      </c>
      <c r="F67" s="160">
        <f t="shared" si="16"/>
        <v>0</v>
      </c>
      <c r="G67" s="161">
        <f t="shared" si="17"/>
        <v>0</v>
      </c>
      <c r="H67" s="161"/>
      <c r="I67" s="161">
        <f t="shared" si="18"/>
        <v>0</v>
      </c>
      <c r="J67" s="161"/>
      <c r="K67" s="161">
        <f t="shared" si="19"/>
        <v>0</v>
      </c>
      <c r="L67" s="161">
        <v>0</v>
      </c>
      <c r="M67" s="161">
        <f t="shared" si="20"/>
        <v>0</v>
      </c>
      <c r="N67" s="151">
        <v>2.0999999999999999E-3</v>
      </c>
      <c r="O67" s="151">
        <f t="shared" si="21"/>
        <v>2.1000000000000001E-2</v>
      </c>
      <c r="P67" s="151">
        <v>0</v>
      </c>
      <c r="Q67" s="151">
        <f t="shared" si="22"/>
        <v>0</v>
      </c>
      <c r="R67" s="151"/>
      <c r="S67" s="151"/>
      <c r="T67" s="152">
        <v>0.64</v>
      </c>
      <c r="U67" s="151">
        <f t="shared" si="23"/>
        <v>6.4</v>
      </c>
      <c r="V67" s="143"/>
      <c r="W67" s="143"/>
      <c r="X67" s="143"/>
      <c r="Y67" s="143"/>
      <c r="Z67" s="143"/>
      <c r="AA67" s="143"/>
      <c r="AB67" s="143"/>
      <c r="AC67" s="143"/>
      <c r="AD67" s="143"/>
      <c r="AE67" s="143" t="s">
        <v>110</v>
      </c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">
      <c r="A68" s="144">
        <v>44</v>
      </c>
      <c r="B68" s="144" t="s">
        <v>209</v>
      </c>
      <c r="C68" s="182" t="s">
        <v>210</v>
      </c>
      <c r="D68" s="150" t="s">
        <v>159</v>
      </c>
      <c r="E68" s="157">
        <v>9</v>
      </c>
      <c r="F68" s="160">
        <f t="shared" si="16"/>
        <v>0</v>
      </c>
      <c r="G68" s="161">
        <f t="shared" si="17"/>
        <v>0</v>
      </c>
      <c r="H68" s="161"/>
      <c r="I68" s="161">
        <f t="shared" si="18"/>
        <v>0</v>
      </c>
      <c r="J68" s="161"/>
      <c r="K68" s="161">
        <f t="shared" si="19"/>
        <v>0</v>
      </c>
      <c r="L68" s="161">
        <v>0</v>
      </c>
      <c r="M68" s="161">
        <f t="shared" si="20"/>
        <v>0</v>
      </c>
      <c r="N68" s="151">
        <v>7.2000000000000005E-4</v>
      </c>
      <c r="O68" s="151">
        <f t="shared" si="21"/>
        <v>6.4799999999999996E-3</v>
      </c>
      <c r="P68" s="151">
        <v>0</v>
      </c>
      <c r="Q68" s="151">
        <f t="shared" si="22"/>
        <v>0</v>
      </c>
      <c r="R68" s="151"/>
      <c r="S68" s="151"/>
      <c r="T68" s="152">
        <v>0.4</v>
      </c>
      <c r="U68" s="151">
        <f t="shared" si="23"/>
        <v>3.6</v>
      </c>
      <c r="V68" s="143"/>
      <c r="W68" s="143"/>
      <c r="X68" s="143"/>
      <c r="Y68" s="143"/>
      <c r="Z68" s="143"/>
      <c r="AA68" s="143"/>
      <c r="AB68" s="143"/>
      <c r="AC68" s="143"/>
      <c r="AD68" s="143"/>
      <c r="AE68" s="143" t="s">
        <v>110</v>
      </c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ht="22.5" outlineLevel="1" x14ac:dyDescent="0.2">
      <c r="A69" s="144">
        <v>45</v>
      </c>
      <c r="B69" s="144" t="s">
        <v>211</v>
      </c>
      <c r="C69" s="182" t="s">
        <v>212</v>
      </c>
      <c r="D69" s="150" t="s">
        <v>213</v>
      </c>
      <c r="E69" s="157">
        <v>1</v>
      </c>
      <c r="F69" s="160">
        <f t="shared" si="16"/>
        <v>0</v>
      </c>
      <c r="G69" s="161">
        <f t="shared" si="17"/>
        <v>0</v>
      </c>
      <c r="H69" s="161"/>
      <c r="I69" s="161">
        <f t="shared" si="18"/>
        <v>0</v>
      </c>
      <c r="J69" s="161"/>
      <c r="K69" s="161">
        <f t="shared" si="19"/>
        <v>0</v>
      </c>
      <c r="L69" s="161">
        <v>0</v>
      </c>
      <c r="M69" s="161">
        <f t="shared" si="20"/>
        <v>0</v>
      </c>
      <c r="N69" s="151">
        <v>0</v>
      </c>
      <c r="O69" s="151">
        <f t="shared" si="21"/>
        <v>0</v>
      </c>
      <c r="P69" s="151">
        <v>0</v>
      </c>
      <c r="Q69" s="151">
        <f t="shared" si="22"/>
        <v>0</v>
      </c>
      <c r="R69" s="151"/>
      <c r="S69" s="151"/>
      <c r="T69" s="152">
        <v>0</v>
      </c>
      <c r="U69" s="151">
        <f t="shared" si="23"/>
        <v>0</v>
      </c>
      <c r="V69" s="143"/>
      <c r="W69" s="143"/>
      <c r="X69" s="143"/>
      <c r="Y69" s="143"/>
      <c r="Z69" s="143"/>
      <c r="AA69" s="143"/>
      <c r="AB69" s="143"/>
      <c r="AC69" s="143"/>
      <c r="AD69" s="143"/>
      <c r="AE69" s="143" t="s">
        <v>110</v>
      </c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ht="22.5" outlineLevel="1" x14ac:dyDescent="0.2">
      <c r="A70" s="144">
        <v>46</v>
      </c>
      <c r="B70" s="144" t="s">
        <v>214</v>
      </c>
      <c r="C70" s="182" t="s">
        <v>215</v>
      </c>
      <c r="D70" s="150" t="s">
        <v>213</v>
      </c>
      <c r="E70" s="157">
        <v>1</v>
      </c>
      <c r="F70" s="160">
        <f t="shared" si="16"/>
        <v>0</v>
      </c>
      <c r="G70" s="161">
        <f t="shared" si="17"/>
        <v>0</v>
      </c>
      <c r="H70" s="161"/>
      <c r="I70" s="161">
        <f t="shared" si="18"/>
        <v>0</v>
      </c>
      <c r="J70" s="161"/>
      <c r="K70" s="161">
        <f t="shared" si="19"/>
        <v>0</v>
      </c>
      <c r="L70" s="161">
        <v>0</v>
      </c>
      <c r="M70" s="161">
        <f t="shared" si="20"/>
        <v>0</v>
      </c>
      <c r="N70" s="151">
        <v>0</v>
      </c>
      <c r="O70" s="151">
        <f t="shared" si="21"/>
        <v>0</v>
      </c>
      <c r="P70" s="151">
        <v>0</v>
      </c>
      <c r="Q70" s="151">
        <f t="shared" si="22"/>
        <v>0</v>
      </c>
      <c r="R70" s="151"/>
      <c r="S70" s="151"/>
      <c r="T70" s="152">
        <v>0</v>
      </c>
      <c r="U70" s="151">
        <f t="shared" si="23"/>
        <v>0</v>
      </c>
      <c r="V70" s="143"/>
      <c r="W70" s="143"/>
      <c r="X70" s="143"/>
      <c r="Y70" s="143"/>
      <c r="Z70" s="143"/>
      <c r="AA70" s="143"/>
      <c r="AB70" s="143"/>
      <c r="AC70" s="143"/>
      <c r="AD70" s="143"/>
      <c r="AE70" s="143" t="s">
        <v>110</v>
      </c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ht="22.5" outlineLevel="1" x14ac:dyDescent="0.2">
      <c r="A71" s="144">
        <v>47</v>
      </c>
      <c r="B71" s="144" t="s">
        <v>216</v>
      </c>
      <c r="C71" s="182" t="s">
        <v>217</v>
      </c>
      <c r="D71" s="150" t="s">
        <v>218</v>
      </c>
      <c r="E71" s="157">
        <v>19</v>
      </c>
      <c r="F71" s="160">
        <f t="shared" si="16"/>
        <v>0</v>
      </c>
      <c r="G71" s="161">
        <f t="shared" si="17"/>
        <v>0</v>
      </c>
      <c r="H71" s="161"/>
      <c r="I71" s="161">
        <f t="shared" si="18"/>
        <v>0</v>
      </c>
      <c r="J71" s="161"/>
      <c r="K71" s="161">
        <f t="shared" si="19"/>
        <v>0</v>
      </c>
      <c r="L71" s="161">
        <v>0</v>
      </c>
      <c r="M71" s="161">
        <f t="shared" si="20"/>
        <v>0</v>
      </c>
      <c r="N71" s="151">
        <v>0</v>
      </c>
      <c r="O71" s="151">
        <f t="shared" si="21"/>
        <v>0</v>
      </c>
      <c r="P71" s="151">
        <v>0</v>
      </c>
      <c r="Q71" s="151">
        <f t="shared" si="22"/>
        <v>0</v>
      </c>
      <c r="R71" s="151"/>
      <c r="S71" s="151"/>
      <c r="T71" s="152">
        <v>0</v>
      </c>
      <c r="U71" s="151">
        <f t="shared" si="23"/>
        <v>0</v>
      </c>
      <c r="V71" s="143"/>
      <c r="W71" s="143"/>
      <c r="X71" s="143"/>
      <c r="Y71" s="143"/>
      <c r="Z71" s="143"/>
      <c r="AA71" s="143"/>
      <c r="AB71" s="143"/>
      <c r="AC71" s="143"/>
      <c r="AD71" s="143"/>
      <c r="AE71" s="143" t="s">
        <v>219</v>
      </c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</row>
    <row r="72" spans="1:60" ht="22.5" outlineLevel="1" x14ac:dyDescent="0.2">
      <c r="A72" s="144">
        <v>48</v>
      </c>
      <c r="B72" s="144" t="s">
        <v>220</v>
      </c>
      <c r="C72" s="182" t="s">
        <v>221</v>
      </c>
      <c r="D72" s="150" t="s">
        <v>218</v>
      </c>
      <c r="E72" s="157">
        <v>19</v>
      </c>
      <c r="F72" s="160">
        <f t="shared" si="16"/>
        <v>0</v>
      </c>
      <c r="G72" s="161">
        <f t="shared" si="17"/>
        <v>0</v>
      </c>
      <c r="H72" s="161"/>
      <c r="I72" s="161">
        <f t="shared" si="18"/>
        <v>0</v>
      </c>
      <c r="J72" s="161"/>
      <c r="K72" s="161">
        <f t="shared" si="19"/>
        <v>0</v>
      </c>
      <c r="L72" s="161">
        <v>0</v>
      </c>
      <c r="M72" s="161">
        <f t="shared" si="20"/>
        <v>0</v>
      </c>
      <c r="N72" s="151">
        <v>0</v>
      </c>
      <c r="O72" s="151">
        <f t="shared" si="21"/>
        <v>0</v>
      </c>
      <c r="P72" s="151">
        <v>0</v>
      </c>
      <c r="Q72" s="151">
        <f t="shared" si="22"/>
        <v>0</v>
      </c>
      <c r="R72" s="151"/>
      <c r="S72" s="151"/>
      <c r="T72" s="152">
        <v>0</v>
      </c>
      <c r="U72" s="151">
        <f t="shared" si="23"/>
        <v>0</v>
      </c>
      <c r="V72" s="143"/>
      <c r="W72" s="143"/>
      <c r="X72" s="143"/>
      <c r="Y72" s="143"/>
      <c r="Z72" s="143"/>
      <c r="AA72" s="143"/>
      <c r="AB72" s="143"/>
      <c r="AC72" s="143"/>
      <c r="AD72" s="143"/>
      <c r="AE72" s="143" t="s">
        <v>219</v>
      </c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</row>
    <row r="73" spans="1:60" outlineLevel="1" x14ac:dyDescent="0.2">
      <c r="A73" s="144">
        <v>49</v>
      </c>
      <c r="B73" s="144" t="s">
        <v>222</v>
      </c>
      <c r="C73" s="182" t="s">
        <v>223</v>
      </c>
      <c r="D73" s="150" t="s">
        <v>218</v>
      </c>
      <c r="E73" s="157">
        <v>19</v>
      </c>
      <c r="F73" s="160">
        <f t="shared" si="16"/>
        <v>0</v>
      </c>
      <c r="G73" s="161">
        <f t="shared" si="17"/>
        <v>0</v>
      </c>
      <c r="H73" s="161"/>
      <c r="I73" s="161">
        <f t="shared" si="18"/>
        <v>0</v>
      </c>
      <c r="J73" s="161"/>
      <c r="K73" s="161">
        <f t="shared" si="19"/>
        <v>0</v>
      </c>
      <c r="L73" s="161">
        <v>0</v>
      </c>
      <c r="M73" s="161">
        <f t="shared" si="20"/>
        <v>0</v>
      </c>
      <c r="N73" s="151">
        <v>0</v>
      </c>
      <c r="O73" s="151">
        <f t="shared" si="21"/>
        <v>0</v>
      </c>
      <c r="P73" s="151">
        <v>0</v>
      </c>
      <c r="Q73" s="151">
        <f t="shared" si="22"/>
        <v>0</v>
      </c>
      <c r="R73" s="151"/>
      <c r="S73" s="151"/>
      <c r="T73" s="152">
        <v>0</v>
      </c>
      <c r="U73" s="151">
        <f t="shared" si="23"/>
        <v>0</v>
      </c>
      <c r="V73" s="143"/>
      <c r="W73" s="143"/>
      <c r="X73" s="143"/>
      <c r="Y73" s="143"/>
      <c r="Z73" s="143"/>
      <c r="AA73" s="143"/>
      <c r="AB73" s="143"/>
      <c r="AC73" s="143"/>
      <c r="AD73" s="143"/>
      <c r="AE73" s="143" t="s">
        <v>219</v>
      </c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x14ac:dyDescent="0.2">
      <c r="A74" s="145" t="s">
        <v>105</v>
      </c>
      <c r="B74" s="145" t="s">
        <v>76</v>
      </c>
      <c r="C74" s="184" t="s">
        <v>77</v>
      </c>
      <c r="D74" s="154"/>
      <c r="E74" s="159"/>
      <c r="F74" s="162"/>
      <c r="G74" s="162">
        <f>SUMIF(AE75:AE79,"&lt;&gt;NOR",G75:G79)</f>
        <v>0</v>
      </c>
      <c r="H74" s="162"/>
      <c r="I74" s="162">
        <f>SUM(I75:I79)</f>
        <v>0</v>
      </c>
      <c r="J74" s="162"/>
      <c r="K74" s="162">
        <f>SUM(K75:K79)</f>
        <v>0</v>
      </c>
      <c r="L74" s="162"/>
      <c r="M74" s="162">
        <f>SUM(M75:M79)</f>
        <v>0</v>
      </c>
      <c r="N74" s="155"/>
      <c r="O74" s="155">
        <f>SUM(O75:O79)</f>
        <v>4.04</v>
      </c>
      <c r="P74" s="155"/>
      <c r="Q74" s="155">
        <f>SUM(Q75:Q79)</f>
        <v>0</v>
      </c>
      <c r="R74" s="155"/>
      <c r="S74" s="155"/>
      <c r="T74" s="156"/>
      <c r="U74" s="155">
        <f>SUM(U75:U79)</f>
        <v>6.28</v>
      </c>
      <c r="AE74" t="s">
        <v>106</v>
      </c>
    </row>
    <row r="75" spans="1:60" outlineLevel="1" x14ac:dyDescent="0.2">
      <c r="A75" s="144">
        <v>50</v>
      </c>
      <c r="B75" s="144" t="s">
        <v>224</v>
      </c>
      <c r="C75" s="182" t="s">
        <v>225</v>
      </c>
      <c r="D75" s="150" t="s">
        <v>159</v>
      </c>
      <c r="E75" s="157">
        <v>1</v>
      </c>
      <c r="F75" s="160">
        <f>H75+J75</f>
        <v>0</v>
      </c>
      <c r="G75" s="161">
        <f>ROUND(E75*F75,2)</f>
        <v>0</v>
      </c>
      <c r="H75" s="161"/>
      <c r="I75" s="161">
        <f>ROUND(E75*H75,2)</f>
        <v>0</v>
      </c>
      <c r="J75" s="161"/>
      <c r="K75" s="161">
        <f>ROUND(E75*J75,2)</f>
        <v>0</v>
      </c>
      <c r="L75" s="161">
        <v>0</v>
      </c>
      <c r="M75" s="161">
        <f>G75*(1+L75/100)</f>
        <v>0</v>
      </c>
      <c r="N75" s="151">
        <v>0</v>
      </c>
      <c r="O75" s="151">
        <f>ROUND(E75*N75,5)</f>
        <v>0</v>
      </c>
      <c r="P75" s="151">
        <v>0</v>
      </c>
      <c r="Q75" s="151">
        <f>ROUND(E75*P75,5)</f>
        <v>0</v>
      </c>
      <c r="R75" s="151"/>
      <c r="S75" s="151"/>
      <c r="T75" s="152">
        <v>1.86</v>
      </c>
      <c r="U75" s="151">
        <f>ROUND(E75*T75,2)</f>
        <v>1.86</v>
      </c>
      <c r="V75" s="143"/>
      <c r="W75" s="143"/>
      <c r="X75" s="143"/>
      <c r="Y75" s="143"/>
      <c r="Z75" s="143"/>
      <c r="AA75" s="143"/>
      <c r="AB75" s="143"/>
      <c r="AC75" s="143"/>
      <c r="AD75" s="143"/>
      <c r="AE75" s="143" t="s">
        <v>110</v>
      </c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1" x14ac:dyDescent="0.2">
      <c r="A76" s="144">
        <v>51</v>
      </c>
      <c r="B76" s="144" t="s">
        <v>226</v>
      </c>
      <c r="C76" s="182" t="s">
        <v>227</v>
      </c>
      <c r="D76" s="150" t="s">
        <v>159</v>
      </c>
      <c r="E76" s="157">
        <v>1</v>
      </c>
      <c r="F76" s="160">
        <f>H76+J76</f>
        <v>0</v>
      </c>
      <c r="G76" s="161">
        <f>ROUND(E76*F76,2)</f>
        <v>0</v>
      </c>
      <c r="H76" s="161"/>
      <c r="I76" s="161">
        <f>ROUND(E76*H76,2)</f>
        <v>0</v>
      </c>
      <c r="J76" s="161"/>
      <c r="K76" s="161">
        <f>ROUND(E76*J76,2)</f>
        <v>0</v>
      </c>
      <c r="L76" s="161">
        <v>0</v>
      </c>
      <c r="M76" s="161">
        <f>G76*(1+L76/100)</f>
        <v>0</v>
      </c>
      <c r="N76" s="151">
        <v>0</v>
      </c>
      <c r="O76" s="151">
        <f>ROUND(E76*N76,5)</f>
        <v>0</v>
      </c>
      <c r="P76" s="151">
        <v>0</v>
      </c>
      <c r="Q76" s="151">
        <f>ROUND(E76*P76,5)</f>
        <v>0</v>
      </c>
      <c r="R76" s="151"/>
      <c r="S76" s="151"/>
      <c r="T76" s="152">
        <v>0.39</v>
      </c>
      <c r="U76" s="151">
        <f>ROUND(E76*T76,2)</f>
        <v>0.39</v>
      </c>
      <c r="V76" s="143"/>
      <c r="W76" s="143"/>
      <c r="X76" s="143"/>
      <c r="Y76" s="143"/>
      <c r="Z76" s="143"/>
      <c r="AA76" s="143"/>
      <c r="AB76" s="143"/>
      <c r="AC76" s="143"/>
      <c r="AD76" s="143"/>
      <c r="AE76" s="143" t="s">
        <v>110</v>
      </c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ht="22.5" outlineLevel="1" x14ac:dyDescent="0.2">
      <c r="A77" s="144">
        <v>52</v>
      </c>
      <c r="B77" s="144" t="s">
        <v>228</v>
      </c>
      <c r="C77" s="182" t="s">
        <v>229</v>
      </c>
      <c r="D77" s="150" t="s">
        <v>136</v>
      </c>
      <c r="E77" s="157">
        <v>12</v>
      </c>
      <c r="F77" s="160">
        <f>H77+J77</f>
        <v>0</v>
      </c>
      <c r="G77" s="161">
        <f>ROUND(E77*F77,2)</f>
        <v>0</v>
      </c>
      <c r="H77" s="161"/>
      <c r="I77" s="161">
        <f>ROUND(E77*H77,2)</f>
        <v>0</v>
      </c>
      <c r="J77" s="161"/>
      <c r="K77" s="161">
        <f>ROUND(E77*J77,2)</f>
        <v>0</v>
      </c>
      <c r="L77" s="161">
        <v>0</v>
      </c>
      <c r="M77" s="161">
        <f>G77*(1+L77/100)</f>
        <v>0</v>
      </c>
      <c r="N77" s="151">
        <v>0</v>
      </c>
      <c r="O77" s="151">
        <f>ROUND(E77*N77,5)</f>
        <v>0</v>
      </c>
      <c r="P77" s="151">
        <v>0</v>
      </c>
      <c r="Q77" s="151">
        <f>ROUND(E77*P77,5)</f>
        <v>0</v>
      </c>
      <c r="R77" s="151"/>
      <c r="S77" s="151"/>
      <c r="T77" s="152">
        <v>0.22500000000000001</v>
      </c>
      <c r="U77" s="151">
        <f>ROUND(E77*T77,2)</f>
        <v>2.7</v>
      </c>
      <c r="V77" s="143"/>
      <c r="W77" s="143"/>
      <c r="X77" s="143"/>
      <c r="Y77" s="143"/>
      <c r="Z77" s="143"/>
      <c r="AA77" s="143"/>
      <c r="AB77" s="143"/>
      <c r="AC77" s="143"/>
      <c r="AD77" s="143"/>
      <c r="AE77" s="143" t="s">
        <v>110</v>
      </c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outlineLevel="1" x14ac:dyDescent="0.2">
      <c r="A78" s="144">
        <v>53</v>
      </c>
      <c r="B78" s="144" t="s">
        <v>230</v>
      </c>
      <c r="C78" s="182" t="s">
        <v>231</v>
      </c>
      <c r="D78" s="150" t="s">
        <v>232</v>
      </c>
      <c r="E78" s="157">
        <v>5</v>
      </c>
      <c r="F78" s="160">
        <f>H78+J78</f>
        <v>0</v>
      </c>
      <c r="G78" s="161">
        <f>ROUND(E78*F78,2)</f>
        <v>0</v>
      </c>
      <c r="H78" s="161"/>
      <c r="I78" s="161">
        <f>ROUND(E78*H78,2)</f>
        <v>0</v>
      </c>
      <c r="J78" s="161"/>
      <c r="K78" s="161">
        <f>ROUND(E78*J78,2)</f>
        <v>0</v>
      </c>
      <c r="L78" s="161">
        <v>0</v>
      </c>
      <c r="M78" s="161">
        <f>G78*(1+L78/100)</f>
        <v>0</v>
      </c>
      <c r="N78" s="151">
        <v>0</v>
      </c>
      <c r="O78" s="151">
        <f>ROUND(E78*N78,5)</f>
        <v>0</v>
      </c>
      <c r="P78" s="151">
        <v>0</v>
      </c>
      <c r="Q78" s="151">
        <f>ROUND(E78*P78,5)</f>
        <v>0</v>
      </c>
      <c r="R78" s="151"/>
      <c r="S78" s="151"/>
      <c r="T78" s="152">
        <v>0</v>
      </c>
      <c r="U78" s="151">
        <f>ROUND(E78*T78,2)</f>
        <v>0</v>
      </c>
      <c r="V78" s="143"/>
      <c r="W78" s="143"/>
      <c r="X78" s="143"/>
      <c r="Y78" s="143"/>
      <c r="Z78" s="143"/>
      <c r="AA78" s="143"/>
      <c r="AB78" s="143"/>
      <c r="AC78" s="143"/>
      <c r="AD78" s="143"/>
      <c r="AE78" s="143" t="s">
        <v>110</v>
      </c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</row>
    <row r="79" spans="1:60" outlineLevel="1" x14ac:dyDescent="0.2">
      <c r="A79" s="144">
        <v>54</v>
      </c>
      <c r="B79" s="144" t="s">
        <v>233</v>
      </c>
      <c r="C79" s="182" t="s">
        <v>234</v>
      </c>
      <c r="D79" s="150" t="s">
        <v>109</v>
      </c>
      <c r="E79" s="157">
        <v>8</v>
      </c>
      <c r="F79" s="160">
        <f>H79+J79</f>
        <v>0</v>
      </c>
      <c r="G79" s="161">
        <f>ROUND(E79*F79,2)</f>
        <v>0</v>
      </c>
      <c r="H79" s="161"/>
      <c r="I79" s="161">
        <f>ROUND(E79*H79,2)</f>
        <v>0</v>
      </c>
      <c r="J79" s="161"/>
      <c r="K79" s="161">
        <f>ROUND(E79*J79,2)</f>
        <v>0</v>
      </c>
      <c r="L79" s="161">
        <v>0</v>
      </c>
      <c r="M79" s="161">
        <f>G79*(1+L79/100)</f>
        <v>0</v>
      </c>
      <c r="N79" s="151">
        <v>0.505</v>
      </c>
      <c r="O79" s="151">
        <f>ROUND(E79*N79,5)</f>
        <v>4.04</v>
      </c>
      <c r="P79" s="151">
        <v>0</v>
      </c>
      <c r="Q79" s="151">
        <f>ROUND(E79*P79,5)</f>
        <v>0</v>
      </c>
      <c r="R79" s="151"/>
      <c r="S79" s="151"/>
      <c r="T79" s="152">
        <v>0.16600000000000001</v>
      </c>
      <c r="U79" s="151">
        <f>ROUND(E79*T79,2)</f>
        <v>1.33</v>
      </c>
      <c r="V79" s="143"/>
      <c r="W79" s="143"/>
      <c r="X79" s="143"/>
      <c r="Y79" s="143"/>
      <c r="Z79" s="143"/>
      <c r="AA79" s="143"/>
      <c r="AB79" s="143"/>
      <c r="AC79" s="143"/>
      <c r="AD79" s="143"/>
      <c r="AE79" s="143" t="s">
        <v>110</v>
      </c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x14ac:dyDescent="0.2">
      <c r="A80" s="145" t="s">
        <v>105</v>
      </c>
      <c r="B80" s="145" t="s">
        <v>78</v>
      </c>
      <c r="C80" s="184" t="s">
        <v>26</v>
      </c>
      <c r="D80" s="154"/>
      <c r="E80" s="159"/>
      <c r="F80" s="162"/>
      <c r="G80" s="162">
        <f>SUMIF(AE81:AE87,"&lt;&gt;NOR",G81:G87)</f>
        <v>0</v>
      </c>
      <c r="H80" s="162"/>
      <c r="I80" s="162">
        <f>SUM(I81:I87)</f>
        <v>0</v>
      </c>
      <c r="J80" s="162"/>
      <c r="K80" s="162">
        <f>SUM(K81:K87)</f>
        <v>0</v>
      </c>
      <c r="L80" s="162"/>
      <c r="M80" s="162">
        <f>SUM(M81:M87)</f>
        <v>0</v>
      </c>
      <c r="N80" s="155"/>
      <c r="O80" s="155">
        <f>SUM(O81:O87)</f>
        <v>0</v>
      </c>
      <c r="P80" s="155"/>
      <c r="Q80" s="155">
        <f>SUM(Q81:Q87)</f>
        <v>0</v>
      </c>
      <c r="R80" s="155"/>
      <c r="S80" s="155"/>
      <c r="T80" s="156"/>
      <c r="U80" s="155">
        <f>SUM(U81:U87)</f>
        <v>0</v>
      </c>
      <c r="AE80" t="s">
        <v>106</v>
      </c>
    </row>
    <row r="81" spans="1:60" outlineLevel="1" x14ac:dyDescent="0.2">
      <c r="A81" s="144">
        <v>55</v>
      </c>
      <c r="B81" s="144" t="s">
        <v>235</v>
      </c>
      <c r="C81" s="182" t="s">
        <v>236</v>
      </c>
      <c r="D81" s="150" t="s">
        <v>237</v>
      </c>
      <c r="E81" s="157">
        <v>1</v>
      </c>
      <c r="F81" s="160">
        <f t="shared" ref="F81:F87" si="24">H81+J81</f>
        <v>0</v>
      </c>
      <c r="G81" s="161">
        <f t="shared" ref="G81:G87" si="25">ROUND(E81*F81,2)</f>
        <v>0</v>
      </c>
      <c r="H81" s="161"/>
      <c r="I81" s="161">
        <f t="shared" ref="I81:I87" si="26">ROUND(E81*H81,2)</f>
        <v>0</v>
      </c>
      <c r="J81" s="161"/>
      <c r="K81" s="161">
        <f t="shared" ref="K81:K87" si="27">ROUND(E81*J81,2)</f>
        <v>0</v>
      </c>
      <c r="L81" s="161">
        <v>0</v>
      </c>
      <c r="M81" s="161">
        <f t="shared" ref="M81:M87" si="28">G81*(1+L81/100)</f>
        <v>0</v>
      </c>
      <c r="N81" s="151">
        <v>0</v>
      </c>
      <c r="O81" s="151">
        <f t="shared" ref="O81:O87" si="29">ROUND(E81*N81,5)</f>
        <v>0</v>
      </c>
      <c r="P81" s="151">
        <v>0</v>
      </c>
      <c r="Q81" s="151">
        <f t="shared" ref="Q81:Q87" si="30">ROUND(E81*P81,5)</f>
        <v>0</v>
      </c>
      <c r="R81" s="151"/>
      <c r="S81" s="151"/>
      <c r="T81" s="152">
        <v>0</v>
      </c>
      <c r="U81" s="151">
        <f t="shared" ref="U81:U87" si="31">ROUND(E81*T81,2)</f>
        <v>0</v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3" t="s">
        <v>238</v>
      </c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</row>
    <row r="82" spans="1:60" ht="22.5" outlineLevel="1" x14ac:dyDescent="0.2">
      <c r="A82" s="144">
        <v>57</v>
      </c>
      <c r="B82" s="144" t="s">
        <v>239</v>
      </c>
      <c r="C82" s="182" t="s">
        <v>240</v>
      </c>
      <c r="D82" s="150" t="s">
        <v>237</v>
      </c>
      <c r="E82" s="157">
        <v>1</v>
      </c>
      <c r="F82" s="160">
        <f t="shared" si="24"/>
        <v>0</v>
      </c>
      <c r="G82" s="161">
        <f t="shared" si="25"/>
        <v>0</v>
      </c>
      <c r="H82" s="161"/>
      <c r="I82" s="161">
        <f t="shared" si="26"/>
        <v>0</v>
      </c>
      <c r="J82" s="161"/>
      <c r="K82" s="161">
        <f t="shared" si="27"/>
        <v>0</v>
      </c>
      <c r="L82" s="161">
        <v>0</v>
      </c>
      <c r="M82" s="161">
        <f t="shared" si="28"/>
        <v>0</v>
      </c>
      <c r="N82" s="151">
        <v>0</v>
      </c>
      <c r="O82" s="151">
        <f t="shared" si="29"/>
        <v>0</v>
      </c>
      <c r="P82" s="151">
        <v>0</v>
      </c>
      <c r="Q82" s="151">
        <f t="shared" si="30"/>
        <v>0</v>
      </c>
      <c r="R82" s="151"/>
      <c r="S82" s="151"/>
      <c r="T82" s="152">
        <v>0</v>
      </c>
      <c r="U82" s="151">
        <f t="shared" si="31"/>
        <v>0</v>
      </c>
      <c r="V82" s="143"/>
      <c r="W82" s="143"/>
      <c r="X82" s="143"/>
      <c r="Y82" s="143"/>
      <c r="Z82" s="143"/>
      <c r="AA82" s="143"/>
      <c r="AB82" s="143"/>
      <c r="AC82" s="143"/>
      <c r="AD82" s="143"/>
      <c r="AE82" s="143" t="s">
        <v>238</v>
      </c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</row>
    <row r="83" spans="1:60" outlineLevel="1" x14ac:dyDescent="0.2">
      <c r="A83" s="144">
        <v>58</v>
      </c>
      <c r="B83" s="144" t="s">
        <v>241</v>
      </c>
      <c r="C83" s="182" t="s">
        <v>242</v>
      </c>
      <c r="D83" s="150" t="s">
        <v>237</v>
      </c>
      <c r="E83" s="157">
        <v>1</v>
      </c>
      <c r="F83" s="160">
        <f t="shared" si="24"/>
        <v>0</v>
      </c>
      <c r="G83" s="161">
        <f t="shared" si="25"/>
        <v>0</v>
      </c>
      <c r="H83" s="161"/>
      <c r="I83" s="161">
        <f t="shared" si="26"/>
        <v>0</v>
      </c>
      <c r="J83" s="161"/>
      <c r="K83" s="161">
        <f t="shared" si="27"/>
        <v>0</v>
      </c>
      <c r="L83" s="161">
        <v>0</v>
      </c>
      <c r="M83" s="161">
        <f t="shared" si="28"/>
        <v>0</v>
      </c>
      <c r="N83" s="151">
        <v>0</v>
      </c>
      <c r="O83" s="151">
        <f t="shared" si="29"/>
        <v>0</v>
      </c>
      <c r="P83" s="151">
        <v>0</v>
      </c>
      <c r="Q83" s="151">
        <f t="shared" si="30"/>
        <v>0</v>
      </c>
      <c r="R83" s="151"/>
      <c r="S83" s="151"/>
      <c r="T83" s="152">
        <v>0</v>
      </c>
      <c r="U83" s="151">
        <f t="shared" si="31"/>
        <v>0</v>
      </c>
      <c r="V83" s="143"/>
      <c r="W83" s="143"/>
      <c r="X83" s="143"/>
      <c r="Y83" s="143"/>
      <c r="Z83" s="143"/>
      <c r="AA83" s="143"/>
      <c r="AB83" s="143"/>
      <c r="AC83" s="143"/>
      <c r="AD83" s="143"/>
      <c r="AE83" s="143" t="s">
        <v>238</v>
      </c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</row>
    <row r="84" spans="1:60" outlineLevel="1" x14ac:dyDescent="0.2">
      <c r="A84" s="144">
        <v>59</v>
      </c>
      <c r="B84" s="144" t="s">
        <v>243</v>
      </c>
      <c r="C84" s="182" t="s">
        <v>244</v>
      </c>
      <c r="D84" s="150" t="s">
        <v>237</v>
      </c>
      <c r="E84" s="157">
        <v>1</v>
      </c>
      <c r="F84" s="160">
        <v>0</v>
      </c>
      <c r="G84" s="161">
        <f t="shared" si="25"/>
        <v>0</v>
      </c>
      <c r="H84" s="161"/>
      <c r="I84" s="161">
        <f t="shared" si="26"/>
        <v>0</v>
      </c>
      <c r="J84" s="161"/>
      <c r="K84" s="161">
        <f t="shared" si="27"/>
        <v>0</v>
      </c>
      <c r="L84" s="161">
        <v>0</v>
      </c>
      <c r="M84" s="161">
        <f t="shared" si="28"/>
        <v>0</v>
      </c>
      <c r="N84" s="151">
        <v>0</v>
      </c>
      <c r="O84" s="151">
        <f t="shared" si="29"/>
        <v>0</v>
      </c>
      <c r="P84" s="151">
        <v>0</v>
      </c>
      <c r="Q84" s="151">
        <f t="shared" si="30"/>
        <v>0</v>
      </c>
      <c r="R84" s="151"/>
      <c r="S84" s="151"/>
      <c r="T84" s="152">
        <v>0</v>
      </c>
      <c r="U84" s="151">
        <f t="shared" si="31"/>
        <v>0</v>
      </c>
      <c r="V84" s="143"/>
      <c r="W84" s="143"/>
      <c r="X84" s="143"/>
      <c r="Y84" s="143"/>
      <c r="Z84" s="143"/>
      <c r="AA84" s="143"/>
      <c r="AB84" s="143"/>
      <c r="AC84" s="143"/>
      <c r="AD84" s="143"/>
      <c r="AE84" s="143" t="s">
        <v>238</v>
      </c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</row>
    <row r="85" spans="1:60" ht="22.5" outlineLevel="1" x14ac:dyDescent="0.2">
      <c r="A85" s="144">
        <v>60</v>
      </c>
      <c r="B85" s="144" t="s">
        <v>245</v>
      </c>
      <c r="C85" s="182" t="s">
        <v>246</v>
      </c>
      <c r="D85" s="150" t="s">
        <v>237</v>
      </c>
      <c r="E85" s="157">
        <v>1</v>
      </c>
      <c r="F85" s="160">
        <f t="shared" si="24"/>
        <v>0</v>
      </c>
      <c r="G85" s="161">
        <f t="shared" si="25"/>
        <v>0</v>
      </c>
      <c r="H85" s="161"/>
      <c r="I85" s="161">
        <f t="shared" si="26"/>
        <v>0</v>
      </c>
      <c r="J85" s="161"/>
      <c r="K85" s="161">
        <f t="shared" si="27"/>
        <v>0</v>
      </c>
      <c r="L85" s="161">
        <v>0</v>
      </c>
      <c r="M85" s="161">
        <f t="shared" si="28"/>
        <v>0</v>
      </c>
      <c r="N85" s="151">
        <v>0</v>
      </c>
      <c r="O85" s="151">
        <f t="shared" si="29"/>
        <v>0</v>
      </c>
      <c r="P85" s="151">
        <v>0</v>
      </c>
      <c r="Q85" s="151">
        <f t="shared" si="30"/>
        <v>0</v>
      </c>
      <c r="R85" s="151"/>
      <c r="S85" s="151"/>
      <c r="T85" s="152">
        <v>0</v>
      </c>
      <c r="U85" s="151">
        <f t="shared" si="31"/>
        <v>0</v>
      </c>
      <c r="V85" s="143"/>
      <c r="W85" s="143"/>
      <c r="X85" s="143"/>
      <c r="Y85" s="143"/>
      <c r="Z85" s="143"/>
      <c r="AA85" s="143"/>
      <c r="AB85" s="143"/>
      <c r="AC85" s="143"/>
      <c r="AD85" s="143"/>
      <c r="AE85" s="143" t="s">
        <v>238</v>
      </c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  <row r="86" spans="1:60" outlineLevel="1" x14ac:dyDescent="0.2">
      <c r="A86" s="144">
        <v>61</v>
      </c>
      <c r="B86" s="144" t="s">
        <v>247</v>
      </c>
      <c r="C86" s="182" t="s">
        <v>248</v>
      </c>
      <c r="D86" s="150" t="s">
        <v>237</v>
      </c>
      <c r="E86" s="157">
        <v>1</v>
      </c>
      <c r="F86" s="160">
        <f t="shared" si="24"/>
        <v>0</v>
      </c>
      <c r="G86" s="161">
        <f t="shared" si="25"/>
        <v>0</v>
      </c>
      <c r="H86" s="161"/>
      <c r="I86" s="161">
        <f t="shared" si="26"/>
        <v>0</v>
      </c>
      <c r="J86" s="161"/>
      <c r="K86" s="161">
        <f t="shared" si="27"/>
        <v>0</v>
      </c>
      <c r="L86" s="161">
        <v>0</v>
      </c>
      <c r="M86" s="161">
        <f t="shared" si="28"/>
        <v>0</v>
      </c>
      <c r="N86" s="151">
        <v>0</v>
      </c>
      <c r="O86" s="151">
        <f t="shared" si="29"/>
        <v>0</v>
      </c>
      <c r="P86" s="151">
        <v>0</v>
      </c>
      <c r="Q86" s="151">
        <f t="shared" si="30"/>
        <v>0</v>
      </c>
      <c r="R86" s="151"/>
      <c r="S86" s="151"/>
      <c r="T86" s="152">
        <v>0</v>
      </c>
      <c r="U86" s="151">
        <f t="shared" si="31"/>
        <v>0</v>
      </c>
      <c r="V86" s="143"/>
      <c r="W86" s="143"/>
      <c r="X86" s="143"/>
      <c r="Y86" s="143"/>
      <c r="Z86" s="143"/>
      <c r="AA86" s="143"/>
      <c r="AB86" s="143"/>
      <c r="AC86" s="143"/>
      <c r="AD86" s="143"/>
      <c r="AE86" s="143" t="s">
        <v>238</v>
      </c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</row>
    <row r="87" spans="1:60" outlineLevel="1" x14ac:dyDescent="0.2">
      <c r="A87" s="171">
        <v>62</v>
      </c>
      <c r="B87" s="171" t="s">
        <v>249</v>
      </c>
      <c r="C87" s="185" t="s">
        <v>250</v>
      </c>
      <c r="D87" s="172" t="s">
        <v>237</v>
      </c>
      <c r="E87" s="173">
        <v>1</v>
      </c>
      <c r="F87" s="174">
        <f t="shared" si="24"/>
        <v>0</v>
      </c>
      <c r="G87" s="175">
        <f t="shared" si="25"/>
        <v>0</v>
      </c>
      <c r="H87" s="175"/>
      <c r="I87" s="175">
        <f t="shared" si="26"/>
        <v>0</v>
      </c>
      <c r="J87" s="175"/>
      <c r="K87" s="175">
        <f t="shared" si="27"/>
        <v>0</v>
      </c>
      <c r="L87" s="175">
        <v>0</v>
      </c>
      <c r="M87" s="175">
        <f t="shared" si="28"/>
        <v>0</v>
      </c>
      <c r="N87" s="176">
        <v>0</v>
      </c>
      <c r="O87" s="176">
        <f t="shared" si="29"/>
        <v>0</v>
      </c>
      <c r="P87" s="176">
        <v>0</v>
      </c>
      <c r="Q87" s="176">
        <f t="shared" si="30"/>
        <v>0</v>
      </c>
      <c r="R87" s="176"/>
      <c r="S87" s="176"/>
      <c r="T87" s="177">
        <v>0</v>
      </c>
      <c r="U87" s="176">
        <f t="shared" si="31"/>
        <v>0</v>
      </c>
      <c r="V87" s="143"/>
      <c r="W87" s="143"/>
      <c r="X87" s="143"/>
      <c r="Y87" s="143"/>
      <c r="Z87" s="143"/>
      <c r="AA87" s="143"/>
      <c r="AB87" s="143"/>
      <c r="AC87" s="143"/>
      <c r="AD87" s="143"/>
      <c r="AE87" s="143" t="s">
        <v>238</v>
      </c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0" x14ac:dyDescent="0.2">
      <c r="A88" s="4"/>
      <c r="B88" s="5" t="s">
        <v>251</v>
      </c>
      <c r="C88" s="186" t="s">
        <v>251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AC88">
        <v>15</v>
      </c>
      <c r="AD88">
        <v>21</v>
      </c>
    </row>
    <row r="89" spans="1:60" x14ac:dyDescent="0.2">
      <c r="A89" s="178"/>
      <c r="B89" s="179" t="s">
        <v>28</v>
      </c>
      <c r="C89" s="187" t="s">
        <v>251</v>
      </c>
      <c r="D89" s="180"/>
      <c r="E89" s="180"/>
      <c r="F89" s="180"/>
      <c r="G89" s="181">
        <f>G8+G34+G36+G39+G41+G43+G50+G58+G60+G74+G80</f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AC89">
        <f>SUMIF(L7:L87,AC88,G7:G87)</f>
        <v>0</v>
      </c>
      <c r="AD89">
        <f>SUMIF(L7:L87,AD88,G7:G87)</f>
        <v>0</v>
      </c>
      <c r="AE89" t="s">
        <v>252</v>
      </c>
    </row>
    <row r="90" spans="1:60" x14ac:dyDescent="0.2">
      <c r="A90" s="4"/>
      <c r="B90" s="5" t="s">
        <v>251</v>
      </c>
      <c r="C90" s="186" t="s">
        <v>251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60" x14ac:dyDescent="0.2">
      <c r="A91" s="4"/>
      <c r="B91" s="5" t="s">
        <v>251</v>
      </c>
      <c r="C91" s="186" t="s">
        <v>251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60" x14ac:dyDescent="0.2">
      <c r="A92" s="249" t="s">
        <v>253</v>
      </c>
      <c r="B92" s="249"/>
      <c r="C92" s="25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60" x14ac:dyDescent="0.2">
      <c r="A93" s="251"/>
      <c r="B93" s="252"/>
      <c r="C93" s="253"/>
      <c r="D93" s="252"/>
      <c r="E93" s="252"/>
      <c r="F93" s="252"/>
      <c r="G93" s="25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AE93" t="s">
        <v>254</v>
      </c>
    </row>
    <row r="94" spans="1:60" x14ac:dyDescent="0.2">
      <c r="A94" s="255"/>
      <c r="B94" s="256"/>
      <c r="C94" s="257"/>
      <c r="D94" s="256"/>
      <c r="E94" s="256"/>
      <c r="F94" s="256"/>
      <c r="G94" s="25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60" x14ac:dyDescent="0.2">
      <c r="A95" s="255"/>
      <c r="B95" s="256"/>
      <c r="C95" s="257"/>
      <c r="D95" s="256"/>
      <c r="E95" s="256"/>
      <c r="F95" s="256"/>
      <c r="G95" s="25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60" x14ac:dyDescent="0.2">
      <c r="A96" s="255"/>
      <c r="B96" s="256"/>
      <c r="C96" s="257"/>
      <c r="D96" s="256"/>
      <c r="E96" s="256"/>
      <c r="F96" s="256"/>
      <c r="G96" s="25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31" x14ac:dyDescent="0.2">
      <c r="A97" s="259"/>
      <c r="B97" s="260"/>
      <c r="C97" s="261"/>
      <c r="D97" s="260"/>
      <c r="E97" s="260"/>
      <c r="F97" s="260"/>
      <c r="G97" s="26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31" x14ac:dyDescent="0.2">
      <c r="A98" s="4"/>
      <c r="B98" s="5" t="s">
        <v>251</v>
      </c>
      <c r="C98" s="186" t="s">
        <v>251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31" x14ac:dyDescent="0.2">
      <c r="C99" s="188"/>
      <c r="AE99" t="s">
        <v>255</v>
      </c>
    </row>
  </sheetData>
  <mergeCells count="6">
    <mergeCell ref="A93:G97"/>
    <mergeCell ref="A1:G1"/>
    <mergeCell ref="C2:G2"/>
    <mergeCell ref="C3:G3"/>
    <mergeCell ref="C4:G4"/>
    <mergeCell ref="A92:C92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Procházka, Jan</cp:lastModifiedBy>
  <cp:lastPrinted>2014-02-28T09:52:57Z</cp:lastPrinted>
  <dcterms:created xsi:type="dcterms:W3CDTF">2009-04-08T07:15:50Z</dcterms:created>
  <dcterms:modified xsi:type="dcterms:W3CDTF">2023-06-27T06:03:56Z</dcterms:modified>
</cp:coreProperties>
</file>