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Místnost č. 1" sheetId="2" state="hidden" r:id="rId2"/>
    <sheet name="02 - Místnost č. 2" sheetId="3" state="hidden" r:id="rId3"/>
    <sheet name="03 - Místnost (chodba) č. 3" sheetId="4" r:id="rId4"/>
    <sheet name="04 - Místnost č. 4" sheetId="5" r:id="rId5"/>
    <sheet name="05 - Místnost č. 5" sheetId="6" state="hidden" r:id="rId6"/>
    <sheet name="06 - Místnost č. 6" sheetId="7" r:id="rId7"/>
    <sheet name="07 - Místnost č. 7" sheetId="8" r:id="rId8"/>
    <sheet name="08 - Místnost č. 8" sheetId="9" r:id="rId9"/>
    <sheet name="09 - Místnost č. 9" sheetId="10" r:id="rId10"/>
    <sheet name="10 - Místnost (chodba) č. 10" sheetId="11" r:id="rId11"/>
    <sheet name="11 - Místnost č. 11" sheetId="12" r:id="rId12"/>
    <sheet name="12 - elektroinstalace mís..." sheetId="13" state="hidden" r:id="rId13"/>
    <sheet name="13 - elektroinstalace mís..." sheetId="14" state="hidden" r:id="rId14"/>
    <sheet name="14 - elektroinstalace mís..." sheetId="15" r:id="rId15"/>
    <sheet name="15 - elektroinstalace mís..." sheetId="16" r:id="rId16"/>
    <sheet name="16 - elektroinstalace mís..." sheetId="17" state="hidden" r:id="rId17"/>
    <sheet name="17 - elektroinstalace mís..." sheetId="18" r:id="rId18"/>
    <sheet name="18 - elektroinstalace mís..." sheetId="19" r:id="rId19"/>
    <sheet name="19 - elektroinstalace mís..." sheetId="20" r:id="rId20"/>
    <sheet name="20 - elektroinstalace mís..." sheetId="21" r:id="rId21"/>
    <sheet name="21 - elektroinstalace mís..." sheetId="22" r:id="rId22"/>
    <sheet name="22 - elektroinstalace mís..." sheetId="23" r:id="rId23"/>
    <sheet name="Pokyny pro vyplnění" sheetId="24" r:id="rId24"/>
  </sheets>
  <definedNames>
    <definedName name="_xlnm._FilterDatabase" localSheetId="1" hidden="1">'01 - Místnost č. 1'!$C$93:$L$325</definedName>
    <definedName name="_xlnm._FilterDatabase" localSheetId="2" hidden="1">'02 - Místnost č. 2'!$C$92:$L$290</definedName>
    <definedName name="_xlnm._FilterDatabase" localSheetId="3" hidden="1">'03 - Místnost (chodba) č. 3'!$C$92:$L$260</definedName>
    <definedName name="_xlnm._FilterDatabase" localSheetId="4" hidden="1">'04 - Místnost č. 4'!$C$92:$L$255</definedName>
    <definedName name="_xlnm._FilterDatabase" localSheetId="5" hidden="1">'05 - Místnost č. 5'!$C$93:$L$330</definedName>
    <definedName name="_xlnm._FilterDatabase" localSheetId="6" hidden="1">'06 - Místnost č. 6'!$C$92:$L$295</definedName>
    <definedName name="_xlnm._FilterDatabase" localSheetId="7" hidden="1">'07 - Místnost č. 7'!$C$93:$L$330</definedName>
    <definedName name="_xlnm._FilterDatabase" localSheetId="8" hidden="1">'08 - Místnost č. 8'!$C$93:$L$330</definedName>
    <definedName name="_xlnm._FilterDatabase" localSheetId="9" hidden="1">'09 - Místnost č. 9'!$C$92:$L$260</definedName>
    <definedName name="_xlnm._FilterDatabase" localSheetId="10" hidden="1">'10 - Místnost (chodba) č. 10'!$C$92:$L$258</definedName>
    <definedName name="_xlnm._FilterDatabase" localSheetId="11" hidden="1">'11 - Místnost č. 11'!$C$93:$L$330</definedName>
    <definedName name="_xlnm._FilterDatabase" localSheetId="12" hidden="1">'12 - elektroinstalace mís...'!$C$90:$L$449</definedName>
    <definedName name="_xlnm._FilterDatabase" localSheetId="13" hidden="1">'13 - elektroinstalace mís...'!$C$90:$L$445</definedName>
    <definedName name="_xlnm._FilterDatabase" localSheetId="14" hidden="1">'14 - elektroinstalace mís...'!$C$90:$L$571</definedName>
    <definedName name="_xlnm._FilterDatabase" localSheetId="15" hidden="1">'15 - elektroinstalace mís...'!$C$90:$L$367</definedName>
    <definedName name="_xlnm._FilterDatabase" localSheetId="16" hidden="1">'16 - elektroinstalace mís...'!$C$90:$L$445</definedName>
    <definedName name="_xlnm._FilterDatabase" localSheetId="17" hidden="1">'17 - elektroinstalace mís...'!$C$90:$L$489</definedName>
    <definedName name="_xlnm._FilterDatabase" localSheetId="18" hidden="1">'18 - elektroinstalace mís...'!$C$90:$L$445</definedName>
    <definedName name="_xlnm._FilterDatabase" localSheetId="19" hidden="1">'19 - elektroinstalace mís...'!$C$90:$L$445</definedName>
    <definedName name="_xlnm._FilterDatabase" localSheetId="20" hidden="1">'20 - elektroinstalace mís...'!$C$90:$L$373</definedName>
    <definedName name="_xlnm._FilterDatabase" localSheetId="21" hidden="1">'21 - elektroinstalace mís...'!$C$88:$L$448</definedName>
    <definedName name="_xlnm._FilterDatabase" localSheetId="22" hidden="1">'22 - elektroinstalace mís...'!$C$90:$L$439</definedName>
    <definedName name="_xlnm.Print_Titles" localSheetId="1">'01 - Místnost č. 1'!$93:$93</definedName>
    <definedName name="_xlnm.Print_Titles" localSheetId="2">'02 - Místnost č. 2'!$92:$92</definedName>
    <definedName name="_xlnm.Print_Titles" localSheetId="3">'03 - Místnost (chodba) č. 3'!$92:$92</definedName>
    <definedName name="_xlnm.Print_Titles" localSheetId="4">'04 - Místnost č. 4'!$92:$92</definedName>
    <definedName name="_xlnm.Print_Titles" localSheetId="5">'05 - Místnost č. 5'!$93:$93</definedName>
    <definedName name="_xlnm.Print_Titles" localSheetId="6">'06 - Místnost č. 6'!$92:$92</definedName>
    <definedName name="_xlnm.Print_Titles" localSheetId="7">'07 - Místnost č. 7'!$93:$93</definedName>
    <definedName name="_xlnm.Print_Titles" localSheetId="8">'08 - Místnost č. 8'!$93:$93</definedName>
    <definedName name="_xlnm.Print_Titles" localSheetId="9">'09 - Místnost č. 9'!$92:$92</definedName>
    <definedName name="_xlnm.Print_Titles" localSheetId="10">'10 - Místnost (chodba) č. 10'!$92:$92</definedName>
    <definedName name="_xlnm.Print_Titles" localSheetId="11">'11 - Místnost č. 11'!$93:$93</definedName>
    <definedName name="_xlnm.Print_Titles" localSheetId="12">'12 - elektroinstalace mís...'!$90:$90</definedName>
    <definedName name="_xlnm.Print_Titles" localSheetId="13">'13 - elektroinstalace mís...'!$90:$90</definedName>
    <definedName name="_xlnm.Print_Titles" localSheetId="14">'14 - elektroinstalace mís...'!$90:$90</definedName>
    <definedName name="_xlnm.Print_Titles" localSheetId="15">'15 - elektroinstalace mís...'!$90:$90</definedName>
    <definedName name="_xlnm.Print_Titles" localSheetId="16">'16 - elektroinstalace mís...'!$90:$90</definedName>
    <definedName name="_xlnm.Print_Titles" localSheetId="17">'17 - elektroinstalace mís...'!$90:$90</definedName>
    <definedName name="_xlnm.Print_Titles" localSheetId="18">'18 - elektroinstalace mís...'!$90:$90</definedName>
    <definedName name="_xlnm.Print_Titles" localSheetId="19">'19 - elektroinstalace mís...'!$90:$90</definedName>
    <definedName name="_xlnm.Print_Titles" localSheetId="20">'20 - elektroinstalace mís...'!$90:$90</definedName>
    <definedName name="_xlnm.Print_Titles" localSheetId="21">'21 - elektroinstalace mís...'!$88:$88</definedName>
    <definedName name="_xlnm.Print_Titles" localSheetId="22">'22 - elektroinstalace mís...'!$90:$90</definedName>
    <definedName name="_xlnm.Print_Titles" localSheetId="0">'Rekapitulace stavby'!$52:$52</definedName>
    <definedName name="_xlnm.Print_Area" localSheetId="1">'01 - Místnost č. 1'!$C$4:$K$41,'01 - Místnost č. 1'!$C$47:$K$75,'01 - Místnost č. 1'!$C$81:$L$325</definedName>
    <definedName name="_xlnm.Print_Area" localSheetId="2">'02 - Místnost č. 2'!$C$4:$K$41,'02 - Místnost č. 2'!$C$47:$K$74,'02 - Místnost č. 2'!$C$80:$L$290</definedName>
    <definedName name="_xlnm.Print_Area" localSheetId="3">'03 - Místnost (chodba) č. 3'!$C$4:$K$41,'03 - Místnost (chodba) č. 3'!$C$47:$K$74,'03 - Místnost (chodba) č. 3'!$C$80:$L$260</definedName>
    <definedName name="_xlnm.Print_Area" localSheetId="4">'04 - Místnost č. 4'!$C$4:$K$41,'04 - Místnost č. 4'!$C$47:$K$74,'04 - Místnost č. 4'!$C$80:$L$255</definedName>
    <definedName name="_xlnm.Print_Area" localSheetId="5">'05 - Místnost č. 5'!$C$4:$K$41,'05 - Místnost č. 5'!$C$47:$K$75,'05 - Místnost č. 5'!$C$81:$L$330</definedName>
    <definedName name="_xlnm.Print_Area" localSheetId="6">'06 - Místnost č. 6'!$C$4:$K$41,'06 - Místnost č. 6'!$C$47:$K$74,'06 - Místnost č. 6'!$C$80:$L$295</definedName>
    <definedName name="_xlnm.Print_Area" localSheetId="7">'07 - Místnost č. 7'!$C$4:$K$41,'07 - Místnost č. 7'!$C$47:$K$75,'07 - Místnost č. 7'!$C$81:$L$330</definedName>
    <definedName name="_xlnm.Print_Area" localSheetId="8">'08 - Místnost č. 8'!$C$4:$K$41,'08 - Místnost č. 8'!$C$47:$K$75,'08 - Místnost č. 8'!$C$81:$L$330</definedName>
    <definedName name="_xlnm.Print_Area" localSheetId="9">'09 - Místnost č. 9'!$C$4:$K$41,'09 - Místnost č. 9'!$C$47:$K$74,'09 - Místnost č. 9'!$C$80:$L$260</definedName>
    <definedName name="_xlnm.Print_Area" localSheetId="10">'10 - Místnost (chodba) č. 10'!$C$4:$K$41,'10 - Místnost (chodba) č. 10'!$C$47:$K$74,'10 - Místnost (chodba) č. 10'!$C$80:$L$258</definedName>
    <definedName name="_xlnm.Print_Area" localSheetId="11">'11 - Místnost č. 11'!$C$4:$K$41,'11 - Místnost č. 11'!$C$47:$K$75,'11 - Místnost č. 11'!$C$81:$L$330</definedName>
    <definedName name="_xlnm.Print_Area" localSheetId="12">'12 - elektroinstalace mís...'!$C$4:$K$41,'12 - elektroinstalace mís...'!$C$47:$K$72,'12 - elektroinstalace mís...'!$C$78:$L$449</definedName>
    <definedName name="_xlnm.Print_Area" localSheetId="13">'13 - elektroinstalace mís...'!$C$4:$K$41,'13 - elektroinstalace mís...'!$C$47:$K$72,'13 - elektroinstalace mís...'!$C$78:$L$445</definedName>
    <definedName name="_xlnm.Print_Area" localSheetId="14">'14 - elektroinstalace mís...'!$C$4:$K$41,'14 - elektroinstalace mís...'!$C$47:$K$72,'14 - elektroinstalace mís...'!$C$78:$L$571</definedName>
    <definedName name="_xlnm.Print_Area" localSheetId="15">'15 - elektroinstalace mís...'!$C$4:$K$41,'15 - elektroinstalace mís...'!$C$47:$K$72,'15 - elektroinstalace mís...'!$C$78:$L$367</definedName>
    <definedName name="_xlnm.Print_Area" localSheetId="16">'16 - elektroinstalace mís...'!$C$4:$K$41,'16 - elektroinstalace mís...'!$C$47:$K$72,'16 - elektroinstalace mís...'!$C$78:$L$445</definedName>
    <definedName name="_xlnm.Print_Area" localSheetId="17">'17 - elektroinstalace mís...'!$C$4:$K$41,'17 - elektroinstalace mís...'!$C$47:$K$72,'17 - elektroinstalace mís...'!$C$78:$L$489</definedName>
    <definedName name="_xlnm.Print_Area" localSheetId="18">'18 - elektroinstalace mís...'!$C$4:$K$41,'18 - elektroinstalace mís...'!$C$47:$K$72,'18 - elektroinstalace mís...'!$C$78:$L$445</definedName>
    <definedName name="_xlnm.Print_Area" localSheetId="19">'19 - elektroinstalace mís...'!$C$4:$K$41,'19 - elektroinstalace mís...'!$C$47:$K$72,'19 - elektroinstalace mís...'!$C$78:$L$445</definedName>
    <definedName name="_xlnm.Print_Area" localSheetId="20">'20 - elektroinstalace mís...'!$C$4:$K$41,'20 - elektroinstalace mís...'!$C$47:$K$72,'20 - elektroinstalace mís...'!$C$78:$L$373</definedName>
    <definedName name="_xlnm.Print_Area" localSheetId="21">'21 - elektroinstalace mís...'!$C$4:$K$41,'21 - elektroinstalace mís...'!$C$47:$K$70,'21 - elektroinstalace mís...'!$C$76:$L$448</definedName>
    <definedName name="_xlnm.Print_Area" localSheetId="22">'22 - elektroinstalace mís...'!$C$4:$K$41,'22 - elektroinstalace mís...'!$C$47:$K$72,'22 - elektroinstalace mís...'!$C$78:$L$439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</definedNames>
  <calcPr calcId="145621"/>
</workbook>
</file>

<file path=xl/calcChain.xml><?xml version="1.0" encoding="utf-8"?>
<calcChain xmlns="http://schemas.openxmlformats.org/spreadsheetml/2006/main">
  <c r="K39" i="23" l="1"/>
  <c r="K38" i="23"/>
  <c r="BA76" i="1"/>
  <c r="K37" i="23"/>
  <c r="AZ76" i="1"/>
  <c r="BI437" i="23"/>
  <c r="BH437" i="23"/>
  <c r="BG437" i="23"/>
  <c r="BF437" i="23"/>
  <c r="X437" i="23"/>
  <c r="V437" i="23"/>
  <c r="T437" i="23"/>
  <c r="P437" i="23"/>
  <c r="BI434" i="23"/>
  <c r="BH434" i="23"/>
  <c r="BG434" i="23"/>
  <c r="BF434" i="23"/>
  <c r="X434" i="23"/>
  <c r="V434" i="23"/>
  <c r="T434" i="23"/>
  <c r="P434" i="23"/>
  <c r="BI430" i="23"/>
  <c r="BH430" i="23"/>
  <c r="BG430" i="23"/>
  <c r="BF430" i="23"/>
  <c r="X430" i="23"/>
  <c r="V430" i="23"/>
  <c r="T430" i="23"/>
  <c r="P430" i="23"/>
  <c r="BI427" i="23"/>
  <c r="BH427" i="23"/>
  <c r="BG427" i="23"/>
  <c r="BF427" i="23"/>
  <c r="X427" i="23"/>
  <c r="V427" i="23"/>
  <c r="T427" i="23"/>
  <c r="P427" i="23"/>
  <c r="BI423" i="23"/>
  <c r="BH423" i="23"/>
  <c r="BG423" i="23"/>
  <c r="BF423" i="23"/>
  <c r="X423" i="23"/>
  <c r="V423" i="23"/>
  <c r="T423" i="23"/>
  <c r="P423" i="23"/>
  <c r="BI420" i="23"/>
  <c r="BH420" i="23"/>
  <c r="BG420" i="23"/>
  <c r="BF420" i="23"/>
  <c r="X420" i="23"/>
  <c r="V420" i="23"/>
  <c r="T420" i="23"/>
  <c r="P420" i="23"/>
  <c r="BI417" i="23"/>
  <c r="BH417" i="23"/>
  <c r="BG417" i="23"/>
  <c r="BF417" i="23"/>
  <c r="X417" i="23"/>
  <c r="V417" i="23"/>
  <c r="T417" i="23"/>
  <c r="P417" i="23"/>
  <c r="BI414" i="23"/>
  <c r="BH414" i="23"/>
  <c r="BG414" i="23"/>
  <c r="BF414" i="23"/>
  <c r="X414" i="23"/>
  <c r="V414" i="23"/>
  <c r="T414" i="23"/>
  <c r="P414" i="23"/>
  <c r="BI411" i="23"/>
  <c r="BH411" i="23"/>
  <c r="BG411" i="23"/>
  <c r="BF411" i="23"/>
  <c r="X411" i="23"/>
  <c r="V411" i="23"/>
  <c r="T411" i="23"/>
  <c r="P411" i="23"/>
  <c r="BI408" i="23"/>
  <c r="BH408" i="23"/>
  <c r="BG408" i="23"/>
  <c r="BF408" i="23"/>
  <c r="X408" i="23"/>
  <c r="V408" i="23"/>
  <c r="T408" i="23"/>
  <c r="P408" i="23"/>
  <c r="BI405" i="23"/>
  <c r="BH405" i="23"/>
  <c r="BG405" i="23"/>
  <c r="BF405" i="23"/>
  <c r="X405" i="23"/>
  <c r="V405" i="23"/>
  <c r="T405" i="23"/>
  <c r="P405" i="23"/>
  <c r="BI402" i="23"/>
  <c r="BH402" i="23"/>
  <c r="BG402" i="23"/>
  <c r="BF402" i="23"/>
  <c r="X402" i="23"/>
  <c r="V402" i="23"/>
  <c r="T402" i="23"/>
  <c r="P402" i="23"/>
  <c r="BI399" i="23"/>
  <c r="BH399" i="23"/>
  <c r="BG399" i="23"/>
  <c r="BF399" i="23"/>
  <c r="X399" i="23"/>
  <c r="V399" i="23"/>
  <c r="T399" i="23"/>
  <c r="P399" i="23"/>
  <c r="BI396" i="23"/>
  <c r="BH396" i="23"/>
  <c r="BG396" i="23"/>
  <c r="BF396" i="23"/>
  <c r="X396" i="23"/>
  <c r="V396" i="23"/>
  <c r="T396" i="23"/>
  <c r="P396" i="23"/>
  <c r="BI391" i="23"/>
  <c r="BH391" i="23"/>
  <c r="BG391" i="23"/>
  <c r="BF391" i="23"/>
  <c r="X391" i="23"/>
  <c r="V391" i="23"/>
  <c r="T391" i="23"/>
  <c r="P391" i="23"/>
  <c r="BI387" i="23"/>
  <c r="BH387" i="23"/>
  <c r="BG387" i="23"/>
  <c r="BF387" i="23"/>
  <c r="X387" i="23"/>
  <c r="V387" i="23"/>
  <c r="T387" i="23"/>
  <c r="P387" i="23"/>
  <c r="BI384" i="23"/>
  <c r="BH384" i="23"/>
  <c r="BG384" i="23"/>
  <c r="BF384" i="23"/>
  <c r="X384" i="23"/>
  <c r="V384" i="23"/>
  <c r="T384" i="23"/>
  <c r="P384" i="23"/>
  <c r="BI381" i="23"/>
  <c r="BH381" i="23"/>
  <c r="BG381" i="23"/>
  <c r="BF381" i="23"/>
  <c r="X381" i="23"/>
  <c r="V381" i="23"/>
  <c r="T381" i="23"/>
  <c r="P381" i="23"/>
  <c r="BI378" i="23"/>
  <c r="BH378" i="23"/>
  <c r="BG378" i="23"/>
  <c r="BF378" i="23"/>
  <c r="X378" i="23"/>
  <c r="V378" i="23"/>
  <c r="T378" i="23"/>
  <c r="P378" i="23"/>
  <c r="BI373" i="23"/>
  <c r="BH373" i="23"/>
  <c r="BG373" i="23"/>
  <c r="BF373" i="23"/>
  <c r="X373" i="23"/>
  <c r="V373" i="23"/>
  <c r="T373" i="23"/>
  <c r="P373" i="23"/>
  <c r="BI369" i="23"/>
  <c r="BH369" i="23"/>
  <c r="BG369" i="23"/>
  <c r="BF369" i="23"/>
  <c r="X369" i="23"/>
  <c r="V369" i="23"/>
  <c r="T369" i="23"/>
  <c r="P369" i="23"/>
  <c r="BI365" i="23"/>
  <c r="BH365" i="23"/>
  <c r="BG365" i="23"/>
  <c r="BF365" i="23"/>
  <c r="X365" i="23"/>
  <c r="V365" i="23"/>
  <c r="T365" i="23"/>
  <c r="P365" i="23"/>
  <c r="BI363" i="23"/>
  <c r="BH363" i="23"/>
  <c r="BG363" i="23"/>
  <c r="BF363" i="23"/>
  <c r="X363" i="23"/>
  <c r="V363" i="23"/>
  <c r="T363" i="23"/>
  <c r="P363" i="23"/>
  <c r="BI360" i="23"/>
  <c r="BH360" i="23"/>
  <c r="BG360" i="23"/>
  <c r="BF360" i="23"/>
  <c r="X360" i="23"/>
  <c r="V360" i="23"/>
  <c r="T360" i="23"/>
  <c r="P360" i="23"/>
  <c r="BI352" i="23"/>
  <c r="BH352" i="23"/>
  <c r="BG352" i="23"/>
  <c r="BF352" i="23"/>
  <c r="X352" i="23"/>
  <c r="V352" i="23"/>
  <c r="T352" i="23"/>
  <c r="P352" i="23"/>
  <c r="BI346" i="23"/>
  <c r="BH346" i="23"/>
  <c r="BG346" i="23"/>
  <c r="BF346" i="23"/>
  <c r="X346" i="23"/>
  <c r="V346" i="23"/>
  <c r="T346" i="23"/>
  <c r="P346" i="23"/>
  <c r="BI340" i="23"/>
  <c r="BH340" i="23"/>
  <c r="BG340" i="23"/>
  <c r="BF340" i="23"/>
  <c r="X340" i="23"/>
  <c r="V340" i="23"/>
  <c r="T340" i="23"/>
  <c r="P340" i="23"/>
  <c r="BI334" i="23"/>
  <c r="BH334" i="23"/>
  <c r="BG334" i="23"/>
  <c r="BF334" i="23"/>
  <c r="X334" i="23"/>
  <c r="V334" i="23"/>
  <c r="T334" i="23"/>
  <c r="P334" i="23"/>
  <c r="BI328" i="23"/>
  <c r="BH328" i="23"/>
  <c r="BG328" i="23"/>
  <c r="BF328" i="23"/>
  <c r="X328" i="23"/>
  <c r="V328" i="23"/>
  <c r="T328" i="23"/>
  <c r="P328" i="23"/>
  <c r="BI322" i="23"/>
  <c r="BH322" i="23"/>
  <c r="BG322" i="23"/>
  <c r="BF322" i="23"/>
  <c r="X322" i="23"/>
  <c r="V322" i="23"/>
  <c r="T322" i="23"/>
  <c r="P322" i="23"/>
  <c r="BI316" i="23"/>
  <c r="BH316" i="23"/>
  <c r="BG316" i="23"/>
  <c r="BF316" i="23"/>
  <c r="X316" i="23"/>
  <c r="V316" i="23"/>
  <c r="T316" i="23"/>
  <c r="P316" i="23"/>
  <c r="BI310" i="23"/>
  <c r="BH310" i="23"/>
  <c r="BG310" i="23"/>
  <c r="BF310" i="23"/>
  <c r="X310" i="23"/>
  <c r="V310" i="23"/>
  <c r="T310" i="23"/>
  <c r="P310" i="23"/>
  <c r="BI304" i="23"/>
  <c r="BH304" i="23"/>
  <c r="BG304" i="23"/>
  <c r="BF304" i="23"/>
  <c r="X304" i="23"/>
  <c r="V304" i="23"/>
  <c r="T304" i="23"/>
  <c r="P304" i="23"/>
  <c r="BI298" i="23"/>
  <c r="BH298" i="23"/>
  <c r="BG298" i="23"/>
  <c r="BF298" i="23"/>
  <c r="X298" i="23"/>
  <c r="V298" i="23"/>
  <c r="T298" i="23"/>
  <c r="P298" i="23"/>
  <c r="BI292" i="23"/>
  <c r="BH292" i="23"/>
  <c r="BG292" i="23"/>
  <c r="BF292" i="23"/>
  <c r="X292" i="23"/>
  <c r="V292" i="23"/>
  <c r="T292" i="23"/>
  <c r="P292" i="23"/>
  <c r="BI286" i="23"/>
  <c r="BH286" i="23"/>
  <c r="BG286" i="23"/>
  <c r="BF286" i="23"/>
  <c r="X286" i="23"/>
  <c r="V286" i="23"/>
  <c r="T286" i="23"/>
  <c r="P286" i="23"/>
  <c r="BI281" i="23"/>
  <c r="BH281" i="23"/>
  <c r="BG281" i="23"/>
  <c r="BF281" i="23"/>
  <c r="X281" i="23"/>
  <c r="V281" i="23"/>
  <c r="T281" i="23"/>
  <c r="P281" i="23"/>
  <c r="BI278" i="23"/>
  <c r="BH278" i="23"/>
  <c r="BG278" i="23"/>
  <c r="BF278" i="23"/>
  <c r="X278" i="23"/>
  <c r="V278" i="23"/>
  <c r="T278" i="23"/>
  <c r="P278" i="23"/>
  <c r="BI276" i="23"/>
  <c r="BH276" i="23"/>
  <c r="BG276" i="23"/>
  <c r="BF276" i="23"/>
  <c r="X276" i="23"/>
  <c r="V276" i="23"/>
  <c r="T276" i="23"/>
  <c r="P276" i="23"/>
  <c r="BI274" i="23"/>
  <c r="BH274" i="23"/>
  <c r="BG274" i="23"/>
  <c r="BF274" i="23"/>
  <c r="X274" i="23"/>
  <c r="V274" i="23"/>
  <c r="T274" i="23"/>
  <c r="P274" i="23"/>
  <c r="BI268" i="23"/>
  <c r="BH268" i="23"/>
  <c r="BG268" i="23"/>
  <c r="BF268" i="23"/>
  <c r="X268" i="23"/>
  <c r="V268" i="23"/>
  <c r="T268" i="23"/>
  <c r="P268" i="23"/>
  <c r="BI262" i="23"/>
  <c r="BH262" i="23"/>
  <c r="BG262" i="23"/>
  <c r="BF262" i="23"/>
  <c r="X262" i="23"/>
  <c r="V262" i="23"/>
  <c r="T262" i="23"/>
  <c r="P262" i="23"/>
  <c r="BI257" i="23"/>
  <c r="BH257" i="23"/>
  <c r="BG257" i="23"/>
  <c r="BF257" i="23"/>
  <c r="X257" i="23"/>
  <c r="V257" i="23"/>
  <c r="T257" i="23"/>
  <c r="P257" i="23"/>
  <c r="BI251" i="23"/>
  <c r="BH251" i="23"/>
  <c r="BG251" i="23"/>
  <c r="BF251" i="23"/>
  <c r="X251" i="23"/>
  <c r="V251" i="23"/>
  <c r="T251" i="23"/>
  <c r="P251" i="23"/>
  <c r="BI246" i="23"/>
  <c r="BH246" i="23"/>
  <c r="BG246" i="23"/>
  <c r="BF246" i="23"/>
  <c r="X246" i="23"/>
  <c r="V246" i="23"/>
  <c r="T246" i="23"/>
  <c r="P246" i="23"/>
  <c r="BI240" i="23"/>
  <c r="BH240" i="23"/>
  <c r="BG240" i="23"/>
  <c r="BF240" i="23"/>
  <c r="X240" i="23"/>
  <c r="V240" i="23"/>
  <c r="T240" i="23"/>
  <c r="P240" i="23"/>
  <c r="BI234" i="23"/>
  <c r="BH234" i="23"/>
  <c r="BG234" i="23"/>
  <c r="BF234" i="23"/>
  <c r="X234" i="23"/>
  <c r="V234" i="23"/>
  <c r="T234" i="23"/>
  <c r="P234" i="23"/>
  <c r="BI228" i="23"/>
  <c r="BH228" i="23"/>
  <c r="BG228" i="23"/>
  <c r="BF228" i="23"/>
  <c r="X228" i="23"/>
  <c r="V228" i="23"/>
  <c r="T228" i="23"/>
  <c r="P228" i="23"/>
  <c r="BI222" i="23"/>
  <c r="BH222" i="23"/>
  <c r="BG222" i="23"/>
  <c r="BF222" i="23"/>
  <c r="X222" i="23"/>
  <c r="V222" i="23"/>
  <c r="T222" i="23"/>
  <c r="P222" i="23"/>
  <c r="BI216" i="23"/>
  <c r="BH216" i="23"/>
  <c r="BG216" i="23"/>
  <c r="BF216" i="23"/>
  <c r="X216" i="23"/>
  <c r="V216" i="23"/>
  <c r="T216" i="23"/>
  <c r="P216" i="23"/>
  <c r="BI210" i="23"/>
  <c r="BH210" i="23"/>
  <c r="BG210" i="23"/>
  <c r="BF210" i="23"/>
  <c r="X210" i="23"/>
  <c r="V210" i="23"/>
  <c r="T210" i="23"/>
  <c r="P210" i="23"/>
  <c r="BI204" i="23"/>
  <c r="BH204" i="23"/>
  <c r="BG204" i="23"/>
  <c r="BF204" i="23"/>
  <c r="X204" i="23"/>
  <c r="V204" i="23"/>
  <c r="T204" i="23"/>
  <c r="P204" i="23"/>
  <c r="BI198" i="23"/>
  <c r="BH198" i="23"/>
  <c r="BG198" i="23"/>
  <c r="BF198" i="23"/>
  <c r="X198" i="23"/>
  <c r="V198" i="23"/>
  <c r="T198" i="23"/>
  <c r="P198" i="23"/>
  <c r="BI192" i="23"/>
  <c r="BH192" i="23"/>
  <c r="BG192" i="23"/>
  <c r="BF192" i="23"/>
  <c r="X192" i="23"/>
  <c r="V192" i="23"/>
  <c r="T192" i="23"/>
  <c r="P192" i="23"/>
  <c r="BI186" i="23"/>
  <c r="BH186" i="23"/>
  <c r="BG186" i="23"/>
  <c r="BF186" i="23"/>
  <c r="X186" i="23"/>
  <c r="V186" i="23"/>
  <c r="T186" i="23"/>
  <c r="P186" i="23"/>
  <c r="BI180" i="23"/>
  <c r="BH180" i="23"/>
  <c r="BG180" i="23"/>
  <c r="BF180" i="23"/>
  <c r="X180" i="23"/>
  <c r="V180" i="23"/>
  <c r="T180" i="23"/>
  <c r="P180" i="23"/>
  <c r="BI174" i="23"/>
  <c r="BH174" i="23"/>
  <c r="BG174" i="23"/>
  <c r="BF174" i="23"/>
  <c r="X174" i="23"/>
  <c r="V174" i="23"/>
  <c r="T174" i="23"/>
  <c r="P174" i="23"/>
  <c r="BI169" i="23"/>
  <c r="BH169" i="23"/>
  <c r="BG169" i="23"/>
  <c r="BF169" i="23"/>
  <c r="X169" i="23"/>
  <c r="V169" i="23"/>
  <c r="T169" i="23"/>
  <c r="P169" i="23"/>
  <c r="BI163" i="23"/>
  <c r="BH163" i="23"/>
  <c r="BG163" i="23"/>
  <c r="BF163" i="23"/>
  <c r="X163" i="23"/>
  <c r="V163" i="23"/>
  <c r="T163" i="23"/>
  <c r="P163" i="23"/>
  <c r="BI157" i="23"/>
  <c r="BH157" i="23"/>
  <c r="BG157" i="23"/>
  <c r="BF157" i="23"/>
  <c r="X157" i="23"/>
  <c r="V157" i="23"/>
  <c r="T157" i="23"/>
  <c r="P157" i="23"/>
  <c r="BI151" i="23"/>
  <c r="BH151" i="23"/>
  <c r="BG151" i="23"/>
  <c r="BF151" i="23"/>
  <c r="X151" i="23"/>
  <c r="V151" i="23"/>
  <c r="T151" i="23"/>
  <c r="P151" i="23"/>
  <c r="BI145" i="23"/>
  <c r="BH145" i="23"/>
  <c r="BG145" i="23"/>
  <c r="BF145" i="23"/>
  <c r="X145" i="23"/>
  <c r="V145" i="23"/>
  <c r="T145" i="23"/>
  <c r="P145" i="23"/>
  <c r="BI140" i="23"/>
  <c r="BH140" i="23"/>
  <c r="BG140" i="23"/>
  <c r="BF140" i="23"/>
  <c r="X140" i="23"/>
  <c r="V140" i="23"/>
  <c r="T140" i="23"/>
  <c r="P140" i="23"/>
  <c r="BI135" i="23"/>
  <c r="BH135" i="23"/>
  <c r="BG135" i="23"/>
  <c r="BF135" i="23"/>
  <c r="X135" i="23"/>
  <c r="V135" i="23"/>
  <c r="T135" i="23"/>
  <c r="P135" i="23"/>
  <c r="BI129" i="23"/>
  <c r="BH129" i="23"/>
  <c r="BG129" i="23"/>
  <c r="BF129" i="23"/>
  <c r="X129" i="23"/>
  <c r="V129" i="23"/>
  <c r="T129" i="23"/>
  <c r="P129" i="23"/>
  <c r="BI123" i="23"/>
  <c r="BH123" i="23"/>
  <c r="BG123" i="23"/>
  <c r="BF123" i="23"/>
  <c r="X123" i="23"/>
  <c r="V123" i="23"/>
  <c r="T123" i="23"/>
  <c r="P123" i="23"/>
  <c r="BI117" i="23"/>
  <c r="BH117" i="23"/>
  <c r="BG117" i="23"/>
  <c r="BF117" i="23"/>
  <c r="X117" i="23"/>
  <c r="V117" i="23"/>
  <c r="T117" i="23"/>
  <c r="P117" i="23"/>
  <c r="BI111" i="23"/>
  <c r="BH111" i="23"/>
  <c r="BG111" i="23"/>
  <c r="BF111" i="23"/>
  <c r="X111" i="23"/>
  <c r="V111" i="23"/>
  <c r="T111" i="23"/>
  <c r="P111" i="23"/>
  <c r="BI105" i="23"/>
  <c r="BH105" i="23"/>
  <c r="BG105" i="23"/>
  <c r="BF105" i="23"/>
  <c r="X105" i="23"/>
  <c r="V105" i="23"/>
  <c r="T105" i="23"/>
  <c r="P105" i="23"/>
  <c r="BI99" i="23"/>
  <c r="BH99" i="23"/>
  <c r="BG99" i="23"/>
  <c r="BF99" i="23"/>
  <c r="X99" i="23"/>
  <c r="V99" i="23"/>
  <c r="T99" i="23"/>
  <c r="P99" i="23"/>
  <c r="BI94" i="23"/>
  <c r="BH94" i="23"/>
  <c r="BG94" i="23"/>
  <c r="BF94" i="23"/>
  <c r="X94" i="23"/>
  <c r="V94" i="23"/>
  <c r="T94" i="23"/>
  <c r="P94" i="23"/>
  <c r="J88" i="23"/>
  <c r="F87" i="23"/>
  <c r="F85" i="23"/>
  <c r="E83" i="23"/>
  <c r="J57" i="23"/>
  <c r="F56" i="23"/>
  <c r="F54" i="23"/>
  <c r="E52" i="23"/>
  <c r="J21" i="23"/>
  <c r="E21" i="23"/>
  <c r="J56" i="23" s="1"/>
  <c r="J20" i="23"/>
  <c r="J18" i="23"/>
  <c r="E18" i="23"/>
  <c r="F88" i="23" s="1"/>
  <c r="J17" i="23"/>
  <c r="J12" i="23"/>
  <c r="J85" i="23"/>
  <c r="E7" i="23"/>
  <c r="E81" i="23" s="1"/>
  <c r="K379" i="22"/>
  <c r="K39" i="22"/>
  <c r="K38" i="22"/>
  <c r="BA75" i="1"/>
  <c r="K37" i="22"/>
  <c r="AZ75" i="1"/>
  <c r="BI446" i="22"/>
  <c r="BH446" i="22"/>
  <c r="BG446" i="22"/>
  <c r="BF446" i="22"/>
  <c r="X446" i="22"/>
  <c r="V446" i="22"/>
  <c r="T446" i="22"/>
  <c r="P446" i="22"/>
  <c r="BI443" i="22"/>
  <c r="BH443" i="22"/>
  <c r="BG443" i="22"/>
  <c r="BF443" i="22"/>
  <c r="X443" i="22"/>
  <c r="V443" i="22"/>
  <c r="T443" i="22"/>
  <c r="P443" i="22"/>
  <c r="BI439" i="22"/>
  <c r="BH439" i="22"/>
  <c r="BG439" i="22"/>
  <c r="BF439" i="22"/>
  <c r="X439" i="22"/>
  <c r="V439" i="22"/>
  <c r="T439" i="22"/>
  <c r="P439" i="22"/>
  <c r="BI436" i="22"/>
  <c r="BH436" i="22"/>
  <c r="BG436" i="22"/>
  <c r="BF436" i="22"/>
  <c r="X436" i="22"/>
  <c r="V436" i="22"/>
  <c r="T436" i="22"/>
  <c r="P436" i="22"/>
  <c r="BI432" i="22"/>
  <c r="BH432" i="22"/>
  <c r="BG432" i="22"/>
  <c r="BF432" i="22"/>
  <c r="X432" i="22"/>
  <c r="V432" i="22"/>
  <c r="T432" i="22"/>
  <c r="P432" i="22"/>
  <c r="BI429" i="22"/>
  <c r="BH429" i="22"/>
  <c r="BG429" i="22"/>
  <c r="BF429" i="22"/>
  <c r="X429" i="22"/>
  <c r="V429" i="22"/>
  <c r="T429" i="22"/>
  <c r="P429" i="22"/>
  <c r="BI426" i="22"/>
  <c r="BH426" i="22"/>
  <c r="BG426" i="22"/>
  <c r="BF426" i="22"/>
  <c r="X426" i="22"/>
  <c r="V426" i="22"/>
  <c r="T426" i="22"/>
  <c r="P426" i="22"/>
  <c r="BI423" i="22"/>
  <c r="BH423" i="22"/>
  <c r="BG423" i="22"/>
  <c r="BF423" i="22"/>
  <c r="X423" i="22"/>
  <c r="V423" i="22"/>
  <c r="T423" i="22"/>
  <c r="P423" i="22"/>
  <c r="BI420" i="22"/>
  <c r="BH420" i="22"/>
  <c r="BG420" i="22"/>
  <c r="BF420" i="22"/>
  <c r="X420" i="22"/>
  <c r="V420" i="22"/>
  <c r="T420" i="22"/>
  <c r="P420" i="22"/>
  <c r="BI417" i="22"/>
  <c r="BH417" i="22"/>
  <c r="BG417" i="22"/>
  <c r="BF417" i="22"/>
  <c r="X417" i="22"/>
  <c r="V417" i="22"/>
  <c r="T417" i="22"/>
  <c r="P417" i="22"/>
  <c r="BI414" i="22"/>
  <c r="BH414" i="22"/>
  <c r="BG414" i="22"/>
  <c r="BF414" i="22"/>
  <c r="X414" i="22"/>
  <c r="V414" i="22"/>
  <c r="T414" i="22"/>
  <c r="P414" i="22"/>
  <c r="BI411" i="22"/>
  <c r="BH411" i="22"/>
  <c r="BG411" i="22"/>
  <c r="BF411" i="22"/>
  <c r="X411" i="22"/>
  <c r="V411" i="22"/>
  <c r="T411" i="22"/>
  <c r="P411" i="22"/>
  <c r="BI408" i="22"/>
  <c r="BH408" i="22"/>
  <c r="BG408" i="22"/>
  <c r="BF408" i="22"/>
  <c r="X408" i="22"/>
  <c r="V408" i="22"/>
  <c r="T408" i="22"/>
  <c r="P408" i="22"/>
  <c r="BI403" i="22"/>
  <c r="BH403" i="22"/>
  <c r="BG403" i="22"/>
  <c r="BF403" i="22"/>
  <c r="X403" i="22"/>
  <c r="V403" i="22"/>
  <c r="T403" i="22"/>
  <c r="P403" i="22"/>
  <c r="BI400" i="22"/>
  <c r="BH400" i="22"/>
  <c r="BG400" i="22"/>
  <c r="BF400" i="22"/>
  <c r="X400" i="22"/>
  <c r="V400" i="22"/>
  <c r="T400" i="22"/>
  <c r="P400" i="22"/>
  <c r="BI397" i="22"/>
  <c r="BH397" i="22"/>
  <c r="BG397" i="22"/>
  <c r="BF397" i="22"/>
  <c r="X397" i="22"/>
  <c r="V397" i="22"/>
  <c r="T397" i="22"/>
  <c r="P397" i="22"/>
  <c r="BI394" i="22"/>
  <c r="BH394" i="22"/>
  <c r="BG394" i="22"/>
  <c r="BF394" i="22"/>
  <c r="X394" i="22"/>
  <c r="V394" i="22"/>
  <c r="T394" i="22"/>
  <c r="P394" i="22"/>
  <c r="BI391" i="22"/>
  <c r="BH391" i="22"/>
  <c r="BG391" i="22"/>
  <c r="BF391" i="22"/>
  <c r="X391" i="22"/>
  <c r="V391" i="22"/>
  <c r="T391" i="22"/>
  <c r="P391" i="22"/>
  <c r="BI388" i="22"/>
  <c r="BH388" i="22"/>
  <c r="BG388" i="22"/>
  <c r="BF388" i="22"/>
  <c r="X388" i="22"/>
  <c r="V388" i="22"/>
  <c r="T388" i="22"/>
  <c r="P388" i="22"/>
  <c r="BI385" i="22"/>
  <c r="BH385" i="22"/>
  <c r="BG385" i="22"/>
  <c r="BF385" i="22"/>
  <c r="X385" i="22"/>
  <c r="V385" i="22"/>
  <c r="T385" i="22"/>
  <c r="P385" i="22"/>
  <c r="BI382" i="22"/>
  <c r="BH382" i="22"/>
  <c r="BG382" i="22"/>
  <c r="BF382" i="22"/>
  <c r="X382" i="22"/>
  <c r="V382" i="22"/>
  <c r="T382" i="22"/>
  <c r="P382" i="22"/>
  <c r="K67" i="22"/>
  <c r="J67" i="22"/>
  <c r="I67" i="22"/>
  <c r="BI377" i="22"/>
  <c r="BH377" i="22"/>
  <c r="BG377" i="22"/>
  <c r="BF377" i="22"/>
  <c r="X377" i="22"/>
  <c r="V377" i="22"/>
  <c r="T377" i="22"/>
  <c r="P377" i="22"/>
  <c r="BI375" i="22"/>
  <c r="BH375" i="22"/>
  <c r="BG375" i="22"/>
  <c r="BF375" i="22"/>
  <c r="X375" i="22"/>
  <c r="V375" i="22"/>
  <c r="T375" i="22"/>
  <c r="P375" i="22"/>
  <c r="BI372" i="22"/>
  <c r="BH372" i="22"/>
  <c r="BG372" i="22"/>
  <c r="BF372" i="22"/>
  <c r="X372" i="22"/>
  <c r="V372" i="22"/>
  <c r="T372" i="22"/>
  <c r="P372" i="22"/>
  <c r="BI364" i="22"/>
  <c r="BH364" i="22"/>
  <c r="BG364" i="22"/>
  <c r="BF364" i="22"/>
  <c r="X364" i="22"/>
  <c r="V364" i="22"/>
  <c r="T364" i="22"/>
  <c r="P364" i="22"/>
  <c r="BI358" i="22"/>
  <c r="BH358" i="22"/>
  <c r="BG358" i="22"/>
  <c r="BF358" i="22"/>
  <c r="X358" i="22"/>
  <c r="V358" i="22"/>
  <c r="T358" i="22"/>
  <c r="P358" i="22"/>
  <c r="BI352" i="22"/>
  <c r="BH352" i="22"/>
  <c r="BG352" i="22"/>
  <c r="BF352" i="22"/>
  <c r="X352" i="22"/>
  <c r="V352" i="22"/>
  <c r="T352" i="22"/>
  <c r="P352" i="22"/>
  <c r="BI346" i="22"/>
  <c r="BH346" i="22"/>
  <c r="BG346" i="22"/>
  <c r="BF346" i="22"/>
  <c r="X346" i="22"/>
  <c r="V346" i="22"/>
  <c r="T346" i="22"/>
  <c r="P346" i="22"/>
  <c r="BI340" i="22"/>
  <c r="BH340" i="22"/>
  <c r="BG340" i="22"/>
  <c r="BF340" i="22"/>
  <c r="X340" i="22"/>
  <c r="V340" i="22"/>
  <c r="T340" i="22"/>
  <c r="P340" i="22"/>
  <c r="BI334" i="22"/>
  <c r="BH334" i="22"/>
  <c r="BG334" i="22"/>
  <c r="BF334" i="22"/>
  <c r="X334" i="22"/>
  <c r="V334" i="22"/>
  <c r="T334" i="22"/>
  <c r="P334" i="22"/>
  <c r="BI328" i="22"/>
  <c r="BH328" i="22"/>
  <c r="BG328" i="22"/>
  <c r="BF328" i="22"/>
  <c r="X328" i="22"/>
  <c r="V328" i="22"/>
  <c r="T328" i="22"/>
  <c r="P328" i="22"/>
  <c r="BI322" i="22"/>
  <c r="BH322" i="22"/>
  <c r="BG322" i="22"/>
  <c r="BF322" i="22"/>
  <c r="X322" i="22"/>
  <c r="V322" i="22"/>
  <c r="T322" i="22"/>
  <c r="P322" i="22"/>
  <c r="BI316" i="22"/>
  <c r="BH316" i="22"/>
  <c r="BG316" i="22"/>
  <c r="BF316" i="22"/>
  <c r="X316" i="22"/>
  <c r="V316" i="22"/>
  <c r="T316" i="22"/>
  <c r="P316" i="22"/>
  <c r="BI310" i="22"/>
  <c r="BH310" i="22"/>
  <c r="BG310" i="22"/>
  <c r="BF310" i="22"/>
  <c r="X310" i="22"/>
  <c r="V310" i="22"/>
  <c r="T310" i="22"/>
  <c r="P310" i="22"/>
  <c r="BI304" i="22"/>
  <c r="BH304" i="22"/>
  <c r="BG304" i="22"/>
  <c r="BF304" i="22"/>
  <c r="X304" i="22"/>
  <c r="V304" i="22"/>
  <c r="T304" i="22"/>
  <c r="P304" i="22"/>
  <c r="BI298" i="22"/>
  <c r="BH298" i="22"/>
  <c r="BG298" i="22"/>
  <c r="BF298" i="22"/>
  <c r="X298" i="22"/>
  <c r="V298" i="22"/>
  <c r="T298" i="22"/>
  <c r="P298" i="22"/>
  <c r="BI292" i="22"/>
  <c r="BH292" i="22"/>
  <c r="BG292" i="22"/>
  <c r="BF292" i="22"/>
  <c r="X292" i="22"/>
  <c r="V292" i="22"/>
  <c r="T292" i="22"/>
  <c r="P292" i="22"/>
  <c r="BI286" i="22"/>
  <c r="BH286" i="22"/>
  <c r="BG286" i="22"/>
  <c r="BF286" i="22"/>
  <c r="X286" i="22"/>
  <c r="V286" i="22"/>
  <c r="T286" i="22"/>
  <c r="P286" i="22"/>
  <c r="BI280" i="22"/>
  <c r="BH280" i="22"/>
  <c r="BG280" i="22"/>
  <c r="BF280" i="22"/>
  <c r="X280" i="22"/>
  <c r="V280" i="22"/>
  <c r="T280" i="22"/>
  <c r="P280" i="22"/>
  <c r="BI275" i="22"/>
  <c r="BH275" i="22"/>
  <c r="BG275" i="22"/>
  <c r="BF275" i="22"/>
  <c r="X275" i="22"/>
  <c r="V275" i="22"/>
  <c r="T275" i="22"/>
  <c r="P275" i="22"/>
  <c r="BI272" i="22"/>
  <c r="BH272" i="22"/>
  <c r="BG272" i="22"/>
  <c r="BF272" i="22"/>
  <c r="X272" i="22"/>
  <c r="V272" i="22"/>
  <c r="T272" i="22"/>
  <c r="P272" i="22"/>
  <c r="BI270" i="22"/>
  <c r="BH270" i="22"/>
  <c r="BG270" i="22"/>
  <c r="BF270" i="22"/>
  <c r="X270" i="22"/>
  <c r="V270" i="22"/>
  <c r="T270" i="22"/>
  <c r="P270" i="22"/>
  <c r="BI268" i="22"/>
  <c r="BH268" i="22"/>
  <c r="BG268" i="22"/>
  <c r="BF268" i="22"/>
  <c r="X268" i="22"/>
  <c r="V268" i="22"/>
  <c r="T268" i="22"/>
  <c r="P268" i="22"/>
  <c r="BI262" i="22"/>
  <c r="BH262" i="22"/>
  <c r="BG262" i="22"/>
  <c r="BF262" i="22"/>
  <c r="X262" i="22"/>
  <c r="V262" i="22"/>
  <c r="T262" i="22"/>
  <c r="P262" i="22"/>
  <c r="BI256" i="22"/>
  <c r="BH256" i="22"/>
  <c r="BG256" i="22"/>
  <c r="BF256" i="22"/>
  <c r="X256" i="22"/>
  <c r="V256" i="22"/>
  <c r="T256" i="22"/>
  <c r="P256" i="22"/>
  <c r="BI251" i="22"/>
  <c r="BH251" i="22"/>
  <c r="BG251" i="22"/>
  <c r="BF251" i="22"/>
  <c r="X251" i="22"/>
  <c r="V251" i="22"/>
  <c r="T251" i="22"/>
  <c r="P251" i="22"/>
  <c r="BI245" i="22"/>
  <c r="BH245" i="22"/>
  <c r="BG245" i="22"/>
  <c r="BF245" i="22"/>
  <c r="X245" i="22"/>
  <c r="V245" i="22"/>
  <c r="T245" i="22"/>
  <c r="P245" i="22"/>
  <c r="BI240" i="22"/>
  <c r="BH240" i="22"/>
  <c r="BG240" i="22"/>
  <c r="BF240" i="22"/>
  <c r="X240" i="22"/>
  <c r="V240" i="22"/>
  <c r="T240" i="22"/>
  <c r="P240" i="22"/>
  <c r="BI234" i="22"/>
  <c r="BH234" i="22"/>
  <c r="BG234" i="22"/>
  <c r="BF234" i="22"/>
  <c r="X234" i="22"/>
  <c r="V234" i="22"/>
  <c r="T234" i="22"/>
  <c r="P234" i="22"/>
  <c r="BI228" i="22"/>
  <c r="BH228" i="22"/>
  <c r="BG228" i="22"/>
  <c r="BF228" i="22"/>
  <c r="X228" i="22"/>
  <c r="V228" i="22"/>
  <c r="T228" i="22"/>
  <c r="P228" i="22"/>
  <c r="BI222" i="22"/>
  <c r="BH222" i="22"/>
  <c r="BG222" i="22"/>
  <c r="BF222" i="22"/>
  <c r="X222" i="22"/>
  <c r="V222" i="22"/>
  <c r="T222" i="22"/>
  <c r="P222" i="22"/>
  <c r="BI216" i="22"/>
  <c r="BH216" i="22"/>
  <c r="BG216" i="22"/>
  <c r="BF216" i="22"/>
  <c r="X216" i="22"/>
  <c r="V216" i="22"/>
  <c r="T216" i="22"/>
  <c r="P216" i="22"/>
  <c r="BI210" i="22"/>
  <c r="BH210" i="22"/>
  <c r="BG210" i="22"/>
  <c r="BF210" i="22"/>
  <c r="X210" i="22"/>
  <c r="V210" i="22"/>
  <c r="T210" i="22"/>
  <c r="P210" i="22"/>
  <c r="BI204" i="22"/>
  <c r="BH204" i="22"/>
  <c r="BG204" i="22"/>
  <c r="BF204" i="22"/>
  <c r="X204" i="22"/>
  <c r="V204" i="22"/>
  <c r="T204" i="22"/>
  <c r="P204" i="22"/>
  <c r="BI198" i="22"/>
  <c r="BH198" i="22"/>
  <c r="BG198" i="22"/>
  <c r="BF198" i="22"/>
  <c r="X198" i="22"/>
  <c r="V198" i="22"/>
  <c r="T198" i="22"/>
  <c r="P198" i="22"/>
  <c r="BI192" i="22"/>
  <c r="BH192" i="22"/>
  <c r="BG192" i="22"/>
  <c r="BF192" i="22"/>
  <c r="X192" i="22"/>
  <c r="V192" i="22"/>
  <c r="T192" i="22"/>
  <c r="P192" i="22"/>
  <c r="BI186" i="22"/>
  <c r="BH186" i="22"/>
  <c r="BG186" i="22"/>
  <c r="BF186" i="22"/>
  <c r="X186" i="22"/>
  <c r="V186" i="22"/>
  <c r="T186" i="22"/>
  <c r="P186" i="22"/>
  <c r="BI180" i="22"/>
  <c r="BH180" i="22"/>
  <c r="BG180" i="22"/>
  <c r="BF180" i="22"/>
  <c r="X180" i="22"/>
  <c r="V180" i="22"/>
  <c r="T180" i="22"/>
  <c r="P180" i="22"/>
  <c r="BI175" i="22"/>
  <c r="BH175" i="22"/>
  <c r="BG175" i="22"/>
  <c r="BF175" i="22"/>
  <c r="X175" i="22"/>
  <c r="V175" i="22"/>
  <c r="T175" i="22"/>
  <c r="P175" i="22"/>
  <c r="BI169" i="22"/>
  <c r="BH169" i="22"/>
  <c r="BG169" i="22"/>
  <c r="BF169" i="22"/>
  <c r="X169" i="22"/>
  <c r="V169" i="22"/>
  <c r="T169" i="22"/>
  <c r="P169" i="22"/>
  <c r="BI163" i="22"/>
  <c r="BH163" i="22"/>
  <c r="BG163" i="22"/>
  <c r="BF163" i="22"/>
  <c r="X163" i="22"/>
  <c r="V163" i="22"/>
  <c r="T163" i="22"/>
  <c r="P163" i="22"/>
  <c r="BI157" i="22"/>
  <c r="BH157" i="22"/>
  <c r="BG157" i="22"/>
  <c r="BF157" i="22"/>
  <c r="X157" i="22"/>
  <c r="V157" i="22"/>
  <c r="T157" i="22"/>
  <c r="P157" i="22"/>
  <c r="BI151" i="22"/>
  <c r="BH151" i="22"/>
  <c r="BG151" i="22"/>
  <c r="BF151" i="22"/>
  <c r="X151" i="22"/>
  <c r="V151" i="22"/>
  <c r="T151" i="22"/>
  <c r="P151" i="22"/>
  <c r="BI146" i="22"/>
  <c r="BH146" i="22"/>
  <c r="BG146" i="22"/>
  <c r="BF146" i="22"/>
  <c r="X146" i="22"/>
  <c r="V146" i="22"/>
  <c r="T146" i="22"/>
  <c r="P146" i="22"/>
  <c r="BI140" i="22"/>
  <c r="BH140" i="22"/>
  <c r="BG140" i="22"/>
  <c r="BF140" i="22"/>
  <c r="X140" i="22"/>
  <c r="V140" i="22"/>
  <c r="T140" i="22"/>
  <c r="P140" i="22"/>
  <c r="BI134" i="22"/>
  <c r="BH134" i="22"/>
  <c r="BG134" i="22"/>
  <c r="BF134" i="22"/>
  <c r="X134" i="22"/>
  <c r="V134" i="22"/>
  <c r="T134" i="22"/>
  <c r="P134" i="22"/>
  <c r="BI128" i="22"/>
  <c r="BH128" i="22"/>
  <c r="BG128" i="22"/>
  <c r="BF128" i="22"/>
  <c r="X128" i="22"/>
  <c r="V128" i="22"/>
  <c r="T128" i="22"/>
  <c r="P128" i="22"/>
  <c r="BI122" i="22"/>
  <c r="BH122" i="22"/>
  <c r="BG122" i="22"/>
  <c r="BF122" i="22"/>
  <c r="X122" i="22"/>
  <c r="V122" i="22"/>
  <c r="T122" i="22"/>
  <c r="P122" i="22"/>
  <c r="BI116" i="22"/>
  <c r="BH116" i="22"/>
  <c r="BG116" i="22"/>
  <c r="BF116" i="22"/>
  <c r="X116" i="22"/>
  <c r="V116" i="22"/>
  <c r="T116" i="22"/>
  <c r="P116" i="22"/>
  <c r="BI110" i="22"/>
  <c r="BH110" i="22"/>
  <c r="BG110" i="22"/>
  <c r="BF110" i="22"/>
  <c r="X110" i="22"/>
  <c r="V110" i="22"/>
  <c r="T110" i="22"/>
  <c r="P110" i="22"/>
  <c r="BI104" i="22"/>
  <c r="BH104" i="22"/>
  <c r="BG104" i="22"/>
  <c r="BF104" i="22"/>
  <c r="X104" i="22"/>
  <c r="V104" i="22"/>
  <c r="T104" i="22"/>
  <c r="P104" i="22"/>
  <c r="BI98" i="22"/>
  <c r="BH98" i="22"/>
  <c r="BG98" i="22"/>
  <c r="BF98" i="22"/>
  <c r="X98" i="22"/>
  <c r="V98" i="22"/>
  <c r="T98" i="22"/>
  <c r="P98" i="22"/>
  <c r="BI92" i="22"/>
  <c r="BH92" i="22"/>
  <c r="BG92" i="22"/>
  <c r="BF92" i="22"/>
  <c r="X92" i="22"/>
  <c r="V92" i="22"/>
  <c r="T92" i="22"/>
  <c r="P92" i="22"/>
  <c r="J86" i="22"/>
  <c r="F85" i="22"/>
  <c r="F83" i="22"/>
  <c r="E81" i="22"/>
  <c r="J57" i="22"/>
  <c r="F56" i="22"/>
  <c r="F54" i="22"/>
  <c r="E52" i="22"/>
  <c r="J21" i="22"/>
  <c r="E21" i="22"/>
  <c r="J85" i="22" s="1"/>
  <c r="J20" i="22"/>
  <c r="J18" i="22"/>
  <c r="E18" i="22"/>
  <c r="F57" i="22" s="1"/>
  <c r="J17" i="22"/>
  <c r="J12" i="22"/>
  <c r="J83" i="22" s="1"/>
  <c r="E7" i="22"/>
  <c r="E50" i="22"/>
  <c r="K39" i="21"/>
  <c r="K38" i="21"/>
  <c r="BA74" i="1"/>
  <c r="K37" i="21"/>
  <c r="AZ74" i="1"/>
  <c r="BI371" i="21"/>
  <c r="BH371" i="21"/>
  <c r="BG371" i="21"/>
  <c r="BF371" i="21"/>
  <c r="X371" i="21"/>
  <c r="V371" i="21"/>
  <c r="T371" i="21"/>
  <c r="P371" i="21"/>
  <c r="BI368" i="21"/>
  <c r="BH368" i="21"/>
  <c r="BG368" i="21"/>
  <c r="BF368" i="21"/>
  <c r="X368" i="21"/>
  <c r="V368" i="21"/>
  <c r="T368" i="21"/>
  <c r="P368" i="21"/>
  <c r="BI364" i="21"/>
  <c r="BH364" i="21"/>
  <c r="BG364" i="21"/>
  <c r="BF364" i="21"/>
  <c r="X364" i="21"/>
  <c r="V364" i="21"/>
  <c r="T364" i="21"/>
  <c r="P364" i="21"/>
  <c r="BI361" i="21"/>
  <c r="BH361" i="21"/>
  <c r="BG361" i="21"/>
  <c r="BF361" i="21"/>
  <c r="X361" i="21"/>
  <c r="V361" i="21"/>
  <c r="T361" i="21"/>
  <c r="P361" i="21"/>
  <c r="BI357" i="21"/>
  <c r="BH357" i="21"/>
  <c r="BG357" i="21"/>
  <c r="BF357" i="21"/>
  <c r="X357" i="21"/>
  <c r="V357" i="21"/>
  <c r="T357" i="21"/>
  <c r="P357" i="21"/>
  <c r="BI354" i="21"/>
  <c r="BH354" i="21"/>
  <c r="BG354" i="21"/>
  <c r="BF354" i="21"/>
  <c r="X354" i="21"/>
  <c r="V354" i="21"/>
  <c r="T354" i="21"/>
  <c r="P354" i="21"/>
  <c r="BI351" i="21"/>
  <c r="BH351" i="21"/>
  <c r="BG351" i="21"/>
  <c r="BF351" i="21"/>
  <c r="X351" i="21"/>
  <c r="V351" i="21"/>
  <c r="T351" i="21"/>
  <c r="P351" i="21"/>
  <c r="BI348" i="21"/>
  <c r="BH348" i="21"/>
  <c r="BG348" i="21"/>
  <c r="BF348" i="21"/>
  <c r="X348" i="21"/>
  <c r="V348" i="21"/>
  <c r="T348" i="21"/>
  <c r="P348" i="21"/>
  <c r="BI345" i="21"/>
  <c r="BH345" i="21"/>
  <c r="BG345" i="21"/>
  <c r="BF345" i="21"/>
  <c r="X345" i="21"/>
  <c r="V345" i="21"/>
  <c r="T345" i="21"/>
  <c r="P345" i="21"/>
  <c r="BI342" i="21"/>
  <c r="BH342" i="21"/>
  <c r="BG342" i="21"/>
  <c r="BF342" i="21"/>
  <c r="X342" i="21"/>
  <c r="V342" i="21"/>
  <c r="T342" i="21"/>
  <c r="P342" i="21"/>
  <c r="BI339" i="21"/>
  <c r="BH339" i="21"/>
  <c r="BG339" i="21"/>
  <c r="BF339" i="21"/>
  <c r="X339" i="21"/>
  <c r="V339" i="21"/>
  <c r="T339" i="21"/>
  <c r="P339" i="21"/>
  <c r="BI336" i="21"/>
  <c r="BH336" i="21"/>
  <c r="BG336" i="21"/>
  <c r="BF336" i="21"/>
  <c r="X336" i="21"/>
  <c r="V336" i="21"/>
  <c r="T336" i="21"/>
  <c r="P336" i="21"/>
  <c r="BI331" i="21"/>
  <c r="BH331" i="21"/>
  <c r="BG331" i="21"/>
  <c r="BF331" i="21"/>
  <c r="X331" i="21"/>
  <c r="V331" i="21"/>
  <c r="T331" i="21"/>
  <c r="P331" i="21"/>
  <c r="BI327" i="21"/>
  <c r="BH327" i="21"/>
  <c r="BG327" i="21"/>
  <c r="BF327" i="21"/>
  <c r="X327" i="21"/>
  <c r="V327" i="21"/>
  <c r="T327" i="21"/>
  <c r="P327" i="21"/>
  <c r="BI324" i="21"/>
  <c r="BH324" i="21"/>
  <c r="BG324" i="21"/>
  <c r="BF324" i="21"/>
  <c r="X324" i="21"/>
  <c r="V324" i="21"/>
  <c r="T324" i="21"/>
  <c r="P324" i="21"/>
  <c r="BI321" i="21"/>
  <c r="BH321" i="21"/>
  <c r="BG321" i="21"/>
  <c r="BF321" i="21"/>
  <c r="X321" i="21"/>
  <c r="V321" i="21"/>
  <c r="T321" i="21"/>
  <c r="P321" i="21"/>
  <c r="BI318" i="21"/>
  <c r="BH318" i="21"/>
  <c r="BG318" i="21"/>
  <c r="BF318" i="21"/>
  <c r="X318" i="21"/>
  <c r="V318" i="21"/>
  <c r="T318" i="21"/>
  <c r="P318" i="21"/>
  <c r="BI313" i="21"/>
  <c r="BH313" i="21"/>
  <c r="BG313" i="21"/>
  <c r="BF313" i="21"/>
  <c r="X313" i="21"/>
  <c r="V313" i="21"/>
  <c r="T313" i="21"/>
  <c r="P313" i="21"/>
  <c r="BI309" i="21"/>
  <c r="BH309" i="21"/>
  <c r="BG309" i="21"/>
  <c r="BF309" i="21"/>
  <c r="X309" i="21"/>
  <c r="V309" i="21"/>
  <c r="T309" i="21"/>
  <c r="P309" i="21"/>
  <c r="BI305" i="21"/>
  <c r="BH305" i="21"/>
  <c r="BG305" i="21"/>
  <c r="BF305" i="21"/>
  <c r="X305" i="21"/>
  <c r="V305" i="21"/>
  <c r="T305" i="21"/>
  <c r="P305" i="21"/>
  <c r="BI303" i="21"/>
  <c r="BH303" i="21"/>
  <c r="BG303" i="21"/>
  <c r="BF303" i="21"/>
  <c r="X303" i="21"/>
  <c r="V303" i="21"/>
  <c r="T303" i="21"/>
  <c r="P303" i="21"/>
  <c r="BI300" i="21"/>
  <c r="BH300" i="21"/>
  <c r="BG300" i="21"/>
  <c r="BF300" i="21"/>
  <c r="X300" i="21"/>
  <c r="V300" i="21"/>
  <c r="T300" i="21"/>
  <c r="P300" i="21"/>
  <c r="BI292" i="21"/>
  <c r="BH292" i="21"/>
  <c r="BG292" i="21"/>
  <c r="BF292" i="21"/>
  <c r="X292" i="21"/>
  <c r="V292" i="21"/>
  <c r="T292" i="21"/>
  <c r="P292" i="21"/>
  <c r="BI286" i="21"/>
  <c r="BH286" i="21"/>
  <c r="BG286" i="21"/>
  <c r="BF286" i="21"/>
  <c r="X286" i="21"/>
  <c r="V286" i="21"/>
  <c r="T286" i="21"/>
  <c r="P286" i="21"/>
  <c r="BI280" i="21"/>
  <c r="BH280" i="21"/>
  <c r="BG280" i="21"/>
  <c r="BF280" i="21"/>
  <c r="X280" i="21"/>
  <c r="V280" i="21"/>
  <c r="T280" i="21"/>
  <c r="P280" i="21"/>
  <c r="BI274" i="21"/>
  <c r="BH274" i="21"/>
  <c r="BG274" i="21"/>
  <c r="BF274" i="21"/>
  <c r="X274" i="21"/>
  <c r="V274" i="21"/>
  <c r="T274" i="21"/>
  <c r="P274" i="21"/>
  <c r="BI268" i="21"/>
  <c r="BH268" i="21"/>
  <c r="BG268" i="21"/>
  <c r="BF268" i="21"/>
  <c r="X268" i="21"/>
  <c r="V268" i="21"/>
  <c r="T268" i="21"/>
  <c r="P268" i="21"/>
  <c r="BI262" i="21"/>
  <c r="BH262" i="21"/>
  <c r="BG262" i="21"/>
  <c r="BF262" i="21"/>
  <c r="X262" i="21"/>
  <c r="V262" i="21"/>
  <c r="T262" i="21"/>
  <c r="P262" i="21"/>
  <c r="BI256" i="21"/>
  <c r="BH256" i="21"/>
  <c r="BG256" i="21"/>
  <c r="BF256" i="21"/>
  <c r="X256" i="21"/>
  <c r="V256" i="21"/>
  <c r="T256" i="21"/>
  <c r="P256" i="21"/>
  <c r="BI250" i="21"/>
  <c r="BH250" i="21"/>
  <c r="BG250" i="21"/>
  <c r="BF250" i="21"/>
  <c r="X250" i="21"/>
  <c r="V250" i="21"/>
  <c r="T250" i="21"/>
  <c r="P250" i="21"/>
  <c r="BI245" i="21"/>
  <c r="BH245" i="21"/>
  <c r="BG245" i="21"/>
  <c r="BF245" i="21"/>
  <c r="X245" i="21"/>
  <c r="V245" i="21"/>
  <c r="T245" i="21"/>
  <c r="P245" i="21"/>
  <c r="BI242" i="21"/>
  <c r="BH242" i="21"/>
  <c r="BG242" i="21"/>
  <c r="BF242" i="21"/>
  <c r="X242" i="21"/>
  <c r="V242" i="21"/>
  <c r="T242" i="21"/>
  <c r="P242" i="21"/>
  <c r="BI240" i="21"/>
  <c r="BH240" i="21"/>
  <c r="BG240" i="21"/>
  <c r="BF240" i="21"/>
  <c r="X240" i="21"/>
  <c r="V240" i="21"/>
  <c r="T240" i="21"/>
  <c r="P240" i="21"/>
  <c r="BI237" i="21"/>
  <c r="BH237" i="21"/>
  <c r="BG237" i="21"/>
  <c r="BF237" i="21"/>
  <c r="X237" i="21"/>
  <c r="V237" i="21"/>
  <c r="T237" i="21"/>
  <c r="P237" i="21"/>
  <c r="BI231" i="21"/>
  <c r="BH231" i="21"/>
  <c r="BG231" i="21"/>
  <c r="BF231" i="21"/>
  <c r="X231" i="21"/>
  <c r="V231" i="21"/>
  <c r="T231" i="21"/>
  <c r="P231" i="21"/>
  <c r="BI225" i="21"/>
  <c r="BH225" i="21"/>
  <c r="BG225" i="21"/>
  <c r="BF225" i="21"/>
  <c r="X225" i="21"/>
  <c r="V225" i="21"/>
  <c r="T225" i="21"/>
  <c r="P225" i="21"/>
  <c r="BI219" i="21"/>
  <c r="BH219" i="21"/>
  <c r="BG219" i="21"/>
  <c r="BF219" i="21"/>
  <c r="X219" i="21"/>
  <c r="V219" i="21"/>
  <c r="T219" i="21"/>
  <c r="P219" i="21"/>
  <c r="BI213" i="21"/>
  <c r="BH213" i="21"/>
  <c r="BG213" i="21"/>
  <c r="BF213" i="21"/>
  <c r="X213" i="21"/>
  <c r="V213" i="21"/>
  <c r="T213" i="21"/>
  <c r="P213" i="21"/>
  <c r="BI207" i="21"/>
  <c r="BH207" i="21"/>
  <c r="BG207" i="21"/>
  <c r="BF207" i="21"/>
  <c r="X207" i="21"/>
  <c r="V207" i="21"/>
  <c r="T207" i="21"/>
  <c r="P207" i="21"/>
  <c r="BI201" i="21"/>
  <c r="BH201" i="21"/>
  <c r="BG201" i="21"/>
  <c r="BF201" i="21"/>
  <c r="X201" i="21"/>
  <c r="V201" i="21"/>
  <c r="T201" i="21"/>
  <c r="P201" i="21"/>
  <c r="BI195" i="21"/>
  <c r="BH195" i="21"/>
  <c r="BG195" i="21"/>
  <c r="BF195" i="21"/>
  <c r="X195" i="21"/>
  <c r="V195" i="21"/>
  <c r="T195" i="21"/>
  <c r="P195" i="21"/>
  <c r="BI189" i="21"/>
  <c r="BH189" i="21"/>
  <c r="BG189" i="21"/>
  <c r="BF189" i="21"/>
  <c r="X189" i="21"/>
  <c r="V189" i="21"/>
  <c r="T189" i="21"/>
  <c r="P189" i="21"/>
  <c r="BI183" i="21"/>
  <c r="BH183" i="21"/>
  <c r="BG183" i="21"/>
  <c r="BF183" i="21"/>
  <c r="X183" i="21"/>
  <c r="V183" i="21"/>
  <c r="T183" i="21"/>
  <c r="P183" i="21"/>
  <c r="BI177" i="21"/>
  <c r="BH177" i="21"/>
  <c r="BG177" i="21"/>
  <c r="BF177" i="21"/>
  <c r="X177" i="21"/>
  <c r="V177" i="21"/>
  <c r="T177" i="21"/>
  <c r="P177" i="21"/>
  <c r="BI171" i="21"/>
  <c r="BH171" i="21"/>
  <c r="BG171" i="21"/>
  <c r="BF171" i="21"/>
  <c r="X171" i="21"/>
  <c r="V171" i="21"/>
  <c r="T171" i="21"/>
  <c r="P171" i="21"/>
  <c r="BI165" i="21"/>
  <c r="BH165" i="21"/>
  <c r="BG165" i="21"/>
  <c r="BF165" i="21"/>
  <c r="X165" i="21"/>
  <c r="V165" i="21"/>
  <c r="T165" i="21"/>
  <c r="P165" i="21"/>
  <c r="BI159" i="21"/>
  <c r="BH159" i="21"/>
  <c r="BG159" i="21"/>
  <c r="BF159" i="21"/>
  <c r="X159" i="21"/>
  <c r="V159" i="21"/>
  <c r="T159" i="21"/>
  <c r="P159" i="21"/>
  <c r="BI153" i="21"/>
  <c r="BH153" i="21"/>
  <c r="BG153" i="21"/>
  <c r="BF153" i="21"/>
  <c r="X153" i="21"/>
  <c r="V153" i="21"/>
  <c r="T153" i="21"/>
  <c r="P153" i="21"/>
  <c r="BI147" i="21"/>
  <c r="BH147" i="21"/>
  <c r="BG147" i="21"/>
  <c r="BF147" i="21"/>
  <c r="X147" i="21"/>
  <c r="V147" i="21"/>
  <c r="T147" i="21"/>
  <c r="P147" i="21"/>
  <c r="BI141" i="21"/>
  <c r="BH141" i="21"/>
  <c r="BG141" i="21"/>
  <c r="BF141" i="21"/>
  <c r="X141" i="21"/>
  <c r="V141" i="21"/>
  <c r="T141" i="21"/>
  <c r="P141" i="21"/>
  <c r="BI135" i="21"/>
  <c r="BH135" i="21"/>
  <c r="BG135" i="21"/>
  <c r="BF135" i="21"/>
  <c r="X135" i="21"/>
  <c r="V135" i="21"/>
  <c r="T135" i="21"/>
  <c r="P135" i="21"/>
  <c r="BI129" i="21"/>
  <c r="BH129" i="21"/>
  <c r="BG129" i="21"/>
  <c r="BF129" i="21"/>
  <c r="X129" i="21"/>
  <c r="V129" i="21"/>
  <c r="T129" i="21"/>
  <c r="P129" i="21"/>
  <c r="BI123" i="21"/>
  <c r="BH123" i="21"/>
  <c r="BG123" i="21"/>
  <c r="BF123" i="21"/>
  <c r="X123" i="21"/>
  <c r="V123" i="21"/>
  <c r="T123" i="21"/>
  <c r="P123" i="21"/>
  <c r="BI117" i="21"/>
  <c r="BH117" i="21"/>
  <c r="BG117" i="21"/>
  <c r="BF117" i="21"/>
  <c r="X117" i="21"/>
  <c r="V117" i="21"/>
  <c r="T117" i="21"/>
  <c r="P117" i="21"/>
  <c r="BI111" i="21"/>
  <c r="BH111" i="21"/>
  <c r="BG111" i="21"/>
  <c r="BF111" i="21"/>
  <c r="X111" i="21"/>
  <c r="V111" i="21"/>
  <c r="T111" i="21"/>
  <c r="P111" i="21"/>
  <c r="BI105" i="21"/>
  <c r="BH105" i="21"/>
  <c r="BG105" i="21"/>
  <c r="BF105" i="21"/>
  <c r="X105" i="21"/>
  <c r="V105" i="21"/>
  <c r="T105" i="21"/>
  <c r="P105" i="21"/>
  <c r="BI99" i="21"/>
  <c r="BH99" i="21"/>
  <c r="BG99" i="21"/>
  <c r="BF99" i="21"/>
  <c r="X99" i="21"/>
  <c r="V99" i="21"/>
  <c r="T99" i="21"/>
  <c r="P99" i="21"/>
  <c r="BI94" i="21"/>
  <c r="BH94" i="21"/>
  <c r="BG94" i="21"/>
  <c r="BF94" i="21"/>
  <c r="X94" i="21"/>
  <c r="V94" i="21"/>
  <c r="T94" i="21"/>
  <c r="P94" i="21"/>
  <c r="J88" i="21"/>
  <c r="F87" i="21"/>
  <c r="F85" i="21"/>
  <c r="E83" i="21"/>
  <c r="J57" i="21"/>
  <c r="F56" i="21"/>
  <c r="F54" i="21"/>
  <c r="E52" i="21"/>
  <c r="J21" i="21"/>
  <c r="E21" i="21"/>
  <c r="J56" i="21" s="1"/>
  <c r="J20" i="21"/>
  <c r="J18" i="21"/>
  <c r="E18" i="21"/>
  <c r="F88" i="21" s="1"/>
  <c r="J17" i="21"/>
  <c r="J12" i="21"/>
  <c r="J85" i="21" s="1"/>
  <c r="E7" i="21"/>
  <c r="E81" i="21"/>
  <c r="K39" i="20"/>
  <c r="K38" i="20"/>
  <c r="BA73" i="1"/>
  <c r="K37" i="20"/>
  <c r="AZ73" i="1"/>
  <c r="BI443" i="20"/>
  <c r="BH443" i="20"/>
  <c r="BG443" i="20"/>
  <c r="BF443" i="20"/>
  <c r="X443" i="20"/>
  <c r="V443" i="20"/>
  <c r="T443" i="20"/>
  <c r="P443" i="20"/>
  <c r="BI440" i="20"/>
  <c r="BH440" i="20"/>
  <c r="BG440" i="20"/>
  <c r="BF440" i="20"/>
  <c r="X440" i="20"/>
  <c r="V440" i="20"/>
  <c r="T440" i="20"/>
  <c r="P440" i="20"/>
  <c r="BI436" i="20"/>
  <c r="BH436" i="20"/>
  <c r="BG436" i="20"/>
  <c r="BF436" i="20"/>
  <c r="X436" i="20"/>
  <c r="V436" i="20"/>
  <c r="T436" i="20"/>
  <c r="P436" i="20"/>
  <c r="BI433" i="20"/>
  <c r="BH433" i="20"/>
  <c r="BG433" i="20"/>
  <c r="BF433" i="20"/>
  <c r="X433" i="20"/>
  <c r="V433" i="20"/>
  <c r="T433" i="20"/>
  <c r="P433" i="20"/>
  <c r="BI429" i="20"/>
  <c r="BH429" i="20"/>
  <c r="BG429" i="20"/>
  <c r="BF429" i="20"/>
  <c r="X429" i="20"/>
  <c r="V429" i="20"/>
  <c r="T429" i="20"/>
  <c r="P429" i="20"/>
  <c r="BI426" i="20"/>
  <c r="BH426" i="20"/>
  <c r="BG426" i="20"/>
  <c r="BF426" i="20"/>
  <c r="X426" i="20"/>
  <c r="V426" i="20"/>
  <c r="T426" i="20"/>
  <c r="P426" i="20"/>
  <c r="BI423" i="20"/>
  <c r="BH423" i="20"/>
  <c r="BG423" i="20"/>
  <c r="BF423" i="20"/>
  <c r="X423" i="20"/>
  <c r="V423" i="20"/>
  <c r="T423" i="20"/>
  <c r="P423" i="20"/>
  <c r="BI420" i="20"/>
  <c r="BH420" i="20"/>
  <c r="BG420" i="20"/>
  <c r="BF420" i="20"/>
  <c r="X420" i="20"/>
  <c r="V420" i="20"/>
  <c r="T420" i="20"/>
  <c r="P420" i="20"/>
  <c r="BI417" i="20"/>
  <c r="BH417" i="20"/>
  <c r="BG417" i="20"/>
  <c r="BF417" i="20"/>
  <c r="X417" i="20"/>
  <c r="V417" i="20"/>
  <c r="T417" i="20"/>
  <c r="P417" i="20"/>
  <c r="BI414" i="20"/>
  <c r="BH414" i="20"/>
  <c r="BG414" i="20"/>
  <c r="BF414" i="20"/>
  <c r="X414" i="20"/>
  <c r="V414" i="20"/>
  <c r="T414" i="20"/>
  <c r="P414" i="20"/>
  <c r="BI411" i="20"/>
  <c r="BH411" i="20"/>
  <c r="BG411" i="20"/>
  <c r="BF411" i="20"/>
  <c r="X411" i="20"/>
  <c r="V411" i="20"/>
  <c r="T411" i="20"/>
  <c r="P411" i="20"/>
  <c r="BI408" i="20"/>
  <c r="BH408" i="20"/>
  <c r="BG408" i="20"/>
  <c r="BF408" i="20"/>
  <c r="X408" i="20"/>
  <c r="V408" i="20"/>
  <c r="T408" i="20"/>
  <c r="P408" i="20"/>
  <c r="BI405" i="20"/>
  <c r="BH405" i="20"/>
  <c r="BG405" i="20"/>
  <c r="BF405" i="20"/>
  <c r="X405" i="20"/>
  <c r="V405" i="20"/>
  <c r="T405" i="20"/>
  <c r="P405" i="20"/>
  <c r="BI402" i="20"/>
  <c r="BH402" i="20"/>
  <c r="BG402" i="20"/>
  <c r="BF402" i="20"/>
  <c r="X402" i="20"/>
  <c r="V402" i="20"/>
  <c r="T402" i="20"/>
  <c r="P402" i="20"/>
  <c r="BI397" i="20"/>
  <c r="BH397" i="20"/>
  <c r="BG397" i="20"/>
  <c r="BF397" i="20"/>
  <c r="X397" i="20"/>
  <c r="V397" i="20"/>
  <c r="T397" i="20"/>
  <c r="P397" i="20"/>
  <c r="BI393" i="20"/>
  <c r="BH393" i="20"/>
  <c r="BG393" i="20"/>
  <c r="BF393" i="20"/>
  <c r="X393" i="20"/>
  <c r="V393" i="20"/>
  <c r="T393" i="20"/>
  <c r="P393" i="20"/>
  <c r="BI390" i="20"/>
  <c r="BH390" i="20"/>
  <c r="BG390" i="20"/>
  <c r="BF390" i="20"/>
  <c r="X390" i="20"/>
  <c r="V390" i="20"/>
  <c r="T390" i="20"/>
  <c r="P390" i="20"/>
  <c r="BI387" i="20"/>
  <c r="BH387" i="20"/>
  <c r="BG387" i="20"/>
  <c r="BF387" i="20"/>
  <c r="X387" i="20"/>
  <c r="V387" i="20"/>
  <c r="T387" i="20"/>
  <c r="P387" i="20"/>
  <c r="BI384" i="20"/>
  <c r="BH384" i="20"/>
  <c r="BG384" i="20"/>
  <c r="BF384" i="20"/>
  <c r="X384" i="20"/>
  <c r="V384" i="20"/>
  <c r="T384" i="20"/>
  <c r="P384" i="20"/>
  <c r="BI379" i="20"/>
  <c r="BH379" i="20"/>
  <c r="BG379" i="20"/>
  <c r="BF379" i="20"/>
  <c r="X379" i="20"/>
  <c r="V379" i="20"/>
  <c r="T379" i="20"/>
  <c r="P379" i="20"/>
  <c r="BI375" i="20"/>
  <c r="BH375" i="20"/>
  <c r="BG375" i="20"/>
  <c r="BF375" i="20"/>
  <c r="X375" i="20"/>
  <c r="V375" i="20"/>
  <c r="T375" i="20"/>
  <c r="P375" i="20"/>
  <c r="BI371" i="20"/>
  <c r="BH371" i="20"/>
  <c r="BG371" i="20"/>
  <c r="BF371" i="20"/>
  <c r="X371" i="20"/>
  <c r="V371" i="20"/>
  <c r="T371" i="20"/>
  <c r="P371" i="20"/>
  <c r="BI369" i="20"/>
  <c r="BH369" i="20"/>
  <c r="BG369" i="20"/>
  <c r="BF369" i="20"/>
  <c r="X369" i="20"/>
  <c r="V369" i="20"/>
  <c r="T369" i="20"/>
  <c r="P369" i="20"/>
  <c r="BI366" i="20"/>
  <c r="BH366" i="20"/>
  <c r="BG366" i="20"/>
  <c r="BF366" i="20"/>
  <c r="X366" i="20"/>
  <c r="V366" i="20"/>
  <c r="T366" i="20"/>
  <c r="P366" i="20"/>
  <c r="BI358" i="20"/>
  <c r="BH358" i="20"/>
  <c r="BG358" i="20"/>
  <c r="BF358" i="20"/>
  <c r="X358" i="20"/>
  <c r="V358" i="20"/>
  <c r="T358" i="20"/>
  <c r="P358" i="20"/>
  <c r="BI352" i="20"/>
  <c r="BH352" i="20"/>
  <c r="BG352" i="20"/>
  <c r="BF352" i="20"/>
  <c r="X352" i="20"/>
  <c r="V352" i="20"/>
  <c r="T352" i="20"/>
  <c r="P352" i="20"/>
  <c r="BI346" i="20"/>
  <c r="BH346" i="20"/>
  <c r="BG346" i="20"/>
  <c r="BF346" i="20"/>
  <c r="X346" i="20"/>
  <c r="V346" i="20"/>
  <c r="T346" i="20"/>
  <c r="P346" i="20"/>
  <c r="BI340" i="20"/>
  <c r="BH340" i="20"/>
  <c r="BG340" i="20"/>
  <c r="BF340" i="20"/>
  <c r="X340" i="20"/>
  <c r="V340" i="20"/>
  <c r="T340" i="20"/>
  <c r="P340" i="20"/>
  <c r="BI334" i="20"/>
  <c r="BH334" i="20"/>
  <c r="BG334" i="20"/>
  <c r="BF334" i="20"/>
  <c r="X334" i="20"/>
  <c r="V334" i="20"/>
  <c r="T334" i="20"/>
  <c r="P334" i="20"/>
  <c r="BI328" i="20"/>
  <c r="BH328" i="20"/>
  <c r="BG328" i="20"/>
  <c r="BF328" i="20"/>
  <c r="X328" i="20"/>
  <c r="V328" i="20"/>
  <c r="T328" i="20"/>
  <c r="P328" i="20"/>
  <c r="BI322" i="20"/>
  <c r="BH322" i="20"/>
  <c r="BG322" i="20"/>
  <c r="BF322" i="20"/>
  <c r="X322" i="20"/>
  <c r="V322" i="20"/>
  <c r="T322" i="20"/>
  <c r="P322" i="20"/>
  <c r="BI316" i="20"/>
  <c r="BH316" i="20"/>
  <c r="BG316" i="20"/>
  <c r="BF316" i="20"/>
  <c r="X316" i="20"/>
  <c r="V316" i="20"/>
  <c r="T316" i="20"/>
  <c r="P316" i="20"/>
  <c r="BI310" i="20"/>
  <c r="BH310" i="20"/>
  <c r="BG310" i="20"/>
  <c r="BF310" i="20"/>
  <c r="X310" i="20"/>
  <c r="V310" i="20"/>
  <c r="T310" i="20"/>
  <c r="P310" i="20"/>
  <c r="BI304" i="20"/>
  <c r="BH304" i="20"/>
  <c r="BG304" i="20"/>
  <c r="BF304" i="20"/>
  <c r="X304" i="20"/>
  <c r="V304" i="20"/>
  <c r="T304" i="20"/>
  <c r="P304" i="20"/>
  <c r="BI298" i="20"/>
  <c r="BH298" i="20"/>
  <c r="BG298" i="20"/>
  <c r="BF298" i="20"/>
  <c r="X298" i="20"/>
  <c r="V298" i="20"/>
  <c r="T298" i="20"/>
  <c r="P298" i="20"/>
  <c r="BI292" i="20"/>
  <c r="BH292" i="20"/>
  <c r="BG292" i="20"/>
  <c r="BF292" i="20"/>
  <c r="X292" i="20"/>
  <c r="V292" i="20"/>
  <c r="T292" i="20"/>
  <c r="P292" i="20"/>
  <c r="BI287" i="20"/>
  <c r="BH287" i="20"/>
  <c r="BG287" i="20"/>
  <c r="BF287" i="20"/>
  <c r="X287" i="20"/>
  <c r="V287" i="20"/>
  <c r="T287" i="20"/>
  <c r="P287" i="20"/>
  <c r="BI284" i="20"/>
  <c r="BH284" i="20"/>
  <c r="BG284" i="20"/>
  <c r="BF284" i="20"/>
  <c r="X284" i="20"/>
  <c r="V284" i="20"/>
  <c r="T284" i="20"/>
  <c r="P284" i="20"/>
  <c r="BI282" i="20"/>
  <c r="BH282" i="20"/>
  <c r="BG282" i="20"/>
  <c r="BF282" i="20"/>
  <c r="X282" i="20"/>
  <c r="V282" i="20"/>
  <c r="T282" i="20"/>
  <c r="P282" i="20"/>
  <c r="BI279" i="20"/>
  <c r="BH279" i="20"/>
  <c r="BG279" i="20"/>
  <c r="BF279" i="20"/>
  <c r="X279" i="20"/>
  <c r="V279" i="20"/>
  <c r="T279" i="20"/>
  <c r="P279" i="20"/>
  <c r="BI273" i="20"/>
  <c r="BH273" i="20"/>
  <c r="BG273" i="20"/>
  <c r="BF273" i="20"/>
  <c r="X273" i="20"/>
  <c r="V273" i="20"/>
  <c r="T273" i="20"/>
  <c r="P273" i="20"/>
  <c r="BI267" i="20"/>
  <c r="BH267" i="20"/>
  <c r="BG267" i="20"/>
  <c r="BF267" i="20"/>
  <c r="X267" i="20"/>
  <c r="V267" i="20"/>
  <c r="T267" i="20"/>
  <c r="P267" i="20"/>
  <c r="BI261" i="20"/>
  <c r="BH261" i="20"/>
  <c r="BG261" i="20"/>
  <c r="BF261" i="20"/>
  <c r="X261" i="20"/>
  <c r="V261" i="20"/>
  <c r="T261" i="20"/>
  <c r="P261" i="20"/>
  <c r="BI255" i="20"/>
  <c r="BH255" i="20"/>
  <c r="BG255" i="20"/>
  <c r="BF255" i="20"/>
  <c r="X255" i="20"/>
  <c r="V255" i="20"/>
  <c r="T255" i="20"/>
  <c r="P255" i="20"/>
  <c r="BI249" i="20"/>
  <c r="BH249" i="20"/>
  <c r="BG249" i="20"/>
  <c r="BF249" i="20"/>
  <c r="X249" i="20"/>
  <c r="V249" i="20"/>
  <c r="T249" i="20"/>
  <c r="P249" i="20"/>
  <c r="BI243" i="20"/>
  <c r="BH243" i="20"/>
  <c r="BG243" i="20"/>
  <c r="BF243" i="20"/>
  <c r="X243" i="20"/>
  <c r="V243" i="20"/>
  <c r="T243" i="20"/>
  <c r="P243" i="20"/>
  <c r="BI237" i="20"/>
  <c r="BH237" i="20"/>
  <c r="BG237" i="20"/>
  <c r="BF237" i="20"/>
  <c r="X237" i="20"/>
  <c r="V237" i="20"/>
  <c r="T237" i="20"/>
  <c r="P237" i="20"/>
  <c r="BI231" i="20"/>
  <c r="BH231" i="20"/>
  <c r="BG231" i="20"/>
  <c r="BF231" i="20"/>
  <c r="X231" i="20"/>
  <c r="V231" i="20"/>
  <c r="T231" i="20"/>
  <c r="P231" i="20"/>
  <c r="BI225" i="20"/>
  <c r="BH225" i="20"/>
  <c r="BG225" i="20"/>
  <c r="BF225" i="20"/>
  <c r="X225" i="20"/>
  <c r="V225" i="20"/>
  <c r="T225" i="20"/>
  <c r="P225" i="20"/>
  <c r="BI219" i="20"/>
  <c r="BH219" i="20"/>
  <c r="BG219" i="20"/>
  <c r="BF219" i="20"/>
  <c r="X219" i="20"/>
  <c r="V219" i="20"/>
  <c r="T219" i="20"/>
  <c r="P219" i="20"/>
  <c r="BI213" i="20"/>
  <c r="BH213" i="20"/>
  <c r="BG213" i="20"/>
  <c r="BF213" i="20"/>
  <c r="X213" i="20"/>
  <c r="V213" i="20"/>
  <c r="T213" i="20"/>
  <c r="P213" i="20"/>
  <c r="BI207" i="20"/>
  <c r="BH207" i="20"/>
  <c r="BG207" i="20"/>
  <c r="BF207" i="20"/>
  <c r="X207" i="20"/>
  <c r="V207" i="20"/>
  <c r="T207" i="20"/>
  <c r="P207" i="20"/>
  <c r="BI201" i="20"/>
  <c r="BH201" i="20"/>
  <c r="BG201" i="20"/>
  <c r="BF201" i="20"/>
  <c r="X201" i="20"/>
  <c r="V201" i="20"/>
  <c r="T201" i="20"/>
  <c r="P201" i="20"/>
  <c r="BI195" i="20"/>
  <c r="BH195" i="20"/>
  <c r="BG195" i="20"/>
  <c r="BF195" i="20"/>
  <c r="X195" i="20"/>
  <c r="V195" i="20"/>
  <c r="T195" i="20"/>
  <c r="P195" i="20"/>
  <c r="BI189" i="20"/>
  <c r="BH189" i="20"/>
  <c r="BG189" i="20"/>
  <c r="BF189" i="20"/>
  <c r="X189" i="20"/>
  <c r="V189" i="20"/>
  <c r="T189" i="20"/>
  <c r="P189" i="20"/>
  <c r="BI183" i="20"/>
  <c r="BH183" i="20"/>
  <c r="BG183" i="20"/>
  <c r="BF183" i="20"/>
  <c r="X183" i="20"/>
  <c r="V183" i="20"/>
  <c r="T183" i="20"/>
  <c r="P183" i="20"/>
  <c r="BI177" i="20"/>
  <c r="BH177" i="20"/>
  <c r="BG177" i="20"/>
  <c r="BF177" i="20"/>
  <c r="X177" i="20"/>
  <c r="V177" i="20"/>
  <c r="T177" i="20"/>
  <c r="P177" i="20"/>
  <c r="BI171" i="20"/>
  <c r="BH171" i="20"/>
  <c r="BG171" i="20"/>
  <c r="BF171" i="20"/>
  <c r="X171" i="20"/>
  <c r="V171" i="20"/>
  <c r="T171" i="20"/>
  <c r="P171" i="20"/>
  <c r="BI165" i="20"/>
  <c r="BH165" i="20"/>
  <c r="BG165" i="20"/>
  <c r="BF165" i="20"/>
  <c r="X165" i="20"/>
  <c r="V165" i="20"/>
  <c r="T165" i="20"/>
  <c r="P165" i="20"/>
  <c r="BI159" i="20"/>
  <c r="BH159" i="20"/>
  <c r="BG159" i="20"/>
  <c r="BF159" i="20"/>
  <c r="X159" i="20"/>
  <c r="V159" i="20"/>
  <c r="T159" i="20"/>
  <c r="P159" i="20"/>
  <c r="BI153" i="20"/>
  <c r="BH153" i="20"/>
  <c r="BG153" i="20"/>
  <c r="BF153" i="20"/>
  <c r="X153" i="20"/>
  <c r="V153" i="20"/>
  <c r="T153" i="20"/>
  <c r="P153" i="20"/>
  <c r="BI147" i="20"/>
  <c r="BH147" i="20"/>
  <c r="BG147" i="20"/>
  <c r="BF147" i="20"/>
  <c r="X147" i="20"/>
  <c r="V147" i="20"/>
  <c r="T147" i="20"/>
  <c r="P147" i="20"/>
  <c r="BI141" i="20"/>
  <c r="BH141" i="20"/>
  <c r="BG141" i="20"/>
  <c r="BF141" i="20"/>
  <c r="X141" i="20"/>
  <c r="V141" i="20"/>
  <c r="T141" i="20"/>
  <c r="P141" i="20"/>
  <c r="BI135" i="20"/>
  <c r="BH135" i="20"/>
  <c r="BG135" i="20"/>
  <c r="BF135" i="20"/>
  <c r="X135" i="20"/>
  <c r="V135" i="20"/>
  <c r="T135" i="20"/>
  <c r="P135" i="20"/>
  <c r="BI129" i="20"/>
  <c r="BH129" i="20"/>
  <c r="BG129" i="20"/>
  <c r="BF129" i="20"/>
  <c r="X129" i="20"/>
  <c r="V129" i="20"/>
  <c r="T129" i="20"/>
  <c r="P129" i="20"/>
  <c r="BI123" i="20"/>
  <c r="BH123" i="20"/>
  <c r="BG123" i="20"/>
  <c r="BF123" i="20"/>
  <c r="X123" i="20"/>
  <c r="V123" i="20"/>
  <c r="T123" i="20"/>
  <c r="P123" i="20"/>
  <c r="BI117" i="20"/>
  <c r="BH117" i="20"/>
  <c r="BG117" i="20"/>
  <c r="BF117" i="20"/>
  <c r="X117" i="20"/>
  <c r="V117" i="20"/>
  <c r="T117" i="20"/>
  <c r="P117" i="20"/>
  <c r="BI111" i="20"/>
  <c r="BH111" i="20"/>
  <c r="BG111" i="20"/>
  <c r="BF111" i="20"/>
  <c r="X111" i="20"/>
  <c r="V111" i="20"/>
  <c r="T111" i="20"/>
  <c r="P111" i="20"/>
  <c r="BI105" i="20"/>
  <c r="BH105" i="20"/>
  <c r="BG105" i="20"/>
  <c r="BF105" i="20"/>
  <c r="X105" i="20"/>
  <c r="V105" i="20"/>
  <c r="T105" i="20"/>
  <c r="P105" i="20"/>
  <c r="BI99" i="20"/>
  <c r="BH99" i="20"/>
  <c r="BG99" i="20"/>
  <c r="BF99" i="20"/>
  <c r="X99" i="20"/>
  <c r="V99" i="20"/>
  <c r="T99" i="20"/>
  <c r="P99" i="20"/>
  <c r="BI94" i="20"/>
  <c r="BH94" i="20"/>
  <c r="BG94" i="20"/>
  <c r="BF94" i="20"/>
  <c r="X94" i="20"/>
  <c r="V94" i="20"/>
  <c r="T94" i="20"/>
  <c r="P94" i="20"/>
  <c r="J88" i="20"/>
  <c r="F87" i="20"/>
  <c r="F85" i="20"/>
  <c r="E83" i="20"/>
  <c r="J57" i="20"/>
  <c r="F56" i="20"/>
  <c r="F54" i="20"/>
  <c r="E52" i="20"/>
  <c r="J21" i="20"/>
  <c r="E21" i="20"/>
  <c r="J87" i="20" s="1"/>
  <c r="J20" i="20"/>
  <c r="J18" i="20"/>
  <c r="E18" i="20"/>
  <c r="F88" i="20" s="1"/>
  <c r="J17" i="20"/>
  <c r="J12" i="20"/>
  <c r="J85" i="20"/>
  <c r="E7" i="20"/>
  <c r="E81" i="20"/>
  <c r="K39" i="19"/>
  <c r="K38" i="19"/>
  <c r="BA72" i="1" s="1"/>
  <c r="K37" i="19"/>
  <c r="AZ72" i="1"/>
  <c r="BI443" i="19"/>
  <c r="BH443" i="19"/>
  <c r="BG443" i="19"/>
  <c r="BF443" i="19"/>
  <c r="X443" i="19"/>
  <c r="V443" i="19"/>
  <c r="T443" i="19"/>
  <c r="P443" i="19"/>
  <c r="BI440" i="19"/>
  <c r="BH440" i="19"/>
  <c r="BG440" i="19"/>
  <c r="BF440" i="19"/>
  <c r="X440" i="19"/>
  <c r="V440" i="19"/>
  <c r="T440" i="19"/>
  <c r="P440" i="19"/>
  <c r="BI436" i="19"/>
  <c r="BH436" i="19"/>
  <c r="BG436" i="19"/>
  <c r="BF436" i="19"/>
  <c r="X436" i="19"/>
  <c r="V436" i="19"/>
  <c r="T436" i="19"/>
  <c r="P436" i="19"/>
  <c r="BI433" i="19"/>
  <c r="BH433" i="19"/>
  <c r="BG433" i="19"/>
  <c r="BF433" i="19"/>
  <c r="X433" i="19"/>
  <c r="V433" i="19"/>
  <c r="T433" i="19"/>
  <c r="P433" i="19"/>
  <c r="BI429" i="19"/>
  <c r="BH429" i="19"/>
  <c r="BG429" i="19"/>
  <c r="BF429" i="19"/>
  <c r="X429" i="19"/>
  <c r="V429" i="19"/>
  <c r="T429" i="19"/>
  <c r="P429" i="19"/>
  <c r="BI426" i="19"/>
  <c r="BH426" i="19"/>
  <c r="BG426" i="19"/>
  <c r="BF426" i="19"/>
  <c r="X426" i="19"/>
  <c r="V426" i="19"/>
  <c r="T426" i="19"/>
  <c r="P426" i="19"/>
  <c r="BI423" i="19"/>
  <c r="BH423" i="19"/>
  <c r="BG423" i="19"/>
  <c r="BF423" i="19"/>
  <c r="X423" i="19"/>
  <c r="V423" i="19"/>
  <c r="T423" i="19"/>
  <c r="P423" i="19"/>
  <c r="BI420" i="19"/>
  <c r="BH420" i="19"/>
  <c r="BG420" i="19"/>
  <c r="BF420" i="19"/>
  <c r="X420" i="19"/>
  <c r="V420" i="19"/>
  <c r="T420" i="19"/>
  <c r="P420" i="19"/>
  <c r="BI417" i="19"/>
  <c r="BH417" i="19"/>
  <c r="BG417" i="19"/>
  <c r="BF417" i="19"/>
  <c r="X417" i="19"/>
  <c r="V417" i="19"/>
  <c r="T417" i="19"/>
  <c r="P417" i="19"/>
  <c r="BI414" i="19"/>
  <c r="BH414" i="19"/>
  <c r="BG414" i="19"/>
  <c r="BF414" i="19"/>
  <c r="X414" i="19"/>
  <c r="V414" i="19"/>
  <c r="T414" i="19"/>
  <c r="P414" i="19"/>
  <c r="BI411" i="19"/>
  <c r="BH411" i="19"/>
  <c r="BG411" i="19"/>
  <c r="BF411" i="19"/>
  <c r="X411" i="19"/>
  <c r="V411" i="19"/>
  <c r="T411" i="19"/>
  <c r="P411" i="19"/>
  <c r="BI408" i="19"/>
  <c r="BH408" i="19"/>
  <c r="BG408" i="19"/>
  <c r="BF408" i="19"/>
  <c r="X408" i="19"/>
  <c r="V408" i="19"/>
  <c r="T408" i="19"/>
  <c r="P408" i="19"/>
  <c r="BI405" i="19"/>
  <c r="BH405" i="19"/>
  <c r="BG405" i="19"/>
  <c r="BF405" i="19"/>
  <c r="X405" i="19"/>
  <c r="V405" i="19"/>
  <c r="T405" i="19"/>
  <c r="P405" i="19"/>
  <c r="BI402" i="19"/>
  <c r="BH402" i="19"/>
  <c r="BG402" i="19"/>
  <c r="BF402" i="19"/>
  <c r="X402" i="19"/>
  <c r="V402" i="19"/>
  <c r="T402" i="19"/>
  <c r="P402" i="19"/>
  <c r="BI397" i="19"/>
  <c r="BH397" i="19"/>
  <c r="BG397" i="19"/>
  <c r="BF397" i="19"/>
  <c r="X397" i="19"/>
  <c r="V397" i="19"/>
  <c r="T397" i="19"/>
  <c r="P397" i="19"/>
  <c r="BI393" i="19"/>
  <c r="BH393" i="19"/>
  <c r="BG393" i="19"/>
  <c r="BF393" i="19"/>
  <c r="X393" i="19"/>
  <c r="V393" i="19"/>
  <c r="T393" i="19"/>
  <c r="P393" i="19"/>
  <c r="BI390" i="19"/>
  <c r="BH390" i="19"/>
  <c r="BG390" i="19"/>
  <c r="BF390" i="19"/>
  <c r="X390" i="19"/>
  <c r="V390" i="19"/>
  <c r="T390" i="19"/>
  <c r="P390" i="19"/>
  <c r="BI387" i="19"/>
  <c r="BH387" i="19"/>
  <c r="BG387" i="19"/>
  <c r="BF387" i="19"/>
  <c r="X387" i="19"/>
  <c r="V387" i="19"/>
  <c r="T387" i="19"/>
  <c r="P387" i="19"/>
  <c r="BI384" i="19"/>
  <c r="BH384" i="19"/>
  <c r="BG384" i="19"/>
  <c r="BF384" i="19"/>
  <c r="X384" i="19"/>
  <c r="V384" i="19"/>
  <c r="T384" i="19"/>
  <c r="P384" i="19"/>
  <c r="BI379" i="19"/>
  <c r="BH379" i="19"/>
  <c r="BG379" i="19"/>
  <c r="BF379" i="19"/>
  <c r="X379" i="19"/>
  <c r="V379" i="19"/>
  <c r="T379" i="19"/>
  <c r="P379" i="19"/>
  <c r="BI375" i="19"/>
  <c r="BH375" i="19"/>
  <c r="BG375" i="19"/>
  <c r="BF375" i="19"/>
  <c r="X375" i="19"/>
  <c r="V375" i="19"/>
  <c r="T375" i="19"/>
  <c r="P375" i="19"/>
  <c r="BI371" i="19"/>
  <c r="BH371" i="19"/>
  <c r="BG371" i="19"/>
  <c r="BF371" i="19"/>
  <c r="X371" i="19"/>
  <c r="V371" i="19"/>
  <c r="T371" i="19"/>
  <c r="P371" i="19"/>
  <c r="BI369" i="19"/>
  <c r="BH369" i="19"/>
  <c r="BG369" i="19"/>
  <c r="BF369" i="19"/>
  <c r="X369" i="19"/>
  <c r="V369" i="19"/>
  <c r="T369" i="19"/>
  <c r="P369" i="19"/>
  <c r="BI366" i="19"/>
  <c r="BH366" i="19"/>
  <c r="BG366" i="19"/>
  <c r="BF366" i="19"/>
  <c r="X366" i="19"/>
  <c r="V366" i="19"/>
  <c r="T366" i="19"/>
  <c r="P366" i="19"/>
  <c r="BI358" i="19"/>
  <c r="BH358" i="19"/>
  <c r="BG358" i="19"/>
  <c r="BF358" i="19"/>
  <c r="X358" i="19"/>
  <c r="V358" i="19"/>
  <c r="T358" i="19"/>
  <c r="P358" i="19"/>
  <c r="BI352" i="19"/>
  <c r="BH352" i="19"/>
  <c r="BG352" i="19"/>
  <c r="BF352" i="19"/>
  <c r="X352" i="19"/>
  <c r="V352" i="19"/>
  <c r="T352" i="19"/>
  <c r="P352" i="19"/>
  <c r="BI346" i="19"/>
  <c r="BH346" i="19"/>
  <c r="BG346" i="19"/>
  <c r="BF346" i="19"/>
  <c r="X346" i="19"/>
  <c r="V346" i="19"/>
  <c r="T346" i="19"/>
  <c r="P346" i="19"/>
  <c r="BI340" i="19"/>
  <c r="BH340" i="19"/>
  <c r="BG340" i="19"/>
  <c r="BF340" i="19"/>
  <c r="X340" i="19"/>
  <c r="V340" i="19"/>
  <c r="T340" i="19"/>
  <c r="P340" i="19"/>
  <c r="BI334" i="19"/>
  <c r="BH334" i="19"/>
  <c r="BG334" i="19"/>
  <c r="BF334" i="19"/>
  <c r="X334" i="19"/>
  <c r="V334" i="19"/>
  <c r="T334" i="19"/>
  <c r="P334" i="19"/>
  <c r="BI328" i="19"/>
  <c r="BH328" i="19"/>
  <c r="BG328" i="19"/>
  <c r="BF328" i="19"/>
  <c r="X328" i="19"/>
  <c r="V328" i="19"/>
  <c r="T328" i="19"/>
  <c r="P328" i="19"/>
  <c r="BI322" i="19"/>
  <c r="BH322" i="19"/>
  <c r="BG322" i="19"/>
  <c r="BF322" i="19"/>
  <c r="X322" i="19"/>
  <c r="V322" i="19"/>
  <c r="T322" i="19"/>
  <c r="P322" i="19"/>
  <c r="BI316" i="19"/>
  <c r="BH316" i="19"/>
  <c r="BG316" i="19"/>
  <c r="BF316" i="19"/>
  <c r="X316" i="19"/>
  <c r="V316" i="19"/>
  <c r="T316" i="19"/>
  <c r="P316" i="19"/>
  <c r="BI310" i="19"/>
  <c r="BH310" i="19"/>
  <c r="BG310" i="19"/>
  <c r="BF310" i="19"/>
  <c r="X310" i="19"/>
  <c r="V310" i="19"/>
  <c r="T310" i="19"/>
  <c r="P310" i="19"/>
  <c r="BI304" i="19"/>
  <c r="BH304" i="19"/>
  <c r="BG304" i="19"/>
  <c r="BF304" i="19"/>
  <c r="X304" i="19"/>
  <c r="V304" i="19"/>
  <c r="T304" i="19"/>
  <c r="P304" i="19"/>
  <c r="BI298" i="19"/>
  <c r="BH298" i="19"/>
  <c r="BG298" i="19"/>
  <c r="BF298" i="19"/>
  <c r="X298" i="19"/>
  <c r="V298" i="19"/>
  <c r="T298" i="19"/>
  <c r="P298" i="19"/>
  <c r="BI292" i="19"/>
  <c r="BH292" i="19"/>
  <c r="BG292" i="19"/>
  <c r="BF292" i="19"/>
  <c r="X292" i="19"/>
  <c r="V292" i="19"/>
  <c r="T292" i="19"/>
  <c r="P292" i="19"/>
  <c r="BI287" i="19"/>
  <c r="BH287" i="19"/>
  <c r="BG287" i="19"/>
  <c r="BF287" i="19"/>
  <c r="X287" i="19"/>
  <c r="V287" i="19"/>
  <c r="T287" i="19"/>
  <c r="P287" i="19"/>
  <c r="BI284" i="19"/>
  <c r="BH284" i="19"/>
  <c r="BG284" i="19"/>
  <c r="BF284" i="19"/>
  <c r="X284" i="19"/>
  <c r="V284" i="19"/>
  <c r="T284" i="19"/>
  <c r="P284" i="19"/>
  <c r="BI282" i="19"/>
  <c r="BH282" i="19"/>
  <c r="BG282" i="19"/>
  <c r="BF282" i="19"/>
  <c r="X282" i="19"/>
  <c r="V282" i="19"/>
  <c r="T282" i="19"/>
  <c r="P282" i="19"/>
  <c r="BI279" i="19"/>
  <c r="BH279" i="19"/>
  <c r="BG279" i="19"/>
  <c r="BF279" i="19"/>
  <c r="X279" i="19"/>
  <c r="V279" i="19"/>
  <c r="T279" i="19"/>
  <c r="P279" i="19"/>
  <c r="BI273" i="19"/>
  <c r="BH273" i="19"/>
  <c r="BG273" i="19"/>
  <c r="BF273" i="19"/>
  <c r="X273" i="19"/>
  <c r="V273" i="19"/>
  <c r="T273" i="19"/>
  <c r="P273" i="19"/>
  <c r="BI267" i="19"/>
  <c r="BH267" i="19"/>
  <c r="BG267" i="19"/>
  <c r="BF267" i="19"/>
  <c r="X267" i="19"/>
  <c r="V267" i="19"/>
  <c r="T267" i="19"/>
  <c r="P267" i="19"/>
  <c r="BI261" i="19"/>
  <c r="BH261" i="19"/>
  <c r="BG261" i="19"/>
  <c r="BF261" i="19"/>
  <c r="X261" i="19"/>
  <c r="V261" i="19"/>
  <c r="T261" i="19"/>
  <c r="P261" i="19"/>
  <c r="BI255" i="19"/>
  <c r="BH255" i="19"/>
  <c r="BG255" i="19"/>
  <c r="BF255" i="19"/>
  <c r="X255" i="19"/>
  <c r="V255" i="19"/>
  <c r="T255" i="19"/>
  <c r="P255" i="19"/>
  <c r="BI249" i="19"/>
  <c r="BH249" i="19"/>
  <c r="BG249" i="19"/>
  <c r="BF249" i="19"/>
  <c r="X249" i="19"/>
  <c r="V249" i="19"/>
  <c r="T249" i="19"/>
  <c r="P249" i="19"/>
  <c r="BI243" i="19"/>
  <c r="BH243" i="19"/>
  <c r="BG243" i="19"/>
  <c r="BF243" i="19"/>
  <c r="X243" i="19"/>
  <c r="V243" i="19"/>
  <c r="T243" i="19"/>
  <c r="P243" i="19"/>
  <c r="BI237" i="19"/>
  <c r="BH237" i="19"/>
  <c r="BG237" i="19"/>
  <c r="BF237" i="19"/>
  <c r="X237" i="19"/>
  <c r="V237" i="19"/>
  <c r="T237" i="19"/>
  <c r="P237" i="19"/>
  <c r="BI231" i="19"/>
  <c r="BH231" i="19"/>
  <c r="BG231" i="19"/>
  <c r="BF231" i="19"/>
  <c r="X231" i="19"/>
  <c r="V231" i="19"/>
  <c r="T231" i="19"/>
  <c r="P231" i="19"/>
  <c r="BI225" i="19"/>
  <c r="BH225" i="19"/>
  <c r="BG225" i="19"/>
  <c r="BF225" i="19"/>
  <c r="X225" i="19"/>
  <c r="V225" i="19"/>
  <c r="T225" i="19"/>
  <c r="P225" i="19"/>
  <c r="BI219" i="19"/>
  <c r="BH219" i="19"/>
  <c r="BG219" i="19"/>
  <c r="BF219" i="19"/>
  <c r="X219" i="19"/>
  <c r="V219" i="19"/>
  <c r="T219" i="19"/>
  <c r="P219" i="19"/>
  <c r="BI213" i="19"/>
  <c r="BH213" i="19"/>
  <c r="BG213" i="19"/>
  <c r="BF213" i="19"/>
  <c r="X213" i="19"/>
  <c r="V213" i="19"/>
  <c r="T213" i="19"/>
  <c r="P213" i="19"/>
  <c r="BI207" i="19"/>
  <c r="BH207" i="19"/>
  <c r="BG207" i="19"/>
  <c r="BF207" i="19"/>
  <c r="X207" i="19"/>
  <c r="V207" i="19"/>
  <c r="T207" i="19"/>
  <c r="P207" i="19"/>
  <c r="BI201" i="19"/>
  <c r="BH201" i="19"/>
  <c r="BG201" i="19"/>
  <c r="BF201" i="19"/>
  <c r="X201" i="19"/>
  <c r="V201" i="19"/>
  <c r="T201" i="19"/>
  <c r="P201" i="19"/>
  <c r="BI195" i="19"/>
  <c r="BH195" i="19"/>
  <c r="BG195" i="19"/>
  <c r="BF195" i="19"/>
  <c r="X195" i="19"/>
  <c r="V195" i="19"/>
  <c r="T195" i="19"/>
  <c r="P195" i="19"/>
  <c r="BI189" i="19"/>
  <c r="BH189" i="19"/>
  <c r="BG189" i="19"/>
  <c r="BF189" i="19"/>
  <c r="X189" i="19"/>
  <c r="V189" i="19"/>
  <c r="T189" i="19"/>
  <c r="P189" i="19"/>
  <c r="BI183" i="19"/>
  <c r="BH183" i="19"/>
  <c r="BG183" i="19"/>
  <c r="BF183" i="19"/>
  <c r="X183" i="19"/>
  <c r="V183" i="19"/>
  <c r="T183" i="19"/>
  <c r="P183" i="19"/>
  <c r="BI177" i="19"/>
  <c r="BH177" i="19"/>
  <c r="BG177" i="19"/>
  <c r="BF177" i="19"/>
  <c r="X177" i="19"/>
  <c r="V177" i="19"/>
  <c r="T177" i="19"/>
  <c r="P177" i="19"/>
  <c r="BI171" i="19"/>
  <c r="BH171" i="19"/>
  <c r="BG171" i="19"/>
  <c r="BF171" i="19"/>
  <c r="X171" i="19"/>
  <c r="V171" i="19"/>
  <c r="T171" i="19"/>
  <c r="P171" i="19"/>
  <c r="BI165" i="19"/>
  <c r="BH165" i="19"/>
  <c r="BG165" i="19"/>
  <c r="BF165" i="19"/>
  <c r="X165" i="19"/>
  <c r="V165" i="19"/>
  <c r="T165" i="19"/>
  <c r="P165" i="19"/>
  <c r="BI159" i="19"/>
  <c r="BH159" i="19"/>
  <c r="BG159" i="19"/>
  <c r="BF159" i="19"/>
  <c r="X159" i="19"/>
  <c r="V159" i="19"/>
  <c r="T159" i="19"/>
  <c r="P159" i="19"/>
  <c r="BI153" i="19"/>
  <c r="BH153" i="19"/>
  <c r="BG153" i="19"/>
  <c r="BF153" i="19"/>
  <c r="X153" i="19"/>
  <c r="V153" i="19"/>
  <c r="T153" i="19"/>
  <c r="P153" i="19"/>
  <c r="BI147" i="19"/>
  <c r="BH147" i="19"/>
  <c r="BG147" i="19"/>
  <c r="BF147" i="19"/>
  <c r="X147" i="19"/>
  <c r="V147" i="19"/>
  <c r="T147" i="19"/>
  <c r="P147" i="19"/>
  <c r="BI141" i="19"/>
  <c r="BH141" i="19"/>
  <c r="BG141" i="19"/>
  <c r="BF141" i="19"/>
  <c r="X141" i="19"/>
  <c r="V141" i="19"/>
  <c r="T141" i="19"/>
  <c r="P141" i="19"/>
  <c r="BI135" i="19"/>
  <c r="BH135" i="19"/>
  <c r="BG135" i="19"/>
  <c r="BF135" i="19"/>
  <c r="X135" i="19"/>
  <c r="V135" i="19"/>
  <c r="T135" i="19"/>
  <c r="P135" i="19"/>
  <c r="BI129" i="19"/>
  <c r="BH129" i="19"/>
  <c r="BG129" i="19"/>
  <c r="BF129" i="19"/>
  <c r="X129" i="19"/>
  <c r="V129" i="19"/>
  <c r="T129" i="19"/>
  <c r="P129" i="19"/>
  <c r="BI123" i="19"/>
  <c r="BH123" i="19"/>
  <c r="BG123" i="19"/>
  <c r="BF123" i="19"/>
  <c r="X123" i="19"/>
  <c r="V123" i="19"/>
  <c r="T123" i="19"/>
  <c r="P123" i="19"/>
  <c r="BI117" i="19"/>
  <c r="BH117" i="19"/>
  <c r="BG117" i="19"/>
  <c r="BF117" i="19"/>
  <c r="X117" i="19"/>
  <c r="V117" i="19"/>
  <c r="T117" i="19"/>
  <c r="P117" i="19"/>
  <c r="BI111" i="19"/>
  <c r="BH111" i="19"/>
  <c r="BG111" i="19"/>
  <c r="BF111" i="19"/>
  <c r="X111" i="19"/>
  <c r="V111" i="19"/>
  <c r="T111" i="19"/>
  <c r="P111" i="19"/>
  <c r="BI105" i="19"/>
  <c r="BH105" i="19"/>
  <c r="BG105" i="19"/>
  <c r="BF105" i="19"/>
  <c r="X105" i="19"/>
  <c r="V105" i="19"/>
  <c r="T105" i="19"/>
  <c r="P105" i="19"/>
  <c r="BI99" i="19"/>
  <c r="BH99" i="19"/>
  <c r="BG99" i="19"/>
  <c r="BF99" i="19"/>
  <c r="X99" i="19"/>
  <c r="V99" i="19"/>
  <c r="T99" i="19"/>
  <c r="P99" i="19"/>
  <c r="BI94" i="19"/>
  <c r="BH94" i="19"/>
  <c r="BG94" i="19"/>
  <c r="BF94" i="19"/>
  <c r="X94" i="19"/>
  <c r="V94" i="19"/>
  <c r="T94" i="19"/>
  <c r="P94" i="19"/>
  <c r="J88" i="19"/>
  <c r="F87" i="19"/>
  <c r="F85" i="19"/>
  <c r="E83" i="19"/>
  <c r="J57" i="19"/>
  <c r="F56" i="19"/>
  <c r="F54" i="19"/>
  <c r="E52" i="19"/>
  <c r="J21" i="19"/>
  <c r="E21" i="19"/>
  <c r="J87" i="19" s="1"/>
  <c r="J20" i="19"/>
  <c r="J18" i="19"/>
  <c r="E18" i="19"/>
  <c r="F88" i="19" s="1"/>
  <c r="J17" i="19"/>
  <c r="J12" i="19"/>
  <c r="J85" i="19" s="1"/>
  <c r="E7" i="19"/>
  <c r="E50" i="19"/>
  <c r="K39" i="18"/>
  <c r="K38" i="18"/>
  <c r="BA71" i="1"/>
  <c r="K37" i="18"/>
  <c r="AZ71" i="1"/>
  <c r="BI487" i="18"/>
  <c r="BH487" i="18"/>
  <c r="BG487" i="18"/>
  <c r="BF487" i="18"/>
  <c r="X487" i="18"/>
  <c r="V487" i="18"/>
  <c r="T487" i="18"/>
  <c r="P487" i="18"/>
  <c r="BI484" i="18"/>
  <c r="BH484" i="18"/>
  <c r="BG484" i="18"/>
  <c r="BF484" i="18"/>
  <c r="X484" i="18"/>
  <c r="V484" i="18"/>
  <c r="T484" i="18"/>
  <c r="P484" i="18"/>
  <c r="BI480" i="18"/>
  <c r="BH480" i="18"/>
  <c r="BG480" i="18"/>
  <c r="BF480" i="18"/>
  <c r="X480" i="18"/>
  <c r="V480" i="18"/>
  <c r="T480" i="18"/>
  <c r="P480" i="18"/>
  <c r="BI477" i="18"/>
  <c r="BH477" i="18"/>
  <c r="BG477" i="18"/>
  <c r="BF477" i="18"/>
  <c r="X477" i="18"/>
  <c r="V477" i="18"/>
  <c r="T477" i="18"/>
  <c r="P477" i="18"/>
  <c r="BI473" i="18"/>
  <c r="BH473" i="18"/>
  <c r="BG473" i="18"/>
  <c r="BF473" i="18"/>
  <c r="X473" i="18"/>
  <c r="V473" i="18"/>
  <c r="T473" i="18"/>
  <c r="P473" i="18"/>
  <c r="BI470" i="18"/>
  <c r="BH470" i="18"/>
  <c r="BG470" i="18"/>
  <c r="BF470" i="18"/>
  <c r="X470" i="18"/>
  <c r="V470" i="18"/>
  <c r="T470" i="18"/>
  <c r="P470" i="18"/>
  <c r="BI467" i="18"/>
  <c r="BH467" i="18"/>
  <c r="BG467" i="18"/>
  <c r="BF467" i="18"/>
  <c r="X467" i="18"/>
  <c r="V467" i="18"/>
  <c r="T467" i="18"/>
  <c r="P467" i="18"/>
  <c r="BI464" i="18"/>
  <c r="BH464" i="18"/>
  <c r="BG464" i="18"/>
  <c r="BF464" i="18"/>
  <c r="X464" i="18"/>
  <c r="V464" i="18"/>
  <c r="T464" i="18"/>
  <c r="P464" i="18"/>
  <c r="BI461" i="18"/>
  <c r="BH461" i="18"/>
  <c r="BG461" i="18"/>
  <c r="BF461" i="18"/>
  <c r="X461" i="18"/>
  <c r="V461" i="18"/>
  <c r="T461" i="18"/>
  <c r="P461" i="18"/>
  <c r="BI458" i="18"/>
  <c r="BH458" i="18"/>
  <c r="BG458" i="18"/>
  <c r="BF458" i="18"/>
  <c r="X458" i="18"/>
  <c r="V458" i="18"/>
  <c r="T458" i="18"/>
  <c r="P458" i="18"/>
  <c r="BI455" i="18"/>
  <c r="BH455" i="18"/>
  <c r="BG455" i="18"/>
  <c r="BF455" i="18"/>
  <c r="X455" i="18"/>
  <c r="V455" i="18"/>
  <c r="T455" i="18"/>
  <c r="P455" i="18"/>
  <c r="BI452" i="18"/>
  <c r="BH452" i="18"/>
  <c r="BG452" i="18"/>
  <c r="BF452" i="18"/>
  <c r="X452" i="18"/>
  <c r="V452" i="18"/>
  <c r="T452" i="18"/>
  <c r="P452" i="18"/>
  <c r="BI449" i="18"/>
  <c r="BH449" i="18"/>
  <c r="BG449" i="18"/>
  <c r="BF449" i="18"/>
  <c r="X449" i="18"/>
  <c r="V449" i="18"/>
  <c r="T449" i="18"/>
  <c r="P449" i="18"/>
  <c r="BI446" i="18"/>
  <c r="BH446" i="18"/>
  <c r="BG446" i="18"/>
  <c r="BF446" i="18"/>
  <c r="X446" i="18"/>
  <c r="V446" i="18"/>
  <c r="T446" i="18"/>
  <c r="P446" i="18"/>
  <c r="BI443" i="18"/>
  <c r="BH443" i="18"/>
  <c r="BG443" i="18"/>
  <c r="BF443" i="18"/>
  <c r="X443" i="18"/>
  <c r="V443" i="18"/>
  <c r="T443" i="18"/>
  <c r="P443" i="18"/>
  <c r="BI440" i="18"/>
  <c r="BH440" i="18"/>
  <c r="BG440" i="18"/>
  <c r="BF440" i="18"/>
  <c r="X440" i="18"/>
  <c r="V440" i="18"/>
  <c r="T440" i="18"/>
  <c r="P440" i="18"/>
  <c r="BI437" i="18"/>
  <c r="BH437" i="18"/>
  <c r="BG437" i="18"/>
  <c r="BF437" i="18"/>
  <c r="X437" i="18"/>
  <c r="V437" i="18"/>
  <c r="T437" i="18"/>
  <c r="P437" i="18"/>
  <c r="BI434" i="18"/>
  <c r="BH434" i="18"/>
  <c r="BG434" i="18"/>
  <c r="BF434" i="18"/>
  <c r="X434" i="18"/>
  <c r="V434" i="18"/>
  <c r="T434" i="18"/>
  <c r="P434" i="18"/>
  <c r="BI429" i="18"/>
  <c r="BH429" i="18"/>
  <c r="BG429" i="18"/>
  <c r="BF429" i="18"/>
  <c r="X429" i="18"/>
  <c r="V429" i="18"/>
  <c r="T429" i="18"/>
  <c r="P429" i="18"/>
  <c r="BI425" i="18"/>
  <c r="BH425" i="18"/>
  <c r="BG425" i="18"/>
  <c r="BF425" i="18"/>
  <c r="X425" i="18"/>
  <c r="V425" i="18"/>
  <c r="T425" i="18"/>
  <c r="P425" i="18"/>
  <c r="BI422" i="18"/>
  <c r="BH422" i="18"/>
  <c r="BG422" i="18"/>
  <c r="BF422" i="18"/>
  <c r="X422" i="18"/>
  <c r="V422" i="18"/>
  <c r="T422" i="18"/>
  <c r="P422" i="18"/>
  <c r="BI419" i="18"/>
  <c r="BH419" i="18"/>
  <c r="BG419" i="18"/>
  <c r="BF419" i="18"/>
  <c r="X419" i="18"/>
  <c r="V419" i="18"/>
  <c r="T419" i="18"/>
  <c r="P419" i="18"/>
  <c r="BI416" i="18"/>
  <c r="BH416" i="18"/>
  <c r="BG416" i="18"/>
  <c r="BF416" i="18"/>
  <c r="X416" i="18"/>
  <c r="V416" i="18"/>
  <c r="T416" i="18"/>
  <c r="P416" i="18"/>
  <c r="BI412" i="18"/>
  <c r="BH412" i="18"/>
  <c r="BG412" i="18"/>
  <c r="BF412" i="18"/>
  <c r="X412" i="18"/>
  <c r="V412" i="18"/>
  <c r="T412" i="18"/>
  <c r="P412" i="18"/>
  <c r="BI408" i="18"/>
  <c r="BH408" i="18"/>
  <c r="BG408" i="18"/>
  <c r="BF408" i="18"/>
  <c r="X408" i="18"/>
  <c r="V408" i="18"/>
  <c r="T408" i="18"/>
  <c r="P408" i="18"/>
  <c r="BI405" i="18"/>
  <c r="BH405" i="18"/>
  <c r="BG405" i="18"/>
  <c r="BF405" i="18"/>
  <c r="X405" i="18"/>
  <c r="V405" i="18"/>
  <c r="T405" i="18"/>
  <c r="P405" i="18"/>
  <c r="BI399" i="18"/>
  <c r="BH399" i="18"/>
  <c r="BG399" i="18"/>
  <c r="BF399" i="18"/>
  <c r="X399" i="18"/>
  <c r="V399" i="18"/>
  <c r="T399" i="18"/>
  <c r="P399" i="18"/>
  <c r="BI395" i="18"/>
  <c r="BH395" i="18"/>
  <c r="BG395" i="18"/>
  <c r="BF395" i="18"/>
  <c r="X395" i="18"/>
  <c r="V395" i="18"/>
  <c r="T395" i="18"/>
  <c r="P395" i="18"/>
  <c r="BI393" i="18"/>
  <c r="BH393" i="18"/>
  <c r="BG393" i="18"/>
  <c r="BF393" i="18"/>
  <c r="X393" i="18"/>
  <c r="V393" i="18"/>
  <c r="T393" i="18"/>
  <c r="P393" i="18"/>
  <c r="BI390" i="18"/>
  <c r="BH390" i="18"/>
  <c r="BG390" i="18"/>
  <c r="BF390" i="18"/>
  <c r="X390" i="18"/>
  <c r="V390" i="18"/>
  <c r="T390" i="18"/>
  <c r="P390" i="18"/>
  <c r="BI382" i="18"/>
  <c r="BH382" i="18"/>
  <c r="BG382" i="18"/>
  <c r="BF382" i="18"/>
  <c r="X382" i="18"/>
  <c r="V382" i="18"/>
  <c r="T382" i="18"/>
  <c r="P382" i="18"/>
  <c r="BI376" i="18"/>
  <c r="BH376" i="18"/>
  <c r="BG376" i="18"/>
  <c r="BF376" i="18"/>
  <c r="X376" i="18"/>
  <c r="V376" i="18"/>
  <c r="T376" i="18"/>
  <c r="P376" i="18"/>
  <c r="BI370" i="18"/>
  <c r="BH370" i="18"/>
  <c r="BG370" i="18"/>
  <c r="BF370" i="18"/>
  <c r="X370" i="18"/>
  <c r="V370" i="18"/>
  <c r="T370" i="18"/>
  <c r="P370" i="18"/>
  <c r="BI364" i="18"/>
  <c r="BH364" i="18"/>
  <c r="BG364" i="18"/>
  <c r="BF364" i="18"/>
  <c r="X364" i="18"/>
  <c r="V364" i="18"/>
  <c r="T364" i="18"/>
  <c r="P364" i="18"/>
  <c r="BI358" i="18"/>
  <c r="BH358" i="18"/>
  <c r="BG358" i="18"/>
  <c r="BF358" i="18"/>
  <c r="X358" i="18"/>
  <c r="V358" i="18"/>
  <c r="T358" i="18"/>
  <c r="P358" i="18"/>
  <c r="BI352" i="18"/>
  <c r="BH352" i="18"/>
  <c r="BG352" i="18"/>
  <c r="BF352" i="18"/>
  <c r="X352" i="18"/>
  <c r="V352" i="18"/>
  <c r="T352" i="18"/>
  <c r="P352" i="18"/>
  <c r="BI346" i="18"/>
  <c r="BH346" i="18"/>
  <c r="BG346" i="18"/>
  <c r="BF346" i="18"/>
  <c r="X346" i="18"/>
  <c r="V346" i="18"/>
  <c r="T346" i="18"/>
  <c r="P346" i="18"/>
  <c r="BI340" i="18"/>
  <c r="BH340" i="18"/>
  <c r="BG340" i="18"/>
  <c r="BF340" i="18"/>
  <c r="X340" i="18"/>
  <c r="V340" i="18"/>
  <c r="T340" i="18"/>
  <c r="P340" i="18"/>
  <c r="BI334" i="18"/>
  <c r="BH334" i="18"/>
  <c r="BG334" i="18"/>
  <c r="BF334" i="18"/>
  <c r="X334" i="18"/>
  <c r="V334" i="18"/>
  <c r="T334" i="18"/>
  <c r="P334" i="18"/>
  <c r="BI328" i="18"/>
  <c r="BH328" i="18"/>
  <c r="BG328" i="18"/>
  <c r="BF328" i="18"/>
  <c r="X328" i="18"/>
  <c r="V328" i="18"/>
  <c r="T328" i="18"/>
  <c r="P328" i="18"/>
  <c r="BI322" i="18"/>
  <c r="BH322" i="18"/>
  <c r="BG322" i="18"/>
  <c r="BF322" i="18"/>
  <c r="X322" i="18"/>
  <c r="V322" i="18"/>
  <c r="T322" i="18"/>
  <c r="P322" i="18"/>
  <c r="BI316" i="18"/>
  <c r="BH316" i="18"/>
  <c r="BG316" i="18"/>
  <c r="BF316" i="18"/>
  <c r="X316" i="18"/>
  <c r="V316" i="18"/>
  <c r="T316" i="18"/>
  <c r="P316" i="18"/>
  <c r="BI311" i="18"/>
  <c r="BH311" i="18"/>
  <c r="BG311" i="18"/>
  <c r="BF311" i="18"/>
  <c r="X311" i="18"/>
  <c r="V311" i="18"/>
  <c r="T311" i="18"/>
  <c r="P311" i="18"/>
  <c r="BI308" i="18"/>
  <c r="BH308" i="18"/>
  <c r="BG308" i="18"/>
  <c r="BF308" i="18"/>
  <c r="X308" i="18"/>
  <c r="V308" i="18"/>
  <c r="T308" i="18"/>
  <c r="P308" i="18"/>
  <c r="BI306" i="18"/>
  <c r="BH306" i="18"/>
  <c r="BG306" i="18"/>
  <c r="BF306" i="18"/>
  <c r="X306" i="18"/>
  <c r="V306" i="18"/>
  <c r="T306" i="18"/>
  <c r="P306" i="18"/>
  <c r="BI303" i="18"/>
  <c r="BH303" i="18"/>
  <c r="BG303" i="18"/>
  <c r="BF303" i="18"/>
  <c r="X303" i="18"/>
  <c r="V303" i="18"/>
  <c r="T303" i="18"/>
  <c r="P303" i="18"/>
  <c r="BI297" i="18"/>
  <c r="BH297" i="18"/>
  <c r="BG297" i="18"/>
  <c r="BF297" i="18"/>
  <c r="X297" i="18"/>
  <c r="V297" i="18"/>
  <c r="T297" i="18"/>
  <c r="P297" i="18"/>
  <c r="BI291" i="18"/>
  <c r="BH291" i="18"/>
  <c r="BG291" i="18"/>
  <c r="BF291" i="18"/>
  <c r="X291" i="18"/>
  <c r="V291" i="18"/>
  <c r="T291" i="18"/>
  <c r="P291" i="18"/>
  <c r="BI285" i="18"/>
  <c r="BH285" i="18"/>
  <c r="BG285" i="18"/>
  <c r="BF285" i="18"/>
  <c r="X285" i="18"/>
  <c r="V285" i="18"/>
  <c r="T285" i="18"/>
  <c r="P285" i="18"/>
  <c r="BI279" i="18"/>
  <c r="BH279" i="18"/>
  <c r="BG279" i="18"/>
  <c r="BF279" i="18"/>
  <c r="X279" i="18"/>
  <c r="V279" i="18"/>
  <c r="T279" i="18"/>
  <c r="P279" i="18"/>
  <c r="BI273" i="18"/>
  <c r="BH273" i="18"/>
  <c r="BG273" i="18"/>
  <c r="BF273" i="18"/>
  <c r="X273" i="18"/>
  <c r="V273" i="18"/>
  <c r="T273" i="18"/>
  <c r="P273" i="18"/>
  <c r="BI267" i="18"/>
  <c r="BH267" i="18"/>
  <c r="BG267" i="18"/>
  <c r="BF267" i="18"/>
  <c r="X267" i="18"/>
  <c r="V267" i="18"/>
  <c r="T267" i="18"/>
  <c r="P267" i="18"/>
  <c r="BI261" i="18"/>
  <c r="BH261" i="18"/>
  <c r="BG261" i="18"/>
  <c r="BF261" i="18"/>
  <c r="X261" i="18"/>
  <c r="V261" i="18"/>
  <c r="T261" i="18"/>
  <c r="P261" i="18"/>
  <c r="BI255" i="18"/>
  <c r="BH255" i="18"/>
  <c r="BG255" i="18"/>
  <c r="BF255" i="18"/>
  <c r="X255" i="18"/>
  <c r="V255" i="18"/>
  <c r="T255" i="18"/>
  <c r="P255" i="18"/>
  <c r="BI249" i="18"/>
  <c r="BH249" i="18"/>
  <c r="BG249" i="18"/>
  <c r="BF249" i="18"/>
  <c r="X249" i="18"/>
  <c r="V249" i="18"/>
  <c r="T249" i="18"/>
  <c r="P249" i="18"/>
  <c r="BI243" i="18"/>
  <c r="BH243" i="18"/>
  <c r="BG243" i="18"/>
  <c r="BF243" i="18"/>
  <c r="X243" i="18"/>
  <c r="V243" i="18"/>
  <c r="T243" i="18"/>
  <c r="P243" i="18"/>
  <c r="BI237" i="18"/>
  <c r="BH237" i="18"/>
  <c r="BG237" i="18"/>
  <c r="BF237" i="18"/>
  <c r="X237" i="18"/>
  <c r="V237" i="18"/>
  <c r="T237" i="18"/>
  <c r="P237" i="18"/>
  <c r="BI231" i="18"/>
  <c r="BH231" i="18"/>
  <c r="BG231" i="18"/>
  <c r="BF231" i="18"/>
  <c r="X231" i="18"/>
  <c r="V231" i="18"/>
  <c r="T231" i="18"/>
  <c r="P231" i="18"/>
  <c r="BI225" i="18"/>
  <c r="BH225" i="18"/>
  <c r="BG225" i="18"/>
  <c r="BF225" i="18"/>
  <c r="X225" i="18"/>
  <c r="V225" i="18"/>
  <c r="T225" i="18"/>
  <c r="P225" i="18"/>
  <c r="BI219" i="18"/>
  <c r="BH219" i="18"/>
  <c r="BG219" i="18"/>
  <c r="BF219" i="18"/>
  <c r="X219" i="18"/>
  <c r="V219" i="18"/>
  <c r="T219" i="18"/>
  <c r="P219" i="18"/>
  <c r="BI213" i="18"/>
  <c r="BH213" i="18"/>
  <c r="BG213" i="18"/>
  <c r="BF213" i="18"/>
  <c r="X213" i="18"/>
  <c r="V213" i="18"/>
  <c r="T213" i="18"/>
  <c r="P213" i="18"/>
  <c r="BI207" i="18"/>
  <c r="BH207" i="18"/>
  <c r="BG207" i="18"/>
  <c r="BF207" i="18"/>
  <c r="X207" i="18"/>
  <c r="V207" i="18"/>
  <c r="T207" i="18"/>
  <c r="P207" i="18"/>
  <c r="BI201" i="18"/>
  <c r="BH201" i="18"/>
  <c r="BG201" i="18"/>
  <c r="BF201" i="18"/>
  <c r="X201" i="18"/>
  <c r="V201" i="18"/>
  <c r="T201" i="18"/>
  <c r="P201" i="18"/>
  <c r="BI195" i="18"/>
  <c r="BH195" i="18"/>
  <c r="BG195" i="18"/>
  <c r="BF195" i="18"/>
  <c r="X195" i="18"/>
  <c r="V195" i="18"/>
  <c r="T195" i="18"/>
  <c r="P195" i="18"/>
  <c r="BI189" i="18"/>
  <c r="BH189" i="18"/>
  <c r="BG189" i="18"/>
  <c r="BF189" i="18"/>
  <c r="X189" i="18"/>
  <c r="V189" i="18"/>
  <c r="T189" i="18"/>
  <c r="P189" i="18"/>
  <c r="BI183" i="18"/>
  <c r="BH183" i="18"/>
  <c r="BG183" i="18"/>
  <c r="BF183" i="18"/>
  <c r="X183" i="18"/>
  <c r="V183" i="18"/>
  <c r="T183" i="18"/>
  <c r="P183" i="18"/>
  <c r="BI177" i="18"/>
  <c r="BH177" i="18"/>
  <c r="BG177" i="18"/>
  <c r="BF177" i="18"/>
  <c r="X177" i="18"/>
  <c r="V177" i="18"/>
  <c r="T177" i="18"/>
  <c r="P177" i="18"/>
  <c r="BI171" i="18"/>
  <c r="BH171" i="18"/>
  <c r="BG171" i="18"/>
  <c r="BF171" i="18"/>
  <c r="X171" i="18"/>
  <c r="V171" i="18"/>
  <c r="T171" i="18"/>
  <c r="P171" i="18"/>
  <c r="BI165" i="18"/>
  <c r="BH165" i="18"/>
  <c r="BG165" i="18"/>
  <c r="BF165" i="18"/>
  <c r="X165" i="18"/>
  <c r="V165" i="18"/>
  <c r="T165" i="18"/>
  <c r="P165" i="18"/>
  <c r="BI159" i="18"/>
  <c r="BH159" i="18"/>
  <c r="BG159" i="18"/>
  <c r="BF159" i="18"/>
  <c r="X159" i="18"/>
  <c r="V159" i="18"/>
  <c r="T159" i="18"/>
  <c r="P159" i="18"/>
  <c r="BI153" i="18"/>
  <c r="BH153" i="18"/>
  <c r="BG153" i="18"/>
  <c r="BF153" i="18"/>
  <c r="X153" i="18"/>
  <c r="V153" i="18"/>
  <c r="T153" i="18"/>
  <c r="P153" i="18"/>
  <c r="BI147" i="18"/>
  <c r="BH147" i="18"/>
  <c r="BG147" i="18"/>
  <c r="BF147" i="18"/>
  <c r="X147" i="18"/>
  <c r="V147" i="18"/>
  <c r="T147" i="18"/>
  <c r="P147" i="18"/>
  <c r="BI141" i="18"/>
  <c r="BH141" i="18"/>
  <c r="BG141" i="18"/>
  <c r="BF141" i="18"/>
  <c r="X141" i="18"/>
  <c r="V141" i="18"/>
  <c r="T141" i="18"/>
  <c r="P141" i="18"/>
  <c r="BI135" i="18"/>
  <c r="BH135" i="18"/>
  <c r="BG135" i="18"/>
  <c r="BF135" i="18"/>
  <c r="X135" i="18"/>
  <c r="V135" i="18"/>
  <c r="T135" i="18"/>
  <c r="P135" i="18"/>
  <c r="BI129" i="18"/>
  <c r="BH129" i="18"/>
  <c r="BG129" i="18"/>
  <c r="BF129" i="18"/>
  <c r="X129" i="18"/>
  <c r="V129" i="18"/>
  <c r="T129" i="18"/>
  <c r="P129" i="18"/>
  <c r="BI123" i="18"/>
  <c r="BH123" i="18"/>
  <c r="BG123" i="18"/>
  <c r="BF123" i="18"/>
  <c r="X123" i="18"/>
  <c r="V123" i="18"/>
  <c r="T123" i="18"/>
  <c r="P123" i="18"/>
  <c r="BI117" i="18"/>
  <c r="BH117" i="18"/>
  <c r="BG117" i="18"/>
  <c r="BF117" i="18"/>
  <c r="X117" i="18"/>
  <c r="V117" i="18"/>
  <c r="T117" i="18"/>
  <c r="P117" i="18"/>
  <c r="BI111" i="18"/>
  <c r="BH111" i="18"/>
  <c r="BG111" i="18"/>
  <c r="BF111" i="18"/>
  <c r="X111" i="18"/>
  <c r="V111" i="18"/>
  <c r="T111" i="18"/>
  <c r="P111" i="18"/>
  <c r="BI105" i="18"/>
  <c r="BH105" i="18"/>
  <c r="BG105" i="18"/>
  <c r="BF105" i="18"/>
  <c r="X105" i="18"/>
  <c r="V105" i="18"/>
  <c r="T105" i="18"/>
  <c r="P105" i="18"/>
  <c r="BI99" i="18"/>
  <c r="BH99" i="18"/>
  <c r="BG99" i="18"/>
  <c r="BF99" i="18"/>
  <c r="X99" i="18"/>
  <c r="V99" i="18"/>
  <c r="T99" i="18"/>
  <c r="P99" i="18"/>
  <c r="BI94" i="18"/>
  <c r="BH94" i="18"/>
  <c r="BG94" i="18"/>
  <c r="BF94" i="18"/>
  <c r="X94" i="18"/>
  <c r="V94" i="18"/>
  <c r="T94" i="18"/>
  <c r="P94" i="18"/>
  <c r="J88" i="18"/>
  <c r="F87" i="18"/>
  <c r="F85" i="18"/>
  <c r="E83" i="18"/>
  <c r="J57" i="18"/>
  <c r="F56" i="18"/>
  <c r="F54" i="18"/>
  <c r="E52" i="18"/>
  <c r="J21" i="18"/>
  <c r="E21" i="18"/>
  <c r="J87" i="18" s="1"/>
  <c r="J20" i="18"/>
  <c r="J18" i="18"/>
  <c r="E18" i="18"/>
  <c r="F57" i="18" s="1"/>
  <c r="J17" i="18"/>
  <c r="J12" i="18"/>
  <c r="J85" i="18" s="1"/>
  <c r="E7" i="18"/>
  <c r="E81" i="18"/>
  <c r="K39" i="17"/>
  <c r="K38" i="17"/>
  <c r="BA70" i="1"/>
  <c r="K37" i="17"/>
  <c r="AZ70" i="1"/>
  <c r="BI443" i="17"/>
  <c r="BH443" i="17"/>
  <c r="BG443" i="17"/>
  <c r="BF443" i="17"/>
  <c r="X443" i="17"/>
  <c r="V443" i="17"/>
  <c r="T443" i="17"/>
  <c r="P443" i="17"/>
  <c r="BI440" i="17"/>
  <c r="BH440" i="17"/>
  <c r="BG440" i="17"/>
  <c r="BF440" i="17"/>
  <c r="X440" i="17"/>
  <c r="V440" i="17"/>
  <c r="T440" i="17"/>
  <c r="P440" i="17"/>
  <c r="BI436" i="17"/>
  <c r="BH436" i="17"/>
  <c r="BG436" i="17"/>
  <c r="BF436" i="17"/>
  <c r="X436" i="17"/>
  <c r="V436" i="17"/>
  <c r="T436" i="17"/>
  <c r="P436" i="17"/>
  <c r="BI433" i="17"/>
  <c r="BH433" i="17"/>
  <c r="BG433" i="17"/>
  <c r="BF433" i="17"/>
  <c r="X433" i="17"/>
  <c r="V433" i="17"/>
  <c r="T433" i="17"/>
  <c r="P433" i="17"/>
  <c r="BI429" i="17"/>
  <c r="BH429" i="17"/>
  <c r="BG429" i="17"/>
  <c r="BF429" i="17"/>
  <c r="X429" i="17"/>
  <c r="V429" i="17"/>
  <c r="T429" i="17"/>
  <c r="P429" i="17"/>
  <c r="BI426" i="17"/>
  <c r="BH426" i="17"/>
  <c r="BG426" i="17"/>
  <c r="BF426" i="17"/>
  <c r="X426" i="17"/>
  <c r="V426" i="17"/>
  <c r="T426" i="17"/>
  <c r="P426" i="17"/>
  <c r="BI423" i="17"/>
  <c r="BH423" i="17"/>
  <c r="BG423" i="17"/>
  <c r="BF423" i="17"/>
  <c r="X423" i="17"/>
  <c r="V423" i="17"/>
  <c r="T423" i="17"/>
  <c r="P423" i="17"/>
  <c r="BI420" i="17"/>
  <c r="BH420" i="17"/>
  <c r="BG420" i="17"/>
  <c r="BF420" i="17"/>
  <c r="X420" i="17"/>
  <c r="V420" i="17"/>
  <c r="T420" i="17"/>
  <c r="P420" i="17"/>
  <c r="BI417" i="17"/>
  <c r="BH417" i="17"/>
  <c r="BG417" i="17"/>
  <c r="BF417" i="17"/>
  <c r="X417" i="17"/>
  <c r="V417" i="17"/>
  <c r="T417" i="17"/>
  <c r="P417" i="17"/>
  <c r="BI414" i="17"/>
  <c r="BH414" i="17"/>
  <c r="BG414" i="17"/>
  <c r="BF414" i="17"/>
  <c r="X414" i="17"/>
  <c r="V414" i="17"/>
  <c r="T414" i="17"/>
  <c r="P414" i="17"/>
  <c r="BI411" i="17"/>
  <c r="BH411" i="17"/>
  <c r="BG411" i="17"/>
  <c r="BF411" i="17"/>
  <c r="X411" i="17"/>
  <c r="V411" i="17"/>
  <c r="T411" i="17"/>
  <c r="P411" i="17"/>
  <c r="BI408" i="17"/>
  <c r="BH408" i="17"/>
  <c r="BG408" i="17"/>
  <c r="BF408" i="17"/>
  <c r="X408" i="17"/>
  <c r="V408" i="17"/>
  <c r="T408" i="17"/>
  <c r="P408" i="17"/>
  <c r="BI405" i="17"/>
  <c r="BH405" i="17"/>
  <c r="BG405" i="17"/>
  <c r="BF405" i="17"/>
  <c r="X405" i="17"/>
  <c r="V405" i="17"/>
  <c r="T405" i="17"/>
  <c r="P405" i="17"/>
  <c r="BI402" i="17"/>
  <c r="BH402" i="17"/>
  <c r="BG402" i="17"/>
  <c r="BF402" i="17"/>
  <c r="X402" i="17"/>
  <c r="V402" i="17"/>
  <c r="T402" i="17"/>
  <c r="P402" i="17"/>
  <c r="BI397" i="17"/>
  <c r="BH397" i="17"/>
  <c r="BG397" i="17"/>
  <c r="BF397" i="17"/>
  <c r="X397" i="17"/>
  <c r="V397" i="17"/>
  <c r="T397" i="17"/>
  <c r="P397" i="17"/>
  <c r="BI393" i="17"/>
  <c r="BH393" i="17"/>
  <c r="BG393" i="17"/>
  <c r="BF393" i="17"/>
  <c r="X393" i="17"/>
  <c r="V393" i="17"/>
  <c r="T393" i="17"/>
  <c r="P393" i="17"/>
  <c r="BI390" i="17"/>
  <c r="BH390" i="17"/>
  <c r="BG390" i="17"/>
  <c r="BF390" i="17"/>
  <c r="X390" i="17"/>
  <c r="V390" i="17"/>
  <c r="T390" i="17"/>
  <c r="P390" i="17"/>
  <c r="BI387" i="17"/>
  <c r="BH387" i="17"/>
  <c r="BG387" i="17"/>
  <c r="BF387" i="17"/>
  <c r="X387" i="17"/>
  <c r="V387" i="17"/>
  <c r="T387" i="17"/>
  <c r="P387" i="17"/>
  <c r="BI384" i="17"/>
  <c r="BH384" i="17"/>
  <c r="BG384" i="17"/>
  <c r="BF384" i="17"/>
  <c r="X384" i="17"/>
  <c r="V384" i="17"/>
  <c r="T384" i="17"/>
  <c r="P384" i="17"/>
  <c r="BI379" i="17"/>
  <c r="BH379" i="17"/>
  <c r="BG379" i="17"/>
  <c r="BF379" i="17"/>
  <c r="X379" i="17"/>
  <c r="V379" i="17"/>
  <c r="T379" i="17"/>
  <c r="P379" i="17"/>
  <c r="BI375" i="17"/>
  <c r="BH375" i="17"/>
  <c r="BG375" i="17"/>
  <c r="BF375" i="17"/>
  <c r="X375" i="17"/>
  <c r="V375" i="17"/>
  <c r="T375" i="17"/>
  <c r="P375" i="17"/>
  <c r="BI371" i="17"/>
  <c r="BH371" i="17"/>
  <c r="BG371" i="17"/>
  <c r="BF371" i="17"/>
  <c r="X371" i="17"/>
  <c r="V371" i="17"/>
  <c r="T371" i="17"/>
  <c r="P371" i="17"/>
  <c r="BI369" i="17"/>
  <c r="BH369" i="17"/>
  <c r="BG369" i="17"/>
  <c r="BF369" i="17"/>
  <c r="X369" i="17"/>
  <c r="V369" i="17"/>
  <c r="T369" i="17"/>
  <c r="P369" i="17"/>
  <c r="BI366" i="17"/>
  <c r="BH366" i="17"/>
  <c r="BG366" i="17"/>
  <c r="BF366" i="17"/>
  <c r="X366" i="17"/>
  <c r="V366" i="17"/>
  <c r="T366" i="17"/>
  <c r="P366" i="17"/>
  <c r="BI358" i="17"/>
  <c r="BH358" i="17"/>
  <c r="BG358" i="17"/>
  <c r="BF358" i="17"/>
  <c r="X358" i="17"/>
  <c r="V358" i="17"/>
  <c r="T358" i="17"/>
  <c r="P358" i="17"/>
  <c r="BI352" i="17"/>
  <c r="BH352" i="17"/>
  <c r="BG352" i="17"/>
  <c r="BF352" i="17"/>
  <c r="X352" i="17"/>
  <c r="V352" i="17"/>
  <c r="T352" i="17"/>
  <c r="P352" i="17"/>
  <c r="BI346" i="17"/>
  <c r="BH346" i="17"/>
  <c r="BG346" i="17"/>
  <c r="BF346" i="17"/>
  <c r="X346" i="17"/>
  <c r="V346" i="17"/>
  <c r="T346" i="17"/>
  <c r="P346" i="17"/>
  <c r="BI340" i="17"/>
  <c r="BH340" i="17"/>
  <c r="BG340" i="17"/>
  <c r="BF340" i="17"/>
  <c r="X340" i="17"/>
  <c r="V340" i="17"/>
  <c r="T340" i="17"/>
  <c r="P340" i="17"/>
  <c r="BI334" i="17"/>
  <c r="BH334" i="17"/>
  <c r="BG334" i="17"/>
  <c r="BF334" i="17"/>
  <c r="X334" i="17"/>
  <c r="V334" i="17"/>
  <c r="T334" i="17"/>
  <c r="P334" i="17"/>
  <c r="BI328" i="17"/>
  <c r="BH328" i="17"/>
  <c r="BG328" i="17"/>
  <c r="BF328" i="17"/>
  <c r="X328" i="17"/>
  <c r="V328" i="17"/>
  <c r="T328" i="17"/>
  <c r="P328" i="17"/>
  <c r="BI322" i="17"/>
  <c r="BH322" i="17"/>
  <c r="BG322" i="17"/>
  <c r="BF322" i="17"/>
  <c r="X322" i="17"/>
  <c r="V322" i="17"/>
  <c r="T322" i="17"/>
  <c r="P322" i="17"/>
  <c r="BI316" i="17"/>
  <c r="BH316" i="17"/>
  <c r="BG316" i="17"/>
  <c r="BF316" i="17"/>
  <c r="X316" i="17"/>
  <c r="V316" i="17"/>
  <c r="T316" i="17"/>
  <c r="P316" i="17"/>
  <c r="BI310" i="17"/>
  <c r="BH310" i="17"/>
  <c r="BG310" i="17"/>
  <c r="BF310" i="17"/>
  <c r="X310" i="17"/>
  <c r="V310" i="17"/>
  <c r="T310" i="17"/>
  <c r="P310" i="17"/>
  <c r="BI304" i="17"/>
  <c r="BH304" i="17"/>
  <c r="BG304" i="17"/>
  <c r="BF304" i="17"/>
  <c r="X304" i="17"/>
  <c r="V304" i="17"/>
  <c r="T304" i="17"/>
  <c r="P304" i="17"/>
  <c r="BI298" i="17"/>
  <c r="BH298" i="17"/>
  <c r="BG298" i="17"/>
  <c r="BF298" i="17"/>
  <c r="X298" i="17"/>
  <c r="V298" i="17"/>
  <c r="T298" i="17"/>
  <c r="P298" i="17"/>
  <c r="BI292" i="17"/>
  <c r="BH292" i="17"/>
  <c r="BG292" i="17"/>
  <c r="BF292" i="17"/>
  <c r="X292" i="17"/>
  <c r="V292" i="17"/>
  <c r="T292" i="17"/>
  <c r="P292" i="17"/>
  <c r="BI287" i="17"/>
  <c r="BH287" i="17"/>
  <c r="BG287" i="17"/>
  <c r="BF287" i="17"/>
  <c r="X287" i="17"/>
  <c r="V287" i="17"/>
  <c r="T287" i="17"/>
  <c r="P287" i="17"/>
  <c r="BI284" i="17"/>
  <c r="BH284" i="17"/>
  <c r="BG284" i="17"/>
  <c r="BF284" i="17"/>
  <c r="X284" i="17"/>
  <c r="V284" i="17"/>
  <c r="T284" i="17"/>
  <c r="P284" i="17"/>
  <c r="BI282" i="17"/>
  <c r="BH282" i="17"/>
  <c r="BG282" i="17"/>
  <c r="BF282" i="17"/>
  <c r="X282" i="17"/>
  <c r="V282" i="17"/>
  <c r="T282" i="17"/>
  <c r="P282" i="17"/>
  <c r="BI279" i="17"/>
  <c r="BH279" i="17"/>
  <c r="BG279" i="17"/>
  <c r="BF279" i="17"/>
  <c r="X279" i="17"/>
  <c r="V279" i="17"/>
  <c r="T279" i="17"/>
  <c r="P279" i="17"/>
  <c r="BI273" i="17"/>
  <c r="BH273" i="17"/>
  <c r="BG273" i="17"/>
  <c r="BF273" i="17"/>
  <c r="X273" i="17"/>
  <c r="V273" i="17"/>
  <c r="T273" i="17"/>
  <c r="P273" i="17"/>
  <c r="BI267" i="17"/>
  <c r="BH267" i="17"/>
  <c r="BG267" i="17"/>
  <c r="BF267" i="17"/>
  <c r="X267" i="17"/>
  <c r="V267" i="17"/>
  <c r="T267" i="17"/>
  <c r="P267" i="17"/>
  <c r="BI261" i="17"/>
  <c r="BH261" i="17"/>
  <c r="BG261" i="17"/>
  <c r="BF261" i="17"/>
  <c r="X261" i="17"/>
  <c r="V261" i="17"/>
  <c r="T261" i="17"/>
  <c r="P261" i="17"/>
  <c r="BI255" i="17"/>
  <c r="BH255" i="17"/>
  <c r="BG255" i="17"/>
  <c r="BF255" i="17"/>
  <c r="X255" i="17"/>
  <c r="V255" i="17"/>
  <c r="T255" i="17"/>
  <c r="P255" i="17"/>
  <c r="BI249" i="17"/>
  <c r="BH249" i="17"/>
  <c r="BG249" i="17"/>
  <c r="BF249" i="17"/>
  <c r="X249" i="17"/>
  <c r="V249" i="17"/>
  <c r="T249" i="17"/>
  <c r="P249" i="17"/>
  <c r="BI243" i="17"/>
  <c r="BH243" i="17"/>
  <c r="BG243" i="17"/>
  <c r="BF243" i="17"/>
  <c r="X243" i="17"/>
  <c r="V243" i="17"/>
  <c r="T243" i="17"/>
  <c r="P243" i="17"/>
  <c r="BI237" i="17"/>
  <c r="BH237" i="17"/>
  <c r="BG237" i="17"/>
  <c r="BF237" i="17"/>
  <c r="X237" i="17"/>
  <c r="V237" i="17"/>
  <c r="T237" i="17"/>
  <c r="P237" i="17"/>
  <c r="BI231" i="17"/>
  <c r="BH231" i="17"/>
  <c r="BG231" i="17"/>
  <c r="BF231" i="17"/>
  <c r="X231" i="17"/>
  <c r="V231" i="17"/>
  <c r="T231" i="17"/>
  <c r="P231" i="17"/>
  <c r="BI225" i="17"/>
  <c r="BH225" i="17"/>
  <c r="BG225" i="17"/>
  <c r="BF225" i="17"/>
  <c r="X225" i="17"/>
  <c r="V225" i="17"/>
  <c r="T225" i="17"/>
  <c r="P225" i="17"/>
  <c r="BI219" i="17"/>
  <c r="BH219" i="17"/>
  <c r="BG219" i="17"/>
  <c r="BF219" i="17"/>
  <c r="X219" i="17"/>
  <c r="V219" i="17"/>
  <c r="T219" i="17"/>
  <c r="P219" i="17"/>
  <c r="BI213" i="17"/>
  <c r="BH213" i="17"/>
  <c r="BG213" i="17"/>
  <c r="BF213" i="17"/>
  <c r="X213" i="17"/>
  <c r="V213" i="17"/>
  <c r="T213" i="17"/>
  <c r="P213" i="17"/>
  <c r="BI207" i="17"/>
  <c r="BH207" i="17"/>
  <c r="BG207" i="17"/>
  <c r="BF207" i="17"/>
  <c r="X207" i="17"/>
  <c r="V207" i="17"/>
  <c r="T207" i="17"/>
  <c r="P207" i="17"/>
  <c r="BI201" i="17"/>
  <c r="BH201" i="17"/>
  <c r="BG201" i="17"/>
  <c r="BF201" i="17"/>
  <c r="X201" i="17"/>
  <c r="V201" i="17"/>
  <c r="T201" i="17"/>
  <c r="P201" i="17"/>
  <c r="BI195" i="17"/>
  <c r="BH195" i="17"/>
  <c r="BG195" i="17"/>
  <c r="BF195" i="17"/>
  <c r="X195" i="17"/>
  <c r="V195" i="17"/>
  <c r="T195" i="17"/>
  <c r="P195" i="17"/>
  <c r="BI189" i="17"/>
  <c r="BH189" i="17"/>
  <c r="BG189" i="17"/>
  <c r="BF189" i="17"/>
  <c r="X189" i="17"/>
  <c r="V189" i="17"/>
  <c r="T189" i="17"/>
  <c r="P189" i="17"/>
  <c r="BI183" i="17"/>
  <c r="BH183" i="17"/>
  <c r="BG183" i="17"/>
  <c r="BF183" i="17"/>
  <c r="X183" i="17"/>
  <c r="V183" i="17"/>
  <c r="T183" i="17"/>
  <c r="P183" i="17"/>
  <c r="BI177" i="17"/>
  <c r="BH177" i="17"/>
  <c r="BG177" i="17"/>
  <c r="BF177" i="17"/>
  <c r="X177" i="17"/>
  <c r="V177" i="17"/>
  <c r="T177" i="17"/>
  <c r="P177" i="17"/>
  <c r="BI171" i="17"/>
  <c r="BH171" i="17"/>
  <c r="BG171" i="17"/>
  <c r="BF171" i="17"/>
  <c r="X171" i="17"/>
  <c r="V171" i="17"/>
  <c r="T171" i="17"/>
  <c r="P171" i="17"/>
  <c r="BI165" i="17"/>
  <c r="BH165" i="17"/>
  <c r="BG165" i="17"/>
  <c r="BF165" i="17"/>
  <c r="X165" i="17"/>
  <c r="V165" i="17"/>
  <c r="T165" i="17"/>
  <c r="P165" i="17"/>
  <c r="BI159" i="17"/>
  <c r="BH159" i="17"/>
  <c r="BG159" i="17"/>
  <c r="BF159" i="17"/>
  <c r="X159" i="17"/>
  <c r="V159" i="17"/>
  <c r="T159" i="17"/>
  <c r="P159" i="17"/>
  <c r="BI153" i="17"/>
  <c r="BH153" i="17"/>
  <c r="BG153" i="17"/>
  <c r="BF153" i="17"/>
  <c r="X153" i="17"/>
  <c r="V153" i="17"/>
  <c r="T153" i="17"/>
  <c r="P153" i="17"/>
  <c r="BI147" i="17"/>
  <c r="BH147" i="17"/>
  <c r="BG147" i="17"/>
  <c r="BF147" i="17"/>
  <c r="X147" i="17"/>
  <c r="V147" i="17"/>
  <c r="T147" i="17"/>
  <c r="P147" i="17"/>
  <c r="BI141" i="17"/>
  <c r="BH141" i="17"/>
  <c r="BG141" i="17"/>
  <c r="BF141" i="17"/>
  <c r="X141" i="17"/>
  <c r="V141" i="17"/>
  <c r="T141" i="17"/>
  <c r="P141" i="17"/>
  <c r="BI135" i="17"/>
  <c r="BH135" i="17"/>
  <c r="BG135" i="17"/>
  <c r="BF135" i="17"/>
  <c r="X135" i="17"/>
  <c r="V135" i="17"/>
  <c r="T135" i="17"/>
  <c r="P135" i="17"/>
  <c r="BI129" i="17"/>
  <c r="BH129" i="17"/>
  <c r="BG129" i="17"/>
  <c r="BF129" i="17"/>
  <c r="X129" i="17"/>
  <c r="V129" i="17"/>
  <c r="T129" i="17"/>
  <c r="P129" i="17"/>
  <c r="BI123" i="17"/>
  <c r="BH123" i="17"/>
  <c r="BG123" i="17"/>
  <c r="BF123" i="17"/>
  <c r="X123" i="17"/>
  <c r="V123" i="17"/>
  <c r="T123" i="17"/>
  <c r="P123" i="17"/>
  <c r="BI117" i="17"/>
  <c r="BH117" i="17"/>
  <c r="BG117" i="17"/>
  <c r="BF117" i="17"/>
  <c r="X117" i="17"/>
  <c r="V117" i="17"/>
  <c r="T117" i="17"/>
  <c r="P117" i="17"/>
  <c r="BI111" i="17"/>
  <c r="BH111" i="17"/>
  <c r="BG111" i="17"/>
  <c r="BF111" i="17"/>
  <c r="X111" i="17"/>
  <c r="V111" i="17"/>
  <c r="T111" i="17"/>
  <c r="P111" i="17"/>
  <c r="BI105" i="17"/>
  <c r="BH105" i="17"/>
  <c r="BG105" i="17"/>
  <c r="BF105" i="17"/>
  <c r="X105" i="17"/>
  <c r="V105" i="17"/>
  <c r="T105" i="17"/>
  <c r="P105" i="17"/>
  <c r="BI99" i="17"/>
  <c r="BH99" i="17"/>
  <c r="BG99" i="17"/>
  <c r="BF99" i="17"/>
  <c r="X99" i="17"/>
  <c r="V99" i="17"/>
  <c r="T99" i="17"/>
  <c r="P99" i="17"/>
  <c r="BI94" i="17"/>
  <c r="BH94" i="17"/>
  <c r="BG94" i="17"/>
  <c r="BF94" i="17"/>
  <c r="X94" i="17"/>
  <c r="V94" i="17"/>
  <c r="T94" i="17"/>
  <c r="P94" i="17"/>
  <c r="J88" i="17"/>
  <c r="F87" i="17"/>
  <c r="F85" i="17"/>
  <c r="E83" i="17"/>
  <c r="J57" i="17"/>
  <c r="F56" i="17"/>
  <c r="F54" i="17"/>
  <c r="E52" i="17"/>
  <c r="J21" i="17"/>
  <c r="E21" i="17"/>
  <c r="J56" i="17" s="1"/>
  <c r="J20" i="17"/>
  <c r="J18" i="17"/>
  <c r="E18" i="17"/>
  <c r="F88" i="17" s="1"/>
  <c r="J17" i="17"/>
  <c r="J12" i="17"/>
  <c r="J54" i="17" s="1"/>
  <c r="E7" i="17"/>
  <c r="E81" i="17"/>
  <c r="K39" i="16"/>
  <c r="K38" i="16"/>
  <c r="BA69" i="1"/>
  <c r="K37" i="16"/>
  <c r="AZ69" i="1"/>
  <c r="BI365" i="16"/>
  <c r="BH365" i="16"/>
  <c r="BG365" i="16"/>
  <c r="BF365" i="16"/>
  <c r="X365" i="16"/>
  <c r="V365" i="16"/>
  <c r="T365" i="16"/>
  <c r="P365" i="16"/>
  <c r="BI362" i="16"/>
  <c r="BH362" i="16"/>
  <c r="BG362" i="16"/>
  <c r="BF362" i="16"/>
  <c r="X362" i="16"/>
  <c r="V362" i="16"/>
  <c r="T362" i="16"/>
  <c r="P362" i="16"/>
  <c r="BI358" i="16"/>
  <c r="BH358" i="16"/>
  <c r="BG358" i="16"/>
  <c r="BF358" i="16"/>
  <c r="X358" i="16"/>
  <c r="V358" i="16"/>
  <c r="T358" i="16"/>
  <c r="P358" i="16"/>
  <c r="BI355" i="16"/>
  <c r="BH355" i="16"/>
  <c r="BG355" i="16"/>
  <c r="BF355" i="16"/>
  <c r="X355" i="16"/>
  <c r="V355" i="16"/>
  <c r="T355" i="16"/>
  <c r="P355" i="16"/>
  <c r="BI351" i="16"/>
  <c r="BH351" i="16"/>
  <c r="BG351" i="16"/>
  <c r="BF351" i="16"/>
  <c r="X351" i="16"/>
  <c r="V351" i="16"/>
  <c r="T351" i="16"/>
  <c r="P351" i="16"/>
  <c r="BI348" i="16"/>
  <c r="BH348" i="16"/>
  <c r="BG348" i="16"/>
  <c r="BF348" i="16"/>
  <c r="X348" i="16"/>
  <c r="V348" i="16"/>
  <c r="T348" i="16"/>
  <c r="P348" i="16"/>
  <c r="BI345" i="16"/>
  <c r="BH345" i="16"/>
  <c r="BG345" i="16"/>
  <c r="BF345" i="16"/>
  <c r="X345" i="16"/>
  <c r="V345" i="16"/>
  <c r="T345" i="16"/>
  <c r="P345" i="16"/>
  <c r="BI342" i="16"/>
  <c r="BH342" i="16"/>
  <c r="BG342" i="16"/>
  <c r="BF342" i="16"/>
  <c r="X342" i="16"/>
  <c r="V342" i="16"/>
  <c r="T342" i="16"/>
  <c r="P342" i="16"/>
  <c r="BI339" i="16"/>
  <c r="BH339" i="16"/>
  <c r="BG339" i="16"/>
  <c r="BF339" i="16"/>
  <c r="X339" i="16"/>
  <c r="V339" i="16"/>
  <c r="T339" i="16"/>
  <c r="P339" i="16"/>
  <c r="BI336" i="16"/>
  <c r="BH336" i="16"/>
  <c r="BG336" i="16"/>
  <c r="BF336" i="16"/>
  <c r="X336" i="16"/>
  <c r="V336" i="16"/>
  <c r="T336" i="16"/>
  <c r="P336" i="16"/>
  <c r="BI331" i="16"/>
  <c r="BH331" i="16"/>
  <c r="BG331" i="16"/>
  <c r="BF331" i="16"/>
  <c r="X331" i="16"/>
  <c r="V331" i="16"/>
  <c r="T331" i="16"/>
  <c r="P331" i="16"/>
  <c r="BI327" i="16"/>
  <c r="BH327" i="16"/>
  <c r="BG327" i="16"/>
  <c r="BF327" i="16"/>
  <c r="X327" i="16"/>
  <c r="V327" i="16"/>
  <c r="T327" i="16"/>
  <c r="P327" i="16"/>
  <c r="BI324" i="16"/>
  <c r="BH324" i="16"/>
  <c r="BG324" i="16"/>
  <c r="BF324" i="16"/>
  <c r="X324" i="16"/>
  <c r="V324" i="16"/>
  <c r="T324" i="16"/>
  <c r="P324" i="16"/>
  <c r="BI321" i="16"/>
  <c r="BH321" i="16"/>
  <c r="BG321" i="16"/>
  <c r="BF321" i="16"/>
  <c r="X321" i="16"/>
  <c r="V321" i="16"/>
  <c r="T321" i="16"/>
  <c r="P321" i="16"/>
  <c r="BI318" i="16"/>
  <c r="BH318" i="16"/>
  <c r="BG318" i="16"/>
  <c r="BF318" i="16"/>
  <c r="X318" i="16"/>
  <c r="V318" i="16"/>
  <c r="T318" i="16"/>
  <c r="P318" i="16"/>
  <c r="BI313" i="16"/>
  <c r="BH313" i="16"/>
  <c r="BG313" i="16"/>
  <c r="BF313" i="16"/>
  <c r="X313" i="16"/>
  <c r="V313" i="16"/>
  <c r="T313" i="16"/>
  <c r="P313" i="16"/>
  <c r="BI309" i="16"/>
  <c r="BH309" i="16"/>
  <c r="BG309" i="16"/>
  <c r="BF309" i="16"/>
  <c r="X309" i="16"/>
  <c r="V309" i="16"/>
  <c r="T309" i="16"/>
  <c r="P309" i="16"/>
  <c r="BI305" i="16"/>
  <c r="BH305" i="16"/>
  <c r="BG305" i="16"/>
  <c r="BF305" i="16"/>
  <c r="X305" i="16"/>
  <c r="V305" i="16"/>
  <c r="T305" i="16"/>
  <c r="P305" i="16"/>
  <c r="BI303" i="16"/>
  <c r="BH303" i="16"/>
  <c r="BG303" i="16"/>
  <c r="BF303" i="16"/>
  <c r="X303" i="16"/>
  <c r="V303" i="16"/>
  <c r="T303" i="16"/>
  <c r="P303" i="16"/>
  <c r="BI300" i="16"/>
  <c r="BH300" i="16"/>
  <c r="BG300" i="16"/>
  <c r="BF300" i="16"/>
  <c r="X300" i="16"/>
  <c r="V300" i="16"/>
  <c r="T300" i="16"/>
  <c r="P300" i="16"/>
  <c r="BI292" i="16"/>
  <c r="BH292" i="16"/>
  <c r="BG292" i="16"/>
  <c r="BF292" i="16"/>
  <c r="X292" i="16"/>
  <c r="V292" i="16"/>
  <c r="T292" i="16"/>
  <c r="P292" i="16"/>
  <c r="BI286" i="16"/>
  <c r="BH286" i="16"/>
  <c r="BG286" i="16"/>
  <c r="BF286" i="16"/>
  <c r="X286" i="16"/>
  <c r="V286" i="16"/>
  <c r="T286" i="16"/>
  <c r="P286" i="16"/>
  <c r="BI280" i="16"/>
  <c r="BH280" i="16"/>
  <c r="BG280" i="16"/>
  <c r="BF280" i="16"/>
  <c r="X280" i="16"/>
  <c r="V280" i="16"/>
  <c r="T280" i="16"/>
  <c r="P280" i="16"/>
  <c r="BI274" i="16"/>
  <c r="BH274" i="16"/>
  <c r="BG274" i="16"/>
  <c r="BF274" i="16"/>
  <c r="X274" i="16"/>
  <c r="V274" i="16"/>
  <c r="T274" i="16"/>
  <c r="P274" i="16"/>
  <c r="BI268" i="16"/>
  <c r="BH268" i="16"/>
  <c r="BG268" i="16"/>
  <c r="BF268" i="16"/>
  <c r="X268" i="16"/>
  <c r="V268" i="16"/>
  <c r="T268" i="16"/>
  <c r="P268" i="16"/>
  <c r="BI262" i="16"/>
  <c r="BH262" i="16"/>
  <c r="BG262" i="16"/>
  <c r="BF262" i="16"/>
  <c r="X262" i="16"/>
  <c r="V262" i="16"/>
  <c r="T262" i="16"/>
  <c r="P262" i="16"/>
  <c r="BI256" i="16"/>
  <c r="BH256" i="16"/>
  <c r="BG256" i="16"/>
  <c r="BF256" i="16"/>
  <c r="X256" i="16"/>
  <c r="V256" i="16"/>
  <c r="T256" i="16"/>
  <c r="P256" i="16"/>
  <c r="BI250" i="16"/>
  <c r="BH250" i="16"/>
  <c r="BG250" i="16"/>
  <c r="BF250" i="16"/>
  <c r="X250" i="16"/>
  <c r="V250" i="16"/>
  <c r="T250" i="16"/>
  <c r="P250" i="16"/>
  <c r="BI245" i="16"/>
  <c r="BH245" i="16"/>
  <c r="BG245" i="16"/>
  <c r="BF245" i="16"/>
  <c r="X245" i="16"/>
  <c r="V245" i="16"/>
  <c r="T245" i="16"/>
  <c r="P245" i="16"/>
  <c r="BI242" i="16"/>
  <c r="BH242" i="16"/>
  <c r="BG242" i="16"/>
  <c r="BF242" i="16"/>
  <c r="X242" i="16"/>
  <c r="V242" i="16"/>
  <c r="T242" i="16"/>
  <c r="P242" i="16"/>
  <c r="BI240" i="16"/>
  <c r="BH240" i="16"/>
  <c r="BG240" i="16"/>
  <c r="BF240" i="16"/>
  <c r="X240" i="16"/>
  <c r="V240" i="16"/>
  <c r="T240" i="16"/>
  <c r="P240" i="16"/>
  <c r="BI237" i="16"/>
  <c r="BH237" i="16"/>
  <c r="BG237" i="16"/>
  <c r="BF237" i="16"/>
  <c r="X237" i="16"/>
  <c r="V237" i="16"/>
  <c r="T237" i="16"/>
  <c r="P237" i="16"/>
  <c r="BI231" i="16"/>
  <c r="BH231" i="16"/>
  <c r="BG231" i="16"/>
  <c r="BF231" i="16"/>
  <c r="X231" i="16"/>
  <c r="V231" i="16"/>
  <c r="T231" i="16"/>
  <c r="P231" i="16"/>
  <c r="BI225" i="16"/>
  <c r="BH225" i="16"/>
  <c r="BG225" i="16"/>
  <c r="BF225" i="16"/>
  <c r="X225" i="16"/>
  <c r="V225" i="16"/>
  <c r="T225" i="16"/>
  <c r="P225" i="16"/>
  <c r="BI219" i="16"/>
  <c r="BH219" i="16"/>
  <c r="BG219" i="16"/>
  <c r="BF219" i="16"/>
  <c r="X219" i="16"/>
  <c r="V219" i="16"/>
  <c r="T219" i="16"/>
  <c r="P219" i="16"/>
  <c r="BI213" i="16"/>
  <c r="BH213" i="16"/>
  <c r="BG213" i="16"/>
  <c r="BF213" i="16"/>
  <c r="X213" i="16"/>
  <c r="V213" i="16"/>
  <c r="T213" i="16"/>
  <c r="P213" i="16"/>
  <c r="BI207" i="16"/>
  <c r="BH207" i="16"/>
  <c r="BG207" i="16"/>
  <c r="BF207" i="16"/>
  <c r="X207" i="16"/>
  <c r="V207" i="16"/>
  <c r="T207" i="16"/>
  <c r="P207" i="16"/>
  <c r="BI201" i="16"/>
  <c r="BH201" i="16"/>
  <c r="BG201" i="16"/>
  <c r="BF201" i="16"/>
  <c r="X201" i="16"/>
  <c r="V201" i="16"/>
  <c r="T201" i="16"/>
  <c r="P201" i="16"/>
  <c r="BI195" i="16"/>
  <c r="BH195" i="16"/>
  <c r="BG195" i="16"/>
  <c r="BF195" i="16"/>
  <c r="X195" i="16"/>
  <c r="V195" i="16"/>
  <c r="T195" i="16"/>
  <c r="P195" i="16"/>
  <c r="BI189" i="16"/>
  <c r="BH189" i="16"/>
  <c r="BG189" i="16"/>
  <c r="BF189" i="16"/>
  <c r="X189" i="16"/>
  <c r="V189" i="16"/>
  <c r="T189" i="16"/>
  <c r="P189" i="16"/>
  <c r="BI183" i="16"/>
  <c r="BH183" i="16"/>
  <c r="BG183" i="16"/>
  <c r="BF183" i="16"/>
  <c r="X183" i="16"/>
  <c r="V183" i="16"/>
  <c r="T183" i="16"/>
  <c r="P183" i="16"/>
  <c r="BI177" i="16"/>
  <c r="BH177" i="16"/>
  <c r="BG177" i="16"/>
  <c r="BF177" i="16"/>
  <c r="X177" i="16"/>
  <c r="V177" i="16"/>
  <c r="T177" i="16"/>
  <c r="P177" i="16"/>
  <c r="BI171" i="16"/>
  <c r="BH171" i="16"/>
  <c r="BG171" i="16"/>
  <c r="BF171" i="16"/>
  <c r="X171" i="16"/>
  <c r="V171" i="16"/>
  <c r="T171" i="16"/>
  <c r="P171" i="16"/>
  <c r="BI165" i="16"/>
  <c r="BH165" i="16"/>
  <c r="BG165" i="16"/>
  <c r="BF165" i="16"/>
  <c r="X165" i="16"/>
  <c r="V165" i="16"/>
  <c r="T165" i="16"/>
  <c r="P165" i="16"/>
  <c r="BI159" i="16"/>
  <c r="BH159" i="16"/>
  <c r="BG159" i="16"/>
  <c r="BF159" i="16"/>
  <c r="X159" i="16"/>
  <c r="V159" i="16"/>
  <c r="T159" i="16"/>
  <c r="P159" i="16"/>
  <c r="BI153" i="16"/>
  <c r="BH153" i="16"/>
  <c r="BG153" i="16"/>
  <c r="BF153" i="16"/>
  <c r="X153" i="16"/>
  <c r="V153" i="16"/>
  <c r="T153" i="16"/>
  <c r="P153" i="16"/>
  <c r="BI147" i="16"/>
  <c r="BH147" i="16"/>
  <c r="BG147" i="16"/>
  <c r="BF147" i="16"/>
  <c r="X147" i="16"/>
  <c r="V147" i="16"/>
  <c r="T147" i="16"/>
  <c r="P147" i="16"/>
  <c r="BI141" i="16"/>
  <c r="BH141" i="16"/>
  <c r="BG141" i="16"/>
  <c r="BF141" i="16"/>
  <c r="X141" i="16"/>
  <c r="V141" i="16"/>
  <c r="T141" i="16"/>
  <c r="P141" i="16"/>
  <c r="BI135" i="16"/>
  <c r="BH135" i="16"/>
  <c r="BG135" i="16"/>
  <c r="BF135" i="16"/>
  <c r="X135" i="16"/>
  <c r="V135" i="16"/>
  <c r="T135" i="16"/>
  <c r="P135" i="16"/>
  <c r="BI129" i="16"/>
  <c r="BH129" i="16"/>
  <c r="BG129" i="16"/>
  <c r="BF129" i="16"/>
  <c r="X129" i="16"/>
  <c r="V129" i="16"/>
  <c r="T129" i="16"/>
  <c r="P129" i="16"/>
  <c r="BI123" i="16"/>
  <c r="BH123" i="16"/>
  <c r="BG123" i="16"/>
  <c r="BF123" i="16"/>
  <c r="X123" i="16"/>
  <c r="V123" i="16"/>
  <c r="T123" i="16"/>
  <c r="P123" i="16"/>
  <c r="BI117" i="16"/>
  <c r="BH117" i="16"/>
  <c r="BG117" i="16"/>
  <c r="BF117" i="16"/>
  <c r="X117" i="16"/>
  <c r="V117" i="16"/>
  <c r="T117" i="16"/>
  <c r="P117" i="16"/>
  <c r="BI111" i="16"/>
  <c r="BH111" i="16"/>
  <c r="BG111" i="16"/>
  <c r="BF111" i="16"/>
  <c r="X111" i="16"/>
  <c r="V111" i="16"/>
  <c r="T111" i="16"/>
  <c r="P111" i="16"/>
  <c r="BI105" i="16"/>
  <c r="BH105" i="16"/>
  <c r="BG105" i="16"/>
  <c r="BF105" i="16"/>
  <c r="X105" i="16"/>
  <c r="V105" i="16"/>
  <c r="T105" i="16"/>
  <c r="P105" i="16"/>
  <c r="BI99" i="16"/>
  <c r="BH99" i="16"/>
  <c r="BG99" i="16"/>
  <c r="BF99" i="16"/>
  <c r="X99" i="16"/>
  <c r="V99" i="16"/>
  <c r="T99" i="16"/>
  <c r="P99" i="16"/>
  <c r="BI94" i="16"/>
  <c r="BH94" i="16"/>
  <c r="BG94" i="16"/>
  <c r="BF94" i="16"/>
  <c r="X94" i="16"/>
  <c r="V94" i="16"/>
  <c r="T94" i="16"/>
  <c r="P94" i="16"/>
  <c r="J88" i="16"/>
  <c r="F87" i="16"/>
  <c r="F85" i="16"/>
  <c r="E83" i="16"/>
  <c r="J57" i="16"/>
  <c r="F56" i="16"/>
  <c r="F54" i="16"/>
  <c r="E52" i="16"/>
  <c r="J21" i="16"/>
  <c r="E21" i="16"/>
  <c r="J87" i="16" s="1"/>
  <c r="J20" i="16"/>
  <c r="J18" i="16"/>
  <c r="E18" i="16"/>
  <c r="F57" i="16" s="1"/>
  <c r="J17" i="16"/>
  <c r="J12" i="16"/>
  <c r="J54" i="16" s="1"/>
  <c r="E7" i="16"/>
  <c r="E81" i="16"/>
  <c r="K39" i="15"/>
  <c r="K38" i="15"/>
  <c r="BA68" i="1"/>
  <c r="K37" i="15"/>
  <c r="AZ68" i="1" s="1"/>
  <c r="BI569" i="15"/>
  <c r="BH569" i="15"/>
  <c r="BG569" i="15"/>
  <c r="BF569" i="15"/>
  <c r="X569" i="15"/>
  <c r="V569" i="15"/>
  <c r="T569" i="15"/>
  <c r="P569" i="15"/>
  <c r="BI566" i="15"/>
  <c r="BH566" i="15"/>
  <c r="BG566" i="15"/>
  <c r="BF566" i="15"/>
  <c r="X566" i="15"/>
  <c r="V566" i="15"/>
  <c r="T566" i="15"/>
  <c r="P566" i="15"/>
  <c r="BI562" i="15"/>
  <c r="BH562" i="15"/>
  <c r="BG562" i="15"/>
  <c r="BF562" i="15"/>
  <c r="X562" i="15"/>
  <c r="V562" i="15"/>
  <c r="T562" i="15"/>
  <c r="P562" i="15"/>
  <c r="BI559" i="15"/>
  <c r="BH559" i="15"/>
  <c r="BG559" i="15"/>
  <c r="BF559" i="15"/>
  <c r="X559" i="15"/>
  <c r="V559" i="15"/>
  <c r="T559" i="15"/>
  <c r="P559" i="15"/>
  <c r="BI555" i="15"/>
  <c r="BH555" i="15"/>
  <c r="BG555" i="15"/>
  <c r="BF555" i="15"/>
  <c r="X555" i="15"/>
  <c r="V555" i="15"/>
  <c r="T555" i="15"/>
  <c r="P555" i="15"/>
  <c r="BI552" i="15"/>
  <c r="BH552" i="15"/>
  <c r="BG552" i="15"/>
  <c r="BF552" i="15"/>
  <c r="X552" i="15"/>
  <c r="V552" i="15"/>
  <c r="T552" i="15"/>
  <c r="P552" i="15"/>
  <c r="BI549" i="15"/>
  <c r="BH549" i="15"/>
  <c r="BG549" i="15"/>
  <c r="BF549" i="15"/>
  <c r="X549" i="15"/>
  <c r="V549" i="15"/>
  <c r="T549" i="15"/>
  <c r="P549" i="15"/>
  <c r="BI546" i="15"/>
  <c r="BH546" i="15"/>
  <c r="BG546" i="15"/>
  <c r="BF546" i="15"/>
  <c r="X546" i="15"/>
  <c r="V546" i="15"/>
  <c r="T546" i="15"/>
  <c r="P546" i="15"/>
  <c r="BI543" i="15"/>
  <c r="BH543" i="15"/>
  <c r="BG543" i="15"/>
  <c r="BF543" i="15"/>
  <c r="X543" i="15"/>
  <c r="V543" i="15"/>
  <c r="T543" i="15"/>
  <c r="P543" i="15"/>
  <c r="BI540" i="15"/>
  <c r="BH540" i="15"/>
  <c r="BG540" i="15"/>
  <c r="BF540" i="15"/>
  <c r="X540" i="15"/>
  <c r="V540" i="15"/>
  <c r="T540" i="15"/>
  <c r="P540" i="15"/>
  <c r="BI537" i="15"/>
  <c r="BH537" i="15"/>
  <c r="BG537" i="15"/>
  <c r="BF537" i="15"/>
  <c r="X537" i="15"/>
  <c r="V537" i="15"/>
  <c r="T537" i="15"/>
  <c r="P537" i="15"/>
  <c r="BI534" i="15"/>
  <c r="BH534" i="15"/>
  <c r="BG534" i="15"/>
  <c r="BF534" i="15"/>
  <c r="X534" i="15"/>
  <c r="V534" i="15"/>
  <c r="T534" i="15"/>
  <c r="P534" i="15"/>
  <c r="BI531" i="15"/>
  <c r="BH531" i="15"/>
  <c r="BG531" i="15"/>
  <c r="BF531" i="15"/>
  <c r="X531" i="15"/>
  <c r="V531" i="15"/>
  <c r="T531" i="15"/>
  <c r="P531" i="15"/>
  <c r="BI526" i="15"/>
  <c r="BH526" i="15"/>
  <c r="BG526" i="15"/>
  <c r="BF526" i="15"/>
  <c r="X526" i="15"/>
  <c r="V526" i="15"/>
  <c r="T526" i="15"/>
  <c r="P526" i="15"/>
  <c r="BI524" i="15"/>
  <c r="BH524" i="15"/>
  <c r="BG524" i="15"/>
  <c r="BF524" i="15"/>
  <c r="X524" i="15"/>
  <c r="V524" i="15"/>
  <c r="T524" i="15"/>
  <c r="P524" i="15"/>
  <c r="BI521" i="15"/>
  <c r="BH521" i="15"/>
  <c r="BG521" i="15"/>
  <c r="BF521" i="15"/>
  <c r="X521" i="15"/>
  <c r="V521" i="15"/>
  <c r="T521" i="15"/>
  <c r="P521" i="15"/>
  <c r="BI518" i="15"/>
  <c r="BH518" i="15"/>
  <c r="BG518" i="15"/>
  <c r="BF518" i="15"/>
  <c r="X518" i="15"/>
  <c r="V518" i="15"/>
  <c r="T518" i="15"/>
  <c r="P518" i="15"/>
  <c r="BI515" i="15"/>
  <c r="BH515" i="15"/>
  <c r="BG515" i="15"/>
  <c r="BF515" i="15"/>
  <c r="X515" i="15"/>
  <c r="V515" i="15"/>
  <c r="T515" i="15"/>
  <c r="P515" i="15"/>
  <c r="BI512" i="15"/>
  <c r="BH512" i="15"/>
  <c r="BG512" i="15"/>
  <c r="BF512" i="15"/>
  <c r="X512" i="15"/>
  <c r="V512" i="15"/>
  <c r="T512" i="15"/>
  <c r="P512" i="15"/>
  <c r="BI509" i="15"/>
  <c r="BH509" i="15"/>
  <c r="BG509" i="15"/>
  <c r="BF509" i="15"/>
  <c r="X509" i="15"/>
  <c r="V509" i="15"/>
  <c r="T509" i="15"/>
  <c r="P509" i="15"/>
  <c r="BI506" i="15"/>
  <c r="BH506" i="15"/>
  <c r="BG506" i="15"/>
  <c r="BF506" i="15"/>
  <c r="X506" i="15"/>
  <c r="V506" i="15"/>
  <c r="T506" i="15"/>
  <c r="P506" i="15"/>
  <c r="BI503" i="15"/>
  <c r="BH503" i="15"/>
  <c r="BG503" i="15"/>
  <c r="BF503" i="15"/>
  <c r="X503" i="15"/>
  <c r="V503" i="15"/>
  <c r="T503" i="15"/>
  <c r="P503" i="15"/>
  <c r="BI498" i="15"/>
  <c r="BH498" i="15"/>
  <c r="BG498" i="15"/>
  <c r="BF498" i="15"/>
  <c r="X498" i="15"/>
  <c r="V498" i="15"/>
  <c r="T498" i="15"/>
  <c r="P498" i="15"/>
  <c r="BI495" i="15"/>
  <c r="BH495" i="15"/>
  <c r="BG495" i="15"/>
  <c r="BF495" i="15"/>
  <c r="X495" i="15"/>
  <c r="V495" i="15"/>
  <c r="T495" i="15"/>
  <c r="P495" i="15"/>
  <c r="BI491" i="15"/>
  <c r="BH491" i="15"/>
  <c r="BG491" i="15"/>
  <c r="BF491" i="15"/>
  <c r="X491" i="15"/>
  <c r="V491" i="15"/>
  <c r="T491" i="15"/>
  <c r="P491" i="15"/>
  <c r="BI488" i="15"/>
  <c r="BH488" i="15"/>
  <c r="BG488" i="15"/>
  <c r="BF488" i="15"/>
  <c r="X488" i="15"/>
  <c r="V488" i="15"/>
  <c r="T488" i="15"/>
  <c r="P488" i="15"/>
  <c r="BI485" i="15"/>
  <c r="BH485" i="15"/>
  <c r="BG485" i="15"/>
  <c r="BF485" i="15"/>
  <c r="X485" i="15"/>
  <c r="V485" i="15"/>
  <c r="T485" i="15"/>
  <c r="P485" i="15"/>
  <c r="BI482" i="15"/>
  <c r="BH482" i="15"/>
  <c r="BG482" i="15"/>
  <c r="BF482" i="15"/>
  <c r="X482" i="15"/>
  <c r="V482" i="15"/>
  <c r="T482" i="15"/>
  <c r="P482" i="15"/>
  <c r="BI476" i="15"/>
  <c r="BH476" i="15"/>
  <c r="BG476" i="15"/>
  <c r="BF476" i="15"/>
  <c r="X476" i="15"/>
  <c r="V476" i="15"/>
  <c r="T476" i="15"/>
  <c r="P476" i="15"/>
  <c r="BI473" i="15"/>
  <c r="BH473" i="15"/>
  <c r="BG473" i="15"/>
  <c r="BF473" i="15"/>
  <c r="X473" i="15"/>
  <c r="V473" i="15"/>
  <c r="T473" i="15"/>
  <c r="P473" i="15"/>
  <c r="BI469" i="15"/>
  <c r="BH469" i="15"/>
  <c r="BG469" i="15"/>
  <c r="BF469" i="15"/>
  <c r="X469" i="15"/>
  <c r="V469" i="15"/>
  <c r="T469" i="15"/>
  <c r="P469" i="15"/>
  <c r="BI465" i="15"/>
  <c r="BH465" i="15"/>
  <c r="BG465" i="15"/>
  <c r="BF465" i="15"/>
  <c r="X465" i="15"/>
  <c r="V465" i="15"/>
  <c r="T465" i="15"/>
  <c r="P465" i="15"/>
  <c r="BI461" i="15"/>
  <c r="BH461" i="15"/>
  <c r="BG461" i="15"/>
  <c r="BF461" i="15"/>
  <c r="X461" i="15"/>
  <c r="V461" i="15"/>
  <c r="T461" i="15"/>
  <c r="P461" i="15"/>
  <c r="BI459" i="15"/>
  <c r="BH459" i="15"/>
  <c r="BG459" i="15"/>
  <c r="BF459" i="15"/>
  <c r="X459" i="15"/>
  <c r="V459" i="15"/>
  <c r="T459" i="15"/>
  <c r="P459" i="15"/>
  <c r="BI456" i="15"/>
  <c r="BH456" i="15"/>
  <c r="BG456" i="15"/>
  <c r="BF456" i="15"/>
  <c r="X456" i="15"/>
  <c r="V456" i="15"/>
  <c r="T456" i="15"/>
  <c r="P456" i="15"/>
  <c r="BI448" i="15"/>
  <c r="BH448" i="15"/>
  <c r="BG448" i="15"/>
  <c r="BF448" i="15"/>
  <c r="X448" i="15"/>
  <c r="V448" i="15"/>
  <c r="T448" i="15"/>
  <c r="P448" i="15"/>
  <c r="BI442" i="15"/>
  <c r="BH442" i="15"/>
  <c r="BG442" i="15"/>
  <c r="BF442" i="15"/>
  <c r="X442" i="15"/>
  <c r="V442" i="15"/>
  <c r="T442" i="15"/>
  <c r="P442" i="15"/>
  <c r="BI436" i="15"/>
  <c r="BH436" i="15"/>
  <c r="BG436" i="15"/>
  <c r="BF436" i="15"/>
  <c r="X436" i="15"/>
  <c r="V436" i="15"/>
  <c r="T436" i="15"/>
  <c r="P436" i="15"/>
  <c r="BI430" i="15"/>
  <c r="BH430" i="15"/>
  <c r="BG430" i="15"/>
  <c r="BF430" i="15"/>
  <c r="X430" i="15"/>
  <c r="V430" i="15"/>
  <c r="T430" i="15"/>
  <c r="P430" i="15"/>
  <c r="BI424" i="15"/>
  <c r="BH424" i="15"/>
  <c r="BG424" i="15"/>
  <c r="BF424" i="15"/>
  <c r="X424" i="15"/>
  <c r="V424" i="15"/>
  <c r="T424" i="15"/>
  <c r="P424" i="15"/>
  <c r="BI418" i="15"/>
  <c r="BH418" i="15"/>
  <c r="BG418" i="15"/>
  <c r="BF418" i="15"/>
  <c r="X418" i="15"/>
  <c r="V418" i="15"/>
  <c r="T418" i="15"/>
  <c r="P418" i="15"/>
  <c r="BI412" i="15"/>
  <c r="BH412" i="15"/>
  <c r="BG412" i="15"/>
  <c r="BF412" i="15"/>
  <c r="X412" i="15"/>
  <c r="V412" i="15"/>
  <c r="T412" i="15"/>
  <c r="P412" i="15"/>
  <c r="BI406" i="15"/>
  <c r="BH406" i="15"/>
  <c r="BG406" i="15"/>
  <c r="BF406" i="15"/>
  <c r="X406" i="15"/>
  <c r="V406" i="15"/>
  <c r="T406" i="15"/>
  <c r="P406" i="15"/>
  <c r="BI400" i="15"/>
  <c r="BH400" i="15"/>
  <c r="BG400" i="15"/>
  <c r="BF400" i="15"/>
  <c r="X400" i="15"/>
  <c r="V400" i="15"/>
  <c r="T400" i="15"/>
  <c r="P400" i="15"/>
  <c r="BI394" i="15"/>
  <c r="BH394" i="15"/>
  <c r="BG394" i="15"/>
  <c r="BF394" i="15"/>
  <c r="X394" i="15"/>
  <c r="V394" i="15"/>
  <c r="T394" i="15"/>
  <c r="P394" i="15"/>
  <c r="BI388" i="15"/>
  <c r="BH388" i="15"/>
  <c r="BG388" i="15"/>
  <c r="BF388" i="15"/>
  <c r="X388" i="15"/>
  <c r="V388" i="15"/>
  <c r="T388" i="15"/>
  <c r="P388" i="15"/>
  <c r="BI382" i="15"/>
  <c r="BH382" i="15"/>
  <c r="BG382" i="15"/>
  <c r="BF382" i="15"/>
  <c r="X382" i="15"/>
  <c r="V382" i="15"/>
  <c r="T382" i="15"/>
  <c r="P382" i="15"/>
  <c r="BI376" i="15"/>
  <c r="BH376" i="15"/>
  <c r="BG376" i="15"/>
  <c r="BF376" i="15"/>
  <c r="X376" i="15"/>
  <c r="V376" i="15"/>
  <c r="T376" i="15"/>
  <c r="P376" i="15"/>
  <c r="BI370" i="15"/>
  <c r="BH370" i="15"/>
  <c r="BG370" i="15"/>
  <c r="BF370" i="15"/>
  <c r="X370" i="15"/>
  <c r="V370" i="15"/>
  <c r="T370" i="15"/>
  <c r="P370" i="15"/>
  <c r="BI364" i="15"/>
  <c r="BH364" i="15"/>
  <c r="BG364" i="15"/>
  <c r="BF364" i="15"/>
  <c r="X364" i="15"/>
  <c r="V364" i="15"/>
  <c r="T364" i="15"/>
  <c r="P364" i="15"/>
  <c r="BI358" i="15"/>
  <c r="BH358" i="15"/>
  <c r="BG358" i="15"/>
  <c r="BF358" i="15"/>
  <c r="X358" i="15"/>
  <c r="V358" i="15"/>
  <c r="T358" i="15"/>
  <c r="P358" i="15"/>
  <c r="BI352" i="15"/>
  <c r="BH352" i="15"/>
  <c r="BG352" i="15"/>
  <c r="BF352" i="15"/>
  <c r="X352" i="15"/>
  <c r="V352" i="15"/>
  <c r="T352" i="15"/>
  <c r="P352" i="15"/>
  <c r="BI346" i="15"/>
  <c r="BH346" i="15"/>
  <c r="BG346" i="15"/>
  <c r="BF346" i="15"/>
  <c r="X346" i="15"/>
  <c r="V346" i="15"/>
  <c r="T346" i="15"/>
  <c r="P346" i="15"/>
  <c r="BI340" i="15"/>
  <c r="BH340" i="15"/>
  <c r="BG340" i="15"/>
  <c r="BF340" i="15"/>
  <c r="X340" i="15"/>
  <c r="V340" i="15"/>
  <c r="T340" i="15"/>
  <c r="P340" i="15"/>
  <c r="BI334" i="15"/>
  <c r="BH334" i="15"/>
  <c r="BG334" i="15"/>
  <c r="BF334" i="15"/>
  <c r="X334" i="15"/>
  <c r="V334" i="15"/>
  <c r="T334" i="15"/>
  <c r="P334" i="15"/>
  <c r="BI328" i="15"/>
  <c r="BH328" i="15"/>
  <c r="BG328" i="15"/>
  <c r="BF328" i="15"/>
  <c r="X328" i="15"/>
  <c r="V328" i="15"/>
  <c r="T328" i="15"/>
  <c r="P328" i="15"/>
  <c r="BI323" i="15"/>
  <c r="BH323" i="15"/>
  <c r="BG323" i="15"/>
  <c r="BF323" i="15"/>
  <c r="X323" i="15"/>
  <c r="V323" i="15"/>
  <c r="T323" i="15"/>
  <c r="P323" i="15"/>
  <c r="BI320" i="15"/>
  <c r="BH320" i="15"/>
  <c r="BG320" i="15"/>
  <c r="BF320" i="15"/>
  <c r="X320" i="15"/>
  <c r="V320" i="15"/>
  <c r="T320" i="15"/>
  <c r="P320" i="15"/>
  <c r="BI318" i="15"/>
  <c r="BH318" i="15"/>
  <c r="BG318" i="15"/>
  <c r="BF318" i="15"/>
  <c r="X318" i="15"/>
  <c r="V318" i="15"/>
  <c r="T318" i="15"/>
  <c r="P318" i="15"/>
  <c r="BI315" i="15"/>
  <c r="BH315" i="15"/>
  <c r="BG315" i="15"/>
  <c r="BF315" i="15"/>
  <c r="X315" i="15"/>
  <c r="V315" i="15"/>
  <c r="T315" i="15"/>
  <c r="P315" i="15"/>
  <c r="BI309" i="15"/>
  <c r="BH309" i="15"/>
  <c r="BG309" i="15"/>
  <c r="BF309" i="15"/>
  <c r="X309" i="15"/>
  <c r="V309" i="15"/>
  <c r="T309" i="15"/>
  <c r="P309" i="15"/>
  <c r="BI303" i="15"/>
  <c r="BH303" i="15"/>
  <c r="BG303" i="15"/>
  <c r="BF303" i="15"/>
  <c r="X303" i="15"/>
  <c r="V303" i="15"/>
  <c r="T303" i="15"/>
  <c r="P303" i="15"/>
  <c r="BI297" i="15"/>
  <c r="BH297" i="15"/>
  <c r="BG297" i="15"/>
  <c r="BF297" i="15"/>
  <c r="X297" i="15"/>
  <c r="V297" i="15"/>
  <c r="T297" i="15"/>
  <c r="P297" i="15"/>
  <c r="BI291" i="15"/>
  <c r="BH291" i="15"/>
  <c r="BG291" i="15"/>
  <c r="BF291" i="15"/>
  <c r="X291" i="15"/>
  <c r="V291" i="15"/>
  <c r="T291" i="15"/>
  <c r="P291" i="15"/>
  <c r="BI285" i="15"/>
  <c r="BH285" i="15"/>
  <c r="BG285" i="15"/>
  <c r="BF285" i="15"/>
  <c r="X285" i="15"/>
  <c r="V285" i="15"/>
  <c r="T285" i="15"/>
  <c r="P285" i="15"/>
  <c r="BI279" i="15"/>
  <c r="BH279" i="15"/>
  <c r="BG279" i="15"/>
  <c r="BF279" i="15"/>
  <c r="X279" i="15"/>
  <c r="V279" i="15"/>
  <c r="T279" i="15"/>
  <c r="P279" i="15"/>
  <c r="BI273" i="15"/>
  <c r="BH273" i="15"/>
  <c r="BG273" i="15"/>
  <c r="BF273" i="15"/>
  <c r="X273" i="15"/>
  <c r="V273" i="15"/>
  <c r="T273" i="15"/>
  <c r="P273" i="15"/>
  <c r="BI267" i="15"/>
  <c r="BH267" i="15"/>
  <c r="BG267" i="15"/>
  <c r="BF267" i="15"/>
  <c r="X267" i="15"/>
  <c r="V267" i="15"/>
  <c r="T267" i="15"/>
  <c r="P267" i="15"/>
  <c r="BI261" i="15"/>
  <c r="BH261" i="15"/>
  <c r="BG261" i="15"/>
  <c r="BF261" i="15"/>
  <c r="X261" i="15"/>
  <c r="V261" i="15"/>
  <c r="T261" i="15"/>
  <c r="P261" i="15"/>
  <c r="BI255" i="15"/>
  <c r="BH255" i="15"/>
  <c r="BG255" i="15"/>
  <c r="BF255" i="15"/>
  <c r="X255" i="15"/>
  <c r="V255" i="15"/>
  <c r="T255" i="15"/>
  <c r="P255" i="15"/>
  <c r="BI249" i="15"/>
  <c r="BH249" i="15"/>
  <c r="BG249" i="15"/>
  <c r="BF249" i="15"/>
  <c r="X249" i="15"/>
  <c r="V249" i="15"/>
  <c r="T249" i="15"/>
  <c r="P249" i="15"/>
  <c r="BI243" i="15"/>
  <c r="BH243" i="15"/>
  <c r="BG243" i="15"/>
  <c r="BF243" i="15"/>
  <c r="X243" i="15"/>
  <c r="V243" i="15"/>
  <c r="T243" i="15"/>
  <c r="P243" i="15"/>
  <c r="BI237" i="15"/>
  <c r="BH237" i="15"/>
  <c r="BG237" i="15"/>
  <c r="BF237" i="15"/>
  <c r="X237" i="15"/>
  <c r="V237" i="15"/>
  <c r="T237" i="15"/>
  <c r="P237" i="15"/>
  <c r="BI231" i="15"/>
  <c r="BH231" i="15"/>
  <c r="BG231" i="15"/>
  <c r="BF231" i="15"/>
  <c r="X231" i="15"/>
  <c r="V231" i="15"/>
  <c r="T231" i="15"/>
  <c r="P231" i="15"/>
  <c r="BI225" i="15"/>
  <c r="BH225" i="15"/>
  <c r="BG225" i="15"/>
  <c r="BF225" i="15"/>
  <c r="X225" i="15"/>
  <c r="V225" i="15"/>
  <c r="T225" i="15"/>
  <c r="P225" i="15"/>
  <c r="BI219" i="15"/>
  <c r="BH219" i="15"/>
  <c r="BG219" i="15"/>
  <c r="BF219" i="15"/>
  <c r="X219" i="15"/>
  <c r="V219" i="15"/>
  <c r="T219" i="15"/>
  <c r="P219" i="15"/>
  <c r="BI213" i="15"/>
  <c r="BH213" i="15"/>
  <c r="BG213" i="15"/>
  <c r="BF213" i="15"/>
  <c r="X213" i="15"/>
  <c r="V213" i="15"/>
  <c r="T213" i="15"/>
  <c r="P213" i="15"/>
  <c r="BI207" i="15"/>
  <c r="BH207" i="15"/>
  <c r="BG207" i="15"/>
  <c r="BF207" i="15"/>
  <c r="X207" i="15"/>
  <c r="V207" i="15"/>
  <c r="T207" i="15"/>
  <c r="P207" i="15"/>
  <c r="BI201" i="15"/>
  <c r="BH201" i="15"/>
  <c r="BG201" i="15"/>
  <c r="BF201" i="15"/>
  <c r="X201" i="15"/>
  <c r="V201" i="15"/>
  <c r="T201" i="15"/>
  <c r="P201" i="15"/>
  <c r="BI195" i="15"/>
  <c r="BH195" i="15"/>
  <c r="BG195" i="15"/>
  <c r="BF195" i="15"/>
  <c r="X195" i="15"/>
  <c r="V195" i="15"/>
  <c r="T195" i="15"/>
  <c r="P195" i="15"/>
  <c r="BI189" i="15"/>
  <c r="BH189" i="15"/>
  <c r="BG189" i="15"/>
  <c r="BF189" i="15"/>
  <c r="X189" i="15"/>
  <c r="V189" i="15"/>
  <c r="T189" i="15"/>
  <c r="P189" i="15"/>
  <c r="BI183" i="15"/>
  <c r="BH183" i="15"/>
  <c r="BG183" i="15"/>
  <c r="BF183" i="15"/>
  <c r="X183" i="15"/>
  <c r="V183" i="15"/>
  <c r="T183" i="15"/>
  <c r="P183" i="15"/>
  <c r="BI177" i="15"/>
  <c r="BH177" i="15"/>
  <c r="BG177" i="15"/>
  <c r="BF177" i="15"/>
  <c r="X177" i="15"/>
  <c r="V177" i="15"/>
  <c r="T177" i="15"/>
  <c r="P177" i="15"/>
  <c r="BI171" i="15"/>
  <c r="BH171" i="15"/>
  <c r="BG171" i="15"/>
  <c r="BF171" i="15"/>
  <c r="X171" i="15"/>
  <c r="V171" i="15"/>
  <c r="T171" i="15"/>
  <c r="P171" i="15"/>
  <c r="BI165" i="15"/>
  <c r="BH165" i="15"/>
  <c r="BG165" i="15"/>
  <c r="BF165" i="15"/>
  <c r="X165" i="15"/>
  <c r="V165" i="15"/>
  <c r="T165" i="15"/>
  <c r="P165" i="15"/>
  <c r="BI159" i="15"/>
  <c r="BH159" i="15"/>
  <c r="BG159" i="15"/>
  <c r="BF159" i="15"/>
  <c r="X159" i="15"/>
  <c r="V159" i="15"/>
  <c r="T159" i="15"/>
  <c r="P159" i="15"/>
  <c r="BI153" i="15"/>
  <c r="BH153" i="15"/>
  <c r="BG153" i="15"/>
  <c r="BF153" i="15"/>
  <c r="X153" i="15"/>
  <c r="V153" i="15"/>
  <c r="T153" i="15"/>
  <c r="P153" i="15"/>
  <c r="BI147" i="15"/>
  <c r="BH147" i="15"/>
  <c r="BG147" i="15"/>
  <c r="BF147" i="15"/>
  <c r="X147" i="15"/>
  <c r="V147" i="15"/>
  <c r="T147" i="15"/>
  <c r="P147" i="15"/>
  <c r="BI141" i="15"/>
  <c r="BH141" i="15"/>
  <c r="BG141" i="15"/>
  <c r="BF141" i="15"/>
  <c r="X141" i="15"/>
  <c r="V141" i="15"/>
  <c r="T141" i="15"/>
  <c r="P141" i="15"/>
  <c r="BI135" i="15"/>
  <c r="BH135" i="15"/>
  <c r="BG135" i="15"/>
  <c r="BF135" i="15"/>
  <c r="X135" i="15"/>
  <c r="V135" i="15"/>
  <c r="T135" i="15"/>
  <c r="P135" i="15"/>
  <c r="BI129" i="15"/>
  <c r="BH129" i="15"/>
  <c r="BG129" i="15"/>
  <c r="BF129" i="15"/>
  <c r="X129" i="15"/>
  <c r="V129" i="15"/>
  <c r="T129" i="15"/>
  <c r="P129" i="15"/>
  <c r="BI123" i="15"/>
  <c r="BH123" i="15"/>
  <c r="BG123" i="15"/>
  <c r="BF123" i="15"/>
  <c r="X123" i="15"/>
  <c r="V123" i="15"/>
  <c r="T123" i="15"/>
  <c r="P123" i="15"/>
  <c r="BI117" i="15"/>
  <c r="BH117" i="15"/>
  <c r="BG117" i="15"/>
  <c r="BF117" i="15"/>
  <c r="X117" i="15"/>
  <c r="V117" i="15"/>
  <c r="T117" i="15"/>
  <c r="P117" i="15"/>
  <c r="BI111" i="15"/>
  <c r="BH111" i="15"/>
  <c r="BG111" i="15"/>
  <c r="BF111" i="15"/>
  <c r="X111" i="15"/>
  <c r="V111" i="15"/>
  <c r="T111" i="15"/>
  <c r="P111" i="15"/>
  <c r="BI105" i="15"/>
  <c r="BH105" i="15"/>
  <c r="BG105" i="15"/>
  <c r="BF105" i="15"/>
  <c r="X105" i="15"/>
  <c r="V105" i="15"/>
  <c r="T105" i="15"/>
  <c r="P105" i="15"/>
  <c r="BI99" i="15"/>
  <c r="BH99" i="15"/>
  <c r="BG99" i="15"/>
  <c r="BF99" i="15"/>
  <c r="X99" i="15"/>
  <c r="V99" i="15"/>
  <c r="T99" i="15"/>
  <c r="P99" i="15"/>
  <c r="BI94" i="15"/>
  <c r="BH94" i="15"/>
  <c r="BG94" i="15"/>
  <c r="BF94" i="15"/>
  <c r="X94" i="15"/>
  <c r="V94" i="15"/>
  <c r="T94" i="15"/>
  <c r="P94" i="15"/>
  <c r="J88" i="15"/>
  <c r="F87" i="15"/>
  <c r="F85" i="15"/>
  <c r="E83" i="15"/>
  <c r="J57" i="15"/>
  <c r="F56" i="15"/>
  <c r="F54" i="15"/>
  <c r="E52" i="15"/>
  <c r="J21" i="15"/>
  <c r="E21" i="15"/>
  <c r="J87" i="15" s="1"/>
  <c r="J20" i="15"/>
  <c r="J18" i="15"/>
  <c r="E18" i="15"/>
  <c r="F57" i="15" s="1"/>
  <c r="J17" i="15"/>
  <c r="J12" i="15"/>
  <c r="J85" i="15" s="1"/>
  <c r="E7" i="15"/>
  <c r="E81" i="15"/>
  <c r="K39" i="14"/>
  <c r="K38" i="14"/>
  <c r="BA67" i="1"/>
  <c r="K37" i="14"/>
  <c r="AZ67" i="1"/>
  <c r="BI443" i="14"/>
  <c r="BH443" i="14"/>
  <c r="BG443" i="14"/>
  <c r="BF443" i="14"/>
  <c r="X443" i="14"/>
  <c r="V443" i="14"/>
  <c r="T443" i="14"/>
  <c r="P443" i="14"/>
  <c r="BI440" i="14"/>
  <c r="BH440" i="14"/>
  <c r="BG440" i="14"/>
  <c r="BF440" i="14"/>
  <c r="X440" i="14"/>
  <c r="V440" i="14"/>
  <c r="T440" i="14"/>
  <c r="P440" i="14"/>
  <c r="BI436" i="14"/>
  <c r="BH436" i="14"/>
  <c r="BG436" i="14"/>
  <c r="BF436" i="14"/>
  <c r="X436" i="14"/>
  <c r="V436" i="14"/>
  <c r="T436" i="14"/>
  <c r="P436" i="14"/>
  <c r="BI433" i="14"/>
  <c r="BH433" i="14"/>
  <c r="BG433" i="14"/>
  <c r="BF433" i="14"/>
  <c r="X433" i="14"/>
  <c r="V433" i="14"/>
  <c r="T433" i="14"/>
  <c r="P433" i="14"/>
  <c r="BI429" i="14"/>
  <c r="BH429" i="14"/>
  <c r="BG429" i="14"/>
  <c r="BF429" i="14"/>
  <c r="X429" i="14"/>
  <c r="V429" i="14"/>
  <c r="T429" i="14"/>
  <c r="P429" i="14"/>
  <c r="BI426" i="14"/>
  <c r="BH426" i="14"/>
  <c r="BG426" i="14"/>
  <c r="BF426" i="14"/>
  <c r="X426" i="14"/>
  <c r="V426" i="14"/>
  <c r="T426" i="14"/>
  <c r="P426" i="14"/>
  <c r="BI423" i="14"/>
  <c r="BH423" i="14"/>
  <c r="BG423" i="14"/>
  <c r="BF423" i="14"/>
  <c r="X423" i="14"/>
  <c r="V423" i="14"/>
  <c r="T423" i="14"/>
  <c r="P423" i="14"/>
  <c r="BI420" i="14"/>
  <c r="BH420" i="14"/>
  <c r="BG420" i="14"/>
  <c r="BF420" i="14"/>
  <c r="X420" i="14"/>
  <c r="V420" i="14"/>
  <c r="T420" i="14"/>
  <c r="P420" i="14"/>
  <c r="BI417" i="14"/>
  <c r="BH417" i="14"/>
  <c r="BG417" i="14"/>
  <c r="BF417" i="14"/>
  <c r="X417" i="14"/>
  <c r="V417" i="14"/>
  <c r="T417" i="14"/>
  <c r="P417" i="14"/>
  <c r="BI414" i="14"/>
  <c r="BH414" i="14"/>
  <c r="BG414" i="14"/>
  <c r="BF414" i="14"/>
  <c r="X414" i="14"/>
  <c r="V414" i="14"/>
  <c r="T414" i="14"/>
  <c r="P414" i="14"/>
  <c r="BI411" i="14"/>
  <c r="BH411" i="14"/>
  <c r="BG411" i="14"/>
  <c r="BF411" i="14"/>
  <c r="X411" i="14"/>
  <c r="V411" i="14"/>
  <c r="T411" i="14"/>
  <c r="P411" i="14"/>
  <c r="BI408" i="14"/>
  <c r="BH408" i="14"/>
  <c r="BG408" i="14"/>
  <c r="BF408" i="14"/>
  <c r="X408" i="14"/>
  <c r="V408" i="14"/>
  <c r="T408" i="14"/>
  <c r="P408" i="14"/>
  <c r="BI405" i="14"/>
  <c r="BH405" i="14"/>
  <c r="BG405" i="14"/>
  <c r="BF405" i="14"/>
  <c r="X405" i="14"/>
  <c r="V405" i="14"/>
  <c r="T405" i="14"/>
  <c r="P405" i="14"/>
  <c r="BI402" i="14"/>
  <c r="BH402" i="14"/>
  <c r="BG402" i="14"/>
  <c r="BF402" i="14"/>
  <c r="X402" i="14"/>
  <c r="V402" i="14"/>
  <c r="T402" i="14"/>
  <c r="P402" i="14"/>
  <c r="BI397" i="14"/>
  <c r="BH397" i="14"/>
  <c r="BG397" i="14"/>
  <c r="BF397" i="14"/>
  <c r="X397" i="14"/>
  <c r="V397" i="14"/>
  <c r="T397" i="14"/>
  <c r="P397" i="14"/>
  <c r="BI393" i="14"/>
  <c r="BH393" i="14"/>
  <c r="BG393" i="14"/>
  <c r="BF393" i="14"/>
  <c r="X393" i="14"/>
  <c r="V393" i="14"/>
  <c r="T393" i="14"/>
  <c r="P393" i="14"/>
  <c r="BI390" i="14"/>
  <c r="BH390" i="14"/>
  <c r="BG390" i="14"/>
  <c r="BF390" i="14"/>
  <c r="X390" i="14"/>
  <c r="V390" i="14"/>
  <c r="T390" i="14"/>
  <c r="P390" i="14"/>
  <c r="BI387" i="14"/>
  <c r="BH387" i="14"/>
  <c r="BG387" i="14"/>
  <c r="BF387" i="14"/>
  <c r="X387" i="14"/>
  <c r="V387" i="14"/>
  <c r="T387" i="14"/>
  <c r="P387" i="14"/>
  <c r="BI384" i="14"/>
  <c r="BH384" i="14"/>
  <c r="BG384" i="14"/>
  <c r="BF384" i="14"/>
  <c r="X384" i="14"/>
  <c r="V384" i="14"/>
  <c r="T384" i="14"/>
  <c r="P384" i="14"/>
  <c r="BI379" i="14"/>
  <c r="BH379" i="14"/>
  <c r="BG379" i="14"/>
  <c r="BF379" i="14"/>
  <c r="X379" i="14"/>
  <c r="V379" i="14"/>
  <c r="T379" i="14"/>
  <c r="P379" i="14"/>
  <c r="BI375" i="14"/>
  <c r="BH375" i="14"/>
  <c r="BG375" i="14"/>
  <c r="BF375" i="14"/>
  <c r="X375" i="14"/>
  <c r="V375" i="14"/>
  <c r="T375" i="14"/>
  <c r="P375" i="14"/>
  <c r="BI371" i="14"/>
  <c r="BH371" i="14"/>
  <c r="BG371" i="14"/>
  <c r="BF371" i="14"/>
  <c r="X371" i="14"/>
  <c r="V371" i="14"/>
  <c r="T371" i="14"/>
  <c r="P371" i="14"/>
  <c r="BI369" i="14"/>
  <c r="BH369" i="14"/>
  <c r="BG369" i="14"/>
  <c r="BF369" i="14"/>
  <c r="X369" i="14"/>
  <c r="V369" i="14"/>
  <c r="T369" i="14"/>
  <c r="P369" i="14"/>
  <c r="BI366" i="14"/>
  <c r="BH366" i="14"/>
  <c r="BG366" i="14"/>
  <c r="BF366" i="14"/>
  <c r="X366" i="14"/>
  <c r="V366" i="14"/>
  <c r="T366" i="14"/>
  <c r="P366" i="14"/>
  <c r="BI358" i="14"/>
  <c r="BH358" i="14"/>
  <c r="BG358" i="14"/>
  <c r="BF358" i="14"/>
  <c r="X358" i="14"/>
  <c r="V358" i="14"/>
  <c r="T358" i="14"/>
  <c r="P358" i="14"/>
  <c r="BI352" i="14"/>
  <c r="BH352" i="14"/>
  <c r="BG352" i="14"/>
  <c r="BF352" i="14"/>
  <c r="X352" i="14"/>
  <c r="V352" i="14"/>
  <c r="T352" i="14"/>
  <c r="P352" i="14"/>
  <c r="BI346" i="14"/>
  <c r="BH346" i="14"/>
  <c r="BG346" i="14"/>
  <c r="BF346" i="14"/>
  <c r="X346" i="14"/>
  <c r="V346" i="14"/>
  <c r="T346" i="14"/>
  <c r="P346" i="14"/>
  <c r="BI340" i="14"/>
  <c r="BH340" i="14"/>
  <c r="BG340" i="14"/>
  <c r="BF340" i="14"/>
  <c r="X340" i="14"/>
  <c r="V340" i="14"/>
  <c r="T340" i="14"/>
  <c r="P340" i="14"/>
  <c r="BI334" i="14"/>
  <c r="BH334" i="14"/>
  <c r="BG334" i="14"/>
  <c r="BF334" i="14"/>
  <c r="X334" i="14"/>
  <c r="V334" i="14"/>
  <c r="T334" i="14"/>
  <c r="P334" i="14"/>
  <c r="BI328" i="14"/>
  <c r="BH328" i="14"/>
  <c r="BG328" i="14"/>
  <c r="BF328" i="14"/>
  <c r="X328" i="14"/>
  <c r="V328" i="14"/>
  <c r="T328" i="14"/>
  <c r="P328" i="14"/>
  <c r="BI322" i="14"/>
  <c r="BH322" i="14"/>
  <c r="BG322" i="14"/>
  <c r="BF322" i="14"/>
  <c r="X322" i="14"/>
  <c r="V322" i="14"/>
  <c r="T322" i="14"/>
  <c r="P322" i="14"/>
  <c r="BI316" i="14"/>
  <c r="BH316" i="14"/>
  <c r="BG316" i="14"/>
  <c r="BF316" i="14"/>
  <c r="X316" i="14"/>
  <c r="V316" i="14"/>
  <c r="T316" i="14"/>
  <c r="P316" i="14"/>
  <c r="BI311" i="14"/>
  <c r="BH311" i="14"/>
  <c r="BG311" i="14"/>
  <c r="BF311" i="14"/>
  <c r="X311" i="14"/>
  <c r="V311" i="14"/>
  <c r="T311" i="14"/>
  <c r="P311" i="14"/>
  <c r="BI308" i="14"/>
  <c r="BH308" i="14"/>
  <c r="BG308" i="14"/>
  <c r="BF308" i="14"/>
  <c r="X308" i="14"/>
  <c r="V308" i="14"/>
  <c r="T308" i="14"/>
  <c r="P308" i="14"/>
  <c r="BI306" i="14"/>
  <c r="BH306" i="14"/>
  <c r="BG306" i="14"/>
  <c r="BF306" i="14"/>
  <c r="X306" i="14"/>
  <c r="V306" i="14"/>
  <c r="T306" i="14"/>
  <c r="P306" i="14"/>
  <c r="BI303" i="14"/>
  <c r="BH303" i="14"/>
  <c r="BG303" i="14"/>
  <c r="BF303" i="14"/>
  <c r="X303" i="14"/>
  <c r="V303" i="14"/>
  <c r="T303" i="14"/>
  <c r="P303" i="14"/>
  <c r="BI297" i="14"/>
  <c r="BH297" i="14"/>
  <c r="BG297" i="14"/>
  <c r="BF297" i="14"/>
  <c r="X297" i="14"/>
  <c r="V297" i="14"/>
  <c r="T297" i="14"/>
  <c r="P297" i="14"/>
  <c r="BI291" i="14"/>
  <c r="BH291" i="14"/>
  <c r="BG291" i="14"/>
  <c r="BF291" i="14"/>
  <c r="X291" i="14"/>
  <c r="V291" i="14"/>
  <c r="T291" i="14"/>
  <c r="P291" i="14"/>
  <c r="BI285" i="14"/>
  <c r="BH285" i="14"/>
  <c r="BG285" i="14"/>
  <c r="BF285" i="14"/>
  <c r="X285" i="14"/>
  <c r="V285" i="14"/>
  <c r="T285" i="14"/>
  <c r="P285" i="14"/>
  <c r="BI279" i="14"/>
  <c r="BH279" i="14"/>
  <c r="BG279" i="14"/>
  <c r="BF279" i="14"/>
  <c r="X279" i="14"/>
  <c r="V279" i="14"/>
  <c r="T279" i="14"/>
  <c r="P279" i="14"/>
  <c r="BI273" i="14"/>
  <c r="BH273" i="14"/>
  <c r="BG273" i="14"/>
  <c r="BF273" i="14"/>
  <c r="X273" i="14"/>
  <c r="V273" i="14"/>
  <c r="T273" i="14"/>
  <c r="P273" i="14"/>
  <c r="BI267" i="14"/>
  <c r="BH267" i="14"/>
  <c r="BG267" i="14"/>
  <c r="BF267" i="14"/>
  <c r="X267" i="14"/>
  <c r="V267" i="14"/>
  <c r="T267" i="14"/>
  <c r="P267" i="14"/>
  <c r="BI261" i="14"/>
  <c r="BH261" i="14"/>
  <c r="BG261" i="14"/>
  <c r="BF261" i="14"/>
  <c r="X261" i="14"/>
  <c r="V261" i="14"/>
  <c r="T261" i="14"/>
  <c r="P261" i="14"/>
  <c r="BI255" i="14"/>
  <c r="BH255" i="14"/>
  <c r="BG255" i="14"/>
  <c r="BF255" i="14"/>
  <c r="X255" i="14"/>
  <c r="V255" i="14"/>
  <c r="T255" i="14"/>
  <c r="P255" i="14"/>
  <c r="BI249" i="14"/>
  <c r="BH249" i="14"/>
  <c r="BG249" i="14"/>
  <c r="BF249" i="14"/>
  <c r="X249" i="14"/>
  <c r="V249" i="14"/>
  <c r="T249" i="14"/>
  <c r="P249" i="14"/>
  <c r="BI243" i="14"/>
  <c r="BH243" i="14"/>
  <c r="BG243" i="14"/>
  <c r="BF243" i="14"/>
  <c r="X243" i="14"/>
  <c r="V243" i="14"/>
  <c r="T243" i="14"/>
  <c r="P243" i="14"/>
  <c r="BI237" i="14"/>
  <c r="BH237" i="14"/>
  <c r="BG237" i="14"/>
  <c r="BF237" i="14"/>
  <c r="X237" i="14"/>
  <c r="V237" i="14"/>
  <c r="T237" i="14"/>
  <c r="P237" i="14"/>
  <c r="BI231" i="14"/>
  <c r="BH231" i="14"/>
  <c r="BG231" i="14"/>
  <c r="BF231" i="14"/>
  <c r="X231" i="14"/>
  <c r="V231" i="14"/>
  <c r="T231" i="14"/>
  <c r="P231" i="14"/>
  <c r="BI225" i="14"/>
  <c r="BH225" i="14"/>
  <c r="BG225" i="14"/>
  <c r="BF225" i="14"/>
  <c r="X225" i="14"/>
  <c r="V225" i="14"/>
  <c r="T225" i="14"/>
  <c r="P225" i="14"/>
  <c r="BI219" i="14"/>
  <c r="BH219" i="14"/>
  <c r="BG219" i="14"/>
  <c r="BF219" i="14"/>
  <c r="X219" i="14"/>
  <c r="V219" i="14"/>
  <c r="T219" i="14"/>
  <c r="P219" i="14"/>
  <c r="BI213" i="14"/>
  <c r="BH213" i="14"/>
  <c r="BG213" i="14"/>
  <c r="BF213" i="14"/>
  <c r="X213" i="14"/>
  <c r="V213" i="14"/>
  <c r="T213" i="14"/>
  <c r="P213" i="14"/>
  <c r="BI207" i="14"/>
  <c r="BH207" i="14"/>
  <c r="BG207" i="14"/>
  <c r="BF207" i="14"/>
  <c r="X207" i="14"/>
  <c r="V207" i="14"/>
  <c r="T207" i="14"/>
  <c r="P207" i="14"/>
  <c r="BI201" i="14"/>
  <c r="BH201" i="14"/>
  <c r="BG201" i="14"/>
  <c r="BF201" i="14"/>
  <c r="X201" i="14"/>
  <c r="V201" i="14"/>
  <c r="T201" i="14"/>
  <c r="P201" i="14"/>
  <c r="BI195" i="14"/>
  <c r="BH195" i="14"/>
  <c r="BG195" i="14"/>
  <c r="BF195" i="14"/>
  <c r="X195" i="14"/>
  <c r="V195" i="14"/>
  <c r="T195" i="14"/>
  <c r="P195" i="14"/>
  <c r="BI189" i="14"/>
  <c r="BH189" i="14"/>
  <c r="BG189" i="14"/>
  <c r="BF189" i="14"/>
  <c r="X189" i="14"/>
  <c r="V189" i="14"/>
  <c r="T189" i="14"/>
  <c r="P189" i="14"/>
  <c r="BI183" i="14"/>
  <c r="BH183" i="14"/>
  <c r="BG183" i="14"/>
  <c r="BF183" i="14"/>
  <c r="X183" i="14"/>
  <c r="V183" i="14"/>
  <c r="T183" i="14"/>
  <c r="P183" i="14"/>
  <c r="BI177" i="14"/>
  <c r="BH177" i="14"/>
  <c r="BG177" i="14"/>
  <c r="BF177" i="14"/>
  <c r="X177" i="14"/>
  <c r="V177" i="14"/>
  <c r="T177" i="14"/>
  <c r="P177" i="14"/>
  <c r="BI171" i="14"/>
  <c r="BH171" i="14"/>
  <c r="BG171" i="14"/>
  <c r="BF171" i="14"/>
  <c r="X171" i="14"/>
  <c r="V171" i="14"/>
  <c r="T171" i="14"/>
  <c r="P171" i="14"/>
  <c r="BI165" i="14"/>
  <c r="BH165" i="14"/>
  <c r="BG165" i="14"/>
  <c r="BF165" i="14"/>
  <c r="X165" i="14"/>
  <c r="V165" i="14"/>
  <c r="T165" i="14"/>
  <c r="P165" i="14"/>
  <c r="BI159" i="14"/>
  <c r="BH159" i="14"/>
  <c r="BG159" i="14"/>
  <c r="BF159" i="14"/>
  <c r="X159" i="14"/>
  <c r="V159" i="14"/>
  <c r="T159" i="14"/>
  <c r="P159" i="14"/>
  <c r="BI153" i="14"/>
  <c r="BH153" i="14"/>
  <c r="BG153" i="14"/>
  <c r="BF153" i="14"/>
  <c r="X153" i="14"/>
  <c r="V153" i="14"/>
  <c r="T153" i="14"/>
  <c r="P153" i="14"/>
  <c r="BI147" i="14"/>
  <c r="BH147" i="14"/>
  <c r="BG147" i="14"/>
  <c r="BF147" i="14"/>
  <c r="X147" i="14"/>
  <c r="V147" i="14"/>
  <c r="T147" i="14"/>
  <c r="P147" i="14"/>
  <c r="BI141" i="14"/>
  <c r="BH141" i="14"/>
  <c r="BG141" i="14"/>
  <c r="BF141" i="14"/>
  <c r="X141" i="14"/>
  <c r="V141" i="14"/>
  <c r="T141" i="14"/>
  <c r="P141" i="14"/>
  <c r="BI135" i="14"/>
  <c r="BH135" i="14"/>
  <c r="BG135" i="14"/>
  <c r="BF135" i="14"/>
  <c r="X135" i="14"/>
  <c r="V135" i="14"/>
  <c r="T135" i="14"/>
  <c r="P135" i="14"/>
  <c r="BI129" i="14"/>
  <c r="BH129" i="14"/>
  <c r="BG129" i="14"/>
  <c r="BF129" i="14"/>
  <c r="X129" i="14"/>
  <c r="V129" i="14"/>
  <c r="T129" i="14"/>
  <c r="P129" i="14"/>
  <c r="BI123" i="14"/>
  <c r="BH123" i="14"/>
  <c r="BG123" i="14"/>
  <c r="BF123" i="14"/>
  <c r="X123" i="14"/>
  <c r="V123" i="14"/>
  <c r="T123" i="14"/>
  <c r="P123" i="14"/>
  <c r="BI117" i="14"/>
  <c r="BH117" i="14"/>
  <c r="BG117" i="14"/>
  <c r="BF117" i="14"/>
  <c r="X117" i="14"/>
  <c r="V117" i="14"/>
  <c r="T117" i="14"/>
  <c r="P117" i="14"/>
  <c r="BI111" i="14"/>
  <c r="BH111" i="14"/>
  <c r="BG111" i="14"/>
  <c r="BF111" i="14"/>
  <c r="X111" i="14"/>
  <c r="V111" i="14"/>
  <c r="T111" i="14"/>
  <c r="P111" i="14"/>
  <c r="BI105" i="14"/>
  <c r="BH105" i="14"/>
  <c r="BG105" i="14"/>
  <c r="BF105" i="14"/>
  <c r="X105" i="14"/>
  <c r="V105" i="14"/>
  <c r="T105" i="14"/>
  <c r="P105" i="14"/>
  <c r="BI99" i="14"/>
  <c r="BH99" i="14"/>
  <c r="BG99" i="14"/>
  <c r="BF99" i="14"/>
  <c r="X99" i="14"/>
  <c r="V99" i="14"/>
  <c r="T99" i="14"/>
  <c r="P99" i="14"/>
  <c r="BI94" i="14"/>
  <c r="BH94" i="14"/>
  <c r="BG94" i="14"/>
  <c r="BF94" i="14"/>
  <c r="X94" i="14"/>
  <c r="V94" i="14"/>
  <c r="T94" i="14"/>
  <c r="P94" i="14"/>
  <c r="J88" i="14"/>
  <c r="F87" i="14"/>
  <c r="F85" i="14"/>
  <c r="E83" i="14"/>
  <c r="J57" i="14"/>
  <c r="F56" i="14"/>
  <c r="F54" i="14"/>
  <c r="E52" i="14"/>
  <c r="J21" i="14"/>
  <c r="E21" i="14"/>
  <c r="J87" i="14" s="1"/>
  <c r="J20" i="14"/>
  <c r="J18" i="14"/>
  <c r="E18" i="14"/>
  <c r="F57" i="14" s="1"/>
  <c r="J17" i="14"/>
  <c r="J12" i="14"/>
  <c r="J85" i="14" s="1"/>
  <c r="E7" i="14"/>
  <c r="E50" i="14"/>
  <c r="K39" i="13"/>
  <c r="K38" i="13"/>
  <c r="BA66" i="1"/>
  <c r="K37" i="13"/>
  <c r="AZ66" i="1" s="1"/>
  <c r="BI447" i="13"/>
  <c r="BH447" i="13"/>
  <c r="BG447" i="13"/>
  <c r="BF447" i="13"/>
  <c r="X447" i="13"/>
  <c r="V447" i="13"/>
  <c r="T447" i="13"/>
  <c r="P447" i="13"/>
  <c r="BI444" i="13"/>
  <c r="BH444" i="13"/>
  <c r="BG444" i="13"/>
  <c r="BF444" i="13"/>
  <c r="X444" i="13"/>
  <c r="V444" i="13"/>
  <c r="T444" i="13"/>
  <c r="P444" i="13"/>
  <c r="BI440" i="13"/>
  <c r="BH440" i="13"/>
  <c r="BG440" i="13"/>
  <c r="BF440" i="13"/>
  <c r="X440" i="13"/>
  <c r="V440" i="13"/>
  <c r="T440" i="13"/>
  <c r="P440" i="13"/>
  <c r="BI437" i="13"/>
  <c r="BH437" i="13"/>
  <c r="BG437" i="13"/>
  <c r="BF437" i="13"/>
  <c r="X437" i="13"/>
  <c r="V437" i="13"/>
  <c r="T437" i="13"/>
  <c r="P437" i="13"/>
  <c r="BI433" i="13"/>
  <c r="BH433" i="13"/>
  <c r="BG433" i="13"/>
  <c r="BF433" i="13"/>
  <c r="X433" i="13"/>
  <c r="V433" i="13"/>
  <c r="T433" i="13"/>
  <c r="P433" i="13"/>
  <c r="BI430" i="13"/>
  <c r="BH430" i="13"/>
  <c r="BG430" i="13"/>
  <c r="BF430" i="13"/>
  <c r="X430" i="13"/>
  <c r="V430" i="13"/>
  <c r="T430" i="13"/>
  <c r="P430" i="13"/>
  <c r="BI427" i="13"/>
  <c r="BH427" i="13"/>
  <c r="BG427" i="13"/>
  <c r="BF427" i="13"/>
  <c r="X427" i="13"/>
  <c r="V427" i="13"/>
  <c r="T427" i="13"/>
  <c r="P427" i="13"/>
  <c r="BI424" i="13"/>
  <c r="BH424" i="13"/>
  <c r="BG424" i="13"/>
  <c r="BF424" i="13"/>
  <c r="X424" i="13"/>
  <c r="V424" i="13"/>
  <c r="T424" i="13"/>
  <c r="P424" i="13"/>
  <c r="BI421" i="13"/>
  <c r="BH421" i="13"/>
  <c r="BG421" i="13"/>
  <c r="BF421" i="13"/>
  <c r="X421" i="13"/>
  <c r="V421" i="13"/>
  <c r="T421" i="13"/>
  <c r="P421" i="13"/>
  <c r="BI418" i="13"/>
  <c r="BH418" i="13"/>
  <c r="BG418" i="13"/>
  <c r="BF418" i="13"/>
  <c r="X418" i="13"/>
  <c r="V418" i="13"/>
  <c r="T418" i="13"/>
  <c r="P418" i="13"/>
  <c r="BI415" i="13"/>
  <c r="BH415" i="13"/>
  <c r="BG415" i="13"/>
  <c r="BF415" i="13"/>
  <c r="X415" i="13"/>
  <c r="V415" i="13"/>
  <c r="T415" i="13"/>
  <c r="P415" i="13"/>
  <c r="BI412" i="13"/>
  <c r="BH412" i="13"/>
  <c r="BG412" i="13"/>
  <c r="BF412" i="13"/>
  <c r="X412" i="13"/>
  <c r="V412" i="13"/>
  <c r="T412" i="13"/>
  <c r="P412" i="13"/>
  <c r="BI409" i="13"/>
  <c r="BH409" i="13"/>
  <c r="BG409" i="13"/>
  <c r="BF409" i="13"/>
  <c r="X409" i="13"/>
  <c r="V409" i="13"/>
  <c r="T409" i="13"/>
  <c r="P409" i="13"/>
  <c r="BI406" i="13"/>
  <c r="BH406" i="13"/>
  <c r="BG406" i="13"/>
  <c r="BF406" i="13"/>
  <c r="X406" i="13"/>
  <c r="V406" i="13"/>
  <c r="T406" i="13"/>
  <c r="P406" i="13"/>
  <c r="BI401" i="13"/>
  <c r="BH401" i="13"/>
  <c r="BG401" i="13"/>
  <c r="BF401" i="13"/>
  <c r="X401" i="13"/>
  <c r="V401" i="13"/>
  <c r="T401" i="13"/>
  <c r="P401" i="13"/>
  <c r="BI397" i="13"/>
  <c r="BH397" i="13"/>
  <c r="BG397" i="13"/>
  <c r="BF397" i="13"/>
  <c r="X397" i="13"/>
  <c r="V397" i="13"/>
  <c r="T397" i="13"/>
  <c r="P397" i="13"/>
  <c r="BI394" i="13"/>
  <c r="BH394" i="13"/>
  <c r="BG394" i="13"/>
  <c r="BF394" i="13"/>
  <c r="X394" i="13"/>
  <c r="V394" i="13"/>
  <c r="T394" i="13"/>
  <c r="P394" i="13"/>
  <c r="BI391" i="13"/>
  <c r="BH391" i="13"/>
  <c r="BG391" i="13"/>
  <c r="BF391" i="13"/>
  <c r="X391" i="13"/>
  <c r="V391" i="13"/>
  <c r="T391" i="13"/>
  <c r="P391" i="13"/>
  <c r="BI388" i="13"/>
  <c r="BH388" i="13"/>
  <c r="BG388" i="13"/>
  <c r="BF388" i="13"/>
  <c r="X388" i="13"/>
  <c r="V388" i="13"/>
  <c r="T388" i="13"/>
  <c r="P388" i="13"/>
  <c r="BI383" i="13"/>
  <c r="BH383" i="13"/>
  <c r="BG383" i="13"/>
  <c r="BF383" i="13"/>
  <c r="X383" i="13"/>
  <c r="V383" i="13"/>
  <c r="T383" i="13"/>
  <c r="P383" i="13"/>
  <c r="BI379" i="13"/>
  <c r="BH379" i="13"/>
  <c r="BG379" i="13"/>
  <c r="BF379" i="13"/>
  <c r="X379" i="13"/>
  <c r="V379" i="13"/>
  <c r="T379" i="13"/>
  <c r="P379" i="13"/>
  <c r="BI375" i="13"/>
  <c r="BH375" i="13"/>
  <c r="BG375" i="13"/>
  <c r="BF375" i="13"/>
  <c r="X375" i="13"/>
  <c r="V375" i="13"/>
  <c r="T375" i="13"/>
  <c r="P375" i="13"/>
  <c r="BI371" i="13"/>
  <c r="BH371" i="13"/>
  <c r="BG371" i="13"/>
  <c r="BF371" i="13"/>
  <c r="X371" i="13"/>
  <c r="V371" i="13"/>
  <c r="T371" i="13"/>
  <c r="P371" i="13"/>
  <c r="BI369" i="13"/>
  <c r="BH369" i="13"/>
  <c r="BG369" i="13"/>
  <c r="BF369" i="13"/>
  <c r="X369" i="13"/>
  <c r="V369" i="13"/>
  <c r="T369" i="13"/>
  <c r="P369" i="13"/>
  <c r="BI366" i="13"/>
  <c r="BH366" i="13"/>
  <c r="BG366" i="13"/>
  <c r="BF366" i="13"/>
  <c r="X366" i="13"/>
  <c r="V366" i="13"/>
  <c r="T366" i="13"/>
  <c r="P366" i="13"/>
  <c r="BI358" i="13"/>
  <c r="BH358" i="13"/>
  <c r="BG358" i="13"/>
  <c r="BF358" i="13"/>
  <c r="X358" i="13"/>
  <c r="V358" i="13"/>
  <c r="T358" i="13"/>
  <c r="P358" i="13"/>
  <c r="BI352" i="13"/>
  <c r="BH352" i="13"/>
  <c r="BG352" i="13"/>
  <c r="BF352" i="13"/>
  <c r="X352" i="13"/>
  <c r="V352" i="13"/>
  <c r="T352" i="13"/>
  <c r="P352" i="13"/>
  <c r="BI346" i="13"/>
  <c r="BH346" i="13"/>
  <c r="BG346" i="13"/>
  <c r="BF346" i="13"/>
  <c r="X346" i="13"/>
  <c r="V346" i="13"/>
  <c r="T346" i="13"/>
  <c r="P346" i="13"/>
  <c r="BI340" i="13"/>
  <c r="BH340" i="13"/>
  <c r="BG340" i="13"/>
  <c r="BF340" i="13"/>
  <c r="X340" i="13"/>
  <c r="V340" i="13"/>
  <c r="T340" i="13"/>
  <c r="P340" i="13"/>
  <c r="BI334" i="13"/>
  <c r="BH334" i="13"/>
  <c r="BG334" i="13"/>
  <c r="BF334" i="13"/>
  <c r="X334" i="13"/>
  <c r="V334" i="13"/>
  <c r="T334" i="13"/>
  <c r="P334" i="13"/>
  <c r="BI328" i="13"/>
  <c r="BH328" i="13"/>
  <c r="BG328" i="13"/>
  <c r="BF328" i="13"/>
  <c r="X328" i="13"/>
  <c r="V328" i="13"/>
  <c r="T328" i="13"/>
  <c r="P328" i="13"/>
  <c r="BI322" i="13"/>
  <c r="BH322" i="13"/>
  <c r="BG322" i="13"/>
  <c r="BF322" i="13"/>
  <c r="X322" i="13"/>
  <c r="V322" i="13"/>
  <c r="T322" i="13"/>
  <c r="P322" i="13"/>
  <c r="BI316" i="13"/>
  <c r="BH316" i="13"/>
  <c r="BG316" i="13"/>
  <c r="BF316" i="13"/>
  <c r="X316" i="13"/>
  <c r="V316" i="13"/>
  <c r="T316" i="13"/>
  <c r="P316" i="13"/>
  <c r="BI310" i="13"/>
  <c r="BH310" i="13"/>
  <c r="BG310" i="13"/>
  <c r="BF310" i="13"/>
  <c r="X310" i="13"/>
  <c r="V310" i="13"/>
  <c r="T310" i="13"/>
  <c r="P310" i="13"/>
  <c r="BI304" i="13"/>
  <c r="BH304" i="13"/>
  <c r="BG304" i="13"/>
  <c r="BF304" i="13"/>
  <c r="X304" i="13"/>
  <c r="V304" i="13"/>
  <c r="T304" i="13"/>
  <c r="P304" i="13"/>
  <c r="BI298" i="13"/>
  <c r="BH298" i="13"/>
  <c r="BG298" i="13"/>
  <c r="BF298" i="13"/>
  <c r="X298" i="13"/>
  <c r="V298" i="13"/>
  <c r="T298" i="13"/>
  <c r="P298" i="13"/>
  <c r="BI292" i="13"/>
  <c r="BH292" i="13"/>
  <c r="BG292" i="13"/>
  <c r="BF292" i="13"/>
  <c r="X292" i="13"/>
  <c r="V292" i="13"/>
  <c r="T292" i="13"/>
  <c r="P292" i="13"/>
  <c r="BI287" i="13"/>
  <c r="BH287" i="13"/>
  <c r="BG287" i="13"/>
  <c r="BF287" i="13"/>
  <c r="X287" i="13"/>
  <c r="V287" i="13"/>
  <c r="T287" i="13"/>
  <c r="P287" i="13"/>
  <c r="BI284" i="13"/>
  <c r="BH284" i="13"/>
  <c r="BG284" i="13"/>
  <c r="BF284" i="13"/>
  <c r="X284" i="13"/>
  <c r="V284" i="13"/>
  <c r="T284" i="13"/>
  <c r="P284" i="13"/>
  <c r="BI282" i="13"/>
  <c r="BH282" i="13"/>
  <c r="BG282" i="13"/>
  <c r="BF282" i="13"/>
  <c r="X282" i="13"/>
  <c r="V282" i="13"/>
  <c r="T282" i="13"/>
  <c r="P282" i="13"/>
  <c r="BI279" i="13"/>
  <c r="BH279" i="13"/>
  <c r="BG279" i="13"/>
  <c r="BF279" i="13"/>
  <c r="X279" i="13"/>
  <c r="V279" i="13"/>
  <c r="T279" i="13"/>
  <c r="P279" i="13"/>
  <c r="BI273" i="13"/>
  <c r="BH273" i="13"/>
  <c r="BG273" i="13"/>
  <c r="BF273" i="13"/>
  <c r="X273" i="13"/>
  <c r="V273" i="13"/>
  <c r="T273" i="13"/>
  <c r="P273" i="13"/>
  <c r="BI267" i="13"/>
  <c r="BH267" i="13"/>
  <c r="BG267" i="13"/>
  <c r="BF267" i="13"/>
  <c r="X267" i="13"/>
  <c r="V267" i="13"/>
  <c r="T267" i="13"/>
  <c r="P267" i="13"/>
  <c r="BI261" i="13"/>
  <c r="BH261" i="13"/>
  <c r="BG261" i="13"/>
  <c r="BF261" i="13"/>
  <c r="X261" i="13"/>
  <c r="V261" i="13"/>
  <c r="T261" i="13"/>
  <c r="P261" i="13"/>
  <c r="BI255" i="13"/>
  <c r="BH255" i="13"/>
  <c r="BG255" i="13"/>
  <c r="BF255" i="13"/>
  <c r="X255" i="13"/>
  <c r="V255" i="13"/>
  <c r="T255" i="13"/>
  <c r="P255" i="13"/>
  <c r="BI249" i="13"/>
  <c r="BH249" i="13"/>
  <c r="BG249" i="13"/>
  <c r="BF249" i="13"/>
  <c r="X249" i="13"/>
  <c r="V249" i="13"/>
  <c r="T249" i="13"/>
  <c r="P249" i="13"/>
  <c r="BI243" i="13"/>
  <c r="BH243" i="13"/>
  <c r="BG243" i="13"/>
  <c r="BF243" i="13"/>
  <c r="X243" i="13"/>
  <c r="V243" i="13"/>
  <c r="T243" i="13"/>
  <c r="P243" i="13"/>
  <c r="BI237" i="13"/>
  <c r="BH237" i="13"/>
  <c r="BG237" i="13"/>
  <c r="BF237" i="13"/>
  <c r="X237" i="13"/>
  <c r="V237" i="13"/>
  <c r="T237" i="13"/>
  <c r="P237" i="13"/>
  <c r="BI231" i="13"/>
  <c r="BH231" i="13"/>
  <c r="BG231" i="13"/>
  <c r="BF231" i="13"/>
  <c r="X231" i="13"/>
  <c r="V231" i="13"/>
  <c r="T231" i="13"/>
  <c r="P231" i="13"/>
  <c r="BI225" i="13"/>
  <c r="BH225" i="13"/>
  <c r="BG225" i="13"/>
  <c r="BF225" i="13"/>
  <c r="X225" i="13"/>
  <c r="V225" i="13"/>
  <c r="T225" i="13"/>
  <c r="P225" i="13"/>
  <c r="BI219" i="13"/>
  <c r="BH219" i="13"/>
  <c r="BG219" i="13"/>
  <c r="BF219" i="13"/>
  <c r="X219" i="13"/>
  <c r="V219" i="13"/>
  <c r="T219" i="13"/>
  <c r="P219" i="13"/>
  <c r="BI213" i="13"/>
  <c r="BH213" i="13"/>
  <c r="BG213" i="13"/>
  <c r="BF213" i="13"/>
  <c r="X213" i="13"/>
  <c r="V213" i="13"/>
  <c r="T213" i="13"/>
  <c r="P213" i="13"/>
  <c r="BI207" i="13"/>
  <c r="BH207" i="13"/>
  <c r="BG207" i="13"/>
  <c r="BF207" i="13"/>
  <c r="X207" i="13"/>
  <c r="V207" i="13"/>
  <c r="T207" i="13"/>
  <c r="P207" i="13"/>
  <c r="BI201" i="13"/>
  <c r="BH201" i="13"/>
  <c r="BG201" i="13"/>
  <c r="BF201" i="13"/>
  <c r="X201" i="13"/>
  <c r="V201" i="13"/>
  <c r="T201" i="13"/>
  <c r="P201" i="13"/>
  <c r="BI195" i="13"/>
  <c r="BH195" i="13"/>
  <c r="BG195" i="13"/>
  <c r="BF195" i="13"/>
  <c r="X195" i="13"/>
  <c r="V195" i="13"/>
  <c r="T195" i="13"/>
  <c r="P195" i="13"/>
  <c r="BI189" i="13"/>
  <c r="BH189" i="13"/>
  <c r="BG189" i="13"/>
  <c r="BF189" i="13"/>
  <c r="X189" i="13"/>
  <c r="V189" i="13"/>
  <c r="T189" i="13"/>
  <c r="P189" i="13"/>
  <c r="BI183" i="13"/>
  <c r="BH183" i="13"/>
  <c r="BG183" i="13"/>
  <c r="BF183" i="13"/>
  <c r="X183" i="13"/>
  <c r="V183" i="13"/>
  <c r="T183" i="13"/>
  <c r="P183" i="13"/>
  <c r="BI177" i="13"/>
  <c r="BH177" i="13"/>
  <c r="BG177" i="13"/>
  <c r="BF177" i="13"/>
  <c r="X177" i="13"/>
  <c r="V177" i="13"/>
  <c r="T177" i="13"/>
  <c r="P177" i="13"/>
  <c r="BI171" i="13"/>
  <c r="BH171" i="13"/>
  <c r="BG171" i="13"/>
  <c r="BF171" i="13"/>
  <c r="X171" i="13"/>
  <c r="V171" i="13"/>
  <c r="T171" i="13"/>
  <c r="P171" i="13"/>
  <c r="BI165" i="13"/>
  <c r="BH165" i="13"/>
  <c r="BG165" i="13"/>
  <c r="BF165" i="13"/>
  <c r="X165" i="13"/>
  <c r="V165" i="13"/>
  <c r="T165" i="13"/>
  <c r="P165" i="13"/>
  <c r="BI159" i="13"/>
  <c r="BH159" i="13"/>
  <c r="BG159" i="13"/>
  <c r="BF159" i="13"/>
  <c r="X159" i="13"/>
  <c r="V159" i="13"/>
  <c r="T159" i="13"/>
  <c r="P159" i="13"/>
  <c r="BI153" i="13"/>
  <c r="BH153" i="13"/>
  <c r="BG153" i="13"/>
  <c r="BF153" i="13"/>
  <c r="X153" i="13"/>
  <c r="V153" i="13"/>
  <c r="T153" i="13"/>
  <c r="P153" i="13"/>
  <c r="BI147" i="13"/>
  <c r="BH147" i="13"/>
  <c r="BG147" i="13"/>
  <c r="BF147" i="13"/>
  <c r="X147" i="13"/>
  <c r="V147" i="13"/>
  <c r="T147" i="13"/>
  <c r="P147" i="13"/>
  <c r="BI141" i="13"/>
  <c r="BH141" i="13"/>
  <c r="BG141" i="13"/>
  <c r="BF141" i="13"/>
  <c r="X141" i="13"/>
  <c r="V141" i="13"/>
  <c r="T141" i="13"/>
  <c r="P141" i="13"/>
  <c r="BI135" i="13"/>
  <c r="BH135" i="13"/>
  <c r="BG135" i="13"/>
  <c r="BF135" i="13"/>
  <c r="X135" i="13"/>
  <c r="V135" i="13"/>
  <c r="T135" i="13"/>
  <c r="P135" i="13"/>
  <c r="BI129" i="13"/>
  <c r="BH129" i="13"/>
  <c r="BG129" i="13"/>
  <c r="BF129" i="13"/>
  <c r="X129" i="13"/>
  <c r="V129" i="13"/>
  <c r="T129" i="13"/>
  <c r="P129" i="13"/>
  <c r="BI123" i="13"/>
  <c r="BH123" i="13"/>
  <c r="BG123" i="13"/>
  <c r="BF123" i="13"/>
  <c r="X123" i="13"/>
  <c r="V123" i="13"/>
  <c r="T123" i="13"/>
  <c r="P123" i="13"/>
  <c r="BI117" i="13"/>
  <c r="BH117" i="13"/>
  <c r="BG117" i="13"/>
  <c r="BF117" i="13"/>
  <c r="X117" i="13"/>
  <c r="V117" i="13"/>
  <c r="T117" i="13"/>
  <c r="P117" i="13"/>
  <c r="BI111" i="13"/>
  <c r="BH111" i="13"/>
  <c r="BG111" i="13"/>
  <c r="BF111" i="13"/>
  <c r="X111" i="13"/>
  <c r="V111" i="13"/>
  <c r="T111" i="13"/>
  <c r="P111" i="13"/>
  <c r="BI105" i="13"/>
  <c r="BH105" i="13"/>
  <c r="BG105" i="13"/>
  <c r="BF105" i="13"/>
  <c r="X105" i="13"/>
  <c r="V105" i="13"/>
  <c r="T105" i="13"/>
  <c r="P105" i="13"/>
  <c r="BI99" i="13"/>
  <c r="BH99" i="13"/>
  <c r="BG99" i="13"/>
  <c r="BF99" i="13"/>
  <c r="X99" i="13"/>
  <c r="V99" i="13"/>
  <c r="T99" i="13"/>
  <c r="P99" i="13"/>
  <c r="BI94" i="13"/>
  <c r="BH94" i="13"/>
  <c r="BG94" i="13"/>
  <c r="BF94" i="13"/>
  <c r="X94" i="13"/>
  <c r="V94" i="13"/>
  <c r="T94" i="13"/>
  <c r="P94" i="13"/>
  <c r="J88" i="13"/>
  <c r="F87" i="13"/>
  <c r="F85" i="13"/>
  <c r="E83" i="13"/>
  <c r="J57" i="13"/>
  <c r="F56" i="13"/>
  <c r="F54" i="13"/>
  <c r="E52" i="13"/>
  <c r="J21" i="13"/>
  <c r="E21" i="13"/>
  <c r="J56" i="13" s="1"/>
  <c r="J20" i="13"/>
  <c r="J18" i="13"/>
  <c r="E18" i="13"/>
  <c r="F88" i="13" s="1"/>
  <c r="J17" i="13"/>
  <c r="J12" i="13"/>
  <c r="J85" i="13"/>
  <c r="E7" i="13"/>
  <c r="E81" i="13"/>
  <c r="K39" i="12"/>
  <c r="K38" i="12"/>
  <c r="BA65" i="1" s="1"/>
  <c r="K37" i="12"/>
  <c r="AZ65" i="1"/>
  <c r="BI329" i="12"/>
  <c r="BH329" i="12"/>
  <c r="BG329" i="12"/>
  <c r="BF329" i="12"/>
  <c r="X329" i="12"/>
  <c r="V329" i="12"/>
  <c r="T329" i="12"/>
  <c r="P329" i="12"/>
  <c r="BI327" i="12"/>
  <c r="BH327" i="12"/>
  <c r="BG327" i="12"/>
  <c r="BF327" i="12"/>
  <c r="X327" i="12"/>
  <c r="V327" i="12"/>
  <c r="T327" i="12"/>
  <c r="P327" i="12"/>
  <c r="BI325" i="12"/>
  <c r="BH325" i="12"/>
  <c r="BG325" i="12"/>
  <c r="BF325" i="12"/>
  <c r="X325" i="12"/>
  <c r="V325" i="12"/>
  <c r="T325" i="12"/>
  <c r="P325" i="12"/>
  <c r="BI320" i="12"/>
  <c r="BH320" i="12"/>
  <c r="BG320" i="12"/>
  <c r="BF320" i="12"/>
  <c r="X320" i="12"/>
  <c r="V320" i="12"/>
  <c r="T320" i="12"/>
  <c r="P320" i="12"/>
  <c r="BI317" i="12"/>
  <c r="BH317" i="12"/>
  <c r="BG317" i="12"/>
  <c r="BF317" i="12"/>
  <c r="X317" i="12"/>
  <c r="V317" i="12"/>
  <c r="T317" i="12"/>
  <c r="P317" i="12"/>
  <c r="BI314" i="12"/>
  <c r="BH314" i="12"/>
  <c r="BG314" i="12"/>
  <c r="BF314" i="12"/>
  <c r="X314" i="12"/>
  <c r="V314" i="12"/>
  <c r="T314" i="12"/>
  <c r="P314" i="12"/>
  <c r="BI311" i="12"/>
  <c r="BH311" i="12"/>
  <c r="BG311" i="12"/>
  <c r="BF311" i="12"/>
  <c r="X311" i="12"/>
  <c r="V311" i="12"/>
  <c r="T311" i="12"/>
  <c r="P311" i="12"/>
  <c r="BI306" i="12"/>
  <c r="BH306" i="12"/>
  <c r="BG306" i="12"/>
  <c r="BF306" i="12"/>
  <c r="X306" i="12"/>
  <c r="V306" i="12"/>
  <c r="T306" i="12"/>
  <c r="P306" i="12"/>
  <c r="BI303" i="12"/>
  <c r="BH303" i="12"/>
  <c r="BG303" i="12"/>
  <c r="BF303" i="12"/>
  <c r="X303" i="12"/>
  <c r="V303" i="12"/>
  <c r="T303" i="12"/>
  <c r="P303" i="12"/>
  <c r="BI298" i="12"/>
  <c r="BH298" i="12"/>
  <c r="BG298" i="12"/>
  <c r="BF298" i="12"/>
  <c r="X298" i="12"/>
  <c r="V298" i="12"/>
  <c r="T298" i="12"/>
  <c r="P298" i="12"/>
  <c r="BI290" i="12"/>
  <c r="BH290" i="12"/>
  <c r="BG290" i="12"/>
  <c r="BF290" i="12"/>
  <c r="X290" i="12"/>
  <c r="V290" i="12"/>
  <c r="T290" i="12"/>
  <c r="P290" i="12"/>
  <c r="BI280" i="12"/>
  <c r="BH280" i="12"/>
  <c r="BG280" i="12"/>
  <c r="BF280" i="12"/>
  <c r="X280" i="12"/>
  <c r="V280" i="12"/>
  <c r="T280" i="12"/>
  <c r="P280" i="12"/>
  <c r="BI277" i="12"/>
  <c r="BH277" i="12"/>
  <c r="BG277" i="12"/>
  <c r="BF277" i="12"/>
  <c r="X277" i="12"/>
  <c r="V277" i="12"/>
  <c r="T277" i="12"/>
  <c r="P277" i="12"/>
  <c r="BI275" i="12"/>
  <c r="BH275" i="12"/>
  <c r="BG275" i="12"/>
  <c r="BF275" i="12"/>
  <c r="X275" i="12"/>
  <c r="V275" i="12"/>
  <c r="T275" i="12"/>
  <c r="P275" i="12"/>
  <c r="BI269" i="12"/>
  <c r="BH269" i="12"/>
  <c r="BG269" i="12"/>
  <c r="BF269" i="12"/>
  <c r="X269" i="12"/>
  <c r="V269" i="12"/>
  <c r="T269" i="12"/>
  <c r="P269" i="12"/>
  <c r="BI264" i="12"/>
  <c r="BH264" i="12"/>
  <c r="BG264" i="12"/>
  <c r="BF264" i="12"/>
  <c r="X264" i="12"/>
  <c r="V264" i="12"/>
  <c r="T264" i="12"/>
  <c r="P264" i="12"/>
  <c r="BI261" i="12"/>
  <c r="BH261" i="12"/>
  <c r="BG261" i="12"/>
  <c r="BF261" i="12"/>
  <c r="X261" i="12"/>
  <c r="V261" i="12"/>
  <c r="T261" i="12"/>
  <c r="P261" i="12"/>
  <c r="BI258" i="12"/>
  <c r="BH258" i="12"/>
  <c r="BG258" i="12"/>
  <c r="BF258" i="12"/>
  <c r="X258" i="12"/>
  <c r="V258" i="12"/>
  <c r="T258" i="12"/>
  <c r="P258" i="12"/>
  <c r="BI253" i="12"/>
  <c r="BH253" i="12"/>
  <c r="BG253" i="12"/>
  <c r="BF253" i="12"/>
  <c r="X253" i="12"/>
  <c r="V253" i="12"/>
  <c r="T253" i="12"/>
  <c r="P253" i="12"/>
  <c r="BI249" i="12"/>
  <c r="BH249" i="12"/>
  <c r="BG249" i="12"/>
  <c r="BF249" i="12"/>
  <c r="X249" i="12"/>
  <c r="V249" i="12"/>
  <c r="T249" i="12"/>
  <c r="P249" i="12"/>
  <c r="BI246" i="12"/>
  <c r="BH246" i="12"/>
  <c r="BG246" i="12"/>
  <c r="BF246" i="12"/>
  <c r="X246" i="12"/>
  <c r="V246" i="12"/>
  <c r="T246" i="12"/>
  <c r="P246" i="12"/>
  <c r="BI243" i="12"/>
  <c r="BH243" i="12"/>
  <c r="BG243" i="12"/>
  <c r="BF243" i="12"/>
  <c r="X243" i="12"/>
  <c r="V243" i="12"/>
  <c r="T243" i="12"/>
  <c r="P243" i="12"/>
  <c r="BI240" i="12"/>
  <c r="BH240" i="12"/>
  <c r="BG240" i="12"/>
  <c r="BF240" i="12"/>
  <c r="X240" i="12"/>
  <c r="V240" i="12"/>
  <c r="T240" i="12"/>
  <c r="P240" i="12"/>
  <c r="BI237" i="12"/>
  <c r="BH237" i="12"/>
  <c r="BG237" i="12"/>
  <c r="BF237" i="12"/>
  <c r="X237" i="12"/>
  <c r="V237" i="12"/>
  <c r="T237" i="12"/>
  <c r="P237" i="12"/>
  <c r="BI234" i="12"/>
  <c r="BH234" i="12"/>
  <c r="BG234" i="12"/>
  <c r="BF234" i="12"/>
  <c r="X234" i="12"/>
  <c r="V234" i="12"/>
  <c r="T234" i="12"/>
  <c r="P234" i="12"/>
  <c r="BI231" i="12"/>
  <c r="BH231" i="12"/>
  <c r="BG231" i="12"/>
  <c r="BF231" i="12"/>
  <c r="X231" i="12"/>
  <c r="V231" i="12"/>
  <c r="T231" i="12"/>
  <c r="P231" i="12"/>
  <c r="BI228" i="12"/>
  <c r="BH228" i="12"/>
  <c r="BG228" i="12"/>
  <c r="BF228" i="12"/>
  <c r="X228" i="12"/>
  <c r="V228" i="12"/>
  <c r="T228" i="12"/>
  <c r="P228" i="12"/>
  <c r="BI220" i="12"/>
  <c r="BH220" i="12"/>
  <c r="BG220" i="12"/>
  <c r="BF220" i="12"/>
  <c r="X220" i="12"/>
  <c r="V220" i="12"/>
  <c r="T220" i="12"/>
  <c r="P220" i="12"/>
  <c r="BI217" i="12"/>
  <c r="BH217" i="12"/>
  <c r="BG217" i="12"/>
  <c r="BF217" i="12"/>
  <c r="X217" i="12"/>
  <c r="V217" i="12"/>
  <c r="T217" i="12"/>
  <c r="P217" i="12"/>
  <c r="BI214" i="12"/>
  <c r="BH214" i="12"/>
  <c r="BG214" i="12"/>
  <c r="BF214" i="12"/>
  <c r="X214" i="12"/>
  <c r="V214" i="12"/>
  <c r="T214" i="12"/>
  <c r="P214" i="12"/>
  <c r="BI210" i="12"/>
  <c r="BH210" i="12"/>
  <c r="BG210" i="12"/>
  <c r="BF210" i="12"/>
  <c r="X210" i="12"/>
  <c r="V210" i="12"/>
  <c r="T210" i="12"/>
  <c r="P210" i="12"/>
  <c r="BI205" i="12"/>
  <c r="BH205" i="12"/>
  <c r="BG205" i="12"/>
  <c r="BF205" i="12"/>
  <c r="X205" i="12"/>
  <c r="V205" i="12"/>
  <c r="T205" i="12"/>
  <c r="P205" i="12"/>
  <c r="BI201" i="12"/>
  <c r="BH201" i="12"/>
  <c r="BG201" i="12"/>
  <c r="BF201" i="12"/>
  <c r="X201" i="12"/>
  <c r="V201" i="12"/>
  <c r="T201" i="12"/>
  <c r="P201" i="12"/>
  <c r="BI199" i="12"/>
  <c r="BH199" i="12"/>
  <c r="BG199" i="12"/>
  <c r="BF199" i="12"/>
  <c r="X199" i="12"/>
  <c r="V199" i="12"/>
  <c r="T199" i="12"/>
  <c r="P199" i="12"/>
  <c r="BI196" i="12"/>
  <c r="BH196" i="12"/>
  <c r="BG196" i="12"/>
  <c r="BF196" i="12"/>
  <c r="X196" i="12"/>
  <c r="V196" i="12"/>
  <c r="T196" i="12"/>
  <c r="P196" i="12"/>
  <c r="BI194" i="12"/>
  <c r="BH194" i="12"/>
  <c r="BG194" i="12"/>
  <c r="BF194" i="12"/>
  <c r="X194" i="12"/>
  <c r="V194" i="12"/>
  <c r="T194" i="12"/>
  <c r="P194" i="12"/>
  <c r="BI191" i="12"/>
  <c r="BH191" i="12"/>
  <c r="BG191" i="12"/>
  <c r="BF191" i="12"/>
  <c r="X191" i="12"/>
  <c r="V191" i="12"/>
  <c r="T191" i="12"/>
  <c r="P191" i="12"/>
  <c r="BI189" i="12"/>
  <c r="BH189" i="12"/>
  <c r="BG189" i="12"/>
  <c r="BF189" i="12"/>
  <c r="X189" i="12"/>
  <c r="V189" i="12"/>
  <c r="T189" i="12"/>
  <c r="P189" i="12"/>
  <c r="BI186" i="12"/>
  <c r="BH186" i="12"/>
  <c r="BG186" i="12"/>
  <c r="BF186" i="12"/>
  <c r="X186" i="12"/>
  <c r="V186" i="12"/>
  <c r="T186" i="12"/>
  <c r="P186" i="12"/>
  <c r="BI183" i="12"/>
  <c r="BH183" i="12"/>
  <c r="BG183" i="12"/>
  <c r="BF183" i="12"/>
  <c r="X183" i="12"/>
  <c r="V183" i="12"/>
  <c r="T183" i="12"/>
  <c r="P183" i="12"/>
  <c r="BI181" i="12"/>
  <c r="BH181" i="12"/>
  <c r="BG181" i="12"/>
  <c r="BF181" i="12"/>
  <c r="X181" i="12"/>
  <c r="V181" i="12"/>
  <c r="T181" i="12"/>
  <c r="P181" i="12"/>
  <c r="BI177" i="12"/>
  <c r="BH177" i="12"/>
  <c r="BG177" i="12"/>
  <c r="BF177" i="12"/>
  <c r="X177" i="12"/>
  <c r="V177" i="12"/>
  <c r="T177" i="12"/>
  <c r="P177" i="12"/>
  <c r="BI172" i="12"/>
  <c r="BH172" i="12"/>
  <c r="BG172" i="12"/>
  <c r="BF172" i="12"/>
  <c r="X172" i="12"/>
  <c r="V172" i="12"/>
  <c r="T172" i="12"/>
  <c r="P172" i="12"/>
  <c r="BI167" i="12"/>
  <c r="BH167" i="12"/>
  <c r="BG167" i="12"/>
  <c r="BF167" i="12"/>
  <c r="X167" i="12"/>
  <c r="X166" i="12" s="1"/>
  <c r="V167" i="12"/>
  <c r="V166" i="12" s="1"/>
  <c r="T167" i="12"/>
  <c r="T166" i="12" s="1"/>
  <c r="P167" i="12"/>
  <c r="BI163" i="12"/>
  <c r="BH163" i="12"/>
  <c r="BG163" i="12"/>
  <c r="BF163" i="12"/>
  <c r="X163" i="12"/>
  <c r="V163" i="12"/>
  <c r="T163" i="12"/>
  <c r="P163" i="12"/>
  <c r="BI159" i="12"/>
  <c r="BH159" i="12"/>
  <c r="BG159" i="12"/>
  <c r="BF159" i="12"/>
  <c r="X159" i="12"/>
  <c r="V159" i="12"/>
  <c r="T159" i="12"/>
  <c r="P159" i="12"/>
  <c r="BI156" i="12"/>
  <c r="BH156" i="12"/>
  <c r="BG156" i="12"/>
  <c r="BF156" i="12"/>
  <c r="X156" i="12"/>
  <c r="V156" i="12"/>
  <c r="T156" i="12"/>
  <c r="P156" i="12"/>
  <c r="BI153" i="12"/>
  <c r="BH153" i="12"/>
  <c r="BG153" i="12"/>
  <c r="BF153" i="12"/>
  <c r="X153" i="12"/>
  <c r="V153" i="12"/>
  <c r="T153" i="12"/>
  <c r="P153" i="12"/>
  <c r="BI150" i="12"/>
  <c r="BH150" i="12"/>
  <c r="BG150" i="12"/>
  <c r="BF150" i="12"/>
  <c r="X150" i="12"/>
  <c r="V150" i="12"/>
  <c r="T150" i="12"/>
  <c r="P150" i="12"/>
  <c r="BI144" i="12"/>
  <c r="BH144" i="12"/>
  <c r="BG144" i="12"/>
  <c r="BF144" i="12"/>
  <c r="X144" i="12"/>
  <c r="V144" i="12"/>
  <c r="T144" i="12"/>
  <c r="P144" i="12"/>
  <c r="BI139" i="12"/>
  <c r="BH139" i="12"/>
  <c r="BG139" i="12"/>
  <c r="BF139" i="12"/>
  <c r="X139" i="12"/>
  <c r="V139" i="12"/>
  <c r="T139" i="12"/>
  <c r="P139" i="12"/>
  <c r="BI136" i="12"/>
  <c r="BH136" i="12"/>
  <c r="BG136" i="12"/>
  <c r="BF136" i="12"/>
  <c r="X136" i="12"/>
  <c r="V136" i="12"/>
  <c r="T136" i="12"/>
  <c r="P136" i="12"/>
  <c r="BI128" i="12"/>
  <c r="BH128" i="12"/>
  <c r="BG128" i="12"/>
  <c r="BF128" i="12"/>
  <c r="X128" i="12"/>
  <c r="V128" i="12"/>
  <c r="T128" i="12"/>
  <c r="P128" i="12"/>
  <c r="BI118" i="12"/>
  <c r="BH118" i="12"/>
  <c r="BG118" i="12"/>
  <c r="BF118" i="12"/>
  <c r="X118" i="12"/>
  <c r="V118" i="12"/>
  <c r="T118" i="12"/>
  <c r="P118" i="12"/>
  <c r="BI116" i="12"/>
  <c r="BH116" i="12"/>
  <c r="BG116" i="12"/>
  <c r="BF116" i="12"/>
  <c r="X116" i="12"/>
  <c r="V116" i="12"/>
  <c r="T116" i="12"/>
  <c r="P116" i="12"/>
  <c r="BI107" i="12"/>
  <c r="BH107" i="12"/>
  <c r="BG107" i="12"/>
  <c r="BF107" i="12"/>
  <c r="X107" i="12"/>
  <c r="V107" i="12"/>
  <c r="T107" i="12"/>
  <c r="P107" i="12"/>
  <c r="BI97" i="12"/>
  <c r="BH97" i="12"/>
  <c r="BG97" i="12"/>
  <c r="BF97" i="12"/>
  <c r="X97" i="12"/>
  <c r="V97" i="12"/>
  <c r="T97" i="12"/>
  <c r="P97" i="12"/>
  <c r="J91" i="12"/>
  <c r="F90" i="12"/>
  <c r="F88" i="12"/>
  <c r="E86" i="12"/>
  <c r="J57" i="12"/>
  <c r="F56" i="12"/>
  <c r="F54" i="12"/>
  <c r="E52" i="12"/>
  <c r="J21" i="12"/>
  <c r="E21" i="12"/>
  <c r="J90" i="12" s="1"/>
  <c r="J20" i="12"/>
  <c r="J18" i="12"/>
  <c r="E18" i="12"/>
  <c r="F57" i="12" s="1"/>
  <c r="J17" i="12"/>
  <c r="J12" i="12"/>
  <c r="J54" i="12" s="1"/>
  <c r="E7" i="12"/>
  <c r="E84" i="12"/>
  <c r="K39" i="11"/>
  <c r="K38" i="11"/>
  <c r="BA64" i="1"/>
  <c r="K37" i="11"/>
  <c r="AZ64" i="1"/>
  <c r="BI257" i="11"/>
  <c r="BH257" i="11"/>
  <c r="BG257" i="11"/>
  <c r="BF257" i="11"/>
  <c r="X257" i="11"/>
  <c r="X256" i="11" s="1"/>
  <c r="X255" i="11" s="1"/>
  <c r="V257" i="11"/>
  <c r="V256" i="11"/>
  <c r="V255" i="11" s="1"/>
  <c r="T257" i="11"/>
  <c r="T256" i="11" s="1"/>
  <c r="T255" i="11" s="1"/>
  <c r="P257" i="11"/>
  <c r="BI252" i="11"/>
  <c r="BH252" i="11"/>
  <c r="BG252" i="11"/>
  <c r="BF252" i="11"/>
  <c r="X252" i="11"/>
  <c r="V252" i="11"/>
  <c r="T252" i="11"/>
  <c r="P252" i="11"/>
  <c r="BI249" i="11"/>
  <c r="BH249" i="11"/>
  <c r="BG249" i="11"/>
  <c r="BF249" i="11"/>
  <c r="X249" i="11"/>
  <c r="V249" i="11"/>
  <c r="T249" i="11"/>
  <c r="P249" i="11"/>
  <c r="BI246" i="11"/>
  <c r="BH246" i="11"/>
  <c r="BG246" i="11"/>
  <c r="BF246" i="11"/>
  <c r="X246" i="11"/>
  <c r="V246" i="11"/>
  <c r="T246" i="11"/>
  <c r="P246" i="11"/>
  <c r="BI243" i="11"/>
  <c r="BH243" i="11"/>
  <c r="BG243" i="11"/>
  <c r="BF243" i="11"/>
  <c r="X243" i="11"/>
  <c r="V243" i="11"/>
  <c r="T243" i="11"/>
  <c r="P243" i="11"/>
  <c r="BI238" i="11"/>
  <c r="BH238" i="11"/>
  <c r="BG238" i="11"/>
  <c r="BF238" i="11"/>
  <c r="X238" i="11"/>
  <c r="V238" i="11"/>
  <c r="T238" i="11"/>
  <c r="P238" i="11"/>
  <c r="BI235" i="11"/>
  <c r="BH235" i="11"/>
  <c r="BG235" i="11"/>
  <c r="BF235" i="11"/>
  <c r="X235" i="11"/>
  <c r="V235" i="11"/>
  <c r="T235" i="11"/>
  <c r="P235" i="11"/>
  <c r="BI230" i="11"/>
  <c r="BH230" i="11"/>
  <c r="BG230" i="11"/>
  <c r="BF230" i="11"/>
  <c r="X230" i="11"/>
  <c r="V230" i="11"/>
  <c r="T230" i="11"/>
  <c r="P230" i="11"/>
  <c r="BI222" i="11"/>
  <c r="BH222" i="11"/>
  <c r="BG222" i="11"/>
  <c r="BF222" i="11"/>
  <c r="X222" i="11"/>
  <c r="V222" i="11"/>
  <c r="T222" i="11"/>
  <c r="P222" i="11"/>
  <c r="BI213" i="11"/>
  <c r="BH213" i="11"/>
  <c r="BG213" i="11"/>
  <c r="BF213" i="11"/>
  <c r="X213" i="11"/>
  <c r="V213" i="11"/>
  <c r="T213" i="11"/>
  <c r="P213" i="11"/>
  <c r="BI209" i="11"/>
  <c r="BH209" i="11"/>
  <c r="BG209" i="11"/>
  <c r="BF209" i="11"/>
  <c r="X209" i="11"/>
  <c r="V209" i="11"/>
  <c r="T209" i="11"/>
  <c r="P209" i="11"/>
  <c r="BI204" i="11"/>
  <c r="BH204" i="11"/>
  <c r="BG204" i="11"/>
  <c r="BF204" i="11"/>
  <c r="X204" i="11"/>
  <c r="V204" i="11"/>
  <c r="T204" i="11"/>
  <c r="P204" i="11"/>
  <c r="BI201" i="11"/>
  <c r="BH201" i="11"/>
  <c r="BG201" i="11"/>
  <c r="BF201" i="11"/>
  <c r="X201" i="11"/>
  <c r="V201" i="11"/>
  <c r="T201" i="11"/>
  <c r="P201" i="11"/>
  <c r="BI198" i="11"/>
  <c r="BH198" i="11"/>
  <c r="BG198" i="11"/>
  <c r="BF198" i="11"/>
  <c r="X198" i="11"/>
  <c r="V198" i="11"/>
  <c r="T198" i="11"/>
  <c r="P198" i="11"/>
  <c r="BI193" i="11"/>
  <c r="BH193" i="11"/>
  <c r="BG193" i="11"/>
  <c r="BF193" i="11"/>
  <c r="X193" i="11"/>
  <c r="V193" i="11"/>
  <c r="T193" i="11"/>
  <c r="P193" i="11"/>
  <c r="BI189" i="11"/>
  <c r="BH189" i="11"/>
  <c r="BG189" i="11"/>
  <c r="BF189" i="11"/>
  <c r="X189" i="11"/>
  <c r="V189" i="11"/>
  <c r="T189" i="11"/>
  <c r="P189" i="11"/>
  <c r="BI187" i="11"/>
  <c r="BH187" i="11"/>
  <c r="BG187" i="11"/>
  <c r="BF187" i="11"/>
  <c r="X187" i="11"/>
  <c r="V187" i="11"/>
  <c r="T187" i="11"/>
  <c r="P187" i="11"/>
  <c r="BI184" i="11"/>
  <c r="BH184" i="11"/>
  <c r="BG184" i="11"/>
  <c r="BF184" i="11"/>
  <c r="X184" i="11"/>
  <c r="V184" i="11"/>
  <c r="T184" i="11"/>
  <c r="P184" i="11"/>
  <c r="BI182" i="11"/>
  <c r="BH182" i="11"/>
  <c r="BG182" i="11"/>
  <c r="BF182" i="11"/>
  <c r="X182" i="11"/>
  <c r="V182" i="11"/>
  <c r="T182" i="11"/>
  <c r="P182" i="11"/>
  <c r="BI179" i="11"/>
  <c r="BH179" i="11"/>
  <c r="BG179" i="11"/>
  <c r="BF179" i="11"/>
  <c r="X179" i="11"/>
  <c r="V179" i="11"/>
  <c r="T179" i="11"/>
  <c r="P179" i="11"/>
  <c r="BI177" i="11"/>
  <c r="BH177" i="11"/>
  <c r="BG177" i="11"/>
  <c r="BF177" i="11"/>
  <c r="X177" i="11"/>
  <c r="V177" i="11"/>
  <c r="T177" i="11"/>
  <c r="P177" i="11"/>
  <c r="BI172" i="11"/>
  <c r="BH172" i="11"/>
  <c r="BG172" i="11"/>
  <c r="BF172" i="11"/>
  <c r="X172" i="11"/>
  <c r="V172" i="11"/>
  <c r="T172" i="11"/>
  <c r="P172" i="11"/>
  <c r="BI167" i="11"/>
  <c r="BH167" i="11"/>
  <c r="BG167" i="11"/>
  <c r="BF167" i="11"/>
  <c r="X167" i="11"/>
  <c r="V167" i="11"/>
  <c r="T167" i="11"/>
  <c r="P167" i="11"/>
  <c r="BI163" i="11"/>
  <c r="BH163" i="11"/>
  <c r="BG163" i="11"/>
  <c r="BF163" i="11"/>
  <c r="X163" i="11"/>
  <c r="V163" i="11"/>
  <c r="T163" i="11"/>
  <c r="P163" i="11"/>
  <c r="BI158" i="11"/>
  <c r="BH158" i="11"/>
  <c r="BG158" i="11"/>
  <c r="BF158" i="11"/>
  <c r="X158" i="11"/>
  <c r="V158" i="11"/>
  <c r="T158" i="11"/>
  <c r="P158" i="11"/>
  <c r="BI153" i="11"/>
  <c r="BH153" i="11"/>
  <c r="BG153" i="11"/>
  <c r="BF153" i="11"/>
  <c r="X153" i="11"/>
  <c r="X152" i="11"/>
  <c r="V153" i="11"/>
  <c r="V152" i="11" s="1"/>
  <c r="T153" i="11"/>
  <c r="T152" i="11"/>
  <c r="P153" i="11"/>
  <c r="BI149" i="11"/>
  <c r="BH149" i="11"/>
  <c r="BG149" i="11"/>
  <c r="BF149" i="11"/>
  <c r="X149" i="11"/>
  <c r="V149" i="11"/>
  <c r="T149" i="11"/>
  <c r="P149" i="11"/>
  <c r="BI145" i="11"/>
  <c r="BH145" i="11"/>
  <c r="BG145" i="11"/>
  <c r="BF145" i="11"/>
  <c r="X145" i="11"/>
  <c r="V145" i="11"/>
  <c r="T145" i="11"/>
  <c r="P145" i="11"/>
  <c r="BI142" i="11"/>
  <c r="BH142" i="11"/>
  <c r="BG142" i="11"/>
  <c r="BF142" i="11"/>
  <c r="X142" i="11"/>
  <c r="V142" i="11"/>
  <c r="T142" i="11"/>
  <c r="P142" i="11"/>
  <c r="BI139" i="11"/>
  <c r="BH139" i="11"/>
  <c r="BG139" i="11"/>
  <c r="BF139" i="11"/>
  <c r="X139" i="11"/>
  <c r="V139" i="11"/>
  <c r="T139" i="11"/>
  <c r="P139" i="11"/>
  <c r="BI136" i="11"/>
  <c r="BH136" i="11"/>
  <c r="BG136" i="11"/>
  <c r="BF136" i="11"/>
  <c r="X136" i="11"/>
  <c r="V136" i="11"/>
  <c r="T136" i="11"/>
  <c r="P136" i="11"/>
  <c r="BI130" i="11"/>
  <c r="BH130" i="11"/>
  <c r="BG130" i="11"/>
  <c r="BF130" i="11"/>
  <c r="X130" i="11"/>
  <c r="V130" i="11"/>
  <c r="T130" i="11"/>
  <c r="P130" i="11"/>
  <c r="BI125" i="11"/>
  <c r="BH125" i="11"/>
  <c r="BG125" i="11"/>
  <c r="BF125" i="11"/>
  <c r="X125" i="11"/>
  <c r="V125" i="11"/>
  <c r="T125" i="11"/>
  <c r="P125" i="11"/>
  <c r="BI120" i="11"/>
  <c r="BH120" i="11"/>
  <c r="BG120" i="11"/>
  <c r="BF120" i="11"/>
  <c r="X120" i="11"/>
  <c r="V120" i="11"/>
  <c r="T120" i="11"/>
  <c r="P120" i="11"/>
  <c r="BI111" i="11"/>
  <c r="BH111" i="11"/>
  <c r="BG111" i="11"/>
  <c r="BF111" i="11"/>
  <c r="X111" i="11"/>
  <c r="V111" i="11"/>
  <c r="T111" i="11"/>
  <c r="P111" i="11"/>
  <c r="BI105" i="11"/>
  <c r="BH105" i="11"/>
  <c r="BG105" i="11"/>
  <c r="BF105" i="11"/>
  <c r="X105" i="11"/>
  <c r="V105" i="11"/>
  <c r="T105" i="11"/>
  <c r="P105" i="11"/>
  <c r="BI96" i="11"/>
  <c r="BH96" i="11"/>
  <c r="BG96" i="11"/>
  <c r="BF96" i="11"/>
  <c r="X96" i="11"/>
  <c r="V96" i="11"/>
  <c r="T96" i="11"/>
  <c r="P96" i="11"/>
  <c r="J90" i="11"/>
  <c r="F89" i="11"/>
  <c r="F87" i="11"/>
  <c r="E85" i="11"/>
  <c r="J57" i="11"/>
  <c r="F56" i="11"/>
  <c r="F54" i="11"/>
  <c r="E52" i="11"/>
  <c r="J21" i="11"/>
  <c r="E21" i="11"/>
  <c r="J89" i="11" s="1"/>
  <c r="J20" i="11"/>
  <c r="J18" i="11"/>
  <c r="E18" i="11"/>
  <c r="F90" i="11" s="1"/>
  <c r="J17" i="11"/>
  <c r="J12" i="11"/>
  <c r="J87" i="11" s="1"/>
  <c r="E7" i="11"/>
  <c r="E50" i="11"/>
  <c r="K39" i="10"/>
  <c r="K38" i="10"/>
  <c r="BA63" i="1" s="1"/>
  <c r="K37" i="10"/>
  <c r="AZ63" i="1"/>
  <c r="BI259" i="10"/>
  <c r="BH259" i="10"/>
  <c r="BG259" i="10"/>
  <c r="BF259" i="10"/>
  <c r="X259" i="10"/>
  <c r="V259" i="10"/>
  <c r="T259" i="10"/>
  <c r="P259" i="10"/>
  <c r="BI257" i="10"/>
  <c r="BH257" i="10"/>
  <c r="BG257" i="10"/>
  <c r="BF257" i="10"/>
  <c r="X257" i="10"/>
  <c r="V257" i="10"/>
  <c r="T257" i="10"/>
  <c r="P257" i="10"/>
  <c r="BI255" i="10"/>
  <c r="BH255" i="10"/>
  <c r="BG255" i="10"/>
  <c r="BF255" i="10"/>
  <c r="X255" i="10"/>
  <c r="V255" i="10"/>
  <c r="T255" i="10"/>
  <c r="P255" i="10"/>
  <c r="BI250" i="10"/>
  <c r="BH250" i="10"/>
  <c r="BG250" i="10"/>
  <c r="BF250" i="10"/>
  <c r="X250" i="10"/>
  <c r="V250" i="10"/>
  <c r="T250" i="10"/>
  <c r="P250" i="10"/>
  <c r="BI247" i="10"/>
  <c r="BH247" i="10"/>
  <c r="BG247" i="10"/>
  <c r="BF247" i="10"/>
  <c r="X247" i="10"/>
  <c r="V247" i="10"/>
  <c r="T247" i="10"/>
  <c r="P247" i="10"/>
  <c r="BI244" i="10"/>
  <c r="BH244" i="10"/>
  <c r="BG244" i="10"/>
  <c r="BF244" i="10"/>
  <c r="X244" i="10"/>
  <c r="V244" i="10"/>
  <c r="T244" i="10"/>
  <c r="P244" i="10"/>
  <c r="BI241" i="10"/>
  <c r="BH241" i="10"/>
  <c r="BG241" i="10"/>
  <c r="BF241" i="10"/>
  <c r="X241" i="10"/>
  <c r="V241" i="10"/>
  <c r="T241" i="10"/>
  <c r="P241" i="10"/>
  <c r="BI236" i="10"/>
  <c r="BH236" i="10"/>
  <c r="BG236" i="10"/>
  <c r="BF236" i="10"/>
  <c r="X236" i="10"/>
  <c r="V236" i="10"/>
  <c r="T236" i="10"/>
  <c r="P236" i="10"/>
  <c r="BI233" i="10"/>
  <c r="BH233" i="10"/>
  <c r="BG233" i="10"/>
  <c r="BF233" i="10"/>
  <c r="X233" i="10"/>
  <c r="V233" i="10"/>
  <c r="T233" i="10"/>
  <c r="P233" i="10"/>
  <c r="BI228" i="10"/>
  <c r="BH228" i="10"/>
  <c r="BG228" i="10"/>
  <c r="BF228" i="10"/>
  <c r="X228" i="10"/>
  <c r="V228" i="10"/>
  <c r="T228" i="10"/>
  <c r="P228" i="10"/>
  <c r="BI225" i="10"/>
  <c r="BH225" i="10"/>
  <c r="BG225" i="10"/>
  <c r="BF225" i="10"/>
  <c r="X225" i="10"/>
  <c r="V225" i="10"/>
  <c r="T225" i="10"/>
  <c r="P225" i="10"/>
  <c r="BI217" i="10"/>
  <c r="BH217" i="10"/>
  <c r="BG217" i="10"/>
  <c r="BF217" i="10"/>
  <c r="X217" i="10"/>
  <c r="V217" i="10"/>
  <c r="T217" i="10"/>
  <c r="P217" i="10"/>
  <c r="BI209" i="10"/>
  <c r="BH209" i="10"/>
  <c r="BG209" i="10"/>
  <c r="BF209" i="10"/>
  <c r="X209" i="10"/>
  <c r="V209" i="10"/>
  <c r="T209" i="10"/>
  <c r="P209" i="10"/>
  <c r="BI198" i="10"/>
  <c r="BH198" i="10"/>
  <c r="BG198" i="10"/>
  <c r="BF198" i="10"/>
  <c r="X198" i="10"/>
  <c r="V198" i="10"/>
  <c r="T198" i="10"/>
  <c r="P198" i="10"/>
  <c r="BI195" i="10"/>
  <c r="BH195" i="10"/>
  <c r="BG195" i="10"/>
  <c r="BF195" i="10"/>
  <c r="X195" i="10"/>
  <c r="V195" i="10"/>
  <c r="T195" i="10"/>
  <c r="P195" i="10"/>
  <c r="BI193" i="10"/>
  <c r="BH193" i="10"/>
  <c r="BG193" i="10"/>
  <c r="BF193" i="10"/>
  <c r="X193" i="10"/>
  <c r="V193" i="10"/>
  <c r="T193" i="10"/>
  <c r="P193" i="10"/>
  <c r="BI190" i="10"/>
  <c r="BH190" i="10"/>
  <c r="BG190" i="10"/>
  <c r="BF190" i="10"/>
  <c r="X190" i="10"/>
  <c r="V190" i="10"/>
  <c r="T190" i="10"/>
  <c r="P190" i="10"/>
  <c r="BI187" i="10"/>
  <c r="BH187" i="10"/>
  <c r="BG187" i="10"/>
  <c r="BF187" i="10"/>
  <c r="X187" i="10"/>
  <c r="V187" i="10"/>
  <c r="T187" i="10"/>
  <c r="P187" i="10"/>
  <c r="BI180" i="10"/>
  <c r="BH180" i="10"/>
  <c r="BG180" i="10"/>
  <c r="BF180" i="10"/>
  <c r="X180" i="10"/>
  <c r="V180" i="10"/>
  <c r="T180" i="10"/>
  <c r="P180" i="10"/>
  <c r="BI176" i="10"/>
  <c r="BH176" i="10"/>
  <c r="BG176" i="10"/>
  <c r="BF176" i="10"/>
  <c r="X176" i="10"/>
  <c r="V176" i="10"/>
  <c r="T176" i="10"/>
  <c r="P176" i="10"/>
  <c r="BI174" i="10"/>
  <c r="BH174" i="10"/>
  <c r="BG174" i="10"/>
  <c r="BF174" i="10"/>
  <c r="X174" i="10"/>
  <c r="V174" i="10"/>
  <c r="T174" i="10"/>
  <c r="P174" i="10"/>
  <c r="BI171" i="10"/>
  <c r="BH171" i="10"/>
  <c r="BG171" i="10"/>
  <c r="BF171" i="10"/>
  <c r="X171" i="10"/>
  <c r="V171" i="10"/>
  <c r="T171" i="10"/>
  <c r="P171" i="10"/>
  <c r="BI169" i="10"/>
  <c r="BH169" i="10"/>
  <c r="BG169" i="10"/>
  <c r="BF169" i="10"/>
  <c r="X169" i="10"/>
  <c r="V169" i="10"/>
  <c r="T169" i="10"/>
  <c r="P169" i="10"/>
  <c r="BI166" i="10"/>
  <c r="BH166" i="10"/>
  <c r="BG166" i="10"/>
  <c r="BF166" i="10"/>
  <c r="X166" i="10"/>
  <c r="V166" i="10"/>
  <c r="T166" i="10"/>
  <c r="P166" i="10"/>
  <c r="BI164" i="10"/>
  <c r="BH164" i="10"/>
  <c r="BG164" i="10"/>
  <c r="BF164" i="10"/>
  <c r="X164" i="10"/>
  <c r="V164" i="10"/>
  <c r="T164" i="10"/>
  <c r="P164" i="10"/>
  <c r="BI161" i="10"/>
  <c r="BH161" i="10"/>
  <c r="BG161" i="10"/>
  <c r="BF161" i="10"/>
  <c r="X161" i="10"/>
  <c r="V161" i="10"/>
  <c r="T161" i="10"/>
  <c r="P161" i="10"/>
  <c r="BI158" i="10"/>
  <c r="BH158" i="10"/>
  <c r="BG158" i="10"/>
  <c r="BF158" i="10"/>
  <c r="X158" i="10"/>
  <c r="V158" i="10"/>
  <c r="T158" i="10"/>
  <c r="P158" i="10"/>
  <c r="BI154" i="10"/>
  <c r="BH154" i="10"/>
  <c r="BG154" i="10"/>
  <c r="BF154" i="10"/>
  <c r="X154" i="10"/>
  <c r="V154" i="10"/>
  <c r="T154" i="10"/>
  <c r="P154" i="10"/>
  <c r="BI150" i="10"/>
  <c r="BH150" i="10"/>
  <c r="BG150" i="10"/>
  <c r="BF150" i="10"/>
  <c r="X150" i="10"/>
  <c r="V150" i="10"/>
  <c r="T150" i="10"/>
  <c r="P150" i="10"/>
  <c r="BI145" i="10"/>
  <c r="BH145" i="10"/>
  <c r="BG145" i="10"/>
  <c r="BF145" i="10"/>
  <c r="X145" i="10"/>
  <c r="X144" i="10"/>
  <c r="V145" i="10"/>
  <c r="V144" i="10" s="1"/>
  <c r="T145" i="10"/>
  <c r="T144" i="10"/>
  <c r="P145" i="10"/>
  <c r="BI141" i="10"/>
  <c r="BH141" i="10"/>
  <c r="BG141" i="10"/>
  <c r="BF141" i="10"/>
  <c r="X141" i="10"/>
  <c r="V141" i="10"/>
  <c r="T141" i="10"/>
  <c r="P141" i="10"/>
  <c r="BI137" i="10"/>
  <c r="BH137" i="10"/>
  <c r="BG137" i="10"/>
  <c r="BF137" i="10"/>
  <c r="X137" i="10"/>
  <c r="V137" i="10"/>
  <c r="T137" i="10"/>
  <c r="P137" i="10"/>
  <c r="BI134" i="10"/>
  <c r="BH134" i="10"/>
  <c r="BG134" i="10"/>
  <c r="BF134" i="10"/>
  <c r="X134" i="10"/>
  <c r="V134" i="10"/>
  <c r="T134" i="10"/>
  <c r="P134" i="10"/>
  <c r="BI131" i="10"/>
  <c r="BH131" i="10"/>
  <c r="BG131" i="10"/>
  <c r="BF131" i="10"/>
  <c r="X131" i="10"/>
  <c r="V131" i="10"/>
  <c r="T131" i="10"/>
  <c r="P131" i="10"/>
  <c r="BI128" i="10"/>
  <c r="BH128" i="10"/>
  <c r="BG128" i="10"/>
  <c r="BF128" i="10"/>
  <c r="X128" i="10"/>
  <c r="V128" i="10"/>
  <c r="T128" i="10"/>
  <c r="P128" i="10"/>
  <c r="BI122" i="10"/>
  <c r="BH122" i="10"/>
  <c r="BG122" i="10"/>
  <c r="BF122" i="10"/>
  <c r="X122" i="10"/>
  <c r="V122" i="10"/>
  <c r="T122" i="10"/>
  <c r="P122" i="10"/>
  <c r="BI117" i="10"/>
  <c r="BH117" i="10"/>
  <c r="BG117" i="10"/>
  <c r="BF117" i="10"/>
  <c r="X117" i="10"/>
  <c r="V117" i="10"/>
  <c r="T117" i="10"/>
  <c r="P117" i="10"/>
  <c r="BI107" i="10"/>
  <c r="BH107" i="10"/>
  <c r="BG107" i="10"/>
  <c r="BF107" i="10"/>
  <c r="X107" i="10"/>
  <c r="V107" i="10"/>
  <c r="T107" i="10"/>
  <c r="P107" i="10"/>
  <c r="BI96" i="10"/>
  <c r="BH96" i="10"/>
  <c r="BG96" i="10"/>
  <c r="BF96" i="10"/>
  <c r="X96" i="10"/>
  <c r="X95" i="10"/>
  <c r="V96" i="10"/>
  <c r="V95" i="10" s="1"/>
  <c r="T96" i="10"/>
  <c r="T95" i="10"/>
  <c r="P96" i="10"/>
  <c r="J90" i="10"/>
  <c r="F89" i="10"/>
  <c r="F87" i="10"/>
  <c r="E85" i="10"/>
  <c r="J57" i="10"/>
  <c r="F56" i="10"/>
  <c r="F54" i="10"/>
  <c r="E52" i="10"/>
  <c r="J21" i="10"/>
  <c r="E21" i="10"/>
  <c r="J89" i="10" s="1"/>
  <c r="J20" i="10"/>
  <c r="J18" i="10"/>
  <c r="E18" i="10"/>
  <c r="F90" i="10" s="1"/>
  <c r="J17" i="10"/>
  <c r="J12" i="10"/>
  <c r="J87" i="10" s="1"/>
  <c r="E7" i="10"/>
  <c r="E83" i="10"/>
  <c r="K39" i="9"/>
  <c r="K38" i="9"/>
  <c r="BA62" i="1" s="1"/>
  <c r="K37" i="9"/>
  <c r="AZ62" i="1"/>
  <c r="BI329" i="9"/>
  <c r="BH329" i="9"/>
  <c r="BG329" i="9"/>
  <c r="BF329" i="9"/>
  <c r="X329" i="9"/>
  <c r="V329" i="9"/>
  <c r="T329" i="9"/>
  <c r="P329" i="9"/>
  <c r="BI327" i="9"/>
  <c r="BH327" i="9"/>
  <c r="BG327" i="9"/>
  <c r="BF327" i="9"/>
  <c r="X327" i="9"/>
  <c r="V327" i="9"/>
  <c r="T327" i="9"/>
  <c r="P327" i="9"/>
  <c r="BI325" i="9"/>
  <c r="BH325" i="9"/>
  <c r="BG325" i="9"/>
  <c r="BF325" i="9"/>
  <c r="X325" i="9"/>
  <c r="V325" i="9"/>
  <c r="T325" i="9"/>
  <c r="P325" i="9"/>
  <c r="BI320" i="9"/>
  <c r="BH320" i="9"/>
  <c r="BG320" i="9"/>
  <c r="BF320" i="9"/>
  <c r="X320" i="9"/>
  <c r="V320" i="9"/>
  <c r="T320" i="9"/>
  <c r="P320" i="9"/>
  <c r="BI317" i="9"/>
  <c r="BH317" i="9"/>
  <c r="BG317" i="9"/>
  <c r="BF317" i="9"/>
  <c r="X317" i="9"/>
  <c r="V317" i="9"/>
  <c r="T317" i="9"/>
  <c r="P317" i="9"/>
  <c r="BI314" i="9"/>
  <c r="BH314" i="9"/>
  <c r="BG314" i="9"/>
  <c r="BF314" i="9"/>
  <c r="X314" i="9"/>
  <c r="V314" i="9"/>
  <c r="T314" i="9"/>
  <c r="P314" i="9"/>
  <c r="BI311" i="9"/>
  <c r="BH311" i="9"/>
  <c r="BG311" i="9"/>
  <c r="BF311" i="9"/>
  <c r="X311" i="9"/>
  <c r="V311" i="9"/>
  <c r="T311" i="9"/>
  <c r="P311" i="9"/>
  <c r="BI306" i="9"/>
  <c r="BH306" i="9"/>
  <c r="BG306" i="9"/>
  <c r="BF306" i="9"/>
  <c r="X306" i="9"/>
  <c r="V306" i="9"/>
  <c r="T306" i="9"/>
  <c r="P306" i="9"/>
  <c r="BI303" i="9"/>
  <c r="BH303" i="9"/>
  <c r="BG303" i="9"/>
  <c r="BF303" i="9"/>
  <c r="X303" i="9"/>
  <c r="V303" i="9"/>
  <c r="T303" i="9"/>
  <c r="P303" i="9"/>
  <c r="BI298" i="9"/>
  <c r="BH298" i="9"/>
  <c r="BG298" i="9"/>
  <c r="BF298" i="9"/>
  <c r="X298" i="9"/>
  <c r="V298" i="9"/>
  <c r="T298" i="9"/>
  <c r="P298" i="9"/>
  <c r="BI290" i="9"/>
  <c r="BH290" i="9"/>
  <c r="BG290" i="9"/>
  <c r="BF290" i="9"/>
  <c r="X290" i="9"/>
  <c r="V290" i="9"/>
  <c r="T290" i="9"/>
  <c r="P290" i="9"/>
  <c r="BI280" i="9"/>
  <c r="BH280" i="9"/>
  <c r="BG280" i="9"/>
  <c r="BF280" i="9"/>
  <c r="X280" i="9"/>
  <c r="V280" i="9"/>
  <c r="T280" i="9"/>
  <c r="P280" i="9"/>
  <c r="BI277" i="9"/>
  <c r="BH277" i="9"/>
  <c r="BG277" i="9"/>
  <c r="BF277" i="9"/>
  <c r="X277" i="9"/>
  <c r="V277" i="9"/>
  <c r="T277" i="9"/>
  <c r="P277" i="9"/>
  <c r="BI275" i="9"/>
  <c r="BH275" i="9"/>
  <c r="BG275" i="9"/>
  <c r="BF275" i="9"/>
  <c r="X275" i="9"/>
  <c r="V275" i="9"/>
  <c r="T275" i="9"/>
  <c r="P275" i="9"/>
  <c r="BI269" i="9"/>
  <c r="BH269" i="9"/>
  <c r="BG269" i="9"/>
  <c r="BF269" i="9"/>
  <c r="X269" i="9"/>
  <c r="V269" i="9"/>
  <c r="T269" i="9"/>
  <c r="P269" i="9"/>
  <c r="BI264" i="9"/>
  <c r="BH264" i="9"/>
  <c r="BG264" i="9"/>
  <c r="BF264" i="9"/>
  <c r="X264" i="9"/>
  <c r="V264" i="9"/>
  <c r="T264" i="9"/>
  <c r="P264" i="9"/>
  <c r="BI261" i="9"/>
  <c r="BH261" i="9"/>
  <c r="BG261" i="9"/>
  <c r="BF261" i="9"/>
  <c r="X261" i="9"/>
  <c r="V261" i="9"/>
  <c r="T261" i="9"/>
  <c r="P261" i="9"/>
  <c r="BI258" i="9"/>
  <c r="BH258" i="9"/>
  <c r="BG258" i="9"/>
  <c r="BF258" i="9"/>
  <c r="X258" i="9"/>
  <c r="V258" i="9"/>
  <c r="T258" i="9"/>
  <c r="P258" i="9"/>
  <c r="BI253" i="9"/>
  <c r="BH253" i="9"/>
  <c r="BG253" i="9"/>
  <c r="BF253" i="9"/>
  <c r="X253" i="9"/>
  <c r="V253" i="9"/>
  <c r="T253" i="9"/>
  <c r="P253" i="9"/>
  <c r="BI249" i="9"/>
  <c r="BH249" i="9"/>
  <c r="BG249" i="9"/>
  <c r="BF249" i="9"/>
  <c r="X249" i="9"/>
  <c r="V249" i="9"/>
  <c r="T249" i="9"/>
  <c r="P249" i="9"/>
  <c r="BI246" i="9"/>
  <c r="BH246" i="9"/>
  <c r="BG246" i="9"/>
  <c r="BF246" i="9"/>
  <c r="X246" i="9"/>
  <c r="V246" i="9"/>
  <c r="T246" i="9"/>
  <c r="P246" i="9"/>
  <c r="BI243" i="9"/>
  <c r="BH243" i="9"/>
  <c r="BG243" i="9"/>
  <c r="BF243" i="9"/>
  <c r="X243" i="9"/>
  <c r="V243" i="9"/>
  <c r="T243" i="9"/>
  <c r="P243" i="9"/>
  <c r="BI240" i="9"/>
  <c r="BH240" i="9"/>
  <c r="BG240" i="9"/>
  <c r="BF240" i="9"/>
  <c r="X240" i="9"/>
  <c r="V240" i="9"/>
  <c r="T240" i="9"/>
  <c r="P240" i="9"/>
  <c r="BI237" i="9"/>
  <c r="BH237" i="9"/>
  <c r="BG237" i="9"/>
  <c r="BF237" i="9"/>
  <c r="X237" i="9"/>
  <c r="V237" i="9"/>
  <c r="T237" i="9"/>
  <c r="P237" i="9"/>
  <c r="BI234" i="9"/>
  <c r="BH234" i="9"/>
  <c r="BG234" i="9"/>
  <c r="BF234" i="9"/>
  <c r="X234" i="9"/>
  <c r="V234" i="9"/>
  <c r="T234" i="9"/>
  <c r="P234" i="9"/>
  <c r="BI231" i="9"/>
  <c r="BH231" i="9"/>
  <c r="BG231" i="9"/>
  <c r="BF231" i="9"/>
  <c r="X231" i="9"/>
  <c r="V231" i="9"/>
  <c r="T231" i="9"/>
  <c r="P231" i="9"/>
  <c r="BI228" i="9"/>
  <c r="BH228" i="9"/>
  <c r="BG228" i="9"/>
  <c r="BF228" i="9"/>
  <c r="X228" i="9"/>
  <c r="V228" i="9"/>
  <c r="T228" i="9"/>
  <c r="P228" i="9"/>
  <c r="BI220" i="9"/>
  <c r="BH220" i="9"/>
  <c r="BG220" i="9"/>
  <c r="BF220" i="9"/>
  <c r="X220" i="9"/>
  <c r="V220" i="9"/>
  <c r="T220" i="9"/>
  <c r="P220" i="9"/>
  <c r="BI217" i="9"/>
  <c r="BH217" i="9"/>
  <c r="BG217" i="9"/>
  <c r="BF217" i="9"/>
  <c r="X217" i="9"/>
  <c r="V217" i="9"/>
  <c r="T217" i="9"/>
  <c r="P217" i="9"/>
  <c r="BI214" i="9"/>
  <c r="BH214" i="9"/>
  <c r="BG214" i="9"/>
  <c r="BF214" i="9"/>
  <c r="X214" i="9"/>
  <c r="V214" i="9"/>
  <c r="T214" i="9"/>
  <c r="P214" i="9"/>
  <c r="BI210" i="9"/>
  <c r="BH210" i="9"/>
  <c r="BG210" i="9"/>
  <c r="BF210" i="9"/>
  <c r="X210" i="9"/>
  <c r="V210" i="9"/>
  <c r="T210" i="9"/>
  <c r="P210" i="9"/>
  <c r="BI205" i="9"/>
  <c r="BH205" i="9"/>
  <c r="BG205" i="9"/>
  <c r="BF205" i="9"/>
  <c r="X205" i="9"/>
  <c r="V205" i="9"/>
  <c r="T205" i="9"/>
  <c r="P205" i="9"/>
  <c r="BI201" i="9"/>
  <c r="BH201" i="9"/>
  <c r="BG201" i="9"/>
  <c r="BF201" i="9"/>
  <c r="X201" i="9"/>
  <c r="V201" i="9"/>
  <c r="T201" i="9"/>
  <c r="P201" i="9"/>
  <c r="BI199" i="9"/>
  <c r="BH199" i="9"/>
  <c r="BG199" i="9"/>
  <c r="BF199" i="9"/>
  <c r="X199" i="9"/>
  <c r="V199" i="9"/>
  <c r="T199" i="9"/>
  <c r="P199" i="9"/>
  <c r="BI196" i="9"/>
  <c r="BH196" i="9"/>
  <c r="BG196" i="9"/>
  <c r="BF196" i="9"/>
  <c r="X196" i="9"/>
  <c r="V196" i="9"/>
  <c r="T196" i="9"/>
  <c r="P196" i="9"/>
  <c r="BI194" i="9"/>
  <c r="BH194" i="9"/>
  <c r="BG194" i="9"/>
  <c r="BF194" i="9"/>
  <c r="X194" i="9"/>
  <c r="V194" i="9"/>
  <c r="T194" i="9"/>
  <c r="P194" i="9"/>
  <c r="BI191" i="9"/>
  <c r="BH191" i="9"/>
  <c r="BG191" i="9"/>
  <c r="BF191" i="9"/>
  <c r="X191" i="9"/>
  <c r="V191" i="9"/>
  <c r="T191" i="9"/>
  <c r="P191" i="9"/>
  <c r="BI189" i="9"/>
  <c r="BH189" i="9"/>
  <c r="BG189" i="9"/>
  <c r="BF189" i="9"/>
  <c r="X189" i="9"/>
  <c r="V189" i="9"/>
  <c r="T189" i="9"/>
  <c r="P189" i="9"/>
  <c r="BI186" i="9"/>
  <c r="BH186" i="9"/>
  <c r="BG186" i="9"/>
  <c r="BF186" i="9"/>
  <c r="X186" i="9"/>
  <c r="V186" i="9"/>
  <c r="T186" i="9"/>
  <c r="P186" i="9"/>
  <c r="BI183" i="9"/>
  <c r="BH183" i="9"/>
  <c r="BG183" i="9"/>
  <c r="BF183" i="9"/>
  <c r="X183" i="9"/>
  <c r="V183" i="9"/>
  <c r="T183" i="9"/>
  <c r="P183" i="9"/>
  <c r="BI181" i="9"/>
  <c r="BH181" i="9"/>
  <c r="BG181" i="9"/>
  <c r="BF181" i="9"/>
  <c r="X181" i="9"/>
  <c r="V181" i="9"/>
  <c r="T181" i="9"/>
  <c r="P181" i="9"/>
  <c r="BI177" i="9"/>
  <c r="BH177" i="9"/>
  <c r="BG177" i="9"/>
  <c r="BF177" i="9"/>
  <c r="X177" i="9"/>
  <c r="V177" i="9"/>
  <c r="T177" i="9"/>
  <c r="P177" i="9"/>
  <c r="BI172" i="9"/>
  <c r="BH172" i="9"/>
  <c r="BG172" i="9"/>
  <c r="BF172" i="9"/>
  <c r="X172" i="9"/>
  <c r="V172" i="9"/>
  <c r="T172" i="9"/>
  <c r="P172" i="9"/>
  <c r="BI167" i="9"/>
  <c r="BH167" i="9"/>
  <c r="BG167" i="9"/>
  <c r="BF167" i="9"/>
  <c r="X167" i="9"/>
  <c r="X166" i="9" s="1"/>
  <c r="V167" i="9"/>
  <c r="V166" i="9" s="1"/>
  <c r="T167" i="9"/>
  <c r="T166" i="9"/>
  <c r="P167" i="9"/>
  <c r="BI163" i="9"/>
  <c r="BH163" i="9"/>
  <c r="BG163" i="9"/>
  <c r="BF163" i="9"/>
  <c r="X163" i="9"/>
  <c r="V163" i="9"/>
  <c r="T163" i="9"/>
  <c r="P163" i="9"/>
  <c r="BI159" i="9"/>
  <c r="BH159" i="9"/>
  <c r="BG159" i="9"/>
  <c r="BF159" i="9"/>
  <c r="X159" i="9"/>
  <c r="V159" i="9"/>
  <c r="T159" i="9"/>
  <c r="P159" i="9"/>
  <c r="BI156" i="9"/>
  <c r="BH156" i="9"/>
  <c r="BG156" i="9"/>
  <c r="BF156" i="9"/>
  <c r="X156" i="9"/>
  <c r="V156" i="9"/>
  <c r="T156" i="9"/>
  <c r="P156" i="9"/>
  <c r="BI153" i="9"/>
  <c r="BH153" i="9"/>
  <c r="BG153" i="9"/>
  <c r="BF153" i="9"/>
  <c r="X153" i="9"/>
  <c r="V153" i="9"/>
  <c r="T153" i="9"/>
  <c r="P153" i="9"/>
  <c r="BI150" i="9"/>
  <c r="BH150" i="9"/>
  <c r="BG150" i="9"/>
  <c r="BF150" i="9"/>
  <c r="X150" i="9"/>
  <c r="V150" i="9"/>
  <c r="T150" i="9"/>
  <c r="P150" i="9"/>
  <c r="BI144" i="9"/>
  <c r="BH144" i="9"/>
  <c r="BG144" i="9"/>
  <c r="BF144" i="9"/>
  <c r="X144" i="9"/>
  <c r="V144" i="9"/>
  <c r="T144" i="9"/>
  <c r="P144" i="9"/>
  <c r="BI139" i="9"/>
  <c r="BH139" i="9"/>
  <c r="BG139" i="9"/>
  <c r="BF139" i="9"/>
  <c r="X139" i="9"/>
  <c r="V139" i="9"/>
  <c r="T139" i="9"/>
  <c r="P139" i="9"/>
  <c r="BI136" i="9"/>
  <c r="BH136" i="9"/>
  <c r="BG136" i="9"/>
  <c r="BF136" i="9"/>
  <c r="X136" i="9"/>
  <c r="V136" i="9"/>
  <c r="T136" i="9"/>
  <c r="P136" i="9"/>
  <c r="BI128" i="9"/>
  <c r="BH128" i="9"/>
  <c r="BG128" i="9"/>
  <c r="BF128" i="9"/>
  <c r="X128" i="9"/>
  <c r="V128" i="9"/>
  <c r="T128" i="9"/>
  <c r="P128" i="9"/>
  <c r="BI118" i="9"/>
  <c r="BH118" i="9"/>
  <c r="BG118" i="9"/>
  <c r="BF118" i="9"/>
  <c r="X118" i="9"/>
  <c r="V118" i="9"/>
  <c r="T118" i="9"/>
  <c r="P118" i="9"/>
  <c r="BI116" i="9"/>
  <c r="BH116" i="9"/>
  <c r="BG116" i="9"/>
  <c r="BF116" i="9"/>
  <c r="X116" i="9"/>
  <c r="V116" i="9"/>
  <c r="T116" i="9"/>
  <c r="P116" i="9"/>
  <c r="BI107" i="9"/>
  <c r="BH107" i="9"/>
  <c r="BG107" i="9"/>
  <c r="BF107" i="9"/>
  <c r="X107" i="9"/>
  <c r="V107" i="9"/>
  <c r="T107" i="9"/>
  <c r="P107" i="9"/>
  <c r="BI97" i="9"/>
  <c r="BH97" i="9"/>
  <c r="BG97" i="9"/>
  <c r="BF97" i="9"/>
  <c r="X97" i="9"/>
  <c r="V97" i="9"/>
  <c r="T97" i="9"/>
  <c r="P97" i="9"/>
  <c r="J91" i="9"/>
  <c r="F90" i="9"/>
  <c r="F88" i="9"/>
  <c r="E86" i="9"/>
  <c r="J57" i="9"/>
  <c r="F56" i="9"/>
  <c r="F54" i="9"/>
  <c r="E52" i="9"/>
  <c r="J21" i="9"/>
  <c r="E21" i="9"/>
  <c r="J90" i="9" s="1"/>
  <c r="J20" i="9"/>
  <c r="J18" i="9"/>
  <c r="E18" i="9"/>
  <c r="F91" i="9" s="1"/>
  <c r="J17" i="9"/>
  <c r="J12" i="9"/>
  <c r="J88" i="9"/>
  <c r="E7" i="9"/>
  <c r="E84" i="9" s="1"/>
  <c r="K39" i="8"/>
  <c r="K38" i="8"/>
  <c r="BA61" i="1"/>
  <c r="K37" i="8"/>
  <c r="AZ61" i="1"/>
  <c r="BI329" i="8"/>
  <c r="BH329" i="8"/>
  <c r="BG329" i="8"/>
  <c r="BF329" i="8"/>
  <c r="X329" i="8"/>
  <c r="V329" i="8"/>
  <c r="T329" i="8"/>
  <c r="P329" i="8"/>
  <c r="BI327" i="8"/>
  <c r="BH327" i="8"/>
  <c r="BG327" i="8"/>
  <c r="BF327" i="8"/>
  <c r="X327" i="8"/>
  <c r="V327" i="8"/>
  <c r="T327" i="8"/>
  <c r="P327" i="8"/>
  <c r="BI325" i="8"/>
  <c r="BH325" i="8"/>
  <c r="BG325" i="8"/>
  <c r="BF325" i="8"/>
  <c r="X325" i="8"/>
  <c r="V325" i="8"/>
  <c r="T325" i="8"/>
  <c r="P325" i="8"/>
  <c r="BI320" i="8"/>
  <c r="BH320" i="8"/>
  <c r="BG320" i="8"/>
  <c r="BF320" i="8"/>
  <c r="X320" i="8"/>
  <c r="V320" i="8"/>
  <c r="T320" i="8"/>
  <c r="P320" i="8"/>
  <c r="BI317" i="8"/>
  <c r="BH317" i="8"/>
  <c r="BG317" i="8"/>
  <c r="BF317" i="8"/>
  <c r="X317" i="8"/>
  <c r="V317" i="8"/>
  <c r="T317" i="8"/>
  <c r="P317" i="8"/>
  <c r="BI314" i="8"/>
  <c r="BH314" i="8"/>
  <c r="BG314" i="8"/>
  <c r="BF314" i="8"/>
  <c r="X314" i="8"/>
  <c r="V314" i="8"/>
  <c r="T314" i="8"/>
  <c r="P314" i="8"/>
  <c r="BI311" i="8"/>
  <c r="BH311" i="8"/>
  <c r="BG311" i="8"/>
  <c r="BF311" i="8"/>
  <c r="X311" i="8"/>
  <c r="V311" i="8"/>
  <c r="T311" i="8"/>
  <c r="P311" i="8"/>
  <c r="BI306" i="8"/>
  <c r="BH306" i="8"/>
  <c r="BG306" i="8"/>
  <c r="BF306" i="8"/>
  <c r="X306" i="8"/>
  <c r="V306" i="8"/>
  <c r="T306" i="8"/>
  <c r="P306" i="8"/>
  <c r="BI303" i="8"/>
  <c r="BH303" i="8"/>
  <c r="BG303" i="8"/>
  <c r="BF303" i="8"/>
  <c r="X303" i="8"/>
  <c r="V303" i="8"/>
  <c r="T303" i="8"/>
  <c r="P303" i="8"/>
  <c r="BI298" i="8"/>
  <c r="BH298" i="8"/>
  <c r="BG298" i="8"/>
  <c r="BF298" i="8"/>
  <c r="X298" i="8"/>
  <c r="V298" i="8"/>
  <c r="T298" i="8"/>
  <c r="P298" i="8"/>
  <c r="BI290" i="8"/>
  <c r="BH290" i="8"/>
  <c r="BG290" i="8"/>
  <c r="BF290" i="8"/>
  <c r="X290" i="8"/>
  <c r="V290" i="8"/>
  <c r="T290" i="8"/>
  <c r="P290" i="8"/>
  <c r="BI280" i="8"/>
  <c r="BH280" i="8"/>
  <c r="BG280" i="8"/>
  <c r="BF280" i="8"/>
  <c r="X280" i="8"/>
  <c r="V280" i="8"/>
  <c r="T280" i="8"/>
  <c r="P280" i="8"/>
  <c r="BI277" i="8"/>
  <c r="BH277" i="8"/>
  <c r="BG277" i="8"/>
  <c r="BF277" i="8"/>
  <c r="X277" i="8"/>
  <c r="V277" i="8"/>
  <c r="T277" i="8"/>
  <c r="P277" i="8"/>
  <c r="BI275" i="8"/>
  <c r="BH275" i="8"/>
  <c r="BG275" i="8"/>
  <c r="BF275" i="8"/>
  <c r="X275" i="8"/>
  <c r="V275" i="8"/>
  <c r="T275" i="8"/>
  <c r="P275" i="8"/>
  <c r="BI269" i="8"/>
  <c r="BH269" i="8"/>
  <c r="BG269" i="8"/>
  <c r="BF269" i="8"/>
  <c r="X269" i="8"/>
  <c r="V269" i="8"/>
  <c r="T269" i="8"/>
  <c r="P269" i="8"/>
  <c r="BI264" i="8"/>
  <c r="BH264" i="8"/>
  <c r="BG264" i="8"/>
  <c r="BF264" i="8"/>
  <c r="X264" i="8"/>
  <c r="V264" i="8"/>
  <c r="T264" i="8"/>
  <c r="P264" i="8"/>
  <c r="BI261" i="8"/>
  <c r="BH261" i="8"/>
  <c r="BG261" i="8"/>
  <c r="BF261" i="8"/>
  <c r="X261" i="8"/>
  <c r="V261" i="8"/>
  <c r="T261" i="8"/>
  <c r="P261" i="8"/>
  <c r="BI258" i="8"/>
  <c r="BH258" i="8"/>
  <c r="BG258" i="8"/>
  <c r="BF258" i="8"/>
  <c r="X258" i="8"/>
  <c r="V258" i="8"/>
  <c r="T258" i="8"/>
  <c r="P258" i="8"/>
  <c r="BI253" i="8"/>
  <c r="BH253" i="8"/>
  <c r="BG253" i="8"/>
  <c r="BF253" i="8"/>
  <c r="X253" i="8"/>
  <c r="V253" i="8"/>
  <c r="T253" i="8"/>
  <c r="P253" i="8"/>
  <c r="BI249" i="8"/>
  <c r="BH249" i="8"/>
  <c r="BG249" i="8"/>
  <c r="BF249" i="8"/>
  <c r="X249" i="8"/>
  <c r="V249" i="8"/>
  <c r="T249" i="8"/>
  <c r="P249" i="8"/>
  <c r="BI246" i="8"/>
  <c r="BH246" i="8"/>
  <c r="BG246" i="8"/>
  <c r="BF246" i="8"/>
  <c r="X246" i="8"/>
  <c r="V246" i="8"/>
  <c r="T246" i="8"/>
  <c r="P246" i="8"/>
  <c r="BI243" i="8"/>
  <c r="BH243" i="8"/>
  <c r="BG243" i="8"/>
  <c r="BF243" i="8"/>
  <c r="X243" i="8"/>
  <c r="V243" i="8"/>
  <c r="T243" i="8"/>
  <c r="P243" i="8"/>
  <c r="BI240" i="8"/>
  <c r="BH240" i="8"/>
  <c r="BG240" i="8"/>
  <c r="BF240" i="8"/>
  <c r="X240" i="8"/>
  <c r="V240" i="8"/>
  <c r="T240" i="8"/>
  <c r="P240" i="8"/>
  <c r="BI237" i="8"/>
  <c r="BH237" i="8"/>
  <c r="BG237" i="8"/>
  <c r="BF237" i="8"/>
  <c r="X237" i="8"/>
  <c r="V237" i="8"/>
  <c r="T237" i="8"/>
  <c r="P237" i="8"/>
  <c r="BI234" i="8"/>
  <c r="BH234" i="8"/>
  <c r="BG234" i="8"/>
  <c r="BF234" i="8"/>
  <c r="X234" i="8"/>
  <c r="V234" i="8"/>
  <c r="T234" i="8"/>
  <c r="P234" i="8"/>
  <c r="BI231" i="8"/>
  <c r="BH231" i="8"/>
  <c r="BG231" i="8"/>
  <c r="BF231" i="8"/>
  <c r="X231" i="8"/>
  <c r="V231" i="8"/>
  <c r="T231" i="8"/>
  <c r="P231" i="8"/>
  <c r="BI228" i="8"/>
  <c r="BH228" i="8"/>
  <c r="BG228" i="8"/>
  <c r="BF228" i="8"/>
  <c r="X228" i="8"/>
  <c r="V228" i="8"/>
  <c r="T228" i="8"/>
  <c r="P228" i="8"/>
  <c r="BI220" i="8"/>
  <c r="BH220" i="8"/>
  <c r="BG220" i="8"/>
  <c r="BF220" i="8"/>
  <c r="X220" i="8"/>
  <c r="V220" i="8"/>
  <c r="T220" i="8"/>
  <c r="P220" i="8"/>
  <c r="BI217" i="8"/>
  <c r="BH217" i="8"/>
  <c r="BG217" i="8"/>
  <c r="BF217" i="8"/>
  <c r="X217" i="8"/>
  <c r="V217" i="8"/>
  <c r="T217" i="8"/>
  <c r="P217" i="8"/>
  <c r="BI214" i="8"/>
  <c r="BH214" i="8"/>
  <c r="BG214" i="8"/>
  <c r="BF214" i="8"/>
  <c r="X214" i="8"/>
  <c r="V214" i="8"/>
  <c r="T214" i="8"/>
  <c r="P214" i="8"/>
  <c r="BI210" i="8"/>
  <c r="BH210" i="8"/>
  <c r="BG210" i="8"/>
  <c r="BF210" i="8"/>
  <c r="X210" i="8"/>
  <c r="V210" i="8"/>
  <c r="T210" i="8"/>
  <c r="P210" i="8"/>
  <c r="BI205" i="8"/>
  <c r="BH205" i="8"/>
  <c r="BG205" i="8"/>
  <c r="BF205" i="8"/>
  <c r="X205" i="8"/>
  <c r="V205" i="8"/>
  <c r="T205" i="8"/>
  <c r="P205" i="8"/>
  <c r="BI201" i="8"/>
  <c r="BH201" i="8"/>
  <c r="BG201" i="8"/>
  <c r="BF201" i="8"/>
  <c r="X201" i="8"/>
  <c r="V201" i="8"/>
  <c r="T201" i="8"/>
  <c r="P201" i="8"/>
  <c r="BI199" i="8"/>
  <c r="BH199" i="8"/>
  <c r="BG199" i="8"/>
  <c r="BF199" i="8"/>
  <c r="X199" i="8"/>
  <c r="V199" i="8"/>
  <c r="T199" i="8"/>
  <c r="P199" i="8"/>
  <c r="BI196" i="8"/>
  <c r="BH196" i="8"/>
  <c r="BG196" i="8"/>
  <c r="BF196" i="8"/>
  <c r="X196" i="8"/>
  <c r="V196" i="8"/>
  <c r="T196" i="8"/>
  <c r="P196" i="8"/>
  <c r="BI194" i="8"/>
  <c r="BH194" i="8"/>
  <c r="BG194" i="8"/>
  <c r="BF194" i="8"/>
  <c r="X194" i="8"/>
  <c r="V194" i="8"/>
  <c r="T194" i="8"/>
  <c r="P194" i="8"/>
  <c r="BI191" i="8"/>
  <c r="BH191" i="8"/>
  <c r="BG191" i="8"/>
  <c r="BF191" i="8"/>
  <c r="X191" i="8"/>
  <c r="V191" i="8"/>
  <c r="T191" i="8"/>
  <c r="P191" i="8"/>
  <c r="BI189" i="8"/>
  <c r="BH189" i="8"/>
  <c r="BG189" i="8"/>
  <c r="BF189" i="8"/>
  <c r="X189" i="8"/>
  <c r="V189" i="8"/>
  <c r="T189" i="8"/>
  <c r="P189" i="8"/>
  <c r="BI186" i="8"/>
  <c r="BH186" i="8"/>
  <c r="BG186" i="8"/>
  <c r="BF186" i="8"/>
  <c r="X186" i="8"/>
  <c r="V186" i="8"/>
  <c r="T186" i="8"/>
  <c r="P186" i="8"/>
  <c r="BI183" i="8"/>
  <c r="BH183" i="8"/>
  <c r="BG183" i="8"/>
  <c r="BF183" i="8"/>
  <c r="X183" i="8"/>
  <c r="V183" i="8"/>
  <c r="T183" i="8"/>
  <c r="P183" i="8"/>
  <c r="BI181" i="8"/>
  <c r="BH181" i="8"/>
  <c r="BG181" i="8"/>
  <c r="BF181" i="8"/>
  <c r="X181" i="8"/>
  <c r="V181" i="8"/>
  <c r="T181" i="8"/>
  <c r="P181" i="8"/>
  <c r="BI177" i="8"/>
  <c r="BH177" i="8"/>
  <c r="BG177" i="8"/>
  <c r="BF177" i="8"/>
  <c r="X177" i="8"/>
  <c r="V177" i="8"/>
  <c r="T177" i="8"/>
  <c r="P177" i="8"/>
  <c r="BI172" i="8"/>
  <c r="BH172" i="8"/>
  <c r="BG172" i="8"/>
  <c r="BF172" i="8"/>
  <c r="X172" i="8"/>
  <c r="V172" i="8"/>
  <c r="T172" i="8"/>
  <c r="P172" i="8"/>
  <c r="BI167" i="8"/>
  <c r="BH167" i="8"/>
  <c r="BG167" i="8"/>
  <c r="BF167" i="8"/>
  <c r="X167" i="8"/>
  <c r="X166" i="8" s="1"/>
  <c r="V167" i="8"/>
  <c r="V166" i="8" s="1"/>
  <c r="T167" i="8"/>
  <c r="T166" i="8" s="1"/>
  <c r="P167" i="8"/>
  <c r="BI163" i="8"/>
  <c r="BH163" i="8"/>
  <c r="BG163" i="8"/>
  <c r="BF163" i="8"/>
  <c r="X163" i="8"/>
  <c r="V163" i="8"/>
  <c r="T163" i="8"/>
  <c r="P163" i="8"/>
  <c r="BI159" i="8"/>
  <c r="BH159" i="8"/>
  <c r="BG159" i="8"/>
  <c r="BF159" i="8"/>
  <c r="X159" i="8"/>
  <c r="V159" i="8"/>
  <c r="T159" i="8"/>
  <c r="P159" i="8"/>
  <c r="BI156" i="8"/>
  <c r="BH156" i="8"/>
  <c r="BG156" i="8"/>
  <c r="BF156" i="8"/>
  <c r="X156" i="8"/>
  <c r="V156" i="8"/>
  <c r="T156" i="8"/>
  <c r="P156" i="8"/>
  <c r="BI153" i="8"/>
  <c r="BH153" i="8"/>
  <c r="BG153" i="8"/>
  <c r="BF153" i="8"/>
  <c r="X153" i="8"/>
  <c r="V153" i="8"/>
  <c r="T153" i="8"/>
  <c r="P153" i="8"/>
  <c r="BI150" i="8"/>
  <c r="BH150" i="8"/>
  <c r="BG150" i="8"/>
  <c r="BF150" i="8"/>
  <c r="X150" i="8"/>
  <c r="V150" i="8"/>
  <c r="T150" i="8"/>
  <c r="P150" i="8"/>
  <c r="BI144" i="8"/>
  <c r="BH144" i="8"/>
  <c r="BG144" i="8"/>
  <c r="BF144" i="8"/>
  <c r="X144" i="8"/>
  <c r="V144" i="8"/>
  <c r="T144" i="8"/>
  <c r="P144" i="8"/>
  <c r="BI139" i="8"/>
  <c r="BH139" i="8"/>
  <c r="BG139" i="8"/>
  <c r="BF139" i="8"/>
  <c r="X139" i="8"/>
  <c r="V139" i="8"/>
  <c r="T139" i="8"/>
  <c r="P139" i="8"/>
  <c r="BI136" i="8"/>
  <c r="BH136" i="8"/>
  <c r="BG136" i="8"/>
  <c r="BF136" i="8"/>
  <c r="X136" i="8"/>
  <c r="V136" i="8"/>
  <c r="T136" i="8"/>
  <c r="P136" i="8"/>
  <c r="BI128" i="8"/>
  <c r="BH128" i="8"/>
  <c r="BG128" i="8"/>
  <c r="BF128" i="8"/>
  <c r="X128" i="8"/>
  <c r="V128" i="8"/>
  <c r="T128" i="8"/>
  <c r="P128" i="8"/>
  <c r="BI118" i="8"/>
  <c r="BH118" i="8"/>
  <c r="BG118" i="8"/>
  <c r="BF118" i="8"/>
  <c r="X118" i="8"/>
  <c r="V118" i="8"/>
  <c r="T118" i="8"/>
  <c r="P118" i="8"/>
  <c r="BI116" i="8"/>
  <c r="BH116" i="8"/>
  <c r="BG116" i="8"/>
  <c r="BF116" i="8"/>
  <c r="X116" i="8"/>
  <c r="V116" i="8"/>
  <c r="T116" i="8"/>
  <c r="P116" i="8"/>
  <c r="BI107" i="8"/>
  <c r="BH107" i="8"/>
  <c r="BG107" i="8"/>
  <c r="BF107" i="8"/>
  <c r="X107" i="8"/>
  <c r="V107" i="8"/>
  <c r="T107" i="8"/>
  <c r="P107" i="8"/>
  <c r="BI97" i="8"/>
  <c r="BH97" i="8"/>
  <c r="BG97" i="8"/>
  <c r="BF97" i="8"/>
  <c r="X97" i="8"/>
  <c r="V97" i="8"/>
  <c r="T97" i="8"/>
  <c r="P97" i="8"/>
  <c r="J91" i="8"/>
  <c r="F90" i="8"/>
  <c r="F88" i="8"/>
  <c r="E86" i="8"/>
  <c r="J57" i="8"/>
  <c r="F56" i="8"/>
  <c r="F54" i="8"/>
  <c r="E52" i="8"/>
  <c r="J21" i="8"/>
  <c r="E21" i="8"/>
  <c r="J90" i="8" s="1"/>
  <c r="J20" i="8"/>
  <c r="J18" i="8"/>
  <c r="E18" i="8"/>
  <c r="F91" i="8" s="1"/>
  <c r="J17" i="8"/>
  <c r="J12" i="8"/>
  <c r="J88" i="8" s="1"/>
  <c r="E7" i="8"/>
  <c r="E50" i="8"/>
  <c r="K39" i="7"/>
  <c r="K38" i="7"/>
  <c r="BA60" i="1"/>
  <c r="K37" i="7"/>
  <c r="AZ60" i="1"/>
  <c r="BI294" i="7"/>
  <c r="BH294" i="7"/>
  <c r="BG294" i="7"/>
  <c r="BF294" i="7"/>
  <c r="X294" i="7"/>
  <c r="V294" i="7"/>
  <c r="T294" i="7"/>
  <c r="P294" i="7"/>
  <c r="BI292" i="7"/>
  <c r="BH292" i="7"/>
  <c r="BG292" i="7"/>
  <c r="BF292" i="7"/>
  <c r="X292" i="7"/>
  <c r="V292" i="7"/>
  <c r="T292" i="7"/>
  <c r="P292" i="7"/>
  <c r="BI290" i="7"/>
  <c r="BH290" i="7"/>
  <c r="BG290" i="7"/>
  <c r="BF290" i="7"/>
  <c r="X290" i="7"/>
  <c r="V290" i="7"/>
  <c r="T290" i="7"/>
  <c r="P290" i="7"/>
  <c r="BI285" i="7"/>
  <c r="BH285" i="7"/>
  <c r="BG285" i="7"/>
  <c r="BF285" i="7"/>
  <c r="X285" i="7"/>
  <c r="V285" i="7"/>
  <c r="T285" i="7"/>
  <c r="P285" i="7"/>
  <c r="BI282" i="7"/>
  <c r="BH282" i="7"/>
  <c r="BG282" i="7"/>
  <c r="BF282" i="7"/>
  <c r="X282" i="7"/>
  <c r="V282" i="7"/>
  <c r="T282" i="7"/>
  <c r="P282" i="7"/>
  <c r="BI279" i="7"/>
  <c r="BH279" i="7"/>
  <c r="BG279" i="7"/>
  <c r="BF279" i="7"/>
  <c r="X279" i="7"/>
  <c r="V279" i="7"/>
  <c r="T279" i="7"/>
  <c r="P279" i="7"/>
  <c r="BI276" i="7"/>
  <c r="BH276" i="7"/>
  <c r="BG276" i="7"/>
  <c r="BF276" i="7"/>
  <c r="X276" i="7"/>
  <c r="V276" i="7"/>
  <c r="T276" i="7"/>
  <c r="P276" i="7"/>
  <c r="BI271" i="7"/>
  <c r="BH271" i="7"/>
  <c r="BG271" i="7"/>
  <c r="BF271" i="7"/>
  <c r="X271" i="7"/>
  <c r="V271" i="7"/>
  <c r="T271" i="7"/>
  <c r="P271" i="7"/>
  <c r="BI268" i="7"/>
  <c r="BH268" i="7"/>
  <c r="BG268" i="7"/>
  <c r="BF268" i="7"/>
  <c r="X268" i="7"/>
  <c r="V268" i="7"/>
  <c r="T268" i="7"/>
  <c r="P268" i="7"/>
  <c r="BI263" i="7"/>
  <c r="BH263" i="7"/>
  <c r="BG263" i="7"/>
  <c r="BF263" i="7"/>
  <c r="X263" i="7"/>
  <c r="V263" i="7"/>
  <c r="T263" i="7"/>
  <c r="P263" i="7"/>
  <c r="BI260" i="7"/>
  <c r="BH260" i="7"/>
  <c r="BG260" i="7"/>
  <c r="BF260" i="7"/>
  <c r="X260" i="7"/>
  <c r="V260" i="7"/>
  <c r="T260" i="7"/>
  <c r="P260" i="7"/>
  <c r="BI252" i="7"/>
  <c r="BH252" i="7"/>
  <c r="BG252" i="7"/>
  <c r="BF252" i="7"/>
  <c r="X252" i="7"/>
  <c r="V252" i="7"/>
  <c r="T252" i="7"/>
  <c r="P252" i="7"/>
  <c r="BI244" i="7"/>
  <c r="BH244" i="7"/>
  <c r="BG244" i="7"/>
  <c r="BF244" i="7"/>
  <c r="X244" i="7"/>
  <c r="V244" i="7"/>
  <c r="T244" i="7"/>
  <c r="P244" i="7"/>
  <c r="BI234" i="7"/>
  <c r="BH234" i="7"/>
  <c r="BG234" i="7"/>
  <c r="BF234" i="7"/>
  <c r="X234" i="7"/>
  <c r="V234" i="7"/>
  <c r="T234" i="7"/>
  <c r="P234" i="7"/>
  <c r="BI231" i="7"/>
  <c r="BH231" i="7"/>
  <c r="BG231" i="7"/>
  <c r="BF231" i="7"/>
  <c r="X231" i="7"/>
  <c r="V231" i="7"/>
  <c r="T231" i="7"/>
  <c r="P231" i="7"/>
  <c r="BI229" i="7"/>
  <c r="BH229" i="7"/>
  <c r="BG229" i="7"/>
  <c r="BF229" i="7"/>
  <c r="X229" i="7"/>
  <c r="V229" i="7"/>
  <c r="T229" i="7"/>
  <c r="P229" i="7"/>
  <c r="BI227" i="7"/>
  <c r="BH227" i="7"/>
  <c r="BG227" i="7"/>
  <c r="BF227" i="7"/>
  <c r="X227" i="7"/>
  <c r="V227" i="7"/>
  <c r="T227" i="7"/>
  <c r="P227" i="7"/>
  <c r="BI221" i="7"/>
  <c r="BH221" i="7"/>
  <c r="BG221" i="7"/>
  <c r="BF221" i="7"/>
  <c r="X221" i="7"/>
  <c r="V221" i="7"/>
  <c r="T221" i="7"/>
  <c r="P221" i="7"/>
  <c r="BI216" i="7"/>
  <c r="BH216" i="7"/>
  <c r="BG216" i="7"/>
  <c r="BF216" i="7"/>
  <c r="X216" i="7"/>
  <c r="V216" i="7"/>
  <c r="T216" i="7"/>
  <c r="P216" i="7"/>
  <c r="BI213" i="7"/>
  <c r="BH213" i="7"/>
  <c r="BG213" i="7"/>
  <c r="BF213" i="7"/>
  <c r="X213" i="7"/>
  <c r="V213" i="7"/>
  <c r="T213" i="7"/>
  <c r="P213" i="7"/>
  <c r="BI210" i="7"/>
  <c r="BH210" i="7"/>
  <c r="BG210" i="7"/>
  <c r="BF210" i="7"/>
  <c r="X210" i="7"/>
  <c r="V210" i="7"/>
  <c r="T210" i="7"/>
  <c r="P210" i="7"/>
  <c r="BI203" i="7"/>
  <c r="BH203" i="7"/>
  <c r="BG203" i="7"/>
  <c r="BF203" i="7"/>
  <c r="X203" i="7"/>
  <c r="V203" i="7"/>
  <c r="T203" i="7"/>
  <c r="P203" i="7"/>
  <c r="BI199" i="7"/>
  <c r="BH199" i="7"/>
  <c r="BG199" i="7"/>
  <c r="BF199" i="7"/>
  <c r="X199" i="7"/>
  <c r="V199" i="7"/>
  <c r="T199" i="7"/>
  <c r="P199" i="7"/>
  <c r="BI197" i="7"/>
  <c r="BH197" i="7"/>
  <c r="BG197" i="7"/>
  <c r="BF197" i="7"/>
  <c r="X197" i="7"/>
  <c r="V197" i="7"/>
  <c r="T197" i="7"/>
  <c r="P197" i="7"/>
  <c r="BI194" i="7"/>
  <c r="BH194" i="7"/>
  <c r="BG194" i="7"/>
  <c r="BF194" i="7"/>
  <c r="X194" i="7"/>
  <c r="V194" i="7"/>
  <c r="T194" i="7"/>
  <c r="P194" i="7"/>
  <c r="BI192" i="7"/>
  <c r="BH192" i="7"/>
  <c r="BG192" i="7"/>
  <c r="BF192" i="7"/>
  <c r="X192" i="7"/>
  <c r="V192" i="7"/>
  <c r="T192" i="7"/>
  <c r="P192" i="7"/>
  <c r="BI189" i="7"/>
  <c r="BH189" i="7"/>
  <c r="BG189" i="7"/>
  <c r="BF189" i="7"/>
  <c r="X189" i="7"/>
  <c r="V189" i="7"/>
  <c r="T189" i="7"/>
  <c r="P189" i="7"/>
  <c r="BI187" i="7"/>
  <c r="BH187" i="7"/>
  <c r="BG187" i="7"/>
  <c r="BF187" i="7"/>
  <c r="X187" i="7"/>
  <c r="V187" i="7"/>
  <c r="T187" i="7"/>
  <c r="P187" i="7"/>
  <c r="BI185" i="7"/>
  <c r="BH185" i="7"/>
  <c r="BG185" i="7"/>
  <c r="BF185" i="7"/>
  <c r="X185" i="7"/>
  <c r="V185" i="7"/>
  <c r="T185" i="7"/>
  <c r="P185" i="7"/>
  <c r="BI182" i="7"/>
  <c r="BH182" i="7"/>
  <c r="BG182" i="7"/>
  <c r="BF182" i="7"/>
  <c r="X182" i="7"/>
  <c r="V182" i="7"/>
  <c r="T182" i="7"/>
  <c r="P182" i="7"/>
  <c r="BI179" i="7"/>
  <c r="BH179" i="7"/>
  <c r="BG179" i="7"/>
  <c r="BF179" i="7"/>
  <c r="X179" i="7"/>
  <c r="V179" i="7"/>
  <c r="T179" i="7"/>
  <c r="P179" i="7"/>
  <c r="BI175" i="7"/>
  <c r="BH175" i="7"/>
  <c r="BG175" i="7"/>
  <c r="BF175" i="7"/>
  <c r="X175" i="7"/>
  <c r="V175" i="7"/>
  <c r="T175" i="7"/>
  <c r="P175" i="7"/>
  <c r="BI171" i="7"/>
  <c r="BH171" i="7"/>
  <c r="BG171" i="7"/>
  <c r="BF171" i="7"/>
  <c r="X171" i="7"/>
  <c r="V171" i="7"/>
  <c r="T171" i="7"/>
  <c r="P171" i="7"/>
  <c r="BI166" i="7"/>
  <c r="BH166" i="7"/>
  <c r="BG166" i="7"/>
  <c r="BF166" i="7"/>
  <c r="X166" i="7"/>
  <c r="X165" i="7" s="1"/>
  <c r="V166" i="7"/>
  <c r="V165" i="7" s="1"/>
  <c r="T166" i="7"/>
  <c r="T165" i="7"/>
  <c r="P166" i="7"/>
  <c r="BI162" i="7"/>
  <c r="BH162" i="7"/>
  <c r="BG162" i="7"/>
  <c r="BF162" i="7"/>
  <c r="X162" i="7"/>
  <c r="V162" i="7"/>
  <c r="T162" i="7"/>
  <c r="P162" i="7"/>
  <c r="BI158" i="7"/>
  <c r="BH158" i="7"/>
  <c r="BG158" i="7"/>
  <c r="BF158" i="7"/>
  <c r="X158" i="7"/>
  <c r="V158" i="7"/>
  <c r="T158" i="7"/>
  <c r="P158" i="7"/>
  <c r="BI155" i="7"/>
  <c r="BH155" i="7"/>
  <c r="BG155" i="7"/>
  <c r="BF155" i="7"/>
  <c r="X155" i="7"/>
  <c r="V155" i="7"/>
  <c r="T155" i="7"/>
  <c r="P155" i="7"/>
  <c r="BI152" i="7"/>
  <c r="BH152" i="7"/>
  <c r="BG152" i="7"/>
  <c r="BF152" i="7"/>
  <c r="X152" i="7"/>
  <c r="V152" i="7"/>
  <c r="T152" i="7"/>
  <c r="P152" i="7"/>
  <c r="BI149" i="7"/>
  <c r="BH149" i="7"/>
  <c r="BG149" i="7"/>
  <c r="BF149" i="7"/>
  <c r="X149" i="7"/>
  <c r="V149" i="7"/>
  <c r="T149" i="7"/>
  <c r="P149" i="7"/>
  <c r="BI143" i="7"/>
  <c r="BH143" i="7"/>
  <c r="BG143" i="7"/>
  <c r="BF143" i="7"/>
  <c r="X143" i="7"/>
  <c r="V143" i="7"/>
  <c r="T143" i="7"/>
  <c r="P143" i="7"/>
  <c r="BI138" i="7"/>
  <c r="BH138" i="7"/>
  <c r="BG138" i="7"/>
  <c r="BF138" i="7"/>
  <c r="X138" i="7"/>
  <c r="V138" i="7"/>
  <c r="T138" i="7"/>
  <c r="P138" i="7"/>
  <c r="BI135" i="7"/>
  <c r="BH135" i="7"/>
  <c r="BG135" i="7"/>
  <c r="BF135" i="7"/>
  <c r="X135" i="7"/>
  <c r="V135" i="7"/>
  <c r="T135" i="7"/>
  <c r="P135" i="7"/>
  <c r="BI127" i="7"/>
  <c r="BH127" i="7"/>
  <c r="BG127" i="7"/>
  <c r="BF127" i="7"/>
  <c r="X127" i="7"/>
  <c r="V127" i="7"/>
  <c r="T127" i="7"/>
  <c r="P127" i="7"/>
  <c r="BI117" i="7"/>
  <c r="BH117" i="7"/>
  <c r="BG117" i="7"/>
  <c r="BF117" i="7"/>
  <c r="X117" i="7"/>
  <c r="V117" i="7"/>
  <c r="T117" i="7"/>
  <c r="P117" i="7"/>
  <c r="BI115" i="7"/>
  <c r="BH115" i="7"/>
  <c r="BG115" i="7"/>
  <c r="BF115" i="7"/>
  <c r="X115" i="7"/>
  <c r="V115" i="7"/>
  <c r="T115" i="7"/>
  <c r="P115" i="7"/>
  <c r="BI106" i="7"/>
  <c r="BH106" i="7"/>
  <c r="BG106" i="7"/>
  <c r="BF106" i="7"/>
  <c r="X106" i="7"/>
  <c r="V106" i="7"/>
  <c r="T106" i="7"/>
  <c r="P106" i="7"/>
  <c r="BI96" i="7"/>
  <c r="BH96" i="7"/>
  <c r="BG96" i="7"/>
  <c r="BF96" i="7"/>
  <c r="X96" i="7"/>
  <c r="V96" i="7"/>
  <c r="T96" i="7"/>
  <c r="P96" i="7"/>
  <c r="J90" i="7"/>
  <c r="F89" i="7"/>
  <c r="F87" i="7"/>
  <c r="E85" i="7"/>
  <c r="J57" i="7"/>
  <c r="F56" i="7"/>
  <c r="F54" i="7"/>
  <c r="E52" i="7"/>
  <c r="J21" i="7"/>
  <c r="E21" i="7"/>
  <c r="J89" i="7" s="1"/>
  <c r="J20" i="7"/>
  <c r="J18" i="7"/>
  <c r="E18" i="7"/>
  <c r="F90" i="7" s="1"/>
  <c r="J17" i="7"/>
  <c r="J12" i="7"/>
  <c r="J54" i="7" s="1"/>
  <c r="E7" i="7"/>
  <c r="E83" i="7"/>
  <c r="K39" i="6"/>
  <c r="K38" i="6"/>
  <c r="BA59" i="1" s="1"/>
  <c r="K37" i="6"/>
  <c r="AZ59" i="1" s="1"/>
  <c r="BI329" i="6"/>
  <c r="BH329" i="6"/>
  <c r="BG329" i="6"/>
  <c r="BF329" i="6"/>
  <c r="X329" i="6"/>
  <c r="V329" i="6"/>
  <c r="T329" i="6"/>
  <c r="P329" i="6"/>
  <c r="BI327" i="6"/>
  <c r="BH327" i="6"/>
  <c r="BG327" i="6"/>
  <c r="BF327" i="6"/>
  <c r="X327" i="6"/>
  <c r="V327" i="6"/>
  <c r="T327" i="6"/>
  <c r="P327" i="6"/>
  <c r="BI325" i="6"/>
  <c r="BH325" i="6"/>
  <c r="BG325" i="6"/>
  <c r="BF325" i="6"/>
  <c r="X325" i="6"/>
  <c r="V325" i="6"/>
  <c r="T325" i="6"/>
  <c r="P325" i="6"/>
  <c r="BI320" i="6"/>
  <c r="BH320" i="6"/>
  <c r="BG320" i="6"/>
  <c r="BF320" i="6"/>
  <c r="X320" i="6"/>
  <c r="V320" i="6"/>
  <c r="T320" i="6"/>
  <c r="P320" i="6"/>
  <c r="BI317" i="6"/>
  <c r="BH317" i="6"/>
  <c r="BG317" i="6"/>
  <c r="BF317" i="6"/>
  <c r="X317" i="6"/>
  <c r="V317" i="6"/>
  <c r="T317" i="6"/>
  <c r="P317" i="6"/>
  <c r="BI314" i="6"/>
  <c r="BH314" i="6"/>
  <c r="BG314" i="6"/>
  <c r="BF314" i="6"/>
  <c r="X314" i="6"/>
  <c r="V314" i="6"/>
  <c r="T314" i="6"/>
  <c r="P314" i="6"/>
  <c r="BI311" i="6"/>
  <c r="BH311" i="6"/>
  <c r="BG311" i="6"/>
  <c r="BF311" i="6"/>
  <c r="X311" i="6"/>
  <c r="V311" i="6"/>
  <c r="T311" i="6"/>
  <c r="P311" i="6"/>
  <c r="BI306" i="6"/>
  <c r="BH306" i="6"/>
  <c r="BG306" i="6"/>
  <c r="BF306" i="6"/>
  <c r="X306" i="6"/>
  <c r="V306" i="6"/>
  <c r="T306" i="6"/>
  <c r="P306" i="6"/>
  <c r="BI303" i="6"/>
  <c r="BH303" i="6"/>
  <c r="BG303" i="6"/>
  <c r="BF303" i="6"/>
  <c r="X303" i="6"/>
  <c r="V303" i="6"/>
  <c r="T303" i="6"/>
  <c r="P303" i="6"/>
  <c r="BI298" i="6"/>
  <c r="BH298" i="6"/>
  <c r="BG298" i="6"/>
  <c r="BF298" i="6"/>
  <c r="X298" i="6"/>
  <c r="V298" i="6"/>
  <c r="T298" i="6"/>
  <c r="P298" i="6"/>
  <c r="BI290" i="6"/>
  <c r="BH290" i="6"/>
  <c r="BG290" i="6"/>
  <c r="BF290" i="6"/>
  <c r="X290" i="6"/>
  <c r="V290" i="6"/>
  <c r="T290" i="6"/>
  <c r="P290" i="6"/>
  <c r="BI280" i="6"/>
  <c r="BH280" i="6"/>
  <c r="BG280" i="6"/>
  <c r="BF280" i="6"/>
  <c r="X280" i="6"/>
  <c r="V280" i="6"/>
  <c r="T280" i="6"/>
  <c r="P280" i="6"/>
  <c r="BI277" i="6"/>
  <c r="BH277" i="6"/>
  <c r="BG277" i="6"/>
  <c r="BF277" i="6"/>
  <c r="X277" i="6"/>
  <c r="V277" i="6"/>
  <c r="T277" i="6"/>
  <c r="P277" i="6"/>
  <c r="BI275" i="6"/>
  <c r="BH275" i="6"/>
  <c r="BG275" i="6"/>
  <c r="BF275" i="6"/>
  <c r="X275" i="6"/>
  <c r="V275" i="6"/>
  <c r="T275" i="6"/>
  <c r="P275" i="6"/>
  <c r="BI269" i="6"/>
  <c r="BH269" i="6"/>
  <c r="BG269" i="6"/>
  <c r="BF269" i="6"/>
  <c r="X269" i="6"/>
  <c r="V269" i="6"/>
  <c r="T269" i="6"/>
  <c r="P269" i="6"/>
  <c r="BI264" i="6"/>
  <c r="BH264" i="6"/>
  <c r="BG264" i="6"/>
  <c r="BF264" i="6"/>
  <c r="X264" i="6"/>
  <c r="V264" i="6"/>
  <c r="T264" i="6"/>
  <c r="P264" i="6"/>
  <c r="BI261" i="6"/>
  <c r="BH261" i="6"/>
  <c r="BG261" i="6"/>
  <c r="BF261" i="6"/>
  <c r="X261" i="6"/>
  <c r="V261" i="6"/>
  <c r="T261" i="6"/>
  <c r="P261" i="6"/>
  <c r="BI258" i="6"/>
  <c r="BH258" i="6"/>
  <c r="BG258" i="6"/>
  <c r="BF258" i="6"/>
  <c r="X258" i="6"/>
  <c r="V258" i="6"/>
  <c r="T258" i="6"/>
  <c r="P258" i="6"/>
  <c r="BI253" i="6"/>
  <c r="BH253" i="6"/>
  <c r="BG253" i="6"/>
  <c r="BF253" i="6"/>
  <c r="X253" i="6"/>
  <c r="V253" i="6"/>
  <c r="T253" i="6"/>
  <c r="P253" i="6"/>
  <c r="BI249" i="6"/>
  <c r="BH249" i="6"/>
  <c r="BG249" i="6"/>
  <c r="BF249" i="6"/>
  <c r="X249" i="6"/>
  <c r="V249" i="6"/>
  <c r="T249" i="6"/>
  <c r="P249" i="6"/>
  <c r="BI246" i="6"/>
  <c r="BH246" i="6"/>
  <c r="BG246" i="6"/>
  <c r="BF246" i="6"/>
  <c r="X246" i="6"/>
  <c r="V246" i="6"/>
  <c r="T246" i="6"/>
  <c r="P246" i="6"/>
  <c r="BI243" i="6"/>
  <c r="BH243" i="6"/>
  <c r="BG243" i="6"/>
  <c r="BF243" i="6"/>
  <c r="X243" i="6"/>
  <c r="V243" i="6"/>
  <c r="T243" i="6"/>
  <c r="P243" i="6"/>
  <c r="BI240" i="6"/>
  <c r="BH240" i="6"/>
  <c r="BG240" i="6"/>
  <c r="BF240" i="6"/>
  <c r="X240" i="6"/>
  <c r="V240" i="6"/>
  <c r="T240" i="6"/>
  <c r="P240" i="6"/>
  <c r="BI237" i="6"/>
  <c r="BH237" i="6"/>
  <c r="BG237" i="6"/>
  <c r="BF237" i="6"/>
  <c r="X237" i="6"/>
  <c r="V237" i="6"/>
  <c r="T237" i="6"/>
  <c r="P237" i="6"/>
  <c r="BI234" i="6"/>
  <c r="BH234" i="6"/>
  <c r="BG234" i="6"/>
  <c r="BF234" i="6"/>
  <c r="X234" i="6"/>
  <c r="V234" i="6"/>
  <c r="T234" i="6"/>
  <c r="P234" i="6"/>
  <c r="BI231" i="6"/>
  <c r="BH231" i="6"/>
  <c r="BG231" i="6"/>
  <c r="BF231" i="6"/>
  <c r="X231" i="6"/>
  <c r="V231" i="6"/>
  <c r="T231" i="6"/>
  <c r="P231" i="6"/>
  <c r="BI228" i="6"/>
  <c r="BH228" i="6"/>
  <c r="BG228" i="6"/>
  <c r="BF228" i="6"/>
  <c r="X228" i="6"/>
  <c r="V228" i="6"/>
  <c r="T228" i="6"/>
  <c r="P228" i="6"/>
  <c r="BI220" i="6"/>
  <c r="BH220" i="6"/>
  <c r="BG220" i="6"/>
  <c r="BF220" i="6"/>
  <c r="X220" i="6"/>
  <c r="V220" i="6"/>
  <c r="T220" i="6"/>
  <c r="P220" i="6"/>
  <c r="BI217" i="6"/>
  <c r="BH217" i="6"/>
  <c r="BG217" i="6"/>
  <c r="BF217" i="6"/>
  <c r="X217" i="6"/>
  <c r="V217" i="6"/>
  <c r="T217" i="6"/>
  <c r="P217" i="6"/>
  <c r="BI214" i="6"/>
  <c r="BH214" i="6"/>
  <c r="BG214" i="6"/>
  <c r="BF214" i="6"/>
  <c r="X214" i="6"/>
  <c r="V214" i="6"/>
  <c r="T214" i="6"/>
  <c r="P214" i="6"/>
  <c r="BI210" i="6"/>
  <c r="BH210" i="6"/>
  <c r="BG210" i="6"/>
  <c r="BF210" i="6"/>
  <c r="X210" i="6"/>
  <c r="V210" i="6"/>
  <c r="T210" i="6"/>
  <c r="P210" i="6"/>
  <c r="BI205" i="6"/>
  <c r="BH205" i="6"/>
  <c r="BG205" i="6"/>
  <c r="BF205" i="6"/>
  <c r="X205" i="6"/>
  <c r="V205" i="6"/>
  <c r="T205" i="6"/>
  <c r="P205" i="6"/>
  <c r="BI201" i="6"/>
  <c r="BH201" i="6"/>
  <c r="BG201" i="6"/>
  <c r="BF201" i="6"/>
  <c r="X201" i="6"/>
  <c r="V201" i="6"/>
  <c r="T201" i="6"/>
  <c r="P201" i="6"/>
  <c r="BI199" i="6"/>
  <c r="BH199" i="6"/>
  <c r="BG199" i="6"/>
  <c r="BF199" i="6"/>
  <c r="X199" i="6"/>
  <c r="V199" i="6"/>
  <c r="T199" i="6"/>
  <c r="P199" i="6"/>
  <c r="BI196" i="6"/>
  <c r="BH196" i="6"/>
  <c r="BG196" i="6"/>
  <c r="BF196" i="6"/>
  <c r="X196" i="6"/>
  <c r="V196" i="6"/>
  <c r="T196" i="6"/>
  <c r="P196" i="6"/>
  <c r="BI194" i="6"/>
  <c r="BH194" i="6"/>
  <c r="BG194" i="6"/>
  <c r="BF194" i="6"/>
  <c r="X194" i="6"/>
  <c r="V194" i="6"/>
  <c r="T194" i="6"/>
  <c r="P194" i="6"/>
  <c r="BI191" i="6"/>
  <c r="BH191" i="6"/>
  <c r="BG191" i="6"/>
  <c r="BF191" i="6"/>
  <c r="X191" i="6"/>
  <c r="V191" i="6"/>
  <c r="T191" i="6"/>
  <c r="P191" i="6"/>
  <c r="BI189" i="6"/>
  <c r="BH189" i="6"/>
  <c r="BG189" i="6"/>
  <c r="BF189" i="6"/>
  <c r="X189" i="6"/>
  <c r="V189" i="6"/>
  <c r="T189" i="6"/>
  <c r="P189" i="6"/>
  <c r="BI186" i="6"/>
  <c r="BH186" i="6"/>
  <c r="BG186" i="6"/>
  <c r="BF186" i="6"/>
  <c r="X186" i="6"/>
  <c r="V186" i="6"/>
  <c r="T186" i="6"/>
  <c r="P186" i="6"/>
  <c r="BI183" i="6"/>
  <c r="BH183" i="6"/>
  <c r="BG183" i="6"/>
  <c r="BF183" i="6"/>
  <c r="X183" i="6"/>
  <c r="V183" i="6"/>
  <c r="T183" i="6"/>
  <c r="P183" i="6"/>
  <c r="BI181" i="6"/>
  <c r="BH181" i="6"/>
  <c r="BG181" i="6"/>
  <c r="BF181" i="6"/>
  <c r="X181" i="6"/>
  <c r="V181" i="6"/>
  <c r="T181" i="6"/>
  <c r="P181" i="6"/>
  <c r="BI177" i="6"/>
  <c r="BH177" i="6"/>
  <c r="BG177" i="6"/>
  <c r="BF177" i="6"/>
  <c r="X177" i="6"/>
  <c r="V177" i="6"/>
  <c r="T177" i="6"/>
  <c r="P177" i="6"/>
  <c r="BI172" i="6"/>
  <c r="BH172" i="6"/>
  <c r="BG172" i="6"/>
  <c r="BF172" i="6"/>
  <c r="X172" i="6"/>
  <c r="V172" i="6"/>
  <c r="T172" i="6"/>
  <c r="P172" i="6"/>
  <c r="BI167" i="6"/>
  <c r="BH167" i="6"/>
  <c r="BG167" i="6"/>
  <c r="BF167" i="6"/>
  <c r="X167" i="6"/>
  <c r="X166" i="6"/>
  <c r="V167" i="6"/>
  <c r="V166" i="6"/>
  <c r="T167" i="6"/>
  <c r="T166" i="6"/>
  <c r="P167" i="6"/>
  <c r="BI163" i="6"/>
  <c r="BH163" i="6"/>
  <c r="BG163" i="6"/>
  <c r="BF163" i="6"/>
  <c r="X163" i="6"/>
  <c r="V163" i="6"/>
  <c r="T163" i="6"/>
  <c r="P163" i="6"/>
  <c r="BI159" i="6"/>
  <c r="BH159" i="6"/>
  <c r="BG159" i="6"/>
  <c r="BF159" i="6"/>
  <c r="X159" i="6"/>
  <c r="V159" i="6"/>
  <c r="T159" i="6"/>
  <c r="P159" i="6"/>
  <c r="BI156" i="6"/>
  <c r="BH156" i="6"/>
  <c r="BG156" i="6"/>
  <c r="BF156" i="6"/>
  <c r="X156" i="6"/>
  <c r="V156" i="6"/>
  <c r="T156" i="6"/>
  <c r="P156" i="6"/>
  <c r="BI153" i="6"/>
  <c r="BH153" i="6"/>
  <c r="BG153" i="6"/>
  <c r="BF153" i="6"/>
  <c r="X153" i="6"/>
  <c r="V153" i="6"/>
  <c r="T153" i="6"/>
  <c r="P153" i="6"/>
  <c r="BI150" i="6"/>
  <c r="BH150" i="6"/>
  <c r="BG150" i="6"/>
  <c r="BF150" i="6"/>
  <c r="X150" i="6"/>
  <c r="V150" i="6"/>
  <c r="T150" i="6"/>
  <c r="P150" i="6"/>
  <c r="BI144" i="6"/>
  <c r="BH144" i="6"/>
  <c r="BG144" i="6"/>
  <c r="BF144" i="6"/>
  <c r="X144" i="6"/>
  <c r="V144" i="6"/>
  <c r="T144" i="6"/>
  <c r="P144" i="6"/>
  <c r="BI139" i="6"/>
  <c r="BH139" i="6"/>
  <c r="BG139" i="6"/>
  <c r="BF139" i="6"/>
  <c r="X139" i="6"/>
  <c r="V139" i="6"/>
  <c r="T139" i="6"/>
  <c r="P139" i="6"/>
  <c r="BI136" i="6"/>
  <c r="BH136" i="6"/>
  <c r="BG136" i="6"/>
  <c r="BF136" i="6"/>
  <c r="X136" i="6"/>
  <c r="V136" i="6"/>
  <c r="T136" i="6"/>
  <c r="P136" i="6"/>
  <c r="BI128" i="6"/>
  <c r="BH128" i="6"/>
  <c r="BG128" i="6"/>
  <c r="BF128" i="6"/>
  <c r="X128" i="6"/>
  <c r="V128" i="6"/>
  <c r="T128" i="6"/>
  <c r="P128" i="6"/>
  <c r="BI118" i="6"/>
  <c r="BH118" i="6"/>
  <c r="BG118" i="6"/>
  <c r="BF118" i="6"/>
  <c r="X118" i="6"/>
  <c r="V118" i="6"/>
  <c r="T118" i="6"/>
  <c r="P118" i="6"/>
  <c r="BI116" i="6"/>
  <c r="BH116" i="6"/>
  <c r="BG116" i="6"/>
  <c r="BF116" i="6"/>
  <c r="X116" i="6"/>
  <c r="V116" i="6"/>
  <c r="T116" i="6"/>
  <c r="P116" i="6"/>
  <c r="BI107" i="6"/>
  <c r="BH107" i="6"/>
  <c r="BG107" i="6"/>
  <c r="BF107" i="6"/>
  <c r="X107" i="6"/>
  <c r="V107" i="6"/>
  <c r="T107" i="6"/>
  <c r="P107" i="6"/>
  <c r="BI97" i="6"/>
  <c r="BH97" i="6"/>
  <c r="BG97" i="6"/>
  <c r="BF97" i="6"/>
  <c r="X97" i="6"/>
  <c r="V97" i="6"/>
  <c r="T97" i="6"/>
  <c r="P97" i="6"/>
  <c r="J91" i="6"/>
  <c r="F90" i="6"/>
  <c r="F88" i="6"/>
  <c r="E86" i="6"/>
  <c r="J57" i="6"/>
  <c r="F56" i="6"/>
  <c r="F54" i="6"/>
  <c r="E52" i="6"/>
  <c r="J21" i="6"/>
  <c r="E21" i="6"/>
  <c r="J90" i="6" s="1"/>
  <c r="J20" i="6"/>
  <c r="J18" i="6"/>
  <c r="E18" i="6"/>
  <c r="F57" i="6" s="1"/>
  <c r="J17" i="6"/>
  <c r="J12" i="6"/>
  <c r="J54" i="6" s="1"/>
  <c r="E7" i="6"/>
  <c r="E84" i="6"/>
  <c r="K39" i="5"/>
  <c r="K38" i="5"/>
  <c r="BA58" i="1"/>
  <c r="K37" i="5"/>
  <c r="AZ58" i="1"/>
  <c r="BI254" i="5"/>
  <c r="BH254" i="5"/>
  <c r="BG254" i="5"/>
  <c r="BF254" i="5"/>
  <c r="X254" i="5"/>
  <c r="V254" i="5"/>
  <c r="T254" i="5"/>
  <c r="P254" i="5"/>
  <c r="BI252" i="5"/>
  <c r="BH252" i="5"/>
  <c r="BG252" i="5"/>
  <c r="BF252" i="5"/>
  <c r="X252" i="5"/>
  <c r="V252" i="5"/>
  <c r="T252" i="5"/>
  <c r="P252" i="5"/>
  <c r="BI250" i="5"/>
  <c r="BH250" i="5"/>
  <c r="BG250" i="5"/>
  <c r="BF250" i="5"/>
  <c r="X250" i="5"/>
  <c r="V250" i="5"/>
  <c r="T250" i="5"/>
  <c r="P250" i="5"/>
  <c r="BI245" i="5"/>
  <c r="BH245" i="5"/>
  <c r="BG245" i="5"/>
  <c r="BF245" i="5"/>
  <c r="X245" i="5"/>
  <c r="V245" i="5"/>
  <c r="T245" i="5"/>
  <c r="P245" i="5"/>
  <c r="BI242" i="5"/>
  <c r="BH242" i="5"/>
  <c r="BG242" i="5"/>
  <c r="BF242" i="5"/>
  <c r="X242" i="5"/>
  <c r="V242" i="5"/>
  <c r="T242" i="5"/>
  <c r="P242" i="5"/>
  <c r="BI239" i="5"/>
  <c r="BH239" i="5"/>
  <c r="BG239" i="5"/>
  <c r="BF239" i="5"/>
  <c r="X239" i="5"/>
  <c r="V239" i="5"/>
  <c r="T239" i="5"/>
  <c r="P239" i="5"/>
  <c r="BI236" i="5"/>
  <c r="BH236" i="5"/>
  <c r="BG236" i="5"/>
  <c r="BF236" i="5"/>
  <c r="X236" i="5"/>
  <c r="V236" i="5"/>
  <c r="T236" i="5"/>
  <c r="P236" i="5"/>
  <c r="BI231" i="5"/>
  <c r="BH231" i="5"/>
  <c r="BG231" i="5"/>
  <c r="BF231" i="5"/>
  <c r="X231" i="5"/>
  <c r="V231" i="5"/>
  <c r="T231" i="5"/>
  <c r="P231" i="5"/>
  <c r="BI228" i="5"/>
  <c r="BH228" i="5"/>
  <c r="BG228" i="5"/>
  <c r="BF228" i="5"/>
  <c r="X228" i="5"/>
  <c r="V228" i="5"/>
  <c r="T228" i="5"/>
  <c r="P228" i="5"/>
  <c r="BI223" i="5"/>
  <c r="BH223" i="5"/>
  <c r="BG223" i="5"/>
  <c r="BF223" i="5"/>
  <c r="X223" i="5"/>
  <c r="V223" i="5"/>
  <c r="T223" i="5"/>
  <c r="P223" i="5"/>
  <c r="BI220" i="5"/>
  <c r="BH220" i="5"/>
  <c r="BG220" i="5"/>
  <c r="BF220" i="5"/>
  <c r="X220" i="5"/>
  <c r="V220" i="5"/>
  <c r="T220" i="5"/>
  <c r="P220" i="5"/>
  <c r="BI212" i="5"/>
  <c r="BH212" i="5"/>
  <c r="BG212" i="5"/>
  <c r="BF212" i="5"/>
  <c r="X212" i="5"/>
  <c r="V212" i="5"/>
  <c r="T212" i="5"/>
  <c r="P212" i="5"/>
  <c r="BI204" i="5"/>
  <c r="BH204" i="5"/>
  <c r="BG204" i="5"/>
  <c r="BF204" i="5"/>
  <c r="X204" i="5"/>
  <c r="V204" i="5"/>
  <c r="T204" i="5"/>
  <c r="P204" i="5"/>
  <c r="BI194" i="5"/>
  <c r="BH194" i="5"/>
  <c r="BG194" i="5"/>
  <c r="BF194" i="5"/>
  <c r="X194" i="5"/>
  <c r="V194" i="5"/>
  <c r="T194" i="5"/>
  <c r="P194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6" i="5"/>
  <c r="BH186" i="5"/>
  <c r="BG186" i="5"/>
  <c r="BF186" i="5"/>
  <c r="X186" i="5"/>
  <c r="V186" i="5"/>
  <c r="T186" i="5"/>
  <c r="P186" i="5"/>
  <c r="BI183" i="5"/>
  <c r="BH183" i="5"/>
  <c r="BG183" i="5"/>
  <c r="BF183" i="5"/>
  <c r="X183" i="5"/>
  <c r="V183" i="5"/>
  <c r="T183" i="5"/>
  <c r="P183" i="5"/>
  <c r="BI178" i="5"/>
  <c r="BH178" i="5"/>
  <c r="BG178" i="5"/>
  <c r="BF178" i="5"/>
  <c r="X178" i="5"/>
  <c r="V178" i="5"/>
  <c r="T178" i="5"/>
  <c r="P178" i="5"/>
  <c r="BI174" i="5"/>
  <c r="BH174" i="5"/>
  <c r="BG174" i="5"/>
  <c r="BF174" i="5"/>
  <c r="X174" i="5"/>
  <c r="V174" i="5"/>
  <c r="T174" i="5"/>
  <c r="P174" i="5"/>
  <c r="BI172" i="5"/>
  <c r="BH172" i="5"/>
  <c r="BG172" i="5"/>
  <c r="BF172" i="5"/>
  <c r="X172" i="5"/>
  <c r="V172" i="5"/>
  <c r="T172" i="5"/>
  <c r="P172" i="5"/>
  <c r="BI169" i="5"/>
  <c r="BH169" i="5"/>
  <c r="BG169" i="5"/>
  <c r="BF169" i="5"/>
  <c r="X169" i="5"/>
  <c r="V169" i="5"/>
  <c r="T169" i="5"/>
  <c r="P169" i="5"/>
  <c r="BI167" i="5"/>
  <c r="BH167" i="5"/>
  <c r="BG167" i="5"/>
  <c r="BF167" i="5"/>
  <c r="X167" i="5"/>
  <c r="V167" i="5"/>
  <c r="T167" i="5"/>
  <c r="P167" i="5"/>
  <c r="BI164" i="5"/>
  <c r="BH164" i="5"/>
  <c r="BG164" i="5"/>
  <c r="BF164" i="5"/>
  <c r="X164" i="5"/>
  <c r="V164" i="5"/>
  <c r="T164" i="5"/>
  <c r="P164" i="5"/>
  <c r="BI162" i="5"/>
  <c r="BH162" i="5"/>
  <c r="BG162" i="5"/>
  <c r="BF162" i="5"/>
  <c r="X162" i="5"/>
  <c r="V162" i="5"/>
  <c r="T162" i="5"/>
  <c r="P162" i="5"/>
  <c r="BI159" i="5"/>
  <c r="BH159" i="5"/>
  <c r="BG159" i="5"/>
  <c r="BF159" i="5"/>
  <c r="X159" i="5"/>
  <c r="V159" i="5"/>
  <c r="T159" i="5"/>
  <c r="P159" i="5"/>
  <c r="BI156" i="5"/>
  <c r="BH156" i="5"/>
  <c r="BG156" i="5"/>
  <c r="BF156" i="5"/>
  <c r="X156" i="5"/>
  <c r="V156" i="5"/>
  <c r="T156" i="5"/>
  <c r="P156" i="5"/>
  <c r="BI152" i="5"/>
  <c r="BH152" i="5"/>
  <c r="BG152" i="5"/>
  <c r="BF152" i="5"/>
  <c r="X152" i="5"/>
  <c r="V152" i="5"/>
  <c r="T152" i="5"/>
  <c r="P152" i="5"/>
  <c r="BI148" i="5"/>
  <c r="BH148" i="5"/>
  <c r="BG148" i="5"/>
  <c r="BF148" i="5"/>
  <c r="X148" i="5"/>
  <c r="V148" i="5"/>
  <c r="T148" i="5"/>
  <c r="P148" i="5"/>
  <c r="BI143" i="5"/>
  <c r="BH143" i="5"/>
  <c r="BG143" i="5"/>
  <c r="BF143" i="5"/>
  <c r="X143" i="5"/>
  <c r="X142" i="5"/>
  <c r="V143" i="5"/>
  <c r="V142" i="5" s="1"/>
  <c r="T143" i="5"/>
  <c r="T142" i="5"/>
  <c r="P143" i="5"/>
  <c r="BI139" i="5"/>
  <c r="BH139" i="5"/>
  <c r="BG139" i="5"/>
  <c r="BF139" i="5"/>
  <c r="X139" i="5"/>
  <c r="V139" i="5"/>
  <c r="T139" i="5"/>
  <c r="P139" i="5"/>
  <c r="BI135" i="5"/>
  <c r="BH135" i="5"/>
  <c r="BG135" i="5"/>
  <c r="BF135" i="5"/>
  <c r="X135" i="5"/>
  <c r="V135" i="5"/>
  <c r="T135" i="5"/>
  <c r="P135" i="5"/>
  <c r="BI132" i="5"/>
  <c r="BH132" i="5"/>
  <c r="BG132" i="5"/>
  <c r="BF132" i="5"/>
  <c r="X132" i="5"/>
  <c r="V132" i="5"/>
  <c r="T132" i="5"/>
  <c r="P132" i="5"/>
  <c r="BI129" i="5"/>
  <c r="BH129" i="5"/>
  <c r="BG129" i="5"/>
  <c r="BF129" i="5"/>
  <c r="X129" i="5"/>
  <c r="V129" i="5"/>
  <c r="T129" i="5"/>
  <c r="P129" i="5"/>
  <c r="BI126" i="5"/>
  <c r="BH126" i="5"/>
  <c r="BG126" i="5"/>
  <c r="BF126" i="5"/>
  <c r="X126" i="5"/>
  <c r="V126" i="5"/>
  <c r="T126" i="5"/>
  <c r="P126" i="5"/>
  <c r="BI120" i="5"/>
  <c r="BH120" i="5"/>
  <c r="BG120" i="5"/>
  <c r="BF120" i="5"/>
  <c r="X120" i="5"/>
  <c r="V120" i="5"/>
  <c r="T120" i="5"/>
  <c r="P120" i="5"/>
  <c r="BI115" i="5"/>
  <c r="BH115" i="5"/>
  <c r="BG115" i="5"/>
  <c r="BF115" i="5"/>
  <c r="X115" i="5"/>
  <c r="V115" i="5"/>
  <c r="T115" i="5"/>
  <c r="P115" i="5"/>
  <c r="BI106" i="5"/>
  <c r="BH106" i="5"/>
  <c r="BG106" i="5"/>
  <c r="BF106" i="5"/>
  <c r="X106" i="5"/>
  <c r="V106" i="5"/>
  <c r="T106" i="5"/>
  <c r="P106" i="5"/>
  <c r="BI96" i="5"/>
  <c r="BH96" i="5"/>
  <c r="BG96" i="5"/>
  <c r="BF96" i="5"/>
  <c r="X96" i="5"/>
  <c r="X95" i="5"/>
  <c r="V96" i="5"/>
  <c r="V95" i="5" s="1"/>
  <c r="T96" i="5"/>
  <c r="T95" i="5"/>
  <c r="P96" i="5"/>
  <c r="J90" i="5"/>
  <c r="F89" i="5"/>
  <c r="F87" i="5"/>
  <c r="E85" i="5"/>
  <c r="J57" i="5"/>
  <c r="F56" i="5"/>
  <c r="F54" i="5"/>
  <c r="E52" i="5"/>
  <c r="J21" i="5"/>
  <c r="E21" i="5"/>
  <c r="J56" i="5"/>
  <c r="J20" i="5"/>
  <c r="J18" i="5"/>
  <c r="E18" i="5"/>
  <c r="F90" i="5"/>
  <c r="J17" i="5"/>
  <c r="J12" i="5"/>
  <c r="J87" i="5" s="1"/>
  <c r="E7" i="5"/>
  <c r="E83" i="5" s="1"/>
  <c r="K39" i="4"/>
  <c r="K38" i="4"/>
  <c r="BA57" i="1"/>
  <c r="K37" i="4"/>
  <c r="AZ57" i="1" s="1"/>
  <c r="BI259" i="4"/>
  <c r="BH259" i="4"/>
  <c r="BG259" i="4"/>
  <c r="BF259" i="4"/>
  <c r="X259" i="4"/>
  <c r="X258" i="4"/>
  <c r="X257" i="4" s="1"/>
  <c r="V259" i="4"/>
  <c r="V258" i="4" s="1"/>
  <c r="V257" i="4" s="1"/>
  <c r="T259" i="4"/>
  <c r="T258" i="4" s="1"/>
  <c r="T257" i="4" s="1"/>
  <c r="P259" i="4"/>
  <c r="BI254" i="4"/>
  <c r="BH254" i="4"/>
  <c r="BG254" i="4"/>
  <c r="BF254" i="4"/>
  <c r="X254" i="4"/>
  <c r="V254" i="4"/>
  <c r="T254" i="4"/>
  <c r="P254" i="4"/>
  <c r="BI251" i="4"/>
  <c r="BH251" i="4"/>
  <c r="BG251" i="4"/>
  <c r="BF251" i="4"/>
  <c r="X251" i="4"/>
  <c r="V251" i="4"/>
  <c r="T251" i="4"/>
  <c r="P251" i="4"/>
  <c r="BI248" i="4"/>
  <c r="BH248" i="4"/>
  <c r="BG248" i="4"/>
  <c r="BF248" i="4"/>
  <c r="X248" i="4"/>
  <c r="V248" i="4"/>
  <c r="T248" i="4"/>
  <c r="P248" i="4"/>
  <c r="BI245" i="4"/>
  <c r="BH245" i="4"/>
  <c r="BG245" i="4"/>
  <c r="BF245" i="4"/>
  <c r="X245" i="4"/>
  <c r="V245" i="4"/>
  <c r="T245" i="4"/>
  <c r="P245" i="4"/>
  <c r="BI240" i="4"/>
  <c r="BH240" i="4"/>
  <c r="BG240" i="4"/>
  <c r="BF240" i="4"/>
  <c r="X240" i="4"/>
  <c r="V240" i="4"/>
  <c r="T240" i="4"/>
  <c r="P240" i="4"/>
  <c r="BI237" i="4"/>
  <c r="BH237" i="4"/>
  <c r="BG237" i="4"/>
  <c r="BF237" i="4"/>
  <c r="X237" i="4"/>
  <c r="V237" i="4"/>
  <c r="T237" i="4"/>
  <c r="P237" i="4"/>
  <c r="BI232" i="4"/>
  <c r="BH232" i="4"/>
  <c r="BG232" i="4"/>
  <c r="BF232" i="4"/>
  <c r="X232" i="4"/>
  <c r="V232" i="4"/>
  <c r="T232" i="4"/>
  <c r="P232" i="4"/>
  <c r="BI224" i="4"/>
  <c r="BH224" i="4"/>
  <c r="BG224" i="4"/>
  <c r="BF224" i="4"/>
  <c r="X224" i="4"/>
  <c r="V224" i="4"/>
  <c r="T224" i="4"/>
  <c r="P224" i="4"/>
  <c r="BI215" i="4"/>
  <c r="BH215" i="4"/>
  <c r="BG215" i="4"/>
  <c r="BF215" i="4"/>
  <c r="X215" i="4"/>
  <c r="V215" i="4"/>
  <c r="T215" i="4"/>
  <c r="P215" i="4"/>
  <c r="BI212" i="4"/>
  <c r="BH212" i="4"/>
  <c r="BG212" i="4"/>
  <c r="BF212" i="4"/>
  <c r="X212" i="4"/>
  <c r="V212" i="4"/>
  <c r="T212" i="4"/>
  <c r="P212" i="4"/>
  <c r="BI209" i="4"/>
  <c r="BH209" i="4"/>
  <c r="BG209" i="4"/>
  <c r="BF209" i="4"/>
  <c r="X209" i="4"/>
  <c r="V209" i="4"/>
  <c r="T209" i="4"/>
  <c r="P209" i="4"/>
  <c r="BI204" i="4"/>
  <c r="BH204" i="4"/>
  <c r="BG204" i="4"/>
  <c r="BF204" i="4"/>
  <c r="X204" i="4"/>
  <c r="V204" i="4"/>
  <c r="T204" i="4"/>
  <c r="P204" i="4"/>
  <c r="BI201" i="4"/>
  <c r="BH201" i="4"/>
  <c r="BG201" i="4"/>
  <c r="BF201" i="4"/>
  <c r="X201" i="4"/>
  <c r="V201" i="4"/>
  <c r="T201" i="4"/>
  <c r="P201" i="4"/>
  <c r="BI198" i="4"/>
  <c r="BH198" i="4"/>
  <c r="BG198" i="4"/>
  <c r="BF198" i="4"/>
  <c r="X198" i="4"/>
  <c r="V198" i="4"/>
  <c r="T198" i="4"/>
  <c r="P198" i="4"/>
  <c r="BI193" i="4"/>
  <c r="BH193" i="4"/>
  <c r="BG193" i="4"/>
  <c r="BF193" i="4"/>
  <c r="X193" i="4"/>
  <c r="V193" i="4"/>
  <c r="T193" i="4"/>
  <c r="P193" i="4"/>
  <c r="BI189" i="4"/>
  <c r="BH189" i="4"/>
  <c r="BG189" i="4"/>
  <c r="BF189" i="4"/>
  <c r="X189" i="4"/>
  <c r="V189" i="4"/>
  <c r="T189" i="4"/>
  <c r="P189" i="4"/>
  <c r="BI187" i="4"/>
  <c r="BH187" i="4"/>
  <c r="BG187" i="4"/>
  <c r="BF187" i="4"/>
  <c r="X187" i="4"/>
  <c r="V187" i="4"/>
  <c r="T187" i="4"/>
  <c r="P187" i="4"/>
  <c r="BI184" i="4"/>
  <c r="BH184" i="4"/>
  <c r="BG184" i="4"/>
  <c r="BF184" i="4"/>
  <c r="X184" i="4"/>
  <c r="V184" i="4"/>
  <c r="T184" i="4"/>
  <c r="P184" i="4"/>
  <c r="BI182" i="4"/>
  <c r="BH182" i="4"/>
  <c r="BG182" i="4"/>
  <c r="BF182" i="4"/>
  <c r="X182" i="4"/>
  <c r="V182" i="4"/>
  <c r="T182" i="4"/>
  <c r="P182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2" i="4"/>
  <c r="BH172" i="4"/>
  <c r="BG172" i="4"/>
  <c r="BF172" i="4"/>
  <c r="X172" i="4"/>
  <c r="V172" i="4"/>
  <c r="T172" i="4"/>
  <c r="P172" i="4"/>
  <c r="BI167" i="4"/>
  <c r="BH167" i="4"/>
  <c r="BG167" i="4"/>
  <c r="BF167" i="4"/>
  <c r="X167" i="4"/>
  <c r="V167" i="4"/>
  <c r="T167" i="4"/>
  <c r="P167" i="4"/>
  <c r="BI163" i="4"/>
  <c r="BH163" i="4"/>
  <c r="BG163" i="4"/>
  <c r="BF163" i="4"/>
  <c r="X163" i="4"/>
  <c r="V163" i="4"/>
  <c r="T163" i="4"/>
  <c r="P163" i="4"/>
  <c r="BI158" i="4"/>
  <c r="BH158" i="4"/>
  <c r="BG158" i="4"/>
  <c r="BF158" i="4"/>
  <c r="X158" i="4"/>
  <c r="V158" i="4"/>
  <c r="T158" i="4"/>
  <c r="P158" i="4"/>
  <c r="BI153" i="4"/>
  <c r="BH153" i="4"/>
  <c r="BG153" i="4"/>
  <c r="BF153" i="4"/>
  <c r="X153" i="4"/>
  <c r="X152" i="4"/>
  <c r="V153" i="4"/>
  <c r="V152" i="4" s="1"/>
  <c r="T153" i="4"/>
  <c r="T152" i="4"/>
  <c r="P153" i="4"/>
  <c r="BI149" i="4"/>
  <c r="BH149" i="4"/>
  <c r="BG149" i="4"/>
  <c r="BF149" i="4"/>
  <c r="X149" i="4"/>
  <c r="V149" i="4"/>
  <c r="T149" i="4"/>
  <c r="P149" i="4"/>
  <c r="BI145" i="4"/>
  <c r="BH145" i="4"/>
  <c r="BG145" i="4"/>
  <c r="BF145" i="4"/>
  <c r="X145" i="4"/>
  <c r="V145" i="4"/>
  <c r="T145" i="4"/>
  <c r="P145" i="4"/>
  <c r="BI142" i="4"/>
  <c r="BH142" i="4"/>
  <c r="BG142" i="4"/>
  <c r="BF142" i="4"/>
  <c r="X142" i="4"/>
  <c r="V142" i="4"/>
  <c r="T142" i="4"/>
  <c r="P142" i="4"/>
  <c r="BI139" i="4"/>
  <c r="BH139" i="4"/>
  <c r="BG139" i="4"/>
  <c r="BF139" i="4"/>
  <c r="X139" i="4"/>
  <c r="V139" i="4"/>
  <c r="T139" i="4"/>
  <c r="P139" i="4"/>
  <c r="BI136" i="4"/>
  <c r="BH136" i="4"/>
  <c r="BG136" i="4"/>
  <c r="BF136" i="4"/>
  <c r="X136" i="4"/>
  <c r="V136" i="4"/>
  <c r="T136" i="4"/>
  <c r="P136" i="4"/>
  <c r="BI130" i="4"/>
  <c r="BH130" i="4"/>
  <c r="BG130" i="4"/>
  <c r="BF130" i="4"/>
  <c r="X130" i="4"/>
  <c r="V130" i="4"/>
  <c r="T130" i="4"/>
  <c r="P130" i="4"/>
  <c r="BI125" i="4"/>
  <c r="BH125" i="4"/>
  <c r="BG125" i="4"/>
  <c r="BF125" i="4"/>
  <c r="X125" i="4"/>
  <c r="V125" i="4"/>
  <c r="T125" i="4"/>
  <c r="P125" i="4"/>
  <c r="BI120" i="4"/>
  <c r="BH120" i="4"/>
  <c r="BG120" i="4"/>
  <c r="BF120" i="4"/>
  <c r="X120" i="4"/>
  <c r="V120" i="4"/>
  <c r="T120" i="4"/>
  <c r="P120" i="4"/>
  <c r="BI111" i="4"/>
  <c r="BH111" i="4"/>
  <c r="BG111" i="4"/>
  <c r="BF111" i="4"/>
  <c r="X111" i="4"/>
  <c r="V111" i="4"/>
  <c r="T111" i="4"/>
  <c r="P111" i="4"/>
  <c r="BI105" i="4"/>
  <c r="BH105" i="4"/>
  <c r="BG105" i="4"/>
  <c r="BF105" i="4"/>
  <c r="X105" i="4"/>
  <c r="V105" i="4"/>
  <c r="T105" i="4"/>
  <c r="P105" i="4"/>
  <c r="BI96" i="4"/>
  <c r="BH96" i="4"/>
  <c r="BG96" i="4"/>
  <c r="BF96" i="4"/>
  <c r="X96" i="4"/>
  <c r="V96" i="4"/>
  <c r="T96" i="4"/>
  <c r="P96" i="4"/>
  <c r="J90" i="4"/>
  <c r="F89" i="4"/>
  <c r="F87" i="4"/>
  <c r="E85" i="4"/>
  <c r="J57" i="4"/>
  <c r="F56" i="4"/>
  <c r="F54" i="4"/>
  <c r="E52" i="4"/>
  <c r="J21" i="4"/>
  <c r="E21" i="4"/>
  <c r="J56" i="4" s="1"/>
  <c r="J20" i="4"/>
  <c r="J18" i="4"/>
  <c r="E18" i="4"/>
  <c r="F90" i="4" s="1"/>
  <c r="J17" i="4"/>
  <c r="J12" i="4"/>
  <c r="J87" i="4" s="1"/>
  <c r="E7" i="4"/>
  <c r="E83" i="4" s="1"/>
  <c r="K39" i="3"/>
  <c r="K38" i="3"/>
  <c r="BA56" i="1" s="1"/>
  <c r="K37" i="3"/>
  <c r="AZ56" i="1"/>
  <c r="BI289" i="3"/>
  <c r="BH289" i="3"/>
  <c r="BG289" i="3"/>
  <c r="BF289" i="3"/>
  <c r="X289" i="3"/>
  <c r="V289" i="3"/>
  <c r="T289" i="3"/>
  <c r="P289" i="3"/>
  <c r="BI287" i="3"/>
  <c r="BH287" i="3"/>
  <c r="BG287" i="3"/>
  <c r="BF287" i="3"/>
  <c r="X287" i="3"/>
  <c r="V287" i="3"/>
  <c r="T287" i="3"/>
  <c r="P287" i="3"/>
  <c r="BI285" i="3"/>
  <c r="BH285" i="3"/>
  <c r="BG285" i="3"/>
  <c r="BF285" i="3"/>
  <c r="X285" i="3"/>
  <c r="V285" i="3"/>
  <c r="T285" i="3"/>
  <c r="P285" i="3"/>
  <c r="BI280" i="3"/>
  <c r="BH280" i="3"/>
  <c r="BG280" i="3"/>
  <c r="BF280" i="3"/>
  <c r="X280" i="3"/>
  <c r="V280" i="3"/>
  <c r="T280" i="3"/>
  <c r="P280" i="3"/>
  <c r="BI277" i="3"/>
  <c r="BH277" i="3"/>
  <c r="BG277" i="3"/>
  <c r="BF277" i="3"/>
  <c r="X277" i="3"/>
  <c r="V277" i="3"/>
  <c r="T277" i="3"/>
  <c r="P277" i="3"/>
  <c r="BI274" i="3"/>
  <c r="BH274" i="3"/>
  <c r="BG274" i="3"/>
  <c r="BF274" i="3"/>
  <c r="X274" i="3"/>
  <c r="V274" i="3"/>
  <c r="T274" i="3"/>
  <c r="P274" i="3"/>
  <c r="BI271" i="3"/>
  <c r="BH271" i="3"/>
  <c r="BG271" i="3"/>
  <c r="BF271" i="3"/>
  <c r="X271" i="3"/>
  <c r="V271" i="3"/>
  <c r="T271" i="3"/>
  <c r="P271" i="3"/>
  <c r="BI266" i="3"/>
  <c r="BH266" i="3"/>
  <c r="BG266" i="3"/>
  <c r="BF266" i="3"/>
  <c r="X266" i="3"/>
  <c r="V266" i="3"/>
  <c r="T266" i="3"/>
  <c r="P266" i="3"/>
  <c r="BI263" i="3"/>
  <c r="BH263" i="3"/>
  <c r="BG263" i="3"/>
  <c r="BF263" i="3"/>
  <c r="X263" i="3"/>
  <c r="V263" i="3"/>
  <c r="T263" i="3"/>
  <c r="P263" i="3"/>
  <c r="BI258" i="3"/>
  <c r="BH258" i="3"/>
  <c r="BG258" i="3"/>
  <c r="BF258" i="3"/>
  <c r="X258" i="3"/>
  <c r="V258" i="3"/>
  <c r="T258" i="3"/>
  <c r="P258" i="3"/>
  <c r="BI255" i="3"/>
  <c r="BH255" i="3"/>
  <c r="BG255" i="3"/>
  <c r="BF255" i="3"/>
  <c r="X255" i="3"/>
  <c r="V255" i="3"/>
  <c r="T255" i="3"/>
  <c r="P255" i="3"/>
  <c r="BI247" i="3"/>
  <c r="BH247" i="3"/>
  <c r="BG247" i="3"/>
  <c r="BF247" i="3"/>
  <c r="X247" i="3"/>
  <c r="V247" i="3"/>
  <c r="T247" i="3"/>
  <c r="P247" i="3"/>
  <c r="BI239" i="3"/>
  <c r="BH239" i="3"/>
  <c r="BG239" i="3"/>
  <c r="BF239" i="3"/>
  <c r="X239" i="3"/>
  <c r="V239" i="3"/>
  <c r="T239" i="3"/>
  <c r="P239" i="3"/>
  <c r="BI229" i="3"/>
  <c r="BH229" i="3"/>
  <c r="BG229" i="3"/>
  <c r="BF229" i="3"/>
  <c r="X229" i="3"/>
  <c r="V229" i="3"/>
  <c r="T229" i="3"/>
  <c r="P229" i="3"/>
  <c r="BI226" i="3"/>
  <c r="BH226" i="3"/>
  <c r="BG226" i="3"/>
  <c r="BF226" i="3"/>
  <c r="X226" i="3"/>
  <c r="V226" i="3"/>
  <c r="T226" i="3"/>
  <c r="P226" i="3"/>
  <c r="BI224" i="3"/>
  <c r="BH224" i="3"/>
  <c r="BG224" i="3"/>
  <c r="BF224" i="3"/>
  <c r="X224" i="3"/>
  <c r="V224" i="3"/>
  <c r="T224" i="3"/>
  <c r="P224" i="3"/>
  <c r="BI218" i="3"/>
  <c r="BH218" i="3"/>
  <c r="BG218" i="3"/>
  <c r="BF218" i="3"/>
  <c r="X218" i="3"/>
  <c r="V218" i="3"/>
  <c r="T218" i="3"/>
  <c r="P218" i="3"/>
  <c r="BI213" i="3"/>
  <c r="BH213" i="3"/>
  <c r="BG213" i="3"/>
  <c r="BF213" i="3"/>
  <c r="X213" i="3"/>
  <c r="V213" i="3"/>
  <c r="T213" i="3"/>
  <c r="P213" i="3"/>
  <c r="BI210" i="3"/>
  <c r="BH210" i="3"/>
  <c r="BG210" i="3"/>
  <c r="BF210" i="3"/>
  <c r="X210" i="3"/>
  <c r="V210" i="3"/>
  <c r="T210" i="3"/>
  <c r="P210" i="3"/>
  <c r="BI207" i="3"/>
  <c r="BH207" i="3"/>
  <c r="BG207" i="3"/>
  <c r="BF207" i="3"/>
  <c r="X207" i="3"/>
  <c r="V207" i="3"/>
  <c r="T207" i="3"/>
  <c r="P207" i="3"/>
  <c r="BI202" i="3"/>
  <c r="BH202" i="3"/>
  <c r="BG202" i="3"/>
  <c r="BF202" i="3"/>
  <c r="X202" i="3"/>
  <c r="V202" i="3"/>
  <c r="T202" i="3"/>
  <c r="P202" i="3"/>
  <c r="BI198" i="3"/>
  <c r="BH198" i="3"/>
  <c r="BG198" i="3"/>
  <c r="BF198" i="3"/>
  <c r="X198" i="3"/>
  <c r="V198" i="3"/>
  <c r="T198" i="3"/>
  <c r="P198" i="3"/>
  <c r="BI196" i="3"/>
  <c r="BH196" i="3"/>
  <c r="BG196" i="3"/>
  <c r="BF196" i="3"/>
  <c r="X196" i="3"/>
  <c r="V196" i="3"/>
  <c r="T196" i="3"/>
  <c r="P196" i="3"/>
  <c r="BI193" i="3"/>
  <c r="BH193" i="3"/>
  <c r="BG193" i="3"/>
  <c r="BF193" i="3"/>
  <c r="X193" i="3"/>
  <c r="V193" i="3"/>
  <c r="T193" i="3"/>
  <c r="P193" i="3"/>
  <c r="BI191" i="3"/>
  <c r="BH191" i="3"/>
  <c r="BG191" i="3"/>
  <c r="BF191" i="3"/>
  <c r="X191" i="3"/>
  <c r="V191" i="3"/>
  <c r="T191" i="3"/>
  <c r="P191" i="3"/>
  <c r="BI188" i="3"/>
  <c r="BH188" i="3"/>
  <c r="BG188" i="3"/>
  <c r="BF188" i="3"/>
  <c r="X188" i="3"/>
  <c r="V188" i="3"/>
  <c r="T188" i="3"/>
  <c r="P188" i="3"/>
  <c r="BI186" i="3"/>
  <c r="BH186" i="3"/>
  <c r="BG186" i="3"/>
  <c r="BF186" i="3"/>
  <c r="X186" i="3"/>
  <c r="V186" i="3"/>
  <c r="T186" i="3"/>
  <c r="P186" i="3"/>
  <c r="BI183" i="3"/>
  <c r="BH183" i="3"/>
  <c r="BG183" i="3"/>
  <c r="BF183" i="3"/>
  <c r="X183" i="3"/>
  <c r="V183" i="3"/>
  <c r="T183" i="3"/>
  <c r="P183" i="3"/>
  <c r="BI180" i="3"/>
  <c r="BH180" i="3"/>
  <c r="BG180" i="3"/>
  <c r="BF180" i="3"/>
  <c r="X180" i="3"/>
  <c r="V180" i="3"/>
  <c r="T180" i="3"/>
  <c r="P180" i="3"/>
  <c r="BI176" i="3"/>
  <c r="BH176" i="3"/>
  <c r="BG176" i="3"/>
  <c r="BF176" i="3"/>
  <c r="X176" i="3"/>
  <c r="V176" i="3"/>
  <c r="T176" i="3"/>
  <c r="P176" i="3"/>
  <c r="BI171" i="3"/>
  <c r="BH171" i="3"/>
  <c r="BG171" i="3"/>
  <c r="BF171" i="3"/>
  <c r="X171" i="3"/>
  <c r="V171" i="3"/>
  <c r="T171" i="3"/>
  <c r="P171" i="3"/>
  <c r="BI166" i="3"/>
  <c r="BH166" i="3"/>
  <c r="BG166" i="3"/>
  <c r="BF166" i="3"/>
  <c r="X166" i="3"/>
  <c r="X165" i="3" s="1"/>
  <c r="V166" i="3"/>
  <c r="V165" i="3" s="1"/>
  <c r="T166" i="3"/>
  <c r="T165" i="3" s="1"/>
  <c r="P166" i="3"/>
  <c r="BI162" i="3"/>
  <c r="BH162" i="3"/>
  <c r="BG162" i="3"/>
  <c r="BF162" i="3"/>
  <c r="X162" i="3"/>
  <c r="V162" i="3"/>
  <c r="T162" i="3"/>
  <c r="P162" i="3"/>
  <c r="BI158" i="3"/>
  <c r="BH158" i="3"/>
  <c r="BG158" i="3"/>
  <c r="BF158" i="3"/>
  <c r="X158" i="3"/>
  <c r="V158" i="3"/>
  <c r="T158" i="3"/>
  <c r="P158" i="3"/>
  <c r="BI155" i="3"/>
  <c r="BH155" i="3"/>
  <c r="BG155" i="3"/>
  <c r="BF155" i="3"/>
  <c r="X155" i="3"/>
  <c r="V155" i="3"/>
  <c r="T155" i="3"/>
  <c r="P155" i="3"/>
  <c r="BI152" i="3"/>
  <c r="BH152" i="3"/>
  <c r="BG152" i="3"/>
  <c r="BF152" i="3"/>
  <c r="X152" i="3"/>
  <c r="V152" i="3"/>
  <c r="T152" i="3"/>
  <c r="P152" i="3"/>
  <c r="BI149" i="3"/>
  <c r="BH149" i="3"/>
  <c r="BG149" i="3"/>
  <c r="BF149" i="3"/>
  <c r="X149" i="3"/>
  <c r="V149" i="3"/>
  <c r="T149" i="3"/>
  <c r="P149" i="3"/>
  <c r="BI143" i="3"/>
  <c r="BH143" i="3"/>
  <c r="BG143" i="3"/>
  <c r="BF143" i="3"/>
  <c r="X143" i="3"/>
  <c r="V143" i="3"/>
  <c r="T143" i="3"/>
  <c r="P143" i="3"/>
  <c r="BI138" i="3"/>
  <c r="BH138" i="3"/>
  <c r="BG138" i="3"/>
  <c r="BF138" i="3"/>
  <c r="X138" i="3"/>
  <c r="V138" i="3"/>
  <c r="T138" i="3"/>
  <c r="P138" i="3"/>
  <c r="BI135" i="3"/>
  <c r="BH135" i="3"/>
  <c r="BG135" i="3"/>
  <c r="BF135" i="3"/>
  <c r="X135" i="3"/>
  <c r="V135" i="3"/>
  <c r="T135" i="3"/>
  <c r="P135" i="3"/>
  <c r="BI127" i="3"/>
  <c r="BH127" i="3"/>
  <c r="BG127" i="3"/>
  <c r="BF127" i="3"/>
  <c r="X127" i="3"/>
  <c r="V127" i="3"/>
  <c r="T127" i="3"/>
  <c r="P127" i="3"/>
  <c r="BI117" i="3"/>
  <c r="BH117" i="3"/>
  <c r="BG117" i="3"/>
  <c r="BF117" i="3"/>
  <c r="X117" i="3"/>
  <c r="V117" i="3"/>
  <c r="T117" i="3"/>
  <c r="P117" i="3"/>
  <c r="BI115" i="3"/>
  <c r="BH115" i="3"/>
  <c r="BG115" i="3"/>
  <c r="BF115" i="3"/>
  <c r="X115" i="3"/>
  <c r="V115" i="3"/>
  <c r="T115" i="3"/>
  <c r="P115" i="3"/>
  <c r="BI106" i="3"/>
  <c r="BH106" i="3"/>
  <c r="BG106" i="3"/>
  <c r="BF106" i="3"/>
  <c r="X106" i="3"/>
  <c r="V106" i="3"/>
  <c r="T106" i="3"/>
  <c r="P106" i="3"/>
  <c r="BI96" i="3"/>
  <c r="BH96" i="3"/>
  <c r="BG96" i="3"/>
  <c r="BF96" i="3"/>
  <c r="X96" i="3"/>
  <c r="V96" i="3"/>
  <c r="T96" i="3"/>
  <c r="P96" i="3"/>
  <c r="J90" i="3"/>
  <c r="F89" i="3"/>
  <c r="F87" i="3"/>
  <c r="E85" i="3"/>
  <c r="J57" i="3"/>
  <c r="F56" i="3"/>
  <c r="F54" i="3"/>
  <c r="E52" i="3"/>
  <c r="J21" i="3"/>
  <c r="E21" i="3"/>
  <c r="J89" i="3" s="1"/>
  <c r="J20" i="3"/>
  <c r="J18" i="3"/>
  <c r="E18" i="3"/>
  <c r="F90" i="3" s="1"/>
  <c r="J17" i="3"/>
  <c r="J12" i="3"/>
  <c r="J87" i="3" s="1"/>
  <c r="E7" i="3"/>
  <c r="E83" i="3"/>
  <c r="K39" i="2"/>
  <c r="K38" i="2"/>
  <c r="BA55" i="1"/>
  <c r="K37" i="2"/>
  <c r="AZ55" i="1" s="1"/>
  <c r="BI324" i="2"/>
  <c r="BH324" i="2"/>
  <c r="BG324" i="2"/>
  <c r="BF324" i="2"/>
  <c r="X324" i="2"/>
  <c r="V324" i="2"/>
  <c r="T324" i="2"/>
  <c r="P324" i="2"/>
  <c r="BI322" i="2"/>
  <c r="BH322" i="2"/>
  <c r="BG322" i="2"/>
  <c r="BF322" i="2"/>
  <c r="X322" i="2"/>
  <c r="V322" i="2"/>
  <c r="T322" i="2"/>
  <c r="P322" i="2"/>
  <c r="BI320" i="2"/>
  <c r="BH320" i="2"/>
  <c r="BG320" i="2"/>
  <c r="BF320" i="2"/>
  <c r="X320" i="2"/>
  <c r="V320" i="2"/>
  <c r="T320" i="2"/>
  <c r="P320" i="2"/>
  <c r="BI315" i="2"/>
  <c r="BH315" i="2"/>
  <c r="BG315" i="2"/>
  <c r="BF315" i="2"/>
  <c r="X315" i="2"/>
  <c r="V315" i="2"/>
  <c r="T315" i="2"/>
  <c r="P315" i="2"/>
  <c r="BI312" i="2"/>
  <c r="BH312" i="2"/>
  <c r="BG312" i="2"/>
  <c r="BF312" i="2"/>
  <c r="X312" i="2"/>
  <c r="V312" i="2"/>
  <c r="T312" i="2"/>
  <c r="P312" i="2"/>
  <c r="BI309" i="2"/>
  <c r="BH309" i="2"/>
  <c r="BG309" i="2"/>
  <c r="BF309" i="2"/>
  <c r="X309" i="2"/>
  <c r="V309" i="2"/>
  <c r="T309" i="2"/>
  <c r="P309" i="2"/>
  <c r="BI306" i="2"/>
  <c r="BH306" i="2"/>
  <c r="BG306" i="2"/>
  <c r="BF306" i="2"/>
  <c r="X306" i="2"/>
  <c r="V306" i="2"/>
  <c r="T306" i="2"/>
  <c r="P306" i="2"/>
  <c r="BI301" i="2"/>
  <c r="BH301" i="2"/>
  <c r="BG301" i="2"/>
  <c r="BF301" i="2"/>
  <c r="X301" i="2"/>
  <c r="V301" i="2"/>
  <c r="T301" i="2"/>
  <c r="P301" i="2"/>
  <c r="BI298" i="2"/>
  <c r="BH298" i="2"/>
  <c r="BG298" i="2"/>
  <c r="BF298" i="2"/>
  <c r="X298" i="2"/>
  <c r="V298" i="2"/>
  <c r="T298" i="2"/>
  <c r="P298" i="2"/>
  <c r="BI293" i="2"/>
  <c r="BH293" i="2"/>
  <c r="BG293" i="2"/>
  <c r="BF293" i="2"/>
  <c r="X293" i="2"/>
  <c r="V293" i="2"/>
  <c r="T293" i="2"/>
  <c r="P293" i="2"/>
  <c r="BI285" i="2"/>
  <c r="BH285" i="2"/>
  <c r="BG285" i="2"/>
  <c r="BF285" i="2"/>
  <c r="X285" i="2"/>
  <c r="V285" i="2"/>
  <c r="T285" i="2"/>
  <c r="P285" i="2"/>
  <c r="BI275" i="2"/>
  <c r="BH275" i="2"/>
  <c r="BG275" i="2"/>
  <c r="BF275" i="2"/>
  <c r="X275" i="2"/>
  <c r="V275" i="2"/>
  <c r="T275" i="2"/>
  <c r="P275" i="2"/>
  <c r="BI272" i="2"/>
  <c r="BH272" i="2"/>
  <c r="BG272" i="2"/>
  <c r="BF272" i="2"/>
  <c r="X272" i="2"/>
  <c r="V272" i="2"/>
  <c r="T272" i="2"/>
  <c r="P272" i="2"/>
  <c r="BI270" i="2"/>
  <c r="BH270" i="2"/>
  <c r="BG270" i="2"/>
  <c r="BF270" i="2"/>
  <c r="X270" i="2"/>
  <c r="V270" i="2"/>
  <c r="T270" i="2"/>
  <c r="P270" i="2"/>
  <c r="BI264" i="2"/>
  <c r="BH264" i="2"/>
  <c r="BG264" i="2"/>
  <c r="BF264" i="2"/>
  <c r="X264" i="2"/>
  <c r="V264" i="2"/>
  <c r="T264" i="2"/>
  <c r="P264" i="2"/>
  <c r="BI259" i="2"/>
  <c r="BH259" i="2"/>
  <c r="BG259" i="2"/>
  <c r="BF259" i="2"/>
  <c r="X259" i="2"/>
  <c r="V259" i="2"/>
  <c r="T259" i="2"/>
  <c r="P259" i="2"/>
  <c r="BI256" i="2"/>
  <c r="BH256" i="2"/>
  <c r="BG256" i="2"/>
  <c r="BF256" i="2"/>
  <c r="X256" i="2"/>
  <c r="V256" i="2"/>
  <c r="T256" i="2"/>
  <c r="P256" i="2"/>
  <c r="BI253" i="2"/>
  <c r="BH253" i="2"/>
  <c r="BG253" i="2"/>
  <c r="BF253" i="2"/>
  <c r="X253" i="2"/>
  <c r="V253" i="2"/>
  <c r="T253" i="2"/>
  <c r="P253" i="2"/>
  <c r="BI248" i="2"/>
  <c r="BH248" i="2"/>
  <c r="BG248" i="2"/>
  <c r="BF248" i="2"/>
  <c r="X248" i="2"/>
  <c r="V248" i="2"/>
  <c r="T248" i="2"/>
  <c r="P248" i="2"/>
  <c r="BI244" i="2"/>
  <c r="BH244" i="2"/>
  <c r="BG244" i="2"/>
  <c r="BF244" i="2"/>
  <c r="X244" i="2"/>
  <c r="V244" i="2"/>
  <c r="T244" i="2"/>
  <c r="P244" i="2"/>
  <c r="BI241" i="2"/>
  <c r="BH241" i="2"/>
  <c r="BG241" i="2"/>
  <c r="BF241" i="2"/>
  <c r="X241" i="2"/>
  <c r="V241" i="2"/>
  <c r="T241" i="2"/>
  <c r="P241" i="2"/>
  <c r="BI238" i="2"/>
  <c r="BH238" i="2"/>
  <c r="BG238" i="2"/>
  <c r="BF238" i="2"/>
  <c r="X238" i="2"/>
  <c r="V238" i="2"/>
  <c r="T238" i="2"/>
  <c r="P238" i="2"/>
  <c r="BI235" i="2"/>
  <c r="BH235" i="2"/>
  <c r="BG235" i="2"/>
  <c r="BF235" i="2"/>
  <c r="X235" i="2"/>
  <c r="V235" i="2"/>
  <c r="T235" i="2"/>
  <c r="P235" i="2"/>
  <c r="BI232" i="2"/>
  <c r="BH232" i="2"/>
  <c r="BG232" i="2"/>
  <c r="BF232" i="2"/>
  <c r="X232" i="2"/>
  <c r="V232" i="2"/>
  <c r="T232" i="2"/>
  <c r="P232" i="2"/>
  <c r="BI229" i="2"/>
  <c r="BH229" i="2"/>
  <c r="BG229" i="2"/>
  <c r="BF229" i="2"/>
  <c r="X229" i="2"/>
  <c r="V229" i="2"/>
  <c r="T229" i="2"/>
  <c r="P229" i="2"/>
  <c r="BI226" i="2"/>
  <c r="BH226" i="2"/>
  <c r="BG226" i="2"/>
  <c r="BF226" i="2"/>
  <c r="X226" i="2"/>
  <c r="V226" i="2"/>
  <c r="T226" i="2"/>
  <c r="P226" i="2"/>
  <c r="BI223" i="2"/>
  <c r="BH223" i="2"/>
  <c r="BG223" i="2"/>
  <c r="BF223" i="2"/>
  <c r="X223" i="2"/>
  <c r="V223" i="2"/>
  <c r="T223" i="2"/>
  <c r="P223" i="2"/>
  <c r="BI215" i="2"/>
  <c r="BH215" i="2"/>
  <c r="BG215" i="2"/>
  <c r="BF215" i="2"/>
  <c r="X215" i="2"/>
  <c r="V215" i="2"/>
  <c r="T215" i="2"/>
  <c r="P215" i="2"/>
  <c r="BI212" i="2"/>
  <c r="BH212" i="2"/>
  <c r="BG212" i="2"/>
  <c r="BF212" i="2"/>
  <c r="X212" i="2"/>
  <c r="V212" i="2"/>
  <c r="T212" i="2"/>
  <c r="P212" i="2"/>
  <c r="BI209" i="2"/>
  <c r="BH209" i="2"/>
  <c r="BG209" i="2"/>
  <c r="BF209" i="2"/>
  <c r="X209" i="2"/>
  <c r="V209" i="2"/>
  <c r="T209" i="2"/>
  <c r="P209" i="2"/>
  <c r="BI205" i="2"/>
  <c r="BH205" i="2"/>
  <c r="BG205" i="2"/>
  <c r="BF205" i="2"/>
  <c r="X205" i="2"/>
  <c r="V205" i="2"/>
  <c r="T205" i="2"/>
  <c r="P205" i="2"/>
  <c r="BI200" i="2"/>
  <c r="BH200" i="2"/>
  <c r="BG200" i="2"/>
  <c r="BF200" i="2"/>
  <c r="X200" i="2"/>
  <c r="V200" i="2"/>
  <c r="T200" i="2"/>
  <c r="P200" i="2"/>
  <c r="BI196" i="2"/>
  <c r="BH196" i="2"/>
  <c r="BG196" i="2"/>
  <c r="BF196" i="2"/>
  <c r="X196" i="2"/>
  <c r="V196" i="2"/>
  <c r="T196" i="2"/>
  <c r="P196" i="2"/>
  <c r="BI194" i="2"/>
  <c r="BH194" i="2"/>
  <c r="BG194" i="2"/>
  <c r="BF194" i="2"/>
  <c r="X194" i="2"/>
  <c r="V194" i="2"/>
  <c r="T194" i="2"/>
  <c r="P194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1" i="2"/>
  <c r="BH181" i="2"/>
  <c r="BG181" i="2"/>
  <c r="BF181" i="2"/>
  <c r="X181" i="2"/>
  <c r="V181" i="2"/>
  <c r="T181" i="2"/>
  <c r="P181" i="2"/>
  <c r="BI178" i="2"/>
  <c r="BH178" i="2"/>
  <c r="BG178" i="2"/>
  <c r="BF178" i="2"/>
  <c r="X178" i="2"/>
  <c r="V178" i="2"/>
  <c r="T178" i="2"/>
  <c r="P178" i="2"/>
  <c r="BI176" i="2"/>
  <c r="BH176" i="2"/>
  <c r="BG176" i="2"/>
  <c r="BF176" i="2"/>
  <c r="X176" i="2"/>
  <c r="V176" i="2"/>
  <c r="T176" i="2"/>
  <c r="P176" i="2"/>
  <c r="BI172" i="2"/>
  <c r="BH172" i="2"/>
  <c r="BG172" i="2"/>
  <c r="BF172" i="2"/>
  <c r="X172" i="2"/>
  <c r="V172" i="2"/>
  <c r="T172" i="2"/>
  <c r="P172" i="2"/>
  <c r="BI167" i="2"/>
  <c r="BH167" i="2"/>
  <c r="BG167" i="2"/>
  <c r="BF167" i="2"/>
  <c r="X167" i="2"/>
  <c r="V167" i="2"/>
  <c r="T167" i="2"/>
  <c r="P167" i="2"/>
  <c r="BI162" i="2"/>
  <c r="BH162" i="2"/>
  <c r="BG162" i="2"/>
  <c r="BF162" i="2"/>
  <c r="X162" i="2"/>
  <c r="X161" i="2" s="1"/>
  <c r="V162" i="2"/>
  <c r="V161" i="2" s="1"/>
  <c r="T162" i="2"/>
  <c r="T161" i="2" s="1"/>
  <c r="P162" i="2"/>
  <c r="BI158" i="2"/>
  <c r="BH158" i="2"/>
  <c r="BG158" i="2"/>
  <c r="BF158" i="2"/>
  <c r="X158" i="2"/>
  <c r="V158" i="2"/>
  <c r="T158" i="2"/>
  <c r="P158" i="2"/>
  <c r="BI154" i="2"/>
  <c r="BH154" i="2"/>
  <c r="BG154" i="2"/>
  <c r="BF154" i="2"/>
  <c r="X154" i="2"/>
  <c r="V154" i="2"/>
  <c r="T154" i="2"/>
  <c r="P154" i="2"/>
  <c r="BI151" i="2"/>
  <c r="BH151" i="2"/>
  <c r="BG151" i="2"/>
  <c r="BF151" i="2"/>
  <c r="X151" i="2"/>
  <c r="V151" i="2"/>
  <c r="T151" i="2"/>
  <c r="P151" i="2"/>
  <c r="BI148" i="2"/>
  <c r="BH148" i="2"/>
  <c r="BG148" i="2"/>
  <c r="BF148" i="2"/>
  <c r="X148" i="2"/>
  <c r="V148" i="2"/>
  <c r="T148" i="2"/>
  <c r="P148" i="2"/>
  <c r="BI145" i="2"/>
  <c r="BH145" i="2"/>
  <c r="BG145" i="2"/>
  <c r="BF145" i="2"/>
  <c r="X145" i="2"/>
  <c r="V145" i="2"/>
  <c r="T145" i="2"/>
  <c r="P145" i="2"/>
  <c r="BI139" i="2"/>
  <c r="BH139" i="2"/>
  <c r="BG139" i="2"/>
  <c r="BF139" i="2"/>
  <c r="X139" i="2"/>
  <c r="V139" i="2"/>
  <c r="T139" i="2"/>
  <c r="P139" i="2"/>
  <c r="BI134" i="2"/>
  <c r="BH134" i="2"/>
  <c r="BG134" i="2"/>
  <c r="BF134" i="2"/>
  <c r="X134" i="2"/>
  <c r="V134" i="2"/>
  <c r="T134" i="2"/>
  <c r="P134" i="2"/>
  <c r="BI126" i="2"/>
  <c r="BH126" i="2"/>
  <c r="BG126" i="2"/>
  <c r="BF126" i="2"/>
  <c r="X126" i="2"/>
  <c r="V126" i="2"/>
  <c r="T126" i="2"/>
  <c r="P126" i="2"/>
  <c r="BI116" i="2"/>
  <c r="BH116" i="2"/>
  <c r="BG116" i="2"/>
  <c r="BF116" i="2"/>
  <c r="X116" i="2"/>
  <c r="V116" i="2"/>
  <c r="T116" i="2"/>
  <c r="P116" i="2"/>
  <c r="BI107" i="2"/>
  <c r="BH107" i="2"/>
  <c r="BG107" i="2"/>
  <c r="BF107" i="2"/>
  <c r="X107" i="2"/>
  <c r="V107" i="2"/>
  <c r="T107" i="2"/>
  <c r="P107" i="2"/>
  <c r="BI97" i="2"/>
  <c r="BH97" i="2"/>
  <c r="BG97" i="2"/>
  <c r="BF97" i="2"/>
  <c r="X97" i="2"/>
  <c r="V97" i="2"/>
  <c r="T97" i="2"/>
  <c r="P97" i="2"/>
  <c r="J91" i="2"/>
  <c r="F90" i="2"/>
  <c r="F88" i="2"/>
  <c r="E86" i="2"/>
  <c r="J57" i="2"/>
  <c r="F56" i="2"/>
  <c r="F54" i="2"/>
  <c r="E52" i="2"/>
  <c r="J21" i="2"/>
  <c r="E21" i="2"/>
  <c r="J90" i="2" s="1"/>
  <c r="J20" i="2"/>
  <c r="J18" i="2"/>
  <c r="E18" i="2"/>
  <c r="F57" i="2" s="1"/>
  <c r="J17" i="2"/>
  <c r="J12" i="2"/>
  <c r="J88" i="2" s="1"/>
  <c r="E7" i="2"/>
  <c r="E50" i="2" s="1"/>
  <c r="L50" i="1"/>
  <c r="AM50" i="1"/>
  <c r="AM49" i="1"/>
  <c r="L49" i="1"/>
  <c r="AM47" i="1"/>
  <c r="L47" i="1"/>
  <c r="L45" i="1"/>
  <c r="L44" i="1"/>
  <c r="R320" i="2"/>
  <c r="R275" i="2"/>
  <c r="R238" i="2"/>
  <c r="R176" i="2"/>
  <c r="R139" i="2"/>
  <c r="Q309" i="2"/>
  <c r="R259" i="2"/>
  <c r="Q229" i="2"/>
  <c r="R194" i="2"/>
  <c r="Q148" i="2"/>
  <c r="Q97" i="2"/>
  <c r="R264" i="2"/>
  <c r="Q154" i="2"/>
  <c r="Q107" i="2"/>
  <c r="K126" i="2"/>
  <c r="BE126" i="2"/>
  <c r="BK253" i="2"/>
  <c r="K167" i="2"/>
  <c r="BE167" i="2"/>
  <c r="BK97" i="2"/>
  <c r="K309" i="2"/>
  <c r="BE309" i="2"/>
  <c r="K241" i="2"/>
  <c r="BE241" i="2"/>
  <c r="K194" i="2"/>
  <c r="BE194" i="2"/>
  <c r="K172" i="2"/>
  <c r="BE172" i="2"/>
  <c r="Q258" i="3"/>
  <c r="Q213" i="3"/>
  <c r="R166" i="3"/>
  <c r="R138" i="3"/>
  <c r="Q96" i="3"/>
  <c r="R218" i="3"/>
  <c r="R186" i="3"/>
  <c r="Q152" i="3"/>
  <c r="R196" i="3"/>
  <c r="Q162" i="3"/>
  <c r="Q106" i="3"/>
  <c r="K198" i="3"/>
  <c r="BE198" i="3" s="1"/>
  <c r="BK143" i="3"/>
  <c r="K285" i="3"/>
  <c r="BE285" i="3"/>
  <c r="BK193" i="3"/>
  <c r="BK166" i="3"/>
  <c r="R237" i="4"/>
  <c r="R189" i="4"/>
  <c r="R153" i="4"/>
  <c r="Q259" i="4"/>
  <c r="R163" i="4"/>
  <c r="Q125" i="4"/>
  <c r="R240" i="4"/>
  <c r="R204" i="4"/>
  <c r="Q179" i="4"/>
  <c r="Q96" i="4"/>
  <c r="BK232" i="4"/>
  <c r="BK189" i="4"/>
  <c r="R167" i="5"/>
  <c r="Q120" i="5"/>
  <c r="R239" i="5"/>
  <c r="Q186" i="5"/>
  <c r="R126" i="5"/>
  <c r="R236" i="5"/>
  <c r="Q191" i="5"/>
  <c r="Q162" i="5"/>
  <c r="Q143" i="5"/>
  <c r="BK204" i="5"/>
  <c r="K156" i="5"/>
  <c r="BE156" i="5"/>
  <c r="BK231" i="5"/>
  <c r="K143" i="5"/>
  <c r="BE143" i="5" s="1"/>
  <c r="BK242" i="5"/>
  <c r="Q261" i="6"/>
  <c r="Q217" i="6"/>
  <c r="R189" i="6"/>
  <c r="Q153" i="6"/>
  <c r="R107" i="6"/>
  <c r="R249" i="6"/>
  <c r="Q199" i="6"/>
  <c r="R159" i="6"/>
  <c r="Q107" i="6"/>
  <c r="R317" i="6"/>
  <c r="R258" i="6"/>
  <c r="Q150" i="6"/>
  <c r="K329" i="6"/>
  <c r="BE329" i="6"/>
  <c r="K220" i="6"/>
  <c r="BE220" i="6"/>
  <c r="BK177" i="6"/>
  <c r="BK194" i="6"/>
  <c r="K320" i="6"/>
  <c r="BE320" i="6"/>
  <c r="K240" i="6"/>
  <c r="BE240" i="6"/>
  <c r="BK163" i="6"/>
  <c r="R292" i="7"/>
  <c r="R263" i="7"/>
  <c r="Q213" i="7"/>
  <c r="R185" i="7"/>
  <c r="R96" i="7"/>
  <c r="R268" i="7"/>
  <c r="R213" i="7"/>
  <c r="Q166" i="7"/>
  <c r="R115" i="7"/>
  <c r="Q268" i="7"/>
  <c r="Q162" i="7"/>
  <c r="K271" i="7"/>
  <c r="BE271" i="7"/>
  <c r="BK106" i="7"/>
  <c r="BK279" i="7"/>
  <c r="K229" i="7"/>
  <c r="BE229" i="7"/>
  <c r="K166" i="7"/>
  <c r="BE166" i="7"/>
  <c r="K138" i="7"/>
  <c r="BE138" i="7"/>
  <c r="K252" i="7"/>
  <c r="BE252" i="7"/>
  <c r="BK197" i="7"/>
  <c r="K158" i="7"/>
  <c r="BE158" i="7" s="1"/>
  <c r="R320" i="8"/>
  <c r="R261" i="8"/>
  <c r="Q237" i="8"/>
  <c r="R199" i="8"/>
  <c r="Q153" i="8"/>
  <c r="Q97" i="8"/>
  <c r="R314" i="8"/>
  <c r="Q261" i="8"/>
  <c r="R237" i="8"/>
  <c r="Q214" i="8"/>
  <c r="K159" i="8"/>
  <c r="BE159" i="8" s="1"/>
  <c r="K107" i="8"/>
  <c r="BE107" i="8" s="1"/>
  <c r="BK311" i="8"/>
  <c r="BK220" i="8"/>
  <c r="BK156" i="8"/>
  <c r="Q327" i="9"/>
  <c r="R277" i="9"/>
  <c r="Q261" i="9"/>
  <c r="Q249" i="9"/>
  <c r="Q240" i="9"/>
  <c r="Q220" i="9"/>
  <c r="Q191" i="9"/>
  <c r="Q177" i="9"/>
  <c r="Q128" i="9"/>
  <c r="R317" i="9"/>
  <c r="Q306" i="9"/>
  <c r="Q290" i="9"/>
  <c r="R261" i="9"/>
  <c r="R153" i="9"/>
  <c r="R237" i="9"/>
  <c r="Q201" i="9"/>
  <c r="R159" i="9"/>
  <c r="Q97" i="9"/>
  <c r="K329" i="9"/>
  <c r="BE329" i="9"/>
  <c r="BK298" i="9"/>
  <c r="K258" i="9"/>
  <c r="BE258" i="9" s="1"/>
  <c r="BK228" i="9"/>
  <c r="BK194" i="9"/>
  <c r="BK163" i="9"/>
  <c r="BK136" i="9"/>
  <c r="BK97" i="9"/>
  <c r="BK264" i="9"/>
  <c r="K201" i="9"/>
  <c r="BE201" i="9" s="1"/>
  <c r="K118" i="9"/>
  <c r="BE118" i="9" s="1"/>
  <c r="Q241" i="10"/>
  <c r="Q198" i="10"/>
  <c r="R180" i="10"/>
  <c r="R137" i="10"/>
  <c r="R247" i="10"/>
  <c r="R225" i="10"/>
  <c r="R190" i="10"/>
  <c r="R158" i="10"/>
  <c r="R164" i="10"/>
  <c r="R141" i="10"/>
  <c r="Q107" i="10"/>
  <c r="K180" i="10"/>
  <c r="BE180" i="10"/>
  <c r="BK247" i="10"/>
  <c r="BK190" i="10"/>
  <c r="K158" i="10"/>
  <c r="BE158" i="10"/>
  <c r="K225" i="10"/>
  <c r="BE225" i="10"/>
  <c r="K134" i="10"/>
  <c r="BE134" i="10"/>
  <c r="R238" i="11"/>
  <c r="Q149" i="11"/>
  <c r="Q142" i="11"/>
  <c r="R222" i="11"/>
  <c r="R187" i="11"/>
  <c r="R163" i="11"/>
  <c r="Q249" i="11"/>
  <c r="R209" i="11"/>
  <c r="Q182" i="11"/>
  <c r="R153" i="11"/>
  <c r="K243" i="11"/>
  <c r="BE243" i="11"/>
  <c r="K179" i="11"/>
  <c r="BE179" i="11"/>
  <c r="BK105" i="11"/>
  <c r="K249" i="11"/>
  <c r="BE249" i="11" s="1"/>
  <c r="BK209" i="11"/>
  <c r="K167" i="11"/>
  <c r="BE167" i="11"/>
  <c r="K130" i="11"/>
  <c r="BE130" i="11"/>
  <c r="R303" i="12"/>
  <c r="Q261" i="12"/>
  <c r="Q243" i="12"/>
  <c r="R210" i="12"/>
  <c r="Q167" i="12"/>
  <c r="R306" i="12"/>
  <c r="Q234" i="12"/>
  <c r="Q205" i="12"/>
  <c r="Q183" i="12"/>
  <c r="Q139" i="12"/>
  <c r="Q320" i="12"/>
  <c r="R277" i="12"/>
  <c r="R237" i="12"/>
  <c r="Q196" i="12"/>
  <c r="R177" i="12"/>
  <c r="R159" i="12"/>
  <c r="R116" i="12"/>
  <c r="K306" i="12"/>
  <c r="BE306" i="12" s="1"/>
  <c r="BK205" i="12"/>
  <c r="BK144" i="12"/>
  <c r="K261" i="12"/>
  <c r="BE261" i="12" s="1"/>
  <c r="BK214" i="12"/>
  <c r="K153" i="12"/>
  <c r="BE153" i="12"/>
  <c r="BK177" i="12"/>
  <c r="Q444" i="13"/>
  <c r="R406" i="13"/>
  <c r="Q371" i="13"/>
  <c r="R328" i="13"/>
  <c r="Q284" i="13"/>
  <c r="Q249" i="13"/>
  <c r="R201" i="13"/>
  <c r="Q141" i="13"/>
  <c r="Q447" i="13"/>
  <c r="Q421" i="13"/>
  <c r="Q388" i="13"/>
  <c r="R346" i="13"/>
  <c r="Q287" i="13"/>
  <c r="Q243" i="13"/>
  <c r="R177" i="13"/>
  <c r="R129" i="13"/>
  <c r="Q424" i="13"/>
  <c r="Q409" i="13"/>
  <c r="R383" i="13"/>
  <c r="Q261" i="13"/>
  <c r="Q195" i="13"/>
  <c r="Q147" i="13"/>
  <c r="R99" i="13"/>
  <c r="BK424" i="13"/>
  <c r="K379" i="13"/>
  <c r="BE379" i="13" s="1"/>
  <c r="BK334" i="13"/>
  <c r="K287" i="13"/>
  <c r="BE287" i="13"/>
  <c r="BK225" i="13"/>
  <c r="K135" i="13"/>
  <c r="BE135" i="13" s="1"/>
  <c r="K415" i="13"/>
  <c r="BE415" i="13" s="1"/>
  <c r="K267" i="13"/>
  <c r="BE267" i="13" s="1"/>
  <c r="K129" i="13"/>
  <c r="BE129" i="13" s="1"/>
  <c r="BK383" i="13"/>
  <c r="BK231" i="13"/>
  <c r="R443" i="14"/>
  <c r="R426" i="14"/>
  <c r="Q402" i="14"/>
  <c r="Q366" i="14"/>
  <c r="Q261" i="14"/>
  <c r="Q207" i="14"/>
  <c r="R165" i="14"/>
  <c r="R141" i="14"/>
  <c r="Q99" i="14"/>
  <c r="Q414" i="14"/>
  <c r="R390" i="14"/>
  <c r="R322" i="14"/>
  <c r="R279" i="14"/>
  <c r="R195" i="14"/>
  <c r="R153" i="14"/>
  <c r="R440" i="14"/>
  <c r="R414" i="14"/>
  <c r="R379" i="14"/>
  <c r="Q340" i="14"/>
  <c r="Q291" i="14"/>
  <c r="Q237" i="14"/>
  <c r="Q141" i="14"/>
  <c r="BK443" i="14"/>
  <c r="K433" i="14"/>
  <c r="BE433" i="14"/>
  <c r="K397" i="14"/>
  <c r="BE397" i="14"/>
  <c r="K390" i="14"/>
  <c r="BE390" i="14"/>
  <c r="BK340" i="14"/>
  <c r="K297" i="14"/>
  <c r="BE297" i="14" s="1"/>
  <c r="K261" i="14"/>
  <c r="BE261" i="14" s="1"/>
  <c r="BK219" i="14"/>
  <c r="BK129" i="14"/>
  <c r="BK423" i="14"/>
  <c r="BK346" i="14"/>
  <c r="BK237" i="14"/>
  <c r="K402" i="14"/>
  <c r="BE402" i="14"/>
  <c r="BK249" i="14"/>
  <c r="BK99" i="14"/>
  <c r="Q543" i="15"/>
  <c r="R524" i="15"/>
  <c r="R495" i="15"/>
  <c r="R448" i="15"/>
  <c r="R320" i="15"/>
  <c r="R285" i="15"/>
  <c r="Q249" i="15"/>
  <c r="Q207" i="15"/>
  <c r="R171" i="15"/>
  <c r="R129" i="15"/>
  <c r="Q94" i="15"/>
  <c r="R503" i="15"/>
  <c r="R469" i="15"/>
  <c r="R412" i="15"/>
  <c r="R364" i="15"/>
  <c r="R318" i="15"/>
  <c r="R237" i="15"/>
  <c r="Q189" i="15"/>
  <c r="R105" i="15"/>
  <c r="Q562" i="15"/>
  <c r="Q531" i="15"/>
  <c r="Q509" i="15"/>
  <c r="R488" i="15"/>
  <c r="R303" i="15"/>
  <c r="R207" i="15"/>
  <c r="Q129" i="15"/>
  <c r="BK552" i="15"/>
  <c r="K540" i="15"/>
  <c r="BE540" i="15" s="1"/>
  <c r="K506" i="15"/>
  <c r="BE506" i="15" s="1"/>
  <c r="K448" i="15"/>
  <c r="BE448" i="15" s="1"/>
  <c r="BK346" i="15"/>
  <c r="BK255" i="15"/>
  <c r="BK195" i="15"/>
  <c r="K512" i="15"/>
  <c r="BE512" i="15"/>
  <c r="BK430" i="15"/>
  <c r="BK358" i="15"/>
  <c r="BK201" i="15"/>
  <c r="K111" i="15"/>
  <c r="BE111" i="15" s="1"/>
  <c r="BK524" i="15"/>
  <c r="K459" i="15"/>
  <c r="BE459" i="15"/>
  <c r="K370" i="15"/>
  <c r="BE370" i="15"/>
  <c r="BK309" i="15"/>
  <c r="R348" i="16"/>
  <c r="R286" i="16"/>
  <c r="R250" i="16"/>
  <c r="R195" i="16"/>
  <c r="Q129" i="16"/>
  <c r="Q358" i="16"/>
  <c r="R324" i="16"/>
  <c r="R303" i="16"/>
  <c r="Q262" i="16"/>
  <c r="Q231" i="16"/>
  <c r="Q141" i="16"/>
  <c r="Q365" i="16"/>
  <c r="R331" i="16"/>
  <c r="Q300" i="16"/>
  <c r="Q250" i="16"/>
  <c r="R231" i="16"/>
  <c r="R201" i="16"/>
  <c r="Q171" i="16"/>
  <c r="R111" i="16"/>
  <c r="K129" i="16"/>
  <c r="BE129" i="16"/>
  <c r="K303" i="16"/>
  <c r="BE303" i="16"/>
  <c r="BK171" i="16"/>
  <c r="BK351" i="16"/>
  <c r="BK262" i="16"/>
  <c r="K231" i="16"/>
  <c r="BE231" i="16" s="1"/>
  <c r="BK159" i="16"/>
  <c r="BK111" i="16"/>
  <c r="R433" i="17"/>
  <c r="Q397" i="17"/>
  <c r="Q371" i="17"/>
  <c r="R328" i="17"/>
  <c r="Q292" i="17"/>
  <c r="Q261" i="17"/>
  <c r="R219" i="17"/>
  <c r="Q189" i="17"/>
  <c r="R135" i="17"/>
  <c r="R429" i="17"/>
  <c r="R414" i="17"/>
  <c r="Q379" i="17"/>
  <c r="R287" i="17"/>
  <c r="Q225" i="17"/>
  <c r="Q171" i="17"/>
  <c r="R117" i="17"/>
  <c r="Q440" i="17"/>
  <c r="R384" i="17"/>
  <c r="R352" i="17"/>
  <c r="R249" i="17"/>
  <c r="R225" i="17"/>
  <c r="R147" i="17"/>
  <c r="Q129" i="17"/>
  <c r="Q94" i="17"/>
  <c r="BK411" i="17"/>
  <c r="K346" i="17"/>
  <c r="BE346" i="17"/>
  <c r="K243" i="17"/>
  <c r="BE243" i="17"/>
  <c r="K141" i="17"/>
  <c r="BE141" i="17"/>
  <c r="BK420" i="17"/>
  <c r="BK366" i="17"/>
  <c r="BK328" i="17"/>
  <c r="K231" i="17"/>
  <c r="BE231" i="17" s="1"/>
  <c r="K408" i="17"/>
  <c r="BE408" i="17" s="1"/>
  <c r="BK322" i="17"/>
  <c r="BK195" i="17"/>
  <c r="Q434" i="18"/>
  <c r="R390" i="18"/>
  <c r="R352" i="18"/>
  <c r="R316" i="18"/>
  <c r="R291" i="18"/>
  <c r="Q243" i="18"/>
  <c r="Q153" i="18"/>
  <c r="Q99" i="18"/>
  <c r="R467" i="18"/>
  <c r="Q443" i="18"/>
  <c r="R419" i="18"/>
  <c r="Q408" i="18"/>
  <c r="Q376" i="18"/>
  <c r="Q285" i="18"/>
  <c r="R231" i="18"/>
  <c r="R171" i="18"/>
  <c r="R473" i="18"/>
  <c r="Q425" i="18"/>
  <c r="Q382" i="18"/>
  <c r="R340" i="18"/>
  <c r="R303" i="18"/>
  <c r="R255" i="18"/>
  <c r="R201" i="18"/>
  <c r="R195" i="18"/>
  <c r="R153" i="18"/>
  <c r="K487" i="18"/>
  <c r="BE487" i="18"/>
  <c r="K334" i="18"/>
  <c r="BE334" i="18"/>
  <c r="BK480" i="18"/>
  <c r="BK449" i="18"/>
  <c r="BK364" i="18"/>
  <c r="BK219" i="18"/>
  <c r="K99" i="18"/>
  <c r="BE99" i="18"/>
  <c r="BK446" i="18"/>
  <c r="K419" i="18"/>
  <c r="BE419" i="18" s="1"/>
  <c r="BK306" i="18"/>
  <c r="BK231" i="18"/>
  <c r="K165" i="18"/>
  <c r="BE165" i="18"/>
  <c r="K105" i="18"/>
  <c r="BE105" i="18" s="1"/>
  <c r="R417" i="19"/>
  <c r="R402" i="19"/>
  <c r="R384" i="19"/>
  <c r="R328" i="19"/>
  <c r="R284" i="19"/>
  <c r="R231" i="19"/>
  <c r="R183" i="19"/>
  <c r="Q153" i="19"/>
  <c r="R129" i="19"/>
  <c r="R436" i="19"/>
  <c r="Q411" i="19"/>
  <c r="Q384" i="19"/>
  <c r="Q340" i="19"/>
  <c r="R287" i="19"/>
  <c r="Q129" i="19"/>
  <c r="R426" i="19"/>
  <c r="R371" i="19"/>
  <c r="Q304" i="19"/>
  <c r="R267" i="19"/>
  <c r="Q231" i="19"/>
  <c r="Q195" i="19"/>
  <c r="R94" i="19"/>
  <c r="BK393" i="19"/>
  <c r="BK334" i="19"/>
  <c r="BK231" i="19"/>
  <c r="K111" i="19"/>
  <c r="BE111" i="19"/>
  <c r="BK436" i="19"/>
  <c r="K371" i="19"/>
  <c r="BE371" i="19"/>
  <c r="BK267" i="19"/>
  <c r="K177" i="19"/>
  <c r="BE177" i="19"/>
  <c r="K94" i="19"/>
  <c r="BE94" i="19"/>
  <c r="K328" i="19"/>
  <c r="BE328" i="19"/>
  <c r="BK273" i="19"/>
  <c r="Q408" i="20"/>
  <c r="Q379" i="20"/>
  <c r="R346" i="20"/>
  <c r="R282" i="20"/>
  <c r="R237" i="20"/>
  <c r="R195" i="20"/>
  <c r="Q123" i="20"/>
  <c r="R429" i="20"/>
  <c r="Q387" i="20"/>
  <c r="Q328" i="20"/>
  <c r="R273" i="20"/>
  <c r="R249" i="20"/>
  <c r="R219" i="20"/>
  <c r="R153" i="20"/>
  <c r="Q433" i="20"/>
  <c r="Q411" i="20"/>
  <c r="R384" i="20"/>
  <c r="R352" i="20"/>
  <c r="Q316" i="20"/>
  <c r="R201" i="20"/>
  <c r="R165" i="20"/>
  <c r="R99" i="20"/>
  <c r="K420" i="20"/>
  <c r="BE420" i="20"/>
  <c r="BK379" i="20"/>
  <c r="BK243" i="20"/>
  <c r="BK111" i="20"/>
  <c r="BK411" i="20"/>
  <c r="K340" i="20"/>
  <c r="BE340" i="20" s="1"/>
  <c r="BK255" i="20"/>
  <c r="K207" i="20"/>
  <c r="BE207" i="20"/>
  <c r="BK147" i="20"/>
  <c r="BK440" i="20"/>
  <c r="K322" i="20"/>
  <c r="BE322" i="20"/>
  <c r="BK267" i="20"/>
  <c r="Q357" i="21"/>
  <c r="R327" i="21"/>
  <c r="R318" i="21"/>
  <c r="Q286" i="21"/>
  <c r="R201" i="21"/>
  <c r="R165" i="21"/>
  <c r="R117" i="21"/>
  <c r="Q361" i="21"/>
  <c r="R354" i="21"/>
  <c r="R342" i="21"/>
  <c r="Q324" i="21"/>
  <c r="Q303" i="21"/>
  <c r="Q274" i="21"/>
  <c r="Q245" i="21"/>
  <c r="Q237" i="21"/>
  <c r="Q213" i="21"/>
  <c r="Q177" i="21"/>
  <c r="Q159" i="21"/>
  <c r="Q129" i="21"/>
  <c r="R105" i="21"/>
  <c r="BK348" i="21"/>
  <c r="BK309" i="21"/>
  <c r="K280" i="21"/>
  <c r="BE280" i="21" s="1"/>
  <c r="BK361" i="21"/>
  <c r="BK327" i="21"/>
  <c r="BK231" i="21"/>
  <c r="K141" i="21"/>
  <c r="BE141" i="21"/>
  <c r="BK250" i="21"/>
  <c r="Q439" i="22"/>
  <c r="Q385" i="22"/>
  <c r="Q316" i="22"/>
  <c r="Q272" i="22"/>
  <c r="Q245" i="22"/>
  <c r="R192" i="22"/>
  <c r="Q116" i="22"/>
  <c r="Q426" i="22"/>
  <c r="Q403" i="22"/>
  <c r="Q382" i="22"/>
  <c r="Q352" i="22"/>
  <c r="Q322" i="22"/>
  <c r="R286" i="22"/>
  <c r="R180" i="22"/>
  <c r="Q134" i="22"/>
  <c r="R446" i="22"/>
  <c r="R426" i="22"/>
  <c r="Q411" i="22"/>
  <c r="Q372" i="22"/>
  <c r="R292" i="22"/>
  <c r="Q228" i="22"/>
  <c r="Q175" i="22"/>
  <c r="R116" i="22"/>
  <c r="R98" i="22"/>
  <c r="K391" i="22"/>
  <c r="BE391" i="22" s="1"/>
  <c r="BK280" i="22"/>
  <c r="K180" i="22"/>
  <c r="BE180" i="22"/>
  <c r="BK408" i="22"/>
  <c r="BK240" i="22"/>
  <c r="K414" i="22"/>
  <c r="BE414" i="22"/>
  <c r="K394" i="22"/>
  <c r="BE394" i="22"/>
  <c r="BK322" i="22"/>
  <c r="BK272" i="22"/>
  <c r="BK216" i="22"/>
  <c r="K163" i="22"/>
  <c r="BE163" i="22" s="1"/>
  <c r="K110" i="22"/>
  <c r="BE110" i="22" s="1"/>
  <c r="Q420" i="23"/>
  <c r="Q402" i="23"/>
  <c r="R373" i="23"/>
  <c r="Q298" i="23"/>
  <c r="R276" i="23"/>
  <c r="Q222" i="23"/>
  <c r="Q151" i="23"/>
  <c r="Q123" i="23"/>
  <c r="Q434" i="23"/>
  <c r="R420" i="23"/>
  <c r="R411" i="23"/>
  <c r="R369" i="23"/>
  <c r="R360" i="23"/>
  <c r="R328" i="23"/>
  <c r="Q304" i="23"/>
  <c r="Q262" i="23"/>
  <c r="R210" i="23"/>
  <c r="R129" i="23"/>
  <c r="R99" i="23"/>
  <c r="Q414" i="23"/>
  <c r="Q391" i="23"/>
  <c r="R378" i="23"/>
  <c r="R334" i="23"/>
  <c r="R278" i="23"/>
  <c r="Q234" i="23"/>
  <c r="Q192" i="23"/>
  <c r="Q140" i="23"/>
  <c r="Q99" i="23"/>
  <c r="BK405" i="23"/>
  <c r="BK384" i="23"/>
  <c r="K363" i="23"/>
  <c r="BE363" i="23" s="1"/>
  <c r="K286" i="23"/>
  <c r="BE286" i="23" s="1"/>
  <c r="K228" i="23"/>
  <c r="BE228" i="23" s="1"/>
  <c r="BK169" i="23"/>
  <c r="BK123" i="23"/>
  <c r="K437" i="23"/>
  <c r="BE437" i="23" s="1"/>
  <c r="K334" i="23"/>
  <c r="BE334" i="23"/>
  <c r="BK298" i="23"/>
  <c r="BK234" i="23"/>
  <c r="K163" i="23"/>
  <c r="BE163" i="23"/>
  <c r="Q315" i="2"/>
  <c r="R272" i="2"/>
  <c r="R235" i="2"/>
  <c r="Q209" i="2"/>
  <c r="R181" i="2"/>
  <c r="R151" i="2"/>
  <c r="R315" i="2"/>
  <c r="Q285" i="2"/>
  <c r="R244" i="2"/>
  <c r="Q205" i="2"/>
  <c r="Q189" i="2"/>
  <c r="Q178" i="2"/>
  <c r="Q145" i="2"/>
  <c r="Q306" i="2"/>
  <c r="Q256" i="2"/>
  <c r="Q235" i="2"/>
  <c r="Q196" i="2"/>
  <c r="Q181" i="2"/>
  <c r="R154" i="2"/>
  <c r="Q116" i="2"/>
  <c r="K312" i="2"/>
  <c r="BE312" i="2"/>
  <c r="K205" i="2"/>
  <c r="BE205" i="2"/>
  <c r="BK107" i="2"/>
  <c r="K229" i="2"/>
  <c r="BE229" i="2" s="1"/>
  <c r="K191" i="2"/>
  <c r="BE191" i="2"/>
  <c r="BK154" i="2"/>
  <c r="K315" i="2"/>
  <c r="BE315" i="2"/>
  <c r="BK264" i="2"/>
  <c r="K232" i="2"/>
  <c r="BE232" i="2" s="1"/>
  <c r="K186" i="2"/>
  <c r="BE186" i="2"/>
  <c r="BK158" i="2"/>
  <c r="R280" i="3"/>
  <c r="R258" i="3"/>
  <c r="R224" i="3"/>
  <c r="R188" i="3"/>
  <c r="R155" i="3"/>
  <c r="R117" i="3"/>
  <c r="Q280" i="3"/>
  <c r="R266" i="3"/>
  <c r="Q224" i="3"/>
  <c r="Q191" i="3"/>
  <c r="Q171" i="3"/>
  <c r="Q127" i="3"/>
  <c r="Q287" i="3"/>
  <c r="Q247" i="3"/>
  <c r="Q207" i="3"/>
  <c r="Q193" i="3"/>
  <c r="Q158" i="3"/>
  <c r="BK274" i="3"/>
  <c r="K196" i="3"/>
  <c r="BE196" i="3" s="1"/>
  <c r="K127" i="3"/>
  <c r="BE127" i="3"/>
  <c r="BK280" i="3"/>
  <c r="BK239" i="3"/>
  <c r="BK207" i="3"/>
  <c r="K149" i="3"/>
  <c r="BE149" i="3"/>
  <c r="BK266" i="3"/>
  <c r="K188" i="3"/>
  <c r="BE188" i="3"/>
  <c r="BK155" i="3"/>
  <c r="R245" i="4"/>
  <c r="R212" i="4"/>
  <c r="R158" i="4"/>
  <c r="R130" i="4"/>
  <c r="Q245" i="4"/>
  <c r="Q204" i="4"/>
  <c r="R179" i="4"/>
  <c r="Q139" i="4"/>
  <c r="R254" i="4"/>
  <c r="Q224" i="4"/>
  <c r="Q193" i="4"/>
  <c r="R177" i="4"/>
  <c r="Q163" i="4"/>
  <c r="Q145" i="4"/>
  <c r="Q105" i="4"/>
  <c r="BK237" i="4"/>
  <c r="BK187" i="4"/>
  <c r="BK130" i="4"/>
  <c r="K245" i="4"/>
  <c r="BE245" i="4"/>
  <c r="BK184" i="4"/>
  <c r="BK163" i="4"/>
  <c r="K136" i="4"/>
  <c r="BE136" i="4"/>
  <c r="BK96" i="4"/>
  <c r="R242" i="5"/>
  <c r="R228" i="5"/>
  <c r="R212" i="5"/>
  <c r="Q189" i="5"/>
  <c r="R174" i="5"/>
  <c r="R132" i="5"/>
  <c r="R96" i="5"/>
  <c r="R231" i="5"/>
  <c r="R178" i="5"/>
  <c r="Q167" i="5"/>
  <c r="Q148" i="5"/>
  <c r="R115" i="5"/>
  <c r="Q245" i="5"/>
  <c r="Q194" i="5"/>
  <c r="Q174" i="5"/>
  <c r="R156" i="5"/>
  <c r="R135" i="5"/>
  <c r="K245" i="5"/>
  <c r="BE245" i="5"/>
  <c r="BK212" i="5"/>
  <c r="BK159" i="5"/>
  <c r="K120" i="5"/>
  <c r="BE120" i="5"/>
  <c r="BK191" i="5"/>
  <c r="K139" i="5"/>
  <c r="BE139" i="5"/>
  <c r="K236" i="5"/>
  <c r="BE236" i="5" s="1"/>
  <c r="K96" i="5"/>
  <c r="BE96" i="5"/>
  <c r="Q320" i="6"/>
  <c r="Q298" i="6"/>
  <c r="Q243" i="6"/>
  <c r="Q214" i="6"/>
  <c r="Q194" i="6"/>
  <c r="Q172" i="6"/>
  <c r="R118" i="6"/>
  <c r="Q317" i="6"/>
  <c r="R298" i="6"/>
  <c r="R246" i="6"/>
  <c r="Q201" i="6"/>
  <c r="R172" i="6"/>
  <c r="R153" i="6"/>
  <c r="Q329" i="6"/>
  <c r="R290" i="6"/>
  <c r="R275" i="6"/>
  <c r="R261" i="6"/>
  <c r="R237" i="6"/>
  <c r="Q210" i="6"/>
  <c r="Q181" i="6"/>
  <c r="R144" i="6"/>
  <c r="BK317" i="6"/>
  <c r="K290" i="6"/>
  <c r="BE290" i="6"/>
  <c r="K261" i="6"/>
  <c r="BE261" i="6" s="1"/>
  <c r="K217" i="6"/>
  <c r="BE217" i="6"/>
  <c r="BK153" i="6"/>
  <c r="K243" i="6"/>
  <c r="BE243" i="6" s="1"/>
  <c r="BK325" i="6"/>
  <c r="K249" i="6"/>
  <c r="BE249" i="6" s="1"/>
  <c r="K210" i="6"/>
  <c r="BE210" i="6"/>
  <c r="K189" i="6"/>
  <c r="BE189" i="6" s="1"/>
  <c r="K167" i="6"/>
  <c r="BE167" i="6"/>
  <c r="K128" i="6"/>
  <c r="BE128" i="6" s="1"/>
  <c r="R285" i="7"/>
  <c r="Q263" i="7"/>
  <c r="R210" i="7"/>
  <c r="R182" i="7"/>
  <c r="R166" i="7"/>
  <c r="R152" i="7"/>
  <c r="R290" i="7"/>
  <c r="Q231" i="7"/>
  <c r="Q199" i="7"/>
  <c r="Q171" i="7"/>
  <c r="Q143" i="7"/>
  <c r="R117" i="7"/>
  <c r="Q292" i="7"/>
  <c r="R260" i="7"/>
  <c r="Q216" i="7"/>
  <c r="Q187" i="7"/>
  <c r="Q158" i="7"/>
  <c r="Q127" i="7"/>
  <c r="K115" i="7"/>
  <c r="BE115" i="7"/>
  <c r="K268" i="7"/>
  <c r="BE268" i="7"/>
  <c r="K194" i="7"/>
  <c r="BE194" i="7"/>
  <c r="BK162" i="7"/>
  <c r="K276" i="7"/>
  <c r="BE276" i="7" s="1"/>
  <c r="BK216" i="7"/>
  <c r="BK182" i="7"/>
  <c r="BK135" i="7"/>
  <c r="Q311" i="8"/>
  <c r="R275" i="8"/>
  <c r="R240" i="8"/>
  <c r="Q201" i="8"/>
  <c r="R167" i="8"/>
  <c r="R116" i="8"/>
  <c r="R317" i="8"/>
  <c r="Q306" i="8"/>
  <c r="Q258" i="8"/>
  <c r="Q240" i="8"/>
  <c r="R181" i="8"/>
  <c r="Q128" i="8"/>
  <c r="BK317" i="8"/>
  <c r="BK249" i="8"/>
  <c r="BK201" i="8"/>
  <c r="K153" i="8"/>
  <c r="BE153" i="8" s="1"/>
  <c r="K261" i="8"/>
  <c r="BE261" i="8" s="1"/>
  <c r="BK194" i="8"/>
  <c r="BK150" i="8"/>
  <c r="BK329" i="8"/>
  <c r="K264" i="8"/>
  <c r="BE264" i="8"/>
  <c r="BK191" i="8"/>
  <c r="R327" i="9"/>
  <c r="Q317" i="9"/>
  <c r="R258" i="9"/>
  <c r="Q243" i="9"/>
  <c r="Q217" i="9"/>
  <c r="R189" i="9"/>
  <c r="Q172" i="9"/>
  <c r="Q144" i="9"/>
  <c r="Q107" i="9"/>
  <c r="R314" i="9"/>
  <c r="R303" i="9"/>
  <c r="R275" i="9"/>
  <c r="R253" i="9"/>
  <c r="BK231" i="9"/>
  <c r="BK191" i="9"/>
  <c r="BK156" i="9"/>
  <c r="K128" i="9"/>
  <c r="BE128" i="9" s="1"/>
  <c r="Q244" i="10"/>
  <c r="R228" i="10"/>
  <c r="Q193" i="10"/>
  <c r="Q174" i="10"/>
  <c r="Q158" i="10"/>
  <c r="Q141" i="10"/>
  <c r="R107" i="10"/>
  <c r="R250" i="10"/>
  <c r="Q228" i="10"/>
  <c r="R195" i="10"/>
  <c r="Q169" i="10"/>
  <c r="R166" i="10"/>
  <c r="K145" i="10"/>
  <c r="Q117" i="10"/>
  <c r="K193" i="10"/>
  <c r="BE193" i="10" s="1"/>
  <c r="BK255" i="10"/>
  <c r="BK195" i="10"/>
  <c r="K164" i="10"/>
  <c r="BE164" i="10" s="1"/>
  <c r="K241" i="10"/>
  <c r="BE241" i="10" s="1"/>
  <c r="BK150" i="10"/>
  <c r="BK96" i="10"/>
  <c r="R235" i="11"/>
  <c r="Q177" i="11"/>
  <c r="BK201" i="11"/>
  <c r="BK136" i="11"/>
  <c r="K252" i="11"/>
  <c r="BE252" i="11" s="1"/>
  <c r="BK213" i="11"/>
  <c r="K177" i="11"/>
  <c r="BE177" i="11"/>
  <c r="K142" i="11"/>
  <c r="BE142" i="11" s="1"/>
  <c r="R314" i="12"/>
  <c r="R275" i="12"/>
  <c r="Q246" i="12"/>
  <c r="K214" i="12"/>
  <c r="R183" i="12"/>
  <c r="R118" i="12"/>
  <c r="R320" i="12"/>
  <c r="R246" i="12"/>
  <c r="Q237" i="12"/>
  <c r="Q194" i="12"/>
  <c r="Q156" i="12"/>
  <c r="R128" i="12"/>
  <c r="Q317" i="12"/>
  <c r="Q277" i="12"/>
  <c r="Q240" i="12"/>
  <c r="Q201" i="12"/>
  <c r="Q181" i="12"/>
  <c r="Q163" i="12"/>
  <c r="Q128" i="12"/>
  <c r="BK320" i="12"/>
  <c r="BK258" i="12"/>
  <c r="R394" i="13"/>
  <c r="Q334" i="13"/>
  <c r="Q292" i="13"/>
  <c r="R249" i="13"/>
  <c r="R219" i="13"/>
  <c r="Q159" i="13"/>
  <c r="Q117" i="13"/>
  <c r="Q437" i="13"/>
  <c r="Q418" i="13"/>
  <c r="Q328" i="13"/>
  <c r="R284" i="13"/>
  <c r="R237" i="13"/>
  <c r="Q171" i="13"/>
  <c r="Q123" i="13"/>
  <c r="R421" i="13"/>
  <c r="Q406" i="13"/>
  <c r="Q375" i="13"/>
  <c r="R340" i="13"/>
  <c r="R287" i="13"/>
  <c r="R231" i="13"/>
  <c r="Q177" i="13"/>
  <c r="Q135" i="13"/>
  <c r="K444" i="13"/>
  <c r="BE444" i="13" s="1"/>
  <c r="K418" i="13"/>
  <c r="BE418" i="13"/>
  <c r="K375" i="13"/>
  <c r="BE375" i="13" s="1"/>
  <c r="K207" i="13"/>
  <c r="BE207" i="13"/>
  <c r="BK123" i="13"/>
  <c r="BK397" i="13"/>
  <c r="BK249" i="13"/>
  <c r="K111" i="13"/>
  <c r="BE111" i="13" s="1"/>
  <c r="K401" i="13"/>
  <c r="BE401" i="13"/>
  <c r="BK243" i="13"/>
  <c r="BK117" i="13"/>
  <c r="Q436" i="14"/>
  <c r="Q423" i="14"/>
  <c r="Q408" i="14"/>
  <c r="R384" i="14"/>
  <c r="Q346" i="14"/>
  <c r="R316" i="14"/>
  <c r="R291" i="14"/>
  <c r="Q267" i="14"/>
  <c r="Q243" i="14"/>
  <c r="Q201" i="14"/>
  <c r="R159" i="14"/>
  <c r="Q123" i="14"/>
  <c r="R436" i="14"/>
  <c r="R417" i="14"/>
  <c r="R369" i="14"/>
  <c r="Q311" i="14"/>
  <c r="R261" i="14"/>
  <c r="R189" i="14"/>
  <c r="R147" i="14"/>
  <c r="R94" i="14"/>
  <c r="R402" i="14"/>
  <c r="R375" i="14"/>
  <c r="R334" i="14"/>
  <c r="R273" i="14"/>
  <c r="R243" i="14"/>
  <c r="Q165" i="14"/>
  <c r="Q94" i="14"/>
  <c r="BK405" i="14"/>
  <c r="BK379" i="14"/>
  <c r="BK334" i="14"/>
  <c r="BK267" i="14"/>
  <c r="K189" i="14"/>
  <c r="BE189" i="14" s="1"/>
  <c r="K117" i="14"/>
  <c r="BE117" i="14"/>
  <c r="Q515" i="15"/>
  <c r="Q424" i="15"/>
  <c r="Q382" i="15"/>
  <c r="Q346" i="15"/>
  <c r="R291" i="15"/>
  <c r="Q255" i="15"/>
  <c r="R213" i="15"/>
  <c r="Q177" i="15"/>
  <c r="Q153" i="15"/>
  <c r="Q123" i="15"/>
  <c r="R99" i="15"/>
  <c r="R406" i="15"/>
  <c r="R346" i="15"/>
  <c r="Q320" i="15"/>
  <c r="Q243" i="15"/>
  <c r="R195" i="15"/>
  <c r="R141" i="15"/>
  <c r="Q569" i="15"/>
  <c r="R559" i="15"/>
  <c r="Q534" i="15"/>
  <c r="R515" i="15"/>
  <c r="Q491" i="15"/>
  <c r="R485" i="15"/>
  <c r="Q476" i="15"/>
  <c r="R465" i="15"/>
  <c r="Q436" i="15"/>
  <c r="Q400" i="15"/>
  <c r="R352" i="15"/>
  <c r="R183" i="15"/>
  <c r="R94" i="15"/>
  <c r="K509" i="15"/>
  <c r="BE509" i="15"/>
  <c r="K465" i="15"/>
  <c r="BE465" i="15" s="1"/>
  <c r="BK315" i="15"/>
  <c r="K243" i="15"/>
  <c r="BE243" i="15" s="1"/>
  <c r="BK534" i="15"/>
  <c r="K473" i="15"/>
  <c r="BE473" i="15"/>
  <c r="BK406" i="15"/>
  <c r="K249" i="15"/>
  <c r="BE249" i="15"/>
  <c r="K129" i="15"/>
  <c r="BE129" i="15" s="1"/>
  <c r="K555" i="15"/>
  <c r="BE555" i="15"/>
  <c r="BK364" i="15"/>
  <c r="K320" i="15"/>
  <c r="BE320" i="15" s="1"/>
  <c r="K237" i="15"/>
  <c r="BE237" i="15"/>
  <c r="K177" i="15"/>
  <c r="BE177" i="15" s="1"/>
  <c r="Q351" i="16"/>
  <c r="R327" i="16"/>
  <c r="Q165" i="16"/>
  <c r="R123" i="16"/>
  <c r="R355" i="16"/>
  <c r="Q331" i="16"/>
  <c r="Q305" i="16"/>
  <c r="Q242" i="16"/>
  <c r="R189" i="16"/>
  <c r="R135" i="16"/>
  <c r="Q355" i="16"/>
  <c r="Q324" i="16"/>
  <c r="Q280" i="16"/>
  <c r="R219" i="16"/>
  <c r="Q189" i="16"/>
  <c r="R165" i="16"/>
  <c r="Q105" i="16"/>
  <c r="K342" i="16"/>
  <c r="BE342" i="16" s="1"/>
  <c r="K201" i="16"/>
  <c r="BE201" i="16"/>
  <c r="BK300" i="16"/>
  <c r="K225" i="16"/>
  <c r="BE225" i="16" s="1"/>
  <c r="K250" i="16"/>
  <c r="BE250" i="16"/>
  <c r="K213" i="16"/>
  <c r="BE213" i="16"/>
  <c r="K135" i="16"/>
  <c r="BE135" i="16"/>
  <c r="Q414" i="17"/>
  <c r="Q393" i="17"/>
  <c r="Q375" i="17"/>
  <c r="Q334" i="17"/>
  <c r="R298" i="17"/>
  <c r="Q267" i="17"/>
  <c r="R207" i="17"/>
  <c r="Q141" i="17"/>
  <c r="Q443" i="17"/>
  <c r="R423" i="17"/>
  <c r="Q405" i="17"/>
  <c r="R346" i="17"/>
  <c r="Q284" i="17"/>
  <c r="R237" i="17"/>
  <c r="R183" i="17"/>
  <c r="R440" i="17"/>
  <c r="R334" i="17"/>
  <c r="R243" i="17"/>
  <c r="R177" i="17"/>
  <c r="Q123" i="17"/>
  <c r="BK417" i="17"/>
  <c r="K387" i="17"/>
  <c r="BE387" i="17"/>
  <c r="BK279" i="17"/>
  <c r="BK123" i="17"/>
  <c r="BK414" i="17"/>
  <c r="BK334" i="17"/>
  <c r="K282" i="17"/>
  <c r="BE282" i="17" s="1"/>
  <c r="BK207" i="17"/>
  <c r="BK147" i="17"/>
  <c r="BK340" i="17"/>
  <c r="K189" i="17"/>
  <c r="BE189" i="17"/>
  <c r="R437" i="18"/>
  <c r="R399" i="18"/>
  <c r="R279" i="18"/>
  <c r="R219" i="18"/>
  <c r="R147" i="18"/>
  <c r="Q487" i="18"/>
  <c r="R452" i="18"/>
  <c r="Q429" i="18"/>
  <c r="R382" i="18"/>
  <c r="Q306" i="18"/>
  <c r="R243" i="18"/>
  <c r="R177" i="18"/>
  <c r="R123" i="18"/>
  <c r="Q473" i="18"/>
  <c r="Q452" i="18"/>
  <c r="R425" i="18"/>
  <c r="R393" i="18"/>
  <c r="Q346" i="18"/>
  <c r="R306" i="18"/>
  <c r="Q237" i="18"/>
  <c r="Q183" i="18"/>
  <c r="K484" i="18"/>
  <c r="BE484" i="18" s="1"/>
  <c r="K328" i="18"/>
  <c r="BE328" i="18"/>
  <c r="BK412" i="18"/>
  <c r="K358" i="18"/>
  <c r="BE358" i="18"/>
  <c r="K171" i="18"/>
  <c r="BE171" i="18"/>
  <c r="BK94" i="18"/>
  <c r="BK452" i="18"/>
  <c r="BK422" i="18"/>
  <c r="BK390" i="18"/>
  <c r="K291" i="18"/>
  <c r="BE291" i="18"/>
  <c r="BK237" i="18"/>
  <c r="K183" i="18"/>
  <c r="BE183" i="18" s="1"/>
  <c r="K117" i="18"/>
  <c r="BE117" i="18"/>
  <c r="Q420" i="19"/>
  <c r="Q405" i="19"/>
  <c r="R366" i="19"/>
  <c r="R310" i="19"/>
  <c r="Q261" i="19"/>
  <c r="Q213" i="19"/>
  <c r="Q99" i="19"/>
  <c r="Q426" i="19"/>
  <c r="R405" i="19"/>
  <c r="Q379" i="19"/>
  <c r="Q328" i="19"/>
  <c r="R282" i="19"/>
  <c r="R207" i="19"/>
  <c r="R159" i="19"/>
  <c r="Q105" i="19"/>
  <c r="Q393" i="19"/>
  <c r="R346" i="19"/>
  <c r="R298" i="19"/>
  <c r="R255" i="19"/>
  <c r="Q141" i="19"/>
  <c r="BK408" i="19"/>
  <c r="K346" i="19"/>
  <c r="BE346" i="19"/>
  <c r="K255" i="19"/>
  <c r="BE255" i="19"/>
  <c r="BK165" i="19"/>
  <c r="BK284" i="19"/>
  <c r="BK195" i="19"/>
  <c r="K117" i="19"/>
  <c r="BE117" i="19" s="1"/>
  <c r="BK397" i="19"/>
  <c r="K310" i="19"/>
  <c r="BE310" i="19"/>
  <c r="Q436" i="20"/>
  <c r="R414" i="20"/>
  <c r="Q384" i="20"/>
  <c r="Q352" i="20"/>
  <c r="Q284" i="20"/>
  <c r="Q201" i="20"/>
  <c r="Q141" i="20"/>
  <c r="Q99" i="20"/>
  <c r="R402" i="20"/>
  <c r="Q366" i="20"/>
  <c r="R304" i="20"/>
  <c r="Q261" i="20"/>
  <c r="Q171" i="20"/>
  <c r="R117" i="20"/>
  <c r="R379" i="20"/>
  <c r="Q322" i="20"/>
  <c r="Q287" i="20"/>
  <c r="Q219" i="20"/>
  <c r="Q183" i="20"/>
  <c r="R135" i="20"/>
  <c r="R94" i="20"/>
  <c r="K369" i="20"/>
  <c r="BE369" i="20" s="1"/>
  <c r="K219" i="20"/>
  <c r="BE219" i="20" s="1"/>
  <c r="K94" i="20"/>
  <c r="BE94" i="20"/>
  <c r="BK393" i="20"/>
  <c r="K366" i="20"/>
  <c r="BE366" i="20"/>
  <c r="BK292" i="20"/>
  <c r="BK189" i="20"/>
  <c r="BK105" i="20"/>
  <c r="BK402" i="20"/>
  <c r="K282" i="20"/>
  <c r="BE282" i="20"/>
  <c r="BK141" i="20"/>
  <c r="R339" i="21"/>
  <c r="R250" i="21"/>
  <c r="R225" i="21"/>
  <c r="R195" i="21"/>
  <c r="R159" i="21"/>
  <c r="R371" i="21"/>
  <c r="R348" i="21"/>
  <c r="Q336" i="21"/>
  <c r="R309" i="21"/>
  <c r="R292" i="21"/>
  <c r="R262" i="21"/>
  <c r="R242" i="21"/>
  <c r="Q135" i="21"/>
  <c r="Q111" i="21"/>
  <c r="K368" i="21"/>
  <c r="BE368" i="21" s="1"/>
  <c r="BK262" i="21"/>
  <c r="K201" i="21"/>
  <c r="BE201" i="21"/>
  <c r="K129" i="21"/>
  <c r="BE129" i="21"/>
  <c r="BK357" i="21"/>
  <c r="BK207" i="21"/>
  <c r="BK318" i="21"/>
  <c r="BK99" i="21"/>
  <c r="R408" i="22"/>
  <c r="Q346" i="22"/>
  <c r="R298" i="22"/>
  <c r="R256" i="22"/>
  <c r="R134" i="22"/>
  <c r="R439" i="22"/>
  <c r="Q414" i="22"/>
  <c r="R394" i="22"/>
  <c r="R372" i="22"/>
  <c r="R304" i="22"/>
  <c r="Q270" i="22"/>
  <c r="Q234" i="22"/>
  <c r="R198" i="22"/>
  <c r="Q151" i="22"/>
  <c r="R104" i="22"/>
  <c r="R420" i="22"/>
  <c r="R280" i="22"/>
  <c r="R216" i="22"/>
  <c r="Q157" i="22"/>
  <c r="BK432" i="22"/>
  <c r="BK346" i="22"/>
  <c r="K256" i="22"/>
  <c r="BE256" i="22" s="1"/>
  <c r="K104" i="22"/>
  <c r="BE104" i="22"/>
  <c r="K358" i="22"/>
  <c r="BE358" i="22"/>
  <c r="BK98" i="22"/>
  <c r="K397" i="22"/>
  <c r="BE397" i="22"/>
  <c r="K334" i="22"/>
  <c r="BE334" i="22" s="1"/>
  <c r="BK268" i="22"/>
  <c r="BK210" i="22"/>
  <c r="K175" i="22"/>
  <c r="BE175" i="22"/>
  <c r="BK116" i="22"/>
  <c r="Q405" i="23"/>
  <c r="Q369" i="23"/>
  <c r="Q328" i="23"/>
  <c r="R151" i="23"/>
  <c r="R396" i="23"/>
  <c r="Q334" i="23"/>
  <c r="Q268" i="23"/>
  <c r="R228" i="23"/>
  <c r="Q163" i="23"/>
  <c r="Q105" i="23"/>
  <c r="R427" i="23"/>
  <c r="R402" i="23"/>
  <c r="R346" i="23"/>
  <c r="R304" i="23"/>
  <c r="Q276" i="23"/>
  <c r="Q240" i="23"/>
  <c r="R198" i="23"/>
  <c r="Q169" i="23"/>
  <c r="R157" i="23"/>
  <c r="K417" i="23"/>
  <c r="BE417" i="23"/>
  <c r="K396" i="23"/>
  <c r="BE396" i="23"/>
  <c r="BK281" i="23"/>
  <c r="K216" i="23"/>
  <c r="BE216" i="23" s="1"/>
  <c r="BK117" i="23"/>
  <c r="BK94" i="23"/>
  <c r="K360" i="23"/>
  <c r="BE360" i="23"/>
  <c r="K292" i="23"/>
  <c r="BE292" i="23" s="1"/>
  <c r="BK222" i="23"/>
  <c r="K151" i="23"/>
  <c r="BE151" i="23"/>
  <c r="R298" i="2"/>
  <c r="Q264" i="2"/>
  <c r="R215" i="2"/>
  <c r="Q184" i="2"/>
  <c r="R158" i="2"/>
  <c r="R322" i="2"/>
  <c r="Q298" i="2"/>
  <c r="Q248" i="2"/>
  <c r="Q212" i="2"/>
  <c r="Q176" i="2"/>
  <c r="Q134" i="2"/>
  <c r="R309" i="2"/>
  <c r="Q275" i="2"/>
  <c r="Q241" i="2"/>
  <c r="Q223" i="2"/>
  <c r="R167" i="2"/>
  <c r="R145" i="2"/>
  <c r="AU54" i="1"/>
  <c r="BK298" i="2"/>
  <c r="BK259" i="2"/>
  <c r="K226" i="2"/>
  <c r="BE226" i="2"/>
  <c r="BK145" i="2"/>
  <c r="Q239" i="3"/>
  <c r="R198" i="3"/>
  <c r="Q183" i="3"/>
  <c r="R152" i="3"/>
  <c r="Q115" i="3"/>
  <c r="R229" i="3"/>
  <c r="R207" i="3"/>
  <c r="R171" i="3"/>
  <c r="Q117" i="3"/>
  <c r="Q289" i="3"/>
  <c r="Q271" i="3"/>
  <c r="R239" i="3"/>
  <c r="R180" i="3"/>
  <c r="R143" i="3"/>
  <c r="K247" i="3"/>
  <c r="BE247" i="3" s="1"/>
  <c r="K171" i="3"/>
  <c r="BE171" i="3" s="1"/>
  <c r="BK289" i="3"/>
  <c r="K277" i="3"/>
  <c r="BE277" i="3" s="1"/>
  <c r="BK162" i="3"/>
  <c r="BK138" i="3"/>
  <c r="R215" i="4"/>
  <c r="R182" i="4"/>
  <c r="R139" i="4"/>
  <c r="Q251" i="4"/>
  <c r="Q198" i="4"/>
  <c r="Q142" i="4"/>
  <c r="R259" i="4"/>
  <c r="Q215" i="4"/>
  <c r="R184" i="4"/>
  <c r="R120" i="4"/>
  <c r="K251" i="4"/>
  <c r="BE251" i="4"/>
  <c r="K215" i="4"/>
  <c r="BE215" i="4"/>
  <c r="K182" i="4"/>
  <c r="BE182" i="4"/>
  <c r="BK142" i="4"/>
  <c r="BK120" i="4"/>
  <c r="K179" i="4"/>
  <c r="BE179" i="4"/>
  <c r="R139" i="5"/>
  <c r="Q96" i="5"/>
  <c r="R223" i="5"/>
  <c r="R143" i="5"/>
  <c r="R254" i="5"/>
  <c r="Q228" i="5"/>
  <c r="Q178" i="5"/>
  <c r="Q159" i="5"/>
  <c r="R120" i="5"/>
  <c r="BK189" i="5"/>
  <c r="BK148" i="5"/>
  <c r="K183" i="5"/>
  <c r="BE183" i="5" s="1"/>
  <c r="K135" i="5"/>
  <c r="BE135" i="5" s="1"/>
  <c r="Q314" i="6"/>
  <c r="R306" i="6"/>
  <c r="Q253" i="6"/>
  <c r="Q205" i="6"/>
  <c r="Q186" i="6"/>
  <c r="Q144" i="6"/>
  <c r="R280" i="6"/>
  <c r="R240" i="6"/>
  <c r="R191" i="6"/>
  <c r="R156" i="6"/>
  <c r="R329" i="6"/>
  <c r="Q306" i="6"/>
  <c r="R243" i="6"/>
  <c r="R228" i="6"/>
  <c r="R205" i="6"/>
  <c r="R186" i="6"/>
  <c r="R163" i="6"/>
  <c r="Q118" i="6"/>
  <c r="BK258" i="6"/>
  <c r="K191" i="6"/>
  <c r="BE191" i="6"/>
  <c r="BK253" i="6"/>
  <c r="BK327" i="6"/>
  <c r="BK269" i="6"/>
  <c r="BK214" i="6"/>
  <c r="K150" i="6"/>
  <c r="BE150" i="6"/>
  <c r="K107" i="6"/>
  <c r="BE107" i="6"/>
  <c r="Q276" i="7"/>
  <c r="Q244" i="7"/>
  <c r="Q203" i="7"/>
  <c r="R149" i="7"/>
  <c r="Q279" i="7"/>
  <c r="R221" i="7"/>
  <c r="R189" i="7"/>
  <c r="Q152" i="7"/>
  <c r="Q294" i="7"/>
  <c r="Q282" i="7"/>
  <c r="Q229" i="7"/>
  <c r="Q197" i="7"/>
  <c r="Q189" i="7"/>
  <c r="R135" i="7"/>
  <c r="BK294" i="7"/>
  <c r="BK234" i="7"/>
  <c r="K187" i="7"/>
  <c r="BE187" i="7"/>
  <c r="BK263" i="7"/>
  <c r="BK203" i="7"/>
  <c r="K179" i="7"/>
  <c r="BE179" i="7"/>
  <c r="K127" i="7"/>
  <c r="BE127" i="7"/>
  <c r="Q317" i="8"/>
  <c r="R290" i="8"/>
  <c r="R253" i="8"/>
  <c r="R220" i="8"/>
  <c r="R191" i="8"/>
  <c r="Q139" i="8"/>
  <c r="Q329" i="8"/>
  <c r="Q290" i="8"/>
  <c r="Q253" i="8"/>
  <c r="R228" i="8"/>
  <c r="R201" i="8"/>
  <c r="Q191" i="8"/>
  <c r="Q183" i="8"/>
  <c r="Q172" i="8"/>
  <c r="R159" i="8"/>
  <c r="R150" i="8"/>
  <c r="R128" i="8"/>
  <c r="K314" i="8"/>
  <c r="BE314" i="8" s="1"/>
  <c r="BK258" i="8"/>
  <c r="BK214" i="8"/>
  <c r="BK186" i="8"/>
  <c r="K303" i="8"/>
  <c r="BE303" i="8"/>
  <c r="BK243" i="8"/>
  <c r="BK205" i="8"/>
  <c r="BK253" i="8"/>
  <c r="BK116" i="8"/>
  <c r="R320" i="9"/>
  <c r="Q277" i="9"/>
  <c r="R264" i="9"/>
  <c r="R240" i="9"/>
  <c r="Q231" i="9"/>
  <c r="Q214" i="9"/>
  <c r="Q186" i="9"/>
  <c r="Q167" i="9"/>
  <c r="R150" i="9"/>
  <c r="Q116" i="9"/>
  <c r="Q311" i="9"/>
  <c r="R298" i="9"/>
  <c r="R269" i="9"/>
  <c r="R217" i="9"/>
  <c r="R201" i="9"/>
  <c r="R181" i="9"/>
  <c r="R139" i="9"/>
  <c r="R220" i="9"/>
  <c r="R196" i="9"/>
  <c r="Q153" i="9"/>
  <c r="BK243" i="9"/>
  <c r="K320" i="9"/>
  <c r="BE320" i="9" s="1"/>
  <c r="K280" i="9"/>
  <c r="BE280" i="9" s="1"/>
  <c r="K240" i="9"/>
  <c r="BE240" i="9" s="1"/>
  <c r="BK199" i="9"/>
  <c r="BK177" i="9"/>
  <c r="BK144" i="9"/>
  <c r="K107" i="9"/>
  <c r="BE107" i="9"/>
  <c r="K306" i="9"/>
  <c r="BE306" i="9"/>
  <c r="BK210" i="9"/>
  <c r="K186" i="9"/>
  <c r="BE186" i="9" s="1"/>
  <c r="Q257" i="10"/>
  <c r="R233" i="10"/>
  <c r="R193" i="10"/>
  <c r="R174" i="10"/>
  <c r="Q164" i="10"/>
  <c r="Q145" i="10"/>
  <c r="R96" i="10"/>
  <c r="Q255" i="10"/>
  <c r="R236" i="10"/>
  <c r="R198" i="10"/>
  <c r="R171" i="10"/>
  <c r="Q96" i="10"/>
  <c r="R145" i="10"/>
  <c r="Q122" i="10"/>
  <c r="K209" i="10"/>
  <c r="BE209" i="10" s="1"/>
  <c r="BK161" i="10"/>
  <c r="K233" i="10"/>
  <c r="BE233" i="10"/>
  <c r="K174" i="10"/>
  <c r="BE174" i="10"/>
  <c r="BK131" i="10"/>
  <c r="BK145" i="10"/>
  <c r="R257" i="11"/>
  <c r="Q193" i="11"/>
  <c r="R158" i="11"/>
  <c r="Q130" i="11"/>
  <c r="R96" i="11"/>
  <c r="R246" i="11"/>
  <c r="Q204" i="11"/>
  <c r="Q179" i="11"/>
  <c r="R125" i="11"/>
  <c r="R230" i="11"/>
  <c r="R189" i="11"/>
  <c r="R172" i="11"/>
  <c r="R145" i="11"/>
  <c r="R120" i="11"/>
  <c r="K193" i="11"/>
  <c r="BE193" i="11"/>
  <c r="K125" i="11"/>
  <c r="BE125" i="11"/>
  <c r="BK238" i="11"/>
  <c r="K182" i="11"/>
  <c r="BE182" i="11" s="1"/>
  <c r="BK145" i="11"/>
  <c r="Q329" i="12"/>
  <c r="Q290" i="12"/>
  <c r="Q217" i="12"/>
  <c r="R186" i="12"/>
  <c r="R136" i="12"/>
  <c r="R325" i="12"/>
  <c r="R280" i="12"/>
  <c r="R240" i="12"/>
  <c r="Q214" i="12"/>
  <c r="R191" i="12"/>
  <c r="Q150" i="12"/>
  <c r="R327" i="12"/>
  <c r="R290" i="12"/>
  <c r="Q258" i="12"/>
  <c r="Q228" i="12"/>
  <c r="Q191" i="12"/>
  <c r="R172" i="12"/>
  <c r="Q144" i="12"/>
  <c r="Q107" i="12"/>
  <c r="K317" i="12"/>
  <c r="BE317" i="12" s="1"/>
  <c r="BK234" i="12"/>
  <c r="BK186" i="12"/>
  <c r="BK303" i="12"/>
  <c r="K237" i="12"/>
  <c r="BE237" i="12"/>
  <c r="K201" i="12"/>
  <c r="BE201" i="12"/>
  <c r="K97" i="12"/>
  <c r="BE97" i="12"/>
  <c r="K264" i="12"/>
  <c r="BE264" i="12"/>
  <c r="K189" i="12"/>
  <c r="BE189" i="12"/>
  <c r="BK156" i="12"/>
  <c r="R430" i="13"/>
  <c r="Q391" i="13"/>
  <c r="Q340" i="13"/>
  <c r="Q298" i="13"/>
  <c r="R261" i="13"/>
  <c r="Q213" i="13"/>
  <c r="K159" i="13"/>
  <c r="R111" i="13"/>
  <c r="Q430" i="13"/>
  <c r="Q397" i="13"/>
  <c r="R358" i="13"/>
  <c r="Q304" i="13"/>
  <c r="R267" i="13"/>
  <c r="Q201" i="13"/>
  <c r="Q153" i="13"/>
  <c r="R433" i="13"/>
  <c r="Q412" i="13"/>
  <c r="R391" i="13"/>
  <c r="R366" i="13"/>
  <c r="R334" i="13"/>
  <c r="R282" i="13"/>
  <c r="R225" i="13"/>
  <c r="R171" i="13"/>
  <c r="Q111" i="13"/>
  <c r="Q94" i="13"/>
  <c r="K412" i="13"/>
  <c r="BE412" i="13"/>
  <c r="BK371" i="13"/>
  <c r="BK322" i="13"/>
  <c r="BK273" i="13"/>
  <c r="BK201" i="13"/>
  <c r="K105" i="13"/>
  <c r="BE105" i="13"/>
  <c r="K388" i="13"/>
  <c r="BE388" i="13"/>
  <c r="K219" i="13"/>
  <c r="BE219" i="13"/>
  <c r="K99" i="13"/>
  <c r="BE99" i="13"/>
  <c r="BK340" i="13"/>
  <c r="BK171" i="13"/>
  <c r="Q440" i="14"/>
  <c r="Q420" i="14"/>
  <c r="Q387" i="14"/>
  <c r="Q334" i="14"/>
  <c r="Q308" i="14"/>
  <c r="R285" i="14"/>
  <c r="Q249" i="14"/>
  <c r="Q219" i="14"/>
  <c r="Q177" i="14"/>
  <c r="Q129" i="14"/>
  <c r="R433" i="14"/>
  <c r="R408" i="14"/>
  <c r="R366" i="14"/>
  <c r="R306" i="14"/>
  <c r="Q231" i="14"/>
  <c r="R183" i="14"/>
  <c r="R117" i="14"/>
  <c r="R423" i="14"/>
  <c r="R397" i="14"/>
  <c r="Q371" i="14"/>
  <c r="Q328" i="14"/>
  <c r="R267" i="14"/>
  <c r="Q213" i="14"/>
  <c r="R123" i="14"/>
  <c r="BK411" i="14"/>
  <c r="BK384" i="14"/>
  <c r="BK316" i="14"/>
  <c r="BK279" i="14"/>
  <c r="BK243" i="14"/>
  <c r="BK183" i="14"/>
  <c r="BK105" i="14"/>
  <c r="BK417" i="14"/>
  <c r="K322" i="14"/>
  <c r="BE322" i="14"/>
  <c r="K195" i="14"/>
  <c r="BE195" i="14"/>
  <c r="K308" i="14"/>
  <c r="BE308" i="14"/>
  <c r="K135" i="14"/>
  <c r="BE135" i="14"/>
  <c r="Q549" i="15"/>
  <c r="R531" i="15"/>
  <c r="R512" i="15"/>
  <c r="R459" i="15"/>
  <c r="Q430" i="15"/>
  <c r="R400" i="15"/>
  <c r="R376" i="15"/>
  <c r="Q340" i="15"/>
  <c r="Q309" i="15"/>
  <c r="Q273" i="15"/>
  <c r="R231" i="15"/>
  <c r="Q195" i="15"/>
  <c r="R165" i="15"/>
  <c r="R117" i="15"/>
  <c r="Q546" i="15"/>
  <c r="Q495" i="15"/>
  <c r="Q459" i="15"/>
  <c r="R430" i="15"/>
  <c r="BK376" i="15"/>
  <c r="R323" i="15"/>
  <c r="Q279" i="15"/>
  <c r="Q219" i="15"/>
  <c r="R153" i="15"/>
  <c r="R569" i="15"/>
  <c r="Q559" i="15"/>
  <c r="Q537" i="15"/>
  <c r="Q518" i="15"/>
  <c r="R482" i="15"/>
  <c r="R461" i="15"/>
  <c r="R424" i="15"/>
  <c r="Q358" i="15"/>
  <c r="Q285" i="15"/>
  <c r="Q237" i="15"/>
  <c r="Q147" i="15"/>
  <c r="BK569" i="15"/>
  <c r="BK543" i="15"/>
  <c r="BK521" i="15"/>
  <c r="K476" i="15"/>
  <c r="BE476" i="15" s="1"/>
  <c r="BK352" i="15"/>
  <c r="K261" i="15"/>
  <c r="BE261" i="15"/>
  <c r="K207" i="15"/>
  <c r="BE207" i="15"/>
  <c r="K559" i="15"/>
  <c r="BE559" i="15"/>
  <c r="BK526" i="15"/>
  <c r="BK469" i="15"/>
  <c r="BK400" i="15"/>
  <c r="BK318" i="15"/>
  <c r="K141" i="15"/>
  <c r="BE141" i="15"/>
  <c r="K562" i="15"/>
  <c r="BE562" i="15"/>
  <c r="BK503" i="15"/>
  <c r="K436" i="15"/>
  <c r="BE436" i="15" s="1"/>
  <c r="BK323" i="15"/>
  <c r="BK273" i="15"/>
  <c r="K219" i="15"/>
  <c r="BE219" i="15" s="1"/>
  <c r="BK159" i="15"/>
  <c r="K336" i="16"/>
  <c r="R305" i="16"/>
  <c r="Q256" i="16"/>
  <c r="R237" i="16"/>
  <c r="R159" i="16"/>
  <c r="Q111" i="16"/>
  <c r="R351" i="16"/>
  <c r="R336" i="16"/>
  <c r="Q309" i="16"/>
  <c r="Q268" i="16"/>
  <c r="Q240" i="16"/>
  <c r="R183" i="16"/>
  <c r="R117" i="16"/>
  <c r="Q345" i="16"/>
  <c r="Q327" i="16"/>
  <c r="Q286" i="16"/>
  <c r="R240" i="16"/>
  <c r="Q225" i="16"/>
  <c r="Q195" i="16"/>
  <c r="R153" i="16"/>
  <c r="Q99" i="16"/>
  <c r="BK348" i="16"/>
  <c r="BK286" i="16"/>
  <c r="BK189" i="16"/>
  <c r="BK362" i="16"/>
  <c r="BK268" i="16"/>
  <c r="BK141" i="16"/>
  <c r="BK336" i="16"/>
  <c r="K305" i="16"/>
  <c r="BE305" i="16"/>
  <c r="BK245" i="16"/>
  <c r="K177" i="16"/>
  <c r="BE177" i="16" s="1"/>
  <c r="K123" i="16"/>
  <c r="BE123" i="16" s="1"/>
  <c r="Q423" i="17"/>
  <c r="Q411" i="17"/>
  <c r="Q387" i="17"/>
  <c r="Q346" i="17"/>
  <c r="R316" i="17"/>
  <c r="R284" i="17"/>
  <c r="Q243" i="17"/>
  <c r="Q213" i="17"/>
  <c r="R171" i="17"/>
  <c r="Q111" i="17"/>
  <c r="R436" i="17"/>
  <c r="Q420" i="17"/>
  <c r="Q402" i="17"/>
  <c r="R340" i="17"/>
  <c r="Q316" i="17"/>
  <c r="Q298" i="17"/>
  <c r="Q279" i="17"/>
  <c r="Q249" i="17"/>
  <c r="R189" i="17"/>
  <c r="Q147" i="17"/>
  <c r="R105" i="17"/>
  <c r="R411" i="17"/>
  <c r="R371" i="17"/>
  <c r="R358" i="17"/>
  <c r="R279" i="17"/>
  <c r="Q183" i="17"/>
  <c r="BK384" i="17"/>
  <c r="K267" i="17"/>
  <c r="BE267" i="17"/>
  <c r="BK201" i="17"/>
  <c r="BK105" i="17"/>
  <c r="K402" i="17"/>
  <c r="BE402" i="17"/>
  <c r="K298" i="17"/>
  <c r="BE298" i="17"/>
  <c r="BK255" i="17"/>
  <c r="BK165" i="17"/>
  <c r="BK117" i="17"/>
  <c r="BK440" i="17"/>
  <c r="K397" i="17"/>
  <c r="BE397" i="17"/>
  <c r="BK261" i="17"/>
  <c r="BK111" i="17"/>
  <c r="Q449" i="18"/>
  <c r="Q405" i="18"/>
  <c r="Q328" i="18"/>
  <c r="R297" i="18"/>
  <c r="R273" i="18"/>
  <c r="R213" i="18"/>
  <c r="R141" i="18"/>
  <c r="R484" i="18"/>
  <c r="R458" i="18"/>
  <c r="Q440" i="18"/>
  <c r="Q419" i="18"/>
  <c r="Q395" i="18"/>
  <c r="R346" i="18"/>
  <c r="Q273" i="18"/>
  <c r="R207" i="18"/>
  <c r="R189" i="18"/>
  <c r="Q135" i="18"/>
  <c r="R94" i="18"/>
  <c r="R480" i="18"/>
  <c r="R470" i="18"/>
  <c r="Q455" i="18"/>
  <c r="Q437" i="18"/>
  <c r="Q412" i="18"/>
  <c r="R370" i="18"/>
  <c r="R311" i="18"/>
  <c r="Q291" i="18"/>
  <c r="Q261" i="18"/>
  <c r="Q231" i="18"/>
  <c r="Q177" i="18"/>
  <c r="R129" i="18"/>
  <c r="Q105" i="18"/>
  <c r="BK382" i="18"/>
  <c r="K189" i="18"/>
  <c r="BE189" i="18"/>
  <c r="BK473" i="18"/>
  <c r="K429" i="18"/>
  <c r="BE429" i="18" s="1"/>
  <c r="K322" i="18"/>
  <c r="BE322" i="18" s="1"/>
  <c r="K177" i="18"/>
  <c r="BE177" i="18" s="1"/>
  <c r="BK477" i="18"/>
  <c r="BK440" i="18"/>
  <c r="BK408" i="18"/>
  <c r="K376" i="18"/>
  <c r="BE376" i="18"/>
  <c r="K352" i="18"/>
  <c r="BE352" i="18"/>
  <c r="BK311" i="18"/>
  <c r="BK261" i="18"/>
  <c r="K213" i="18"/>
  <c r="BE213" i="18"/>
  <c r="K141" i="18"/>
  <c r="BE141" i="18"/>
  <c r="Q436" i="19"/>
  <c r="Q414" i="19"/>
  <c r="Q402" i="19"/>
  <c r="R375" i="19"/>
  <c r="R352" i="19"/>
  <c r="Q316" i="19"/>
  <c r="Q267" i="19"/>
  <c r="Q219" i="19"/>
  <c r="R177" i="19"/>
  <c r="R135" i="19"/>
  <c r="R105" i="19"/>
  <c r="Q440" i="19"/>
  <c r="R423" i="19"/>
  <c r="Q390" i="19"/>
  <c r="Q358" i="19"/>
  <c r="R304" i="19"/>
  <c r="R261" i="19"/>
  <c r="Q237" i="19"/>
  <c r="Q201" i="19"/>
  <c r="Q165" i="19"/>
  <c r="Q117" i="19"/>
  <c r="R408" i="19"/>
  <c r="R358" i="19"/>
  <c r="K316" i="19"/>
  <c r="R279" i="19"/>
  <c r="R237" i="19"/>
  <c r="R219" i="19"/>
  <c r="Q123" i="19"/>
  <c r="K417" i="19"/>
  <c r="BE417" i="19"/>
  <c r="BK352" i="19"/>
  <c r="K282" i="19"/>
  <c r="BE282" i="19" s="1"/>
  <c r="K183" i="19"/>
  <c r="BE183" i="19" s="1"/>
  <c r="BK99" i="19"/>
  <c r="BK420" i="19"/>
  <c r="K340" i="19"/>
  <c r="BE340" i="19" s="1"/>
  <c r="K249" i="19"/>
  <c r="BE249" i="19" s="1"/>
  <c r="BK123" i="19"/>
  <c r="BK402" i="19"/>
  <c r="K292" i="19"/>
  <c r="BE292" i="19" s="1"/>
  <c r="BK225" i="19"/>
  <c r="BK147" i="19"/>
  <c r="R423" i="20"/>
  <c r="R417" i="20"/>
  <c r="R387" i="20"/>
  <c r="R358" i="20"/>
  <c r="R298" i="20"/>
  <c r="Q243" i="20"/>
  <c r="R213" i="20"/>
  <c r="R147" i="20"/>
  <c r="Q105" i="20"/>
  <c r="R411" i="20"/>
  <c r="R369" i="20"/>
  <c r="R316" i="20"/>
  <c r="R267" i="20"/>
  <c r="R243" i="20"/>
  <c r="Q177" i="20"/>
  <c r="R129" i="20"/>
  <c r="Q440" i="20"/>
  <c r="Q417" i="20"/>
  <c r="R397" i="20"/>
  <c r="Q369" i="20"/>
  <c r="Q334" i="20"/>
  <c r="Q298" i="20"/>
  <c r="R284" i="20"/>
  <c r="R261" i="20"/>
  <c r="Q213" i="20"/>
  <c r="R177" i="20"/>
  <c r="R123" i="20"/>
  <c r="BK443" i="20"/>
  <c r="K408" i="20"/>
  <c r="BE408" i="20" s="1"/>
  <c r="K352" i="20"/>
  <c r="BE352" i="20" s="1"/>
  <c r="K213" i="20"/>
  <c r="BE213" i="20" s="1"/>
  <c r="BK433" i="20"/>
  <c r="K390" i="20"/>
  <c r="BE390" i="20"/>
  <c r="BK358" i="20"/>
  <c r="K273" i="20"/>
  <c r="BE273" i="20" s="1"/>
  <c r="BK225" i="20"/>
  <c r="BK177" i="20"/>
  <c r="BK117" i="20"/>
  <c r="K387" i="20"/>
  <c r="BE387" i="20"/>
  <c r="K284" i="20"/>
  <c r="BE284" i="20"/>
  <c r="K159" i="20"/>
  <c r="BE159" i="20"/>
  <c r="Q348" i="21"/>
  <c r="R321" i="21"/>
  <c r="R305" i="21"/>
  <c r="R274" i="21"/>
  <c r="R245" i="21"/>
  <c r="Q231" i="21"/>
  <c r="R207" i="21"/>
  <c r="R177" i="21"/>
  <c r="Q147" i="21"/>
  <c r="Q371" i="21"/>
  <c r="R364" i="21"/>
  <c r="Q351" i="21"/>
  <c r="Q339" i="21"/>
  <c r="Q313" i="21"/>
  <c r="Q300" i="21"/>
  <c r="Q268" i="21"/>
  <c r="Q242" i="21"/>
  <c r="Q225" i="21"/>
  <c r="Q201" i="21"/>
  <c r="Q189" i="21"/>
  <c r="Q171" i="21"/>
  <c r="R141" i="21"/>
  <c r="Q123" i="21"/>
  <c r="BK371" i="21"/>
  <c r="BK321" i="21"/>
  <c r="K292" i="21"/>
  <c r="BE292" i="21" s="1"/>
  <c r="BK237" i="21"/>
  <c r="BK177" i="21"/>
  <c r="K147" i="21"/>
  <c r="BE147" i="21" s="1"/>
  <c r="K94" i="21"/>
  <c r="BE94" i="21" s="1"/>
  <c r="BK342" i="21"/>
  <c r="BK274" i="21"/>
  <c r="BK195" i="21"/>
  <c r="BK135" i="21"/>
  <c r="K351" i="21"/>
  <c r="BE351" i="21" s="1"/>
  <c r="Q446" i="22"/>
  <c r="R414" i="22"/>
  <c r="R352" i="22"/>
  <c r="Q304" i="22"/>
  <c r="R262" i="22"/>
  <c r="R240" i="22"/>
  <c r="R169" i="22"/>
  <c r="Q140" i="22"/>
  <c r="R443" i="22"/>
  <c r="R417" i="22"/>
  <c r="Q397" i="22"/>
  <c r="R375" i="22"/>
  <c r="R340" i="22"/>
  <c r="Q310" i="22"/>
  <c r="R270" i="22"/>
  <c r="Q256" i="22"/>
  <c r="R228" i="22"/>
  <c r="R204" i="22"/>
  <c r="Q146" i="22"/>
  <c r="Q122" i="22"/>
  <c r="Q432" i="22"/>
  <c r="Q417" i="22"/>
  <c r="R391" i="22"/>
  <c r="R358" i="22"/>
  <c r="R316" i="22"/>
  <c r="Q251" i="22"/>
  <c r="Q204" i="22"/>
  <c r="R151" i="22"/>
  <c r="Q104" i="22"/>
  <c r="BK417" i="22"/>
  <c r="K340" i="22"/>
  <c r="BE340" i="22" s="1"/>
  <c r="K222" i="22"/>
  <c r="BE222" i="22" s="1"/>
  <c r="BK446" i="22"/>
  <c r="K377" i="22"/>
  <c r="BE377" i="22"/>
  <c r="K436" i="22"/>
  <c r="BE436" i="22"/>
  <c r="BK420" i="22"/>
  <c r="K403" i="22"/>
  <c r="BE403" i="22" s="1"/>
  <c r="BK352" i="22"/>
  <c r="BK292" i="22"/>
  <c r="BK234" i="22"/>
  <c r="K186" i="22"/>
  <c r="BE186" i="22"/>
  <c r="BK122" i="22"/>
  <c r="R423" i="23"/>
  <c r="Q408" i="23"/>
  <c r="Q384" i="23"/>
  <c r="Q365" i="23"/>
  <c r="R340" i="23"/>
  <c r="R262" i="23"/>
  <c r="R192" i="23"/>
  <c r="R140" i="23"/>
  <c r="R117" i="23"/>
  <c r="R437" i="23"/>
  <c r="Q430" i="23"/>
  <c r="R414" i="23"/>
  <c r="Q378" i="23"/>
  <c r="R363" i="23"/>
  <c r="Q340" i="23"/>
  <c r="R316" i="23"/>
  <c r="R298" i="23"/>
  <c r="Q274" i="23"/>
  <c r="R234" i="23"/>
  <c r="Q174" i="23"/>
  <c r="R105" i="23"/>
  <c r="Q423" i="23"/>
  <c r="R405" i="23"/>
  <c r="R387" i="23"/>
  <c r="Q373" i="23"/>
  <c r="Q292" i="23"/>
  <c r="R268" i="23"/>
  <c r="Q216" i="23"/>
  <c r="Q186" i="23"/>
  <c r="Q135" i="23"/>
  <c r="BK420" i="23"/>
  <c r="K399" i="23"/>
  <c r="BE399" i="23"/>
  <c r="K378" i="23"/>
  <c r="BE378" i="23"/>
  <c r="BK346" i="23"/>
  <c r="BK276" i="23"/>
  <c r="K240" i="23"/>
  <c r="BE240" i="23"/>
  <c r="BK174" i="23"/>
  <c r="K145" i="23"/>
  <c r="BE145" i="23" s="1"/>
  <c r="BK99" i="23"/>
  <c r="BK408" i="23"/>
  <c r="K310" i="23"/>
  <c r="BE310" i="23" s="1"/>
  <c r="K251" i="23"/>
  <c r="BE251" i="23" s="1"/>
  <c r="K192" i="23"/>
  <c r="BE192" i="23" s="1"/>
  <c r="R324" i="2"/>
  <c r="Q293" i="2"/>
  <c r="R241" i="2"/>
  <c r="R212" i="2"/>
  <c r="R200" i="2"/>
  <c r="R186" i="2"/>
  <c r="R162" i="2"/>
  <c r="Q324" i="2"/>
  <c r="R306" i="2"/>
  <c r="Q270" i="2"/>
  <c r="Q232" i="2"/>
  <c r="R196" i="2"/>
  <c r="Q186" i="2"/>
  <c r="R172" i="2"/>
  <c r="Q126" i="2"/>
  <c r="R312" i="2"/>
  <c r="R270" i="2"/>
  <c r="Q244" i="2"/>
  <c r="R229" i="2"/>
  <c r="Q194" i="2"/>
  <c r="Q172" i="2"/>
  <c r="R148" i="2"/>
  <c r="R97" i="2"/>
  <c r="BK285" i="2"/>
  <c r="BK238" i="2"/>
  <c r="K151" i="2"/>
  <c r="BE151" i="2"/>
  <c r="BK244" i="2"/>
  <c r="K196" i="2"/>
  <c r="BE196" i="2" s="1"/>
  <c r="K176" i="2"/>
  <c r="BE176" i="2" s="1"/>
  <c r="BK324" i="2"/>
  <c r="K293" i="2"/>
  <c r="BE293" i="2"/>
  <c r="K248" i="2"/>
  <c r="BE248" i="2"/>
  <c r="BK200" i="2"/>
  <c r="BK162" i="2"/>
  <c r="BK116" i="2"/>
  <c r="Q266" i="3"/>
  <c r="Q255" i="3"/>
  <c r="Q196" i="3"/>
  <c r="Q176" i="3"/>
  <c r="R135" i="3"/>
  <c r="R287" i="3"/>
  <c r="R271" i="3"/>
  <c r="BK226" i="3"/>
  <c r="Q210" i="3"/>
  <c r="R183" i="3"/>
  <c r="Q149" i="3"/>
  <c r="R289" i="3"/>
  <c r="Q274" i="3"/>
  <c r="R226" i="3"/>
  <c r="R202" i="3"/>
  <c r="R191" i="3"/>
  <c r="Q166" i="3"/>
  <c r="Q138" i="3"/>
  <c r="K202" i="3"/>
  <c r="BE202" i="3" s="1"/>
  <c r="BK158" i="3"/>
  <c r="BK287" i="3"/>
  <c r="BK258" i="3"/>
  <c r="BK224" i="3"/>
  <c r="BK191" i="3"/>
  <c r="BK96" i="3"/>
  <c r="K210" i="3"/>
  <c r="BE210" i="3"/>
  <c r="K176" i="3"/>
  <c r="BE176" i="3" s="1"/>
  <c r="R251" i="4"/>
  <c r="R224" i="4"/>
  <c r="R193" i="4"/>
  <c r="Q172" i="4"/>
  <c r="R136" i="4"/>
  <c r="Q254" i="4"/>
  <c r="R209" i="4"/>
  <c r="Q184" i="4"/>
  <c r="R145" i="4"/>
  <c r="R105" i="4"/>
  <c r="Q240" i="4"/>
  <c r="R198" i="4"/>
  <c r="Q182" i="4"/>
  <c r="R167" i="4"/>
  <c r="R149" i="4"/>
  <c r="R125" i="4"/>
  <c r="BK259" i="4"/>
  <c r="K209" i="4"/>
  <c r="BE209" i="4"/>
  <c r="BK158" i="4"/>
  <c r="K254" i="4"/>
  <c r="BE254" i="4" s="1"/>
  <c r="K224" i="4"/>
  <c r="BE224" i="4" s="1"/>
  <c r="K177" i="4"/>
  <c r="BE177" i="4"/>
  <c r="BK145" i="4"/>
  <c r="K111" i="4"/>
  <c r="BE111" i="4"/>
  <c r="R250" i="5"/>
  <c r="Q239" i="5"/>
  <c r="Q223" i="5"/>
  <c r="R220" i="5"/>
  <c r="R186" i="5"/>
  <c r="Q172" i="5"/>
  <c r="R152" i="5"/>
  <c r="R106" i="5"/>
  <c r="Q242" i="5"/>
  <c r="R194" i="5"/>
  <c r="R169" i="5"/>
  <c r="Q156" i="5"/>
  <c r="Q129" i="5"/>
  <c r="R252" i="5"/>
  <c r="Q231" i="5"/>
  <c r="R189" i="5"/>
  <c r="R164" i="5"/>
  <c r="R148" i="5"/>
  <c r="Q115" i="5"/>
  <c r="K239" i="5"/>
  <c r="BE239" i="5"/>
  <c r="K194" i="5"/>
  <c r="BE194" i="5"/>
  <c r="K164" i="5"/>
  <c r="BE164" i="5"/>
  <c r="K129" i="5"/>
  <c r="BE129" i="5"/>
  <c r="BK223" i="5"/>
  <c r="K162" i="5"/>
  <c r="BE162" i="5" s="1"/>
  <c r="K254" i="5"/>
  <c r="BE254" i="5" s="1"/>
  <c r="BK132" i="5"/>
  <c r="R325" i="6"/>
  <c r="Q303" i="6"/>
  <c r="Q258" i="6"/>
  <c r="Q228" i="6"/>
  <c r="R201" i="6"/>
  <c r="Q183" i="6"/>
  <c r="Q139" i="6"/>
  <c r="Q325" i="6"/>
  <c r="Q311" i="6"/>
  <c r="R269" i="6"/>
  <c r="R234" i="6"/>
  <c r="R196" i="6"/>
  <c r="Q163" i="6"/>
  <c r="R136" i="6"/>
  <c r="R97" i="6"/>
  <c r="R314" i="6"/>
  <c r="Q280" i="6"/>
  <c r="Q269" i="6"/>
  <c r="Q249" i="6"/>
  <c r="R231" i="6"/>
  <c r="Q196" i="6"/>
  <c r="R183" i="6"/>
  <c r="Q156" i="6"/>
  <c r="Q116" i="6"/>
  <c r="BK298" i="6"/>
  <c r="BK264" i="6"/>
  <c r="K234" i="6"/>
  <c r="BE234" i="6"/>
  <c r="K186" i="6"/>
  <c r="BE186" i="6"/>
  <c r="BK116" i="6"/>
  <c r="BK183" i="6"/>
  <c r="K311" i="6"/>
  <c r="BE311" i="6"/>
  <c r="K277" i="6"/>
  <c r="BE277" i="6"/>
  <c r="BK228" i="6"/>
  <c r="BK181" i="6"/>
  <c r="K159" i="6"/>
  <c r="BE159" i="6"/>
  <c r="R294" i="7"/>
  <c r="Q271" i="7"/>
  <c r="R229" i="7"/>
  <c r="R187" i="7"/>
  <c r="R171" i="7"/>
  <c r="R162" i="7"/>
  <c r="R138" i="7"/>
  <c r="R271" i="7"/>
  <c r="Q227" i="7"/>
  <c r="Q210" i="7"/>
  <c r="Q179" i="7"/>
  <c r="Q149" i="7"/>
  <c r="R127" i="7"/>
  <c r="Q96" i="7"/>
  <c r="R276" i="7"/>
  <c r="R227" i="7"/>
  <c r="R194" i="7"/>
  <c r="R179" i="7"/>
  <c r="Q155" i="7"/>
  <c r="K285" i="7"/>
  <c r="BE285" i="7" s="1"/>
  <c r="K292" i="7"/>
  <c r="BE292" i="7" s="1"/>
  <c r="K231" i="7"/>
  <c r="BE231" i="7" s="1"/>
  <c r="K185" i="7"/>
  <c r="BE185" i="7" s="1"/>
  <c r="BK143" i="7"/>
  <c r="K244" i="7"/>
  <c r="BE244" i="7"/>
  <c r="BK199" i="7"/>
  <c r="K171" i="7"/>
  <c r="BE171" i="7" s="1"/>
  <c r="Q325" i="8"/>
  <c r="Q298" i="8"/>
  <c r="R258" i="8"/>
  <c r="Q246" i="8"/>
  <c r="R214" i="8"/>
  <c r="Q189" i="8"/>
  <c r="R136" i="8"/>
  <c r="R329" i="8"/>
  <c r="Q249" i="8"/>
  <c r="Q220" i="8"/>
  <c r="Q210" i="8"/>
  <c r="Q194" i="8"/>
  <c r="R189" i="8"/>
  <c r="Q181" i="8"/>
  <c r="Q167" i="8"/>
  <c r="Q159" i="8"/>
  <c r="Q144" i="8"/>
  <c r="Q116" i="8"/>
  <c r="R97" i="8"/>
  <c r="Q314" i="8"/>
  <c r="R306" i="8"/>
  <c r="R298" i="8"/>
  <c r="Q275" i="8"/>
  <c r="R269" i="8"/>
  <c r="R249" i="8"/>
  <c r="R234" i="8"/>
  <c r="R205" i="8"/>
  <c r="R194" i="8"/>
  <c r="R153" i="8"/>
  <c r="R139" i="8"/>
  <c r="BK327" i="8"/>
  <c r="BK275" i="8"/>
  <c r="BK228" i="8"/>
  <c r="K181" i="8"/>
  <c r="BE181" i="8"/>
  <c r="K277" i="8"/>
  <c r="BE277" i="8"/>
  <c r="BK217" i="8"/>
  <c r="BK177" i="8"/>
  <c r="BK139" i="8"/>
  <c r="BK320" i="8"/>
  <c r="K231" i="8"/>
  <c r="BE231" i="8"/>
  <c r="BK144" i="8"/>
  <c r="R325" i="9"/>
  <c r="R290" i="9"/>
  <c r="Q253" i="9"/>
  <c r="Q234" i="9"/>
  <c r="Q196" i="9"/>
  <c r="R183" i="9"/>
  <c r="R163" i="9"/>
  <c r="Q136" i="9"/>
  <c r="R97" i="9"/>
  <c r="R311" i="9"/>
  <c r="R306" i="9"/>
  <c r="R280" i="9"/>
  <c r="R246" i="9"/>
  <c r="R205" i="9"/>
  <c r="R186" i="9"/>
  <c r="R156" i="9"/>
  <c r="R234" i="9"/>
  <c r="Q205" i="9"/>
  <c r="Q199" i="9"/>
  <c r="Q189" i="9"/>
  <c r="Q150" i="9"/>
  <c r="K325" i="9"/>
  <c r="BE325" i="9"/>
  <c r="K237" i="9"/>
  <c r="BE237" i="9"/>
  <c r="BK327" i="9"/>
  <c r="BK311" i="9"/>
  <c r="BK303" i="9"/>
  <c r="K277" i="9"/>
  <c r="BE277" i="9" s="1"/>
  <c r="K253" i="9"/>
  <c r="BE253" i="9" s="1"/>
  <c r="BK220" i="9"/>
  <c r="K196" i="9"/>
  <c r="BE196" i="9"/>
  <c r="BK167" i="9"/>
  <c r="BK139" i="9"/>
  <c r="R259" i="10"/>
  <c r="Q233" i="10"/>
  <c r="Q195" i="10"/>
  <c r="Q180" i="10"/>
  <c r="Q166" i="10"/>
  <c r="Q150" i="10"/>
  <c r="R128" i="10"/>
  <c r="R255" i="10"/>
  <c r="R241" i="10"/>
  <c r="R217" i="10"/>
  <c r="R187" i="10"/>
  <c r="Q131" i="10"/>
  <c r="R161" i="10"/>
  <c r="Q137" i="10"/>
  <c r="K259" i="10"/>
  <c r="BE259" i="10"/>
  <c r="BK171" i="10"/>
  <c r="BK244" i="10"/>
  <c r="BK176" i="10"/>
  <c r="BK154" i="10"/>
  <c r="BK236" i="10"/>
  <c r="K141" i="10"/>
  <c r="BE141" i="10" s="1"/>
  <c r="Q246" i="11"/>
  <c r="R198" i="11"/>
  <c r="Q145" i="11"/>
  <c r="Q136" i="11"/>
  <c r="R105" i="11"/>
  <c r="Q243" i="11"/>
  <c r="Q209" i="11"/>
  <c r="R201" i="11"/>
  <c r="R182" i="11"/>
  <c r="Q153" i="11"/>
  <c r="Q120" i="11"/>
  <c r="R243" i="11"/>
  <c r="Q213" i="11"/>
  <c r="Q189" i="11"/>
  <c r="R177" i="11"/>
  <c r="R167" i="11"/>
  <c r="Q139" i="11"/>
  <c r="Q105" i="11"/>
  <c r="K222" i="11"/>
  <c r="BE222" i="11" s="1"/>
  <c r="BK163" i="11"/>
  <c r="BK96" i="11"/>
  <c r="BK235" i="11"/>
  <c r="K187" i="11"/>
  <c r="BE187" i="11"/>
  <c r="BK153" i="11"/>
  <c r="BK111" i="11"/>
  <c r="Q298" i="12"/>
  <c r="R258" i="12"/>
  <c r="R220" i="12"/>
  <c r="R196" i="12"/>
  <c r="R153" i="12"/>
  <c r="Q327" i="12"/>
  <c r="R298" i="12"/>
  <c r="R243" i="12"/>
  <c r="Q220" i="12"/>
  <c r="R201" i="12"/>
  <c r="R181" i="12"/>
  <c r="R144" i="12"/>
  <c r="Q325" i="12"/>
  <c r="Q280" i="12"/>
  <c r="R253" i="12"/>
  <c r="R217" i="12"/>
  <c r="R194" i="12"/>
  <c r="Q177" i="12"/>
  <c r="R150" i="12"/>
  <c r="R107" i="12"/>
  <c r="K329" i="12"/>
  <c r="BE329" i="12"/>
  <c r="K298" i="12"/>
  <c r="BE298" i="12"/>
  <c r="BK228" i="12"/>
  <c r="BK194" i="12"/>
  <c r="BK118" i="12"/>
  <c r="K275" i="12"/>
  <c r="BE275" i="12" s="1"/>
  <c r="K231" i="12"/>
  <c r="BE231" i="12" s="1"/>
  <c r="BK210" i="12"/>
  <c r="BK183" i="12"/>
  <c r="BK150" i="12"/>
  <c r="BK290" i="12"/>
  <c r="K253" i="12"/>
  <c r="BE253" i="12" s="1"/>
  <c r="K240" i="12"/>
  <c r="BE240" i="12" s="1"/>
  <c r="BK167" i="12"/>
  <c r="BK107" i="12"/>
  <c r="Q440" i="13"/>
  <c r="R322" i="13"/>
  <c r="Q267" i="13"/>
  <c r="Q225" i="13"/>
  <c r="R195" i="13"/>
  <c r="R135" i="13"/>
  <c r="R444" i="13"/>
  <c r="Q415" i="13"/>
  <c r="R375" i="13"/>
  <c r="Q310" i="13"/>
  <c r="R273" i="13"/>
  <c r="Q207" i="13"/>
  <c r="R159" i="13"/>
  <c r="R105" i="13"/>
  <c r="R415" i="13"/>
  <c r="Q394" i="13"/>
  <c r="R369" i="13"/>
  <c r="Q322" i="13"/>
  <c r="Q273" i="13"/>
  <c r="R213" i="13"/>
  <c r="R165" i="13"/>
  <c r="Q105" i="13"/>
  <c r="K427" i="13"/>
  <c r="BE427" i="13" s="1"/>
  <c r="K421" i="13"/>
  <c r="BE421" i="13" s="1"/>
  <c r="BK391" i="13"/>
  <c r="BK346" i="13"/>
  <c r="BK304" i="13"/>
  <c r="BK279" i="13"/>
  <c r="K237" i="13"/>
  <c r="BE237" i="13" s="1"/>
  <c r="K195" i="13"/>
  <c r="BE195" i="13" s="1"/>
  <c r="BK94" i="13"/>
  <c r="K369" i="13"/>
  <c r="BE369" i="13"/>
  <c r="BK183" i="13"/>
  <c r="K447" i="13"/>
  <c r="BE447" i="13" s="1"/>
  <c r="BK316" i="13"/>
  <c r="BK165" i="13"/>
  <c r="Q429" i="14"/>
  <c r="Q411" i="14"/>
  <c r="R393" i="14"/>
  <c r="Q369" i="14"/>
  <c r="R328" i="14"/>
  <c r="Q297" i="14"/>
  <c r="Q279" i="14"/>
  <c r="Q255" i="14"/>
  <c r="R213" i="14"/>
  <c r="Q189" i="14"/>
  <c r="Q147" i="14"/>
  <c r="Q111" i="14"/>
  <c r="R429" i="14"/>
  <c r="R411" i="14"/>
  <c r="R405" i="14"/>
  <c r="Q393" i="14"/>
  <c r="R371" i="14"/>
  <c r="R340" i="14"/>
  <c r="Q303" i="14"/>
  <c r="R225" i="14"/>
  <c r="R177" i="14"/>
  <c r="R129" i="14"/>
  <c r="R420" i="14"/>
  <c r="Q390" i="14"/>
  <c r="R358" i="14"/>
  <c r="Q316" i="14"/>
  <c r="Q306" i="14"/>
  <c r="R255" i="14"/>
  <c r="R201" i="14"/>
  <c r="Q105" i="14"/>
  <c r="BK429" i="14"/>
  <c r="K387" i="14"/>
  <c r="BE387" i="14"/>
  <c r="K371" i="14"/>
  <c r="BE371" i="14"/>
  <c r="BK303" i="14"/>
  <c r="BK255" i="14"/>
  <c r="K207" i="14"/>
  <c r="BE207" i="14"/>
  <c r="BK141" i="14"/>
  <c r="BK426" i="14"/>
  <c r="K420" i="14"/>
  <c r="BE420" i="14"/>
  <c r="BK414" i="14"/>
  <c r="BK369" i="14"/>
  <c r="BK328" i="14"/>
  <c r="BK273" i="14"/>
  <c r="K171" i="14"/>
  <c r="BE171" i="14"/>
  <c r="BK366" i="14"/>
  <c r="BK291" i="14"/>
  <c r="K153" i="14"/>
  <c r="BE153" i="14"/>
  <c r="R562" i="15"/>
  <c r="R546" i="15"/>
  <c r="R534" i="15"/>
  <c r="Q506" i="15"/>
  <c r="R456" i="15"/>
  <c r="Q406" i="15"/>
  <c r="Q364" i="15"/>
  <c r="Q323" i="15"/>
  <c r="Q303" i="15"/>
  <c r="Q267" i="15"/>
  <c r="R225" i="15"/>
  <c r="R189" i="15"/>
  <c r="Q171" i="15"/>
  <c r="Q141" i="15"/>
  <c r="R111" i="15"/>
  <c r="R549" i="15"/>
  <c r="R543" i="15"/>
  <c r="R498" i="15"/>
  <c r="Q485" i="15"/>
  <c r="Q448" i="15"/>
  <c r="Q418" i="15"/>
  <c r="Q376" i="15"/>
  <c r="R340" i="15"/>
  <c r="R315" i="15"/>
  <c r="R267" i="15"/>
  <c r="Q213" i="15"/>
  <c r="Q159" i="15"/>
  <c r="Q117" i="15"/>
  <c r="Q566" i="15"/>
  <c r="Q540" i="15"/>
  <c r="Q521" i="15"/>
  <c r="R219" i="15"/>
  <c r="Q135" i="15"/>
  <c r="BK566" i="15"/>
  <c r="K491" i="15"/>
  <c r="BE491" i="15"/>
  <c r="BK418" i="15"/>
  <c r="K297" i="15"/>
  <c r="BE297" i="15" s="1"/>
  <c r="K171" i="15"/>
  <c r="BE171" i="15" s="1"/>
  <c r="BK515" i="15"/>
  <c r="K442" i="15"/>
  <c r="BE442" i="15"/>
  <c r="K388" i="15"/>
  <c r="BE388" i="15"/>
  <c r="K165" i="15"/>
  <c r="BE165" i="15"/>
  <c r="BK105" i="15"/>
  <c r="K461" i="15"/>
  <c r="BE461" i="15" s="1"/>
  <c r="K376" i="15"/>
  <c r="BE376" i="15" s="1"/>
  <c r="K303" i="15"/>
  <c r="BE303" i="15" s="1"/>
  <c r="K225" i="15"/>
  <c r="BE225" i="15" s="1"/>
  <c r="K189" i="15"/>
  <c r="BE189" i="15" s="1"/>
  <c r="BK117" i="15"/>
  <c r="R345" i="16"/>
  <c r="R309" i="16"/>
  <c r="R280" i="16"/>
  <c r="Q219" i="16"/>
  <c r="R147" i="16"/>
  <c r="R105" i="16"/>
  <c r="Q348" i="16"/>
  <c r="Q321" i="16"/>
  <c r="R300" i="16"/>
  <c r="R225" i="16"/>
  <c r="Q159" i="16"/>
  <c r="R365" i="16"/>
  <c r="R342" i="16"/>
  <c r="Q313" i="16"/>
  <c r="R268" i="16"/>
  <c r="R207" i="16"/>
  <c r="Q177" i="16"/>
  <c r="Q135" i="16"/>
  <c r="R94" i="16"/>
  <c r="K327" i="16"/>
  <c r="BE327" i="16" s="1"/>
  <c r="BK183" i="16"/>
  <c r="BK280" i="16"/>
  <c r="BK117" i="16"/>
  <c r="BK345" i="16"/>
  <c r="BK321" i="16"/>
  <c r="BK274" i="16"/>
  <c r="BK237" i="16"/>
  <c r="K165" i="16"/>
  <c r="BE165" i="16"/>
  <c r="Q426" i="17"/>
  <c r="Q408" i="17"/>
  <c r="Q384" i="17"/>
  <c r="Q358" i="17"/>
  <c r="R310" i="17"/>
  <c r="R282" i="17"/>
  <c r="Q219" i="17"/>
  <c r="Q177" i="17"/>
  <c r="Q99" i="17"/>
  <c r="Q429" i="17"/>
  <c r="R408" i="17"/>
  <c r="R393" i="17"/>
  <c r="Q340" i="17"/>
  <c r="Q273" i="17"/>
  <c r="Q207" i="17"/>
  <c r="Q165" i="17"/>
  <c r="BK135" i="17"/>
  <c r="R111" i="17"/>
  <c r="Q433" i="17"/>
  <c r="R390" i="17"/>
  <c r="Q282" i="17"/>
  <c r="R231" i="17"/>
  <c r="Q153" i="17"/>
  <c r="Q105" i="17"/>
  <c r="BK405" i="17"/>
  <c r="BK316" i="17"/>
  <c r="K135" i="17"/>
  <c r="BE135" i="17"/>
  <c r="K429" i="17"/>
  <c r="BE429" i="17"/>
  <c r="K369" i="17"/>
  <c r="BE369" i="17"/>
  <c r="BK287" i="17"/>
  <c r="BK249" i="17"/>
  <c r="BK159" i="17"/>
  <c r="BK379" i="17"/>
  <c r="K237" i="17"/>
  <c r="BE237" i="17"/>
  <c r="R464" i="18"/>
  <c r="R416" i="18"/>
  <c r="Q370" i="18"/>
  <c r="Q340" i="18"/>
  <c r="Q322" i="18"/>
  <c r="Q249" i="18"/>
  <c r="Q189" i="18"/>
  <c r="Q129" i="18"/>
  <c r="Q484" i="18"/>
  <c r="Q464" i="18"/>
  <c r="R440" i="18"/>
  <c r="Q393" i="18"/>
  <c r="R334" i="18"/>
  <c r="Q267" i="18"/>
  <c r="Q195" i="18"/>
  <c r="Q141" i="18"/>
  <c r="Q477" i="18"/>
  <c r="Q458" i="18"/>
  <c r="R434" i="18"/>
  <c r="Q399" i="18"/>
  <c r="R376" i="18"/>
  <c r="R322" i="18"/>
  <c r="Q297" i="18"/>
  <c r="Q225" i="18"/>
  <c r="Q171" i="18"/>
  <c r="Q123" i="18"/>
  <c r="Q94" i="18"/>
  <c r="BK346" i="18"/>
  <c r="BK255" i="18"/>
  <c r="K464" i="18"/>
  <c r="BE464" i="18" s="1"/>
  <c r="K303" i="18"/>
  <c r="BE303" i="18" s="1"/>
  <c r="K201" i="18"/>
  <c r="BE201" i="18" s="1"/>
  <c r="BK470" i="18"/>
  <c r="BK443" i="18"/>
  <c r="BK416" i="18"/>
  <c r="K316" i="18"/>
  <c r="BE316" i="18"/>
  <c r="K267" i="18"/>
  <c r="BE267" i="18"/>
  <c r="BK225" i="18"/>
  <c r="BK159" i="18"/>
  <c r="R440" i="19"/>
  <c r="Q417" i="19"/>
  <c r="R379" i="19"/>
  <c r="Q346" i="19"/>
  <c r="Q287" i="19"/>
  <c r="Q249" i="19"/>
  <c r="Q189" i="19"/>
  <c r="R165" i="19"/>
  <c r="R147" i="19"/>
  <c r="Q94" i="19"/>
  <c r="Q433" i="19"/>
  <c r="R393" i="19"/>
  <c r="Q366" i="19"/>
  <c r="R316" i="19"/>
  <c r="R273" i="19"/>
  <c r="R195" i="19"/>
  <c r="Q135" i="19"/>
  <c r="Q429" i="19"/>
  <c r="Q387" i="19"/>
  <c r="R322" i="19"/>
  <c r="Q284" i="19"/>
  <c r="R201" i="19"/>
  <c r="R111" i="19"/>
  <c r="BK423" i="19"/>
  <c r="BK366" i="19"/>
  <c r="BK298" i="19"/>
  <c r="BK201" i="19"/>
  <c r="K105" i="19"/>
  <c r="BE105" i="19" s="1"/>
  <c r="BK405" i="19"/>
  <c r="BK358" i="19"/>
  <c r="BK261" i="19"/>
  <c r="BK171" i="19"/>
  <c r="BK443" i="19"/>
  <c r="K375" i="19"/>
  <c r="BE375" i="19"/>
  <c r="K135" i="19"/>
  <c r="BE135" i="19"/>
  <c r="Q423" i="20"/>
  <c r="Q390" i="20"/>
  <c r="R366" i="20"/>
  <c r="Q304" i="20"/>
  <c r="Q231" i="20"/>
  <c r="R189" i="20"/>
  <c r="Q129" i="20"/>
  <c r="R440" i="20"/>
  <c r="R390" i="20"/>
  <c r="R340" i="20"/>
  <c r="Q279" i="20"/>
  <c r="Q225" i="20"/>
  <c r="R159" i="20"/>
  <c r="K443" i="20"/>
  <c r="Q429" i="20"/>
  <c r="Q414" i="20"/>
  <c r="Q402" i="20"/>
  <c r="Q371" i="20"/>
  <c r="R292" i="20"/>
  <c r="Q282" i="20"/>
  <c r="Q207" i="20"/>
  <c r="R171" i="20"/>
  <c r="R105" i="20"/>
  <c r="BK384" i="20"/>
  <c r="BK279" i="20"/>
  <c r="K183" i="20"/>
  <c r="BE183" i="20" s="1"/>
  <c r="BK426" i="20"/>
  <c r="K375" i="20"/>
  <c r="BE375" i="20"/>
  <c r="K316" i="20"/>
  <c r="BE316" i="20"/>
  <c r="K237" i="20"/>
  <c r="BE237" i="20"/>
  <c r="BK135" i="20"/>
  <c r="K423" i="20"/>
  <c r="BE423" i="20" s="1"/>
  <c r="BK287" i="20"/>
  <c r="BK171" i="20"/>
  <c r="R351" i="21"/>
  <c r="R324" i="21"/>
  <c r="R286" i="21"/>
  <c r="R268" i="21"/>
  <c r="R231" i="21"/>
  <c r="Q207" i="21"/>
  <c r="R171" i="21"/>
  <c r="R129" i="21"/>
  <c r="R357" i="21"/>
  <c r="Q345" i="21"/>
  <c r="Q327" i="21"/>
  <c r="Q305" i="21"/>
  <c r="R280" i="21"/>
  <c r="Q250" i="21"/>
  <c r="Q141" i="21"/>
  <c r="Q117" i="21"/>
  <c r="Q94" i="21"/>
  <c r="BK324" i="21"/>
  <c r="K219" i="21"/>
  <c r="BE219" i="21" s="1"/>
  <c r="BK153" i="21"/>
  <c r="K364" i="21"/>
  <c r="BE364" i="21"/>
  <c r="BK331" i="21"/>
  <c r="BK286" i="21"/>
  <c r="K240" i="21"/>
  <c r="BE240" i="21"/>
  <c r="BK123" i="21"/>
  <c r="BK225" i="21"/>
  <c r="Q443" i="22"/>
  <c r="Q391" i="22"/>
  <c r="R322" i="22"/>
  <c r="R275" i="22"/>
  <c r="R210" i="22"/>
  <c r="R163" i="22"/>
  <c r="R92" i="22"/>
  <c r="Q429" i="22"/>
  <c r="R400" i="22"/>
  <c r="R377" i="22"/>
  <c r="R346" i="22"/>
  <c r="Q280" i="22"/>
  <c r="R245" i="22"/>
  <c r="Q210" i="22"/>
  <c r="Q169" i="22"/>
  <c r="Q128" i="22"/>
  <c r="Q436" i="22"/>
  <c r="Q394" i="22"/>
  <c r="Q375" i="22"/>
  <c r="Q340" i="22"/>
  <c r="R310" i="22"/>
  <c r="R234" i="22"/>
  <c r="Q180" i="22"/>
  <c r="R122" i="22"/>
  <c r="K385" i="22"/>
  <c r="BE385" i="22"/>
  <c r="BK270" i="22"/>
  <c r="BK192" i="22"/>
  <c r="K382" i="22"/>
  <c r="BE382" i="22"/>
  <c r="BK169" i="22"/>
  <c r="BK423" i="22"/>
  <c r="BK364" i="22"/>
  <c r="K304" i="22"/>
  <c r="BE304" i="22" s="1"/>
  <c r="BK275" i="22"/>
  <c r="K228" i="22"/>
  <c r="BE228" i="22"/>
  <c r="K151" i="22"/>
  <c r="BE151" i="22"/>
  <c r="BK92" i="22"/>
  <c r="R384" i="23"/>
  <c r="Q363" i="23"/>
  <c r="R292" i="23"/>
  <c r="Q281" i="23"/>
  <c r="Q228" i="23"/>
  <c r="Q180" i="23"/>
  <c r="R145" i="23"/>
  <c r="Q387" i="23"/>
  <c r="R322" i="23"/>
  <c r="R257" i="23"/>
  <c r="R204" i="23"/>
  <c r="R123" i="23"/>
  <c r="Q94" i="23"/>
  <c r="Q417" i="23"/>
  <c r="Q396" i="23"/>
  <c r="R222" i="23"/>
  <c r="R174" i="23"/>
  <c r="Q145" i="23"/>
  <c r="K411" i="23"/>
  <c r="BE411" i="23" s="1"/>
  <c r="BK387" i="23"/>
  <c r="BK365" i="23"/>
  <c r="BK340" i="23"/>
  <c r="BK268" i="23"/>
  <c r="K186" i="23"/>
  <c r="BE186" i="23" s="1"/>
  <c r="K105" i="23"/>
  <c r="BE105" i="23" s="1"/>
  <c r="BK427" i="23"/>
  <c r="K304" i="23"/>
  <c r="BE304" i="23"/>
  <c r="K246" i="23"/>
  <c r="BE246" i="23"/>
  <c r="BK180" i="23"/>
  <c r="Q312" i="2"/>
  <c r="Q259" i="2"/>
  <c r="Q226" i="2"/>
  <c r="R209" i="2"/>
  <c r="R107" i="2"/>
  <c r="Q320" i="2"/>
  <c r="Q272" i="2"/>
  <c r="Q238" i="2"/>
  <c r="Q200" i="2"/>
  <c r="Q167" i="2"/>
  <c r="R116" i="2"/>
  <c r="R293" i="2"/>
  <c r="R248" i="2"/>
  <c r="R232" i="2"/>
  <c r="R205" i="2"/>
  <c r="Q158" i="2"/>
  <c r="R126" i="2"/>
  <c r="K181" i="2"/>
  <c r="BE181" i="2"/>
  <c r="BK306" i="2"/>
  <c r="K223" i="2"/>
  <c r="BE223" i="2" s="1"/>
  <c r="BK148" i="2"/>
  <c r="BK320" i="2"/>
  <c r="K272" i="2"/>
  <c r="BE272" i="2" s="1"/>
  <c r="K235" i="2"/>
  <c r="BE235" i="2" s="1"/>
  <c r="BK184" i="2"/>
  <c r="R263" i="3"/>
  <c r="Q226" i="3"/>
  <c r="R193" i="3"/>
  <c r="R158" i="3"/>
  <c r="R127" i="3"/>
  <c r="Q285" i="3"/>
  <c r="R210" i="3"/>
  <c r="Q180" i="3"/>
  <c r="Q135" i="3"/>
  <c r="R96" i="3"/>
  <c r="R285" i="3"/>
  <c r="R255" i="3"/>
  <c r="Q188" i="3"/>
  <c r="Q155" i="3"/>
  <c r="K263" i="3"/>
  <c r="BE263" i="3"/>
  <c r="K186" i="3"/>
  <c r="BE186" i="3"/>
  <c r="BK117" i="3"/>
  <c r="BK213" i="3"/>
  <c r="K115" i="3"/>
  <c r="BE115" i="3"/>
  <c r="R248" i="4"/>
  <c r="Q201" i="4"/>
  <c r="Q167" i="4"/>
  <c r="R111" i="4"/>
  <c r="R232" i="4"/>
  <c r="Q149" i="4"/>
  <c r="Q111" i="4"/>
  <c r="Q237" i="4"/>
  <c r="Q189" i="4"/>
  <c r="Q136" i="4"/>
  <c r="BK240" i="4"/>
  <c r="BK204" i="4"/>
  <c r="K153" i="4"/>
  <c r="BE153" i="4"/>
  <c r="K125" i="4"/>
  <c r="BE125" i="4"/>
  <c r="BK212" i="4"/>
  <c r="K172" i="4"/>
  <c r="BE172" i="4" s="1"/>
  <c r="R129" i="5"/>
  <c r="Q252" i="5"/>
  <c r="R204" i="5"/>
  <c r="Q132" i="5"/>
  <c r="Q250" i="5"/>
  <c r="Q204" i="5"/>
  <c r="Q169" i="5"/>
  <c r="Q152" i="5"/>
  <c r="K220" i="5"/>
  <c r="BE220" i="5" s="1"/>
  <c r="BK169" i="5"/>
  <c r="K106" i="5"/>
  <c r="BE106" i="5"/>
  <c r="BK167" i="5"/>
  <c r="BK115" i="5"/>
  <c r="BK186" i="5"/>
  <c r="Q290" i="6"/>
  <c r="Q240" i="6"/>
  <c r="Q231" i="6"/>
  <c r="R199" i="6"/>
  <c r="Q177" i="6"/>
  <c r="R128" i="6"/>
  <c r="R264" i="6"/>
  <c r="R217" i="6"/>
  <c r="Q167" i="6"/>
  <c r="R139" i="6"/>
  <c r="R327" i="6"/>
  <c r="Q264" i="6"/>
  <c r="Q234" i="6"/>
  <c r="R214" i="6"/>
  <c r="R194" i="6"/>
  <c r="R177" i="6"/>
  <c r="Q136" i="6"/>
  <c r="K303" i="6"/>
  <c r="BE303" i="6"/>
  <c r="BK199" i="6"/>
  <c r="K118" i="6"/>
  <c r="BE118" i="6" s="1"/>
  <c r="BK156" i="6"/>
  <c r="BK306" i="6"/>
  <c r="BK231" i="6"/>
  <c r="BK205" i="6"/>
  <c r="K136" i="6"/>
  <c r="BE136" i="6" s="1"/>
  <c r="R282" i="7"/>
  <c r="Q260" i="7"/>
  <c r="R231" i="7"/>
  <c r="R197" i="7"/>
  <c r="Q117" i="7"/>
  <c r="R234" i="7"/>
  <c r="R203" i="7"/>
  <c r="R175" i="7"/>
  <c r="R143" i="7"/>
  <c r="Q290" i="7"/>
  <c r="R244" i="7"/>
  <c r="Q221" i="7"/>
  <c r="Q194" i="7"/>
  <c r="Q185" i="7"/>
  <c r="Q115" i="7"/>
  <c r="BK175" i="7"/>
  <c r="K290" i="7"/>
  <c r="BE290" i="7" s="1"/>
  <c r="K210" i="7"/>
  <c r="BE210" i="7" s="1"/>
  <c r="BK149" i="7"/>
  <c r="BK96" i="7"/>
  <c r="K227" i="7"/>
  <c r="BE227" i="7" s="1"/>
  <c r="K189" i="7"/>
  <c r="BE189" i="7" s="1"/>
  <c r="BK152" i="7"/>
  <c r="Q303" i="8"/>
  <c r="Q277" i="8"/>
  <c r="Q243" i="8"/>
  <c r="Q205" i="8"/>
  <c r="Q177" i="8"/>
  <c r="R118" i="8"/>
  <c r="R325" i="8"/>
  <c r="Q269" i="8"/>
  <c r="R246" i="8"/>
  <c r="R217" i="8"/>
  <c r="Q196" i="8"/>
  <c r="Q186" i="8"/>
  <c r="R177" i="8"/>
  <c r="R163" i="8"/>
  <c r="R156" i="8"/>
  <c r="Q136" i="8"/>
  <c r="R210" i="8"/>
  <c r="K290" i="8"/>
  <c r="BE290" i="8" s="1"/>
  <c r="K237" i="8"/>
  <c r="BE237" i="8" s="1"/>
  <c r="BK196" i="8"/>
  <c r="BK163" i="8"/>
  <c r="BK269" i="8"/>
  <c r="BK234" i="8"/>
  <c r="BK183" i="8"/>
  <c r="K172" i="8"/>
  <c r="BE172" i="8" s="1"/>
  <c r="BK128" i="8"/>
  <c r="K325" i="8"/>
  <c r="BE325" i="8" s="1"/>
  <c r="BK280" i="8"/>
  <c r="K199" i="8"/>
  <c r="BE199" i="8"/>
  <c r="R329" i="9"/>
  <c r="Q303" i="9"/>
  <c r="Q275" i="9"/>
  <c r="Q258" i="9"/>
  <c r="R243" i="9"/>
  <c r="Q237" i="9"/>
  <c r="Q210" i="9"/>
  <c r="Q181" i="9"/>
  <c r="Q159" i="9"/>
  <c r="Q139" i="9"/>
  <c r="Q329" i="9"/>
  <c r="Q314" i="9"/>
  <c r="Q280" i="9"/>
  <c r="R249" i="9"/>
  <c r="R210" i="9"/>
  <c r="R191" i="9"/>
  <c r="R167" i="9"/>
  <c r="R128" i="9"/>
  <c r="R231" i="9"/>
  <c r="Q183" i="9"/>
  <c r="R118" i="9"/>
  <c r="K214" i="9"/>
  <c r="BE214" i="9" s="1"/>
  <c r="BK314" i="9"/>
  <c r="K269" i="9"/>
  <c r="BE269" i="9"/>
  <c r="K249" i="9"/>
  <c r="BE249" i="9"/>
  <c r="BK217" i="9"/>
  <c r="K189" i="9"/>
  <c r="BE189" i="9" s="1"/>
  <c r="K153" i="9"/>
  <c r="BE153" i="9" s="1"/>
  <c r="BK116" i="9"/>
  <c r="K275" i="9"/>
  <c r="BE275" i="9"/>
  <c r="K234" i="9"/>
  <c r="BE234" i="9"/>
  <c r="BK172" i="9"/>
  <c r="Q250" i="10"/>
  <c r="Q225" i="10"/>
  <c r="Q190" i="10"/>
  <c r="R169" i="10"/>
  <c r="R154" i="10"/>
  <c r="R150" i="10"/>
  <c r="R117" i="10"/>
  <c r="R257" i="10"/>
  <c r="R244" i="10"/>
  <c r="R209" i="10"/>
  <c r="R176" i="10"/>
  <c r="Q128" i="10"/>
  <c r="Q161" i="10"/>
  <c r="Q134" i="10"/>
  <c r="BK257" i="10"/>
  <c r="BK128" i="10"/>
  <c r="BK217" i="10"/>
  <c r="BK166" i="10"/>
  <c r="K117" i="10"/>
  <c r="BE117" i="10" s="1"/>
  <c r="BK187" i="10"/>
  <c r="BK107" i="10"/>
  <c r="Q230" i="11"/>
  <c r="R179" i="11"/>
  <c r="Q111" i="11"/>
  <c r="R252" i="11"/>
  <c r="Q238" i="11"/>
  <c r="Q201" i="11"/>
  <c r="Q172" i="11"/>
  <c r="R111" i="11"/>
  <c r="R213" i="11"/>
  <c r="Q187" i="11"/>
  <c r="Q163" i="11"/>
  <c r="R136" i="11"/>
  <c r="BK204" i="11"/>
  <c r="BK149" i="11"/>
  <c r="BK257" i="11"/>
  <c r="BK230" i="11"/>
  <c r="BK172" i="11"/>
  <c r="K139" i="11"/>
  <c r="BE139" i="11"/>
  <c r="Q311" i="12"/>
  <c r="R269" i="12"/>
  <c r="Q253" i="12"/>
  <c r="Q231" i="12"/>
  <c r="Q199" i="12"/>
  <c r="R156" i="12"/>
  <c r="Q116" i="12"/>
  <c r="R329" i="12"/>
  <c r="R317" i="12"/>
  <c r="R264" i="12"/>
  <c r="R228" i="12"/>
  <c r="R199" i="12"/>
  <c r="R163" i="12"/>
  <c r="Q118" i="12"/>
  <c r="R311" i="12"/>
  <c r="Q269" i="12"/>
  <c r="Q249" i="12"/>
  <c r="R214" i="12"/>
  <c r="Q186" i="12"/>
  <c r="R167" i="12"/>
  <c r="Q136" i="12"/>
  <c r="K325" i="12"/>
  <c r="BE325" i="12" s="1"/>
  <c r="K277" i="12"/>
  <c r="BE277" i="12" s="1"/>
  <c r="K196" i="12"/>
  <c r="BE196" i="12" s="1"/>
  <c r="BK327" i="12"/>
  <c r="K220" i="12"/>
  <c r="BE220" i="12" s="1"/>
  <c r="K172" i="12"/>
  <c r="BE172" i="12"/>
  <c r="K128" i="12"/>
  <c r="BE128" i="12" s="1"/>
  <c r="K280" i="12"/>
  <c r="BE280" i="12"/>
  <c r="K249" i="12"/>
  <c r="BE249" i="12"/>
  <c r="K136" i="12"/>
  <c r="BE136" i="12"/>
  <c r="R437" i="13"/>
  <c r="R397" i="13"/>
  <c r="Q366" i="13"/>
  <c r="R316" i="13"/>
  <c r="Q279" i="13"/>
  <c r="Q231" i="13"/>
  <c r="Q183" i="13"/>
  <c r="Q129" i="13"/>
  <c r="R440" i="13"/>
  <c r="R412" i="13"/>
  <c r="Q379" i="13"/>
  <c r="Q316" i="13"/>
  <c r="R279" i="13"/>
  <c r="Q219" i="13"/>
  <c r="Q165" i="13"/>
  <c r="R117" i="13"/>
  <c r="R418" i="13"/>
  <c r="Q401" i="13"/>
  <c r="R371" i="13"/>
  <c r="Q346" i="13"/>
  <c r="R292" i="13"/>
  <c r="Q237" i="13"/>
  <c r="R183" i="13"/>
  <c r="R123" i="13"/>
  <c r="K430" i="13"/>
  <c r="BE430" i="13"/>
  <c r="K394" i="13"/>
  <c r="BE394" i="13"/>
  <c r="K352" i="13"/>
  <c r="BE352" i="13"/>
  <c r="BK298" i="13"/>
  <c r="BK255" i="13"/>
  <c r="BK177" i="13"/>
  <c r="K440" i="13"/>
  <c r="BE440" i="13" s="1"/>
  <c r="K310" i="13"/>
  <c r="BE310" i="13" s="1"/>
  <c r="BK159" i="13"/>
  <c r="K406" i="13"/>
  <c r="BE406" i="13"/>
  <c r="BK282" i="13"/>
  <c r="BK141" i="13"/>
  <c r="Q433" i="14"/>
  <c r="Q405" i="14"/>
  <c r="Q375" i="14"/>
  <c r="Q322" i="14"/>
  <c r="R303" i="14"/>
  <c r="Q273" i="14"/>
  <c r="R237" i="14"/>
  <c r="Q195" i="14"/>
  <c r="Q153" i="14"/>
  <c r="Q117" i="14"/>
  <c r="Q426" i="14"/>
  <c r="Q397" i="14"/>
  <c r="R352" i="14"/>
  <c r="R297" i="14"/>
  <c r="R219" i="14"/>
  <c r="R171" i="14"/>
  <c r="R105" i="14"/>
  <c r="Q417" i="14"/>
  <c r="R387" i="14"/>
  <c r="Q352" i="14"/>
  <c r="R308" i="14"/>
  <c r="R249" i="14"/>
  <c r="Q183" i="14"/>
  <c r="R99" i="14"/>
  <c r="BK375" i="14"/>
  <c r="BK201" i="14"/>
  <c r="K159" i="14"/>
  <c r="BE159" i="14"/>
  <c r="BK440" i="14"/>
  <c r="K408" i="14"/>
  <c r="BE408" i="14" s="1"/>
  <c r="K306" i="14"/>
  <c r="BE306" i="14" s="1"/>
  <c r="K147" i="14"/>
  <c r="BE147" i="14" s="1"/>
  <c r="BK177" i="14"/>
  <c r="R555" i="15"/>
  <c r="R537" i="15"/>
  <c r="R518" i="15"/>
  <c r="R473" i="15"/>
  <c r="R418" i="15"/>
  <c r="R388" i="15"/>
  <c r="R358" i="15"/>
  <c r="Q334" i="15"/>
  <c r="Q297" i="15"/>
  <c r="R255" i="15"/>
  <c r="Q225" i="15"/>
  <c r="Q183" i="15"/>
  <c r="R147" i="15"/>
  <c r="Q105" i="15"/>
  <c r="Q512" i="15"/>
  <c r="Q488" i="15"/>
  <c r="Q442" i="15"/>
  <c r="Q388" i="15"/>
  <c r="R334" i="15"/>
  <c r="R309" i="15"/>
  <c r="Q261" i="15"/>
  <c r="Q201" i="15"/>
  <c r="R135" i="15"/>
  <c r="R566" i="15"/>
  <c r="Q552" i="15"/>
  <c r="Q524" i="15"/>
  <c r="Q498" i="15"/>
  <c r="Q473" i="15"/>
  <c r="Q456" i="15"/>
  <c r="R382" i="15"/>
  <c r="Q328" i="15"/>
  <c r="R261" i="15"/>
  <c r="Q165" i="15"/>
  <c r="Q111" i="15"/>
  <c r="K546" i="15"/>
  <c r="BE546" i="15"/>
  <c r="K531" i="15"/>
  <c r="BE531" i="15"/>
  <c r="BK485" i="15"/>
  <c r="BK394" i="15"/>
  <c r="K285" i="15"/>
  <c r="BE285" i="15"/>
  <c r="BK213" i="15"/>
  <c r="BK135" i="15"/>
  <c r="K549" i="15"/>
  <c r="BE549" i="15"/>
  <c r="BK488" i="15"/>
  <c r="BK412" i="15"/>
  <c r="BK153" i="15"/>
  <c r="BK99" i="15"/>
  <c r="BK518" i="15"/>
  <c r="K498" i="15"/>
  <c r="BE498" i="15" s="1"/>
  <c r="BK340" i="15"/>
  <c r="K291" i="15"/>
  <c r="BE291" i="15"/>
  <c r="K231" i="15"/>
  <c r="BE231" i="15"/>
  <c r="K183" i="15"/>
  <c r="BE183" i="15"/>
  <c r="R358" i="16"/>
  <c r="R318" i="16"/>
  <c r="R262" i="16"/>
  <c r="R245" i="16"/>
  <c r="R171" i="16"/>
  <c r="R141" i="16"/>
  <c r="R99" i="16"/>
  <c r="Q342" i="16"/>
  <c r="Q318" i="16"/>
  <c r="R292" i="16"/>
  <c r="R256" i="16"/>
  <c r="Q207" i="16"/>
  <c r="Q153" i="16"/>
  <c r="Q94" i="16"/>
  <c r="R339" i="16"/>
  <c r="R321" i="16"/>
  <c r="R274" i="16"/>
  <c r="Q237" i="16"/>
  <c r="R213" i="16"/>
  <c r="Q183" i="16"/>
  <c r="Q123" i="16"/>
  <c r="BK365" i="16"/>
  <c r="BK339" i="16"/>
  <c r="BK219" i="16"/>
  <c r="K94" i="16"/>
  <c r="BE94" i="16"/>
  <c r="K313" i="16"/>
  <c r="BE313" i="16"/>
  <c r="K207" i="16"/>
  <c r="BE207" i="16"/>
  <c r="BK99" i="16"/>
  <c r="K318" i="16"/>
  <c r="BE318" i="16" s="1"/>
  <c r="K292" i="16"/>
  <c r="BE292" i="16" s="1"/>
  <c r="BK240" i="16"/>
  <c r="BK147" i="16"/>
  <c r="K105" i="16"/>
  <c r="BE105" i="16" s="1"/>
  <c r="Q417" i="17"/>
  <c r="Q390" i="17"/>
  <c r="R375" i="17"/>
  <c r="Q366" i="17"/>
  <c r="R304" i="17"/>
  <c r="R273" i="17"/>
  <c r="Q231" i="17"/>
  <c r="R201" i="17"/>
  <c r="R159" i="17"/>
  <c r="R94" i="17"/>
  <c r="R426" i="17"/>
  <c r="R405" i="17"/>
  <c r="Q352" i="17"/>
  <c r="Q328" i="17"/>
  <c r="Q310" i="17"/>
  <c r="R292" i="17"/>
  <c r="R261" i="17"/>
  <c r="Q201" i="17"/>
  <c r="Q159" i="17"/>
  <c r="R129" i="17"/>
  <c r="R443" i="17"/>
  <c r="R397" i="17"/>
  <c r="R366" i="17"/>
  <c r="Q304" i="17"/>
  <c r="Q237" i="17"/>
  <c r="R165" i="17"/>
  <c r="Q117" i="17"/>
  <c r="BK423" i="17"/>
  <c r="K390" i="17"/>
  <c r="BE390" i="17" s="1"/>
  <c r="BK304" i="17"/>
  <c r="BK225" i="17"/>
  <c r="K129" i="17"/>
  <c r="BE129" i="17" s="1"/>
  <c r="K436" i="17"/>
  <c r="BE436" i="17" s="1"/>
  <c r="K375" i="17"/>
  <c r="BE375" i="17" s="1"/>
  <c r="BK352" i="17"/>
  <c r="BK284" i="17"/>
  <c r="BK183" i="17"/>
  <c r="K153" i="17"/>
  <c r="BE153" i="17"/>
  <c r="BK94" i="17"/>
  <c r="K426" i="17"/>
  <c r="BE426" i="17" s="1"/>
  <c r="BK358" i="17"/>
  <c r="BK219" i="17"/>
  <c r="R461" i="18"/>
  <c r="R412" i="18"/>
  <c r="R364" i="18"/>
  <c r="Q334" i="18"/>
  <c r="Q303" i="18"/>
  <c r="R285" i="18"/>
  <c r="R225" i="18"/>
  <c r="R183" i="18"/>
  <c r="Q117" i="18"/>
  <c r="Q480" i="18"/>
  <c r="Q446" i="18"/>
  <c r="R422" i="18"/>
  <c r="Q416" i="18"/>
  <c r="Q390" i="18"/>
  <c r="Q316" i="18"/>
  <c r="R261" i="18"/>
  <c r="Q201" i="18"/>
  <c r="Q147" i="18"/>
  <c r="Q111" i="18"/>
  <c r="R487" i="18"/>
  <c r="R477" i="18"/>
  <c r="Q461" i="18"/>
  <c r="R449" i="18"/>
  <c r="R429" i="18"/>
  <c r="R395" i="18"/>
  <c r="Q352" i="18"/>
  <c r="Q308" i="18"/>
  <c r="R267" i="18"/>
  <c r="R249" i="18"/>
  <c r="Q213" i="18"/>
  <c r="Q159" i="18"/>
  <c r="R117" i="18"/>
  <c r="BK461" i="18"/>
  <c r="BK285" i="18"/>
  <c r="K111" i="18"/>
  <c r="BE111" i="18" s="1"/>
  <c r="K467" i="18"/>
  <c r="BE467" i="18" s="1"/>
  <c r="K405" i="18"/>
  <c r="BE405" i="18" s="1"/>
  <c r="K297" i="18"/>
  <c r="BE297" i="18" s="1"/>
  <c r="K147" i="18"/>
  <c r="BE147" i="18" s="1"/>
  <c r="K455" i="18"/>
  <c r="BE455" i="18" s="1"/>
  <c r="K425" i="18"/>
  <c r="BE425" i="18" s="1"/>
  <c r="K395" i="18"/>
  <c r="BE395" i="18" s="1"/>
  <c r="BK370" i="18"/>
  <c r="BK340" i="18"/>
  <c r="K273" i="18"/>
  <c r="BE273" i="18" s="1"/>
  <c r="K243" i="18"/>
  <c r="BE243" i="18" s="1"/>
  <c r="BK195" i="18"/>
  <c r="BK123" i="18"/>
  <c r="Q423" i="19"/>
  <c r="Q408" i="19"/>
  <c r="R397" i="19"/>
  <c r="R369" i="19"/>
  <c r="R340" i="19"/>
  <c r="Q292" i="19"/>
  <c r="Q255" i="19"/>
  <c r="Q207" i="19"/>
  <c r="Q159" i="19"/>
  <c r="Q147" i="19"/>
  <c r="Q111" i="19"/>
  <c r="R443" i="19"/>
  <c r="R429" i="19"/>
  <c r="Q397" i="19"/>
  <c r="Q375" i="19"/>
  <c r="Q322" i="19"/>
  <c r="Q279" i="19"/>
  <c r="R243" i="19"/>
  <c r="R213" i="19"/>
  <c r="R189" i="19"/>
  <c r="R141" i="19"/>
  <c r="R99" i="19"/>
  <c r="R390" i="19"/>
  <c r="R334" i="19"/>
  <c r="R292" i="19"/>
  <c r="Q243" i="19"/>
  <c r="R225" i="19"/>
  <c r="Q171" i="19"/>
  <c r="BK426" i="19"/>
  <c r="K369" i="19"/>
  <c r="BE369" i="19" s="1"/>
  <c r="K304" i="19"/>
  <c r="BE304" i="19"/>
  <c r="BK243" i="19"/>
  <c r="K153" i="19"/>
  <c r="BE153" i="19" s="1"/>
  <c r="BK440" i="19"/>
  <c r="K390" i="19"/>
  <c r="BE390" i="19" s="1"/>
  <c r="BK287" i="19"/>
  <c r="BK213" i="19"/>
  <c r="BK159" i="19"/>
  <c r="BK414" i="19"/>
  <c r="K387" i="19"/>
  <c r="BE387" i="19"/>
  <c r="K279" i="19"/>
  <c r="BE279" i="19"/>
  <c r="BK189" i="19"/>
  <c r="R443" i="20"/>
  <c r="Q420" i="20"/>
  <c r="Q397" i="20"/>
  <c r="R371" i="20"/>
  <c r="Q310" i="20"/>
  <c r="Q249" i="20"/>
  <c r="R225" i="20"/>
  <c r="R183" i="20"/>
  <c r="Q135" i="20"/>
  <c r="Q443" i="20"/>
  <c r="Q393" i="20"/>
  <c r="Q346" i="20"/>
  <c r="Q292" i="20"/>
  <c r="R255" i="20"/>
  <c r="R231" i="20"/>
  <c r="Q165" i="20"/>
  <c r="Q94" i="20"/>
  <c r="Q426" i="20"/>
  <c r="Q405" i="20"/>
  <c r="R375" i="20"/>
  <c r="Q340" i="20"/>
  <c r="R328" i="20"/>
  <c r="R287" i="20"/>
  <c r="Q267" i="20"/>
  <c r="Q237" i="20"/>
  <c r="Q189" i="20"/>
  <c r="Q147" i="20"/>
  <c r="R111" i="20"/>
  <c r="BK429" i="20"/>
  <c r="K397" i="20"/>
  <c r="BE397" i="20"/>
  <c r="BK310" i="20"/>
  <c r="K153" i="20"/>
  <c r="BE153" i="20" s="1"/>
  <c r="K417" i="20"/>
  <c r="BE417" i="20" s="1"/>
  <c r="K371" i="20"/>
  <c r="BE371" i="20" s="1"/>
  <c r="K298" i="20"/>
  <c r="BE298" i="20" s="1"/>
  <c r="BK231" i="20"/>
  <c r="BK195" i="20"/>
  <c r="BK123" i="20"/>
  <c r="K405" i="20"/>
  <c r="BE405" i="20"/>
  <c r="BK304" i="20"/>
  <c r="BK201" i="20"/>
  <c r="R368" i="21"/>
  <c r="R336" i="21"/>
  <c r="Q321" i="21"/>
  <c r="R303" i="21"/>
  <c r="R256" i="21"/>
  <c r="Q240" i="21"/>
  <c r="R219" i="21"/>
  <c r="R189" i="21"/>
  <c r="R153" i="21"/>
  <c r="R94" i="21"/>
  <c r="Q368" i="21"/>
  <c r="Q364" i="21"/>
  <c r="R345" i="21"/>
  <c r="Q331" i="21"/>
  <c r="Q309" i="21"/>
  <c r="Q292" i="21"/>
  <c r="Q256" i="21"/>
  <c r="R237" i="21"/>
  <c r="Q219" i="21"/>
  <c r="Q195" i="21"/>
  <c r="Q183" i="21"/>
  <c r="Q165" i="21"/>
  <c r="R135" i="21"/>
  <c r="R111" i="21"/>
  <c r="Q99" i="21"/>
  <c r="K336" i="21"/>
  <c r="BE336" i="21" s="1"/>
  <c r="BK300" i="21"/>
  <c r="BK245" i="21"/>
  <c r="BK213" i="21"/>
  <c r="BK165" i="21"/>
  <c r="BK117" i="21"/>
  <c r="BK354" i="21"/>
  <c r="BK305" i="21"/>
  <c r="BK256" i="21"/>
  <c r="K159" i="21"/>
  <c r="BE159" i="21" s="1"/>
  <c r="BK105" i="21"/>
  <c r="BK189" i="21"/>
  <c r="Q420" i="22"/>
  <c r="R403" i="22"/>
  <c r="R328" i="22"/>
  <c r="Q286" i="22"/>
  <c r="R251" i="22"/>
  <c r="R222" i="22"/>
  <c r="R157" i="22"/>
  <c r="Q110" i="22"/>
  <c r="R432" i="22"/>
  <c r="R411" i="22"/>
  <c r="Q388" i="22"/>
  <c r="R364" i="22"/>
  <c r="Q334" i="22"/>
  <c r="Q298" i="22"/>
  <c r="Q268" i="22"/>
  <c r="Q240" i="22"/>
  <c r="Q216" i="22"/>
  <c r="R186" i="22"/>
  <c r="Q163" i="22"/>
  <c r="Q98" i="22"/>
  <c r="R429" i="22"/>
  <c r="Q423" i="22"/>
  <c r="R397" i="22"/>
  <c r="R382" i="22"/>
  <c r="R334" i="22"/>
  <c r="Q275" i="22"/>
  <c r="Q192" i="22"/>
  <c r="R128" i="22"/>
  <c r="R110" i="22"/>
  <c r="BK443" i="22"/>
  <c r="K375" i="22"/>
  <c r="BE375" i="22" s="1"/>
  <c r="BK262" i="22"/>
  <c r="K140" i="22"/>
  <c r="BE140" i="22"/>
  <c r="BK298" i="22"/>
  <c r="K128" i="22"/>
  <c r="BE128" i="22" s="1"/>
  <c r="BK426" i="22"/>
  <c r="K411" i="22"/>
  <c r="BE411" i="22" s="1"/>
  <c r="BK372" i="22"/>
  <c r="BK310" i="22"/>
  <c r="BK251" i="22"/>
  <c r="K204" i="22"/>
  <c r="BE204" i="22" s="1"/>
  <c r="BK146" i="22"/>
  <c r="R430" i="23"/>
  <c r="Q411" i="23"/>
  <c r="Q399" i="23"/>
  <c r="R352" i="23"/>
  <c r="Q316" i="23"/>
  <c r="R286" i="23"/>
  <c r="R246" i="23"/>
  <c r="Q157" i="23"/>
  <c r="R135" i="23"/>
  <c r="R94" i="23"/>
  <c r="K434" i="23"/>
  <c r="R417" i="23"/>
  <c r="R391" i="23"/>
  <c r="R281" i="23"/>
  <c r="R251" i="23"/>
  <c r="Q198" i="23"/>
  <c r="Q117" i="23"/>
  <c r="R434" i="23"/>
  <c r="R399" i="23"/>
  <c r="R381" i="23"/>
  <c r="Q360" i="23"/>
  <c r="Q310" i="23"/>
  <c r="Q246" i="23"/>
  <c r="Q204" i="23"/>
  <c r="R169" i="23"/>
  <c r="Q129" i="23"/>
  <c r="K414" i="23"/>
  <c r="BE414" i="23"/>
  <c r="K391" i="23"/>
  <c r="BE391" i="23"/>
  <c r="BK369" i="23"/>
  <c r="BK328" i="23"/>
  <c r="K262" i="23"/>
  <c r="BE262" i="23"/>
  <c r="K210" i="23"/>
  <c r="BE210" i="23"/>
  <c r="K157" i="23"/>
  <c r="BE157" i="23"/>
  <c r="BK111" i="23"/>
  <c r="BK430" i="23"/>
  <c r="K278" i="23"/>
  <c r="BE278" i="23"/>
  <c r="K204" i="23"/>
  <c r="BE204" i="23"/>
  <c r="K140" i="23"/>
  <c r="BE140" i="23"/>
  <c r="R301" i="2"/>
  <c r="R253" i="2"/>
  <c r="R223" i="2"/>
  <c r="R191" i="2"/>
  <c r="R178" i="2"/>
  <c r="R134" i="2"/>
  <c r="Q322" i="2"/>
  <c r="Q301" i="2"/>
  <c r="R256" i="2"/>
  <c r="R226" i="2"/>
  <c r="Q191" i="2"/>
  <c r="R184" i="2"/>
  <c r="Q151" i="2"/>
  <c r="BK126" i="2"/>
  <c r="R285" i="2"/>
  <c r="Q253" i="2"/>
  <c r="Q215" i="2"/>
  <c r="R189" i="2"/>
  <c r="Q162" i="2"/>
  <c r="Q139" i="2"/>
  <c r="BK322" i="2"/>
  <c r="K256" i="2"/>
  <c r="BE256" i="2" s="1"/>
  <c r="K215" i="2"/>
  <c r="BE215" i="2" s="1"/>
  <c r="K270" i="2"/>
  <c r="BE270" i="2" s="1"/>
  <c r="K209" i="2"/>
  <c r="BE209" i="2" s="1"/>
  <c r="K189" i="2"/>
  <c r="BE189" i="2" s="1"/>
  <c r="BK134" i="2"/>
  <c r="BK301" i="2"/>
  <c r="K275" i="2"/>
  <c r="BE275" i="2" s="1"/>
  <c r="BK212" i="2"/>
  <c r="BK178" i="2"/>
  <c r="BK139" i="2"/>
  <c r="R274" i="3"/>
  <c r="Q229" i="3"/>
  <c r="Q202" i="3"/>
  <c r="R162" i="3"/>
  <c r="Q143" i="3"/>
  <c r="R106" i="3"/>
  <c r="Q277" i="3"/>
  <c r="R247" i="3"/>
  <c r="R213" i="3"/>
  <c r="R176" i="3"/>
  <c r="R115" i="3"/>
  <c r="R277" i="3"/>
  <c r="Q263" i="3"/>
  <c r="Q218" i="3"/>
  <c r="Q198" i="3"/>
  <c r="Q186" i="3"/>
  <c r="R149" i="3"/>
  <c r="K255" i="3"/>
  <c r="BE255" i="3" s="1"/>
  <c r="K183" i="3"/>
  <c r="BE183" i="3" s="1"/>
  <c r="BK106" i="3"/>
  <c r="K271" i="3"/>
  <c r="BE271" i="3"/>
  <c r="K229" i="3"/>
  <c r="BE229" i="3"/>
  <c r="K218" i="3"/>
  <c r="BE218" i="3"/>
  <c r="K135" i="3"/>
  <c r="BE135" i="3"/>
  <c r="K226" i="3"/>
  <c r="BE226" i="3"/>
  <c r="BK180" i="3"/>
  <c r="K152" i="3"/>
  <c r="BE152" i="3" s="1"/>
  <c r="Q232" i="4"/>
  <c r="R187" i="4"/>
  <c r="Q177" i="4"/>
  <c r="R142" i="4"/>
  <c r="R96" i="4"/>
  <c r="Q212" i="4"/>
  <c r="R201" i="4"/>
  <c r="Q153" i="4"/>
  <c r="Q120" i="4"/>
  <c r="Q248" i="4"/>
  <c r="Q209" i="4"/>
  <c r="Q187" i="4"/>
  <c r="R172" i="4"/>
  <c r="Q158" i="4"/>
  <c r="Q130" i="4"/>
  <c r="K248" i="4"/>
  <c r="BE248" i="4"/>
  <c r="K193" i="4"/>
  <c r="BE193" i="4"/>
  <c r="BK149" i="4"/>
  <c r="BK198" i="4"/>
  <c r="BK201" i="4"/>
  <c r="BK167" i="4"/>
  <c r="K139" i="4"/>
  <c r="BE139" i="4"/>
  <c r="BK105" i="4"/>
  <c r="R245" i="5"/>
  <c r="Q236" i="5"/>
  <c r="R191" i="5"/>
  <c r="R183" i="5"/>
  <c r="Q164" i="5"/>
  <c r="Q126" i="5"/>
  <c r="Q254" i="5"/>
  <c r="Q212" i="5"/>
  <c r="R172" i="5"/>
  <c r="R162" i="5"/>
  <c r="Q135" i="5"/>
  <c r="Q106" i="5"/>
  <c r="Q220" i="5"/>
  <c r="Q183" i="5"/>
  <c r="R159" i="5"/>
  <c r="Q139" i="5"/>
  <c r="BK252" i="5"/>
  <c r="K228" i="5"/>
  <c r="BE228" i="5"/>
  <c r="BK178" i="5"/>
  <c r="K152" i="5"/>
  <c r="BE152" i="5" s="1"/>
  <c r="K250" i="5"/>
  <c r="BE250" i="5" s="1"/>
  <c r="BK174" i="5"/>
  <c r="BK126" i="5"/>
  <c r="BK172" i="5"/>
  <c r="Q327" i="6"/>
  <c r="R311" i="6"/>
  <c r="R277" i="6"/>
  <c r="Q237" i="6"/>
  <c r="R210" i="6"/>
  <c r="Q189" i="6"/>
  <c r="R150" i="6"/>
  <c r="Q97" i="6"/>
  <c r="R303" i="6"/>
  <c r="R253" i="6"/>
  <c r="Q220" i="6"/>
  <c r="R181" i="6"/>
  <c r="Q159" i="6"/>
  <c r="R116" i="6"/>
  <c r="R320" i="6"/>
  <c r="Q277" i="6"/>
  <c r="Q275" i="6"/>
  <c r="Q246" i="6"/>
  <c r="R220" i="6"/>
  <c r="Q191" i="6"/>
  <c r="R167" i="6"/>
  <c r="Q128" i="6"/>
  <c r="K275" i="6"/>
  <c r="BE275" i="6"/>
  <c r="BK246" i="6"/>
  <c r="K196" i="6"/>
  <c r="BE196" i="6" s="1"/>
  <c r="BK314" i="6"/>
  <c r="BK139" i="6"/>
  <c r="BK280" i="6"/>
  <c r="K237" i="6"/>
  <c r="BE237" i="6"/>
  <c r="BK201" i="6"/>
  <c r="K172" i="6"/>
  <c r="BE172" i="6" s="1"/>
  <c r="BK144" i="6"/>
  <c r="K97" i="6"/>
  <c r="BE97" i="6"/>
  <c r="R279" i="7"/>
  <c r="Q252" i="7"/>
  <c r="R199" i="7"/>
  <c r="Q175" i="7"/>
  <c r="R158" i="7"/>
  <c r="R106" i="7"/>
  <c r="R252" i="7"/>
  <c r="R216" i="7"/>
  <c r="R192" i="7"/>
  <c r="R155" i="7"/>
  <c r="Q135" i="7"/>
  <c r="Q106" i="7"/>
  <c r="Q285" i="7"/>
  <c r="Q234" i="7"/>
  <c r="Q192" i="7"/>
  <c r="Q182" i="7"/>
  <c r="Q138" i="7"/>
  <c r="BK221" i="7"/>
  <c r="K282" i="7"/>
  <c r="BE282" i="7"/>
  <c r="K213" i="7"/>
  <c r="BE213" i="7"/>
  <c r="BK117" i="7"/>
  <c r="BK260" i="7"/>
  <c r="K192" i="7"/>
  <c r="BE192" i="7"/>
  <c r="K155" i="7"/>
  <c r="BE155" i="7"/>
  <c r="Q320" i="8"/>
  <c r="Q280" i="8"/>
  <c r="Q231" i="8"/>
  <c r="R196" i="8"/>
  <c r="Q150" i="8"/>
  <c r="R327" i="8"/>
  <c r="R277" i="8"/>
  <c r="Q264" i="8"/>
  <c r="Q234" i="8"/>
  <c r="Q217" i="8"/>
  <c r="Q199" i="8"/>
  <c r="R183" i="8"/>
  <c r="R172" i="8"/>
  <c r="Q163" i="8"/>
  <c r="Q156" i="8"/>
  <c r="Q118" i="8"/>
  <c r="Q107" i="8"/>
  <c r="Q327" i="8"/>
  <c r="R311" i="8"/>
  <c r="R303" i="8"/>
  <c r="R280" i="8"/>
  <c r="R264" i="8"/>
  <c r="R243" i="8"/>
  <c r="R231" i="8"/>
  <c r="Q228" i="8"/>
  <c r="R186" i="8"/>
  <c r="R144" i="8"/>
  <c r="R107" i="8"/>
  <c r="K306" i="8"/>
  <c r="BE306" i="8"/>
  <c r="BK246" i="8"/>
  <c r="BK189" i="8"/>
  <c r="BK136" i="8"/>
  <c r="BK240" i="8"/>
  <c r="BK167" i="8"/>
  <c r="BK118" i="8"/>
  <c r="K298" i="8"/>
  <c r="BE298" i="8"/>
  <c r="K210" i="8"/>
  <c r="BE210" i="8"/>
  <c r="K97" i="8"/>
  <c r="BE97" i="8"/>
  <c r="Q320" i="9"/>
  <c r="Q269" i="9"/>
  <c r="Q246" i="9"/>
  <c r="Q228" i="9"/>
  <c r="R194" i="9"/>
  <c r="R177" i="9"/>
  <c r="Q156" i="9"/>
  <c r="Q118" i="9"/>
  <c r="Q325" i="9"/>
  <c r="Q298" i="9"/>
  <c r="Q264" i="9"/>
  <c r="R214" i="9"/>
  <c r="R199" i="9"/>
  <c r="R172" i="9"/>
  <c r="R144" i="9"/>
  <c r="R136" i="9"/>
  <c r="R107" i="9"/>
  <c r="R228" i="9"/>
  <c r="Q194" i="9"/>
  <c r="Q163" i="9"/>
  <c r="R116" i="9"/>
  <c r="K317" i="9"/>
  <c r="BE317" i="9" s="1"/>
  <c r="K181" i="9"/>
  <c r="BE181" i="9" s="1"/>
  <c r="BK290" i="9"/>
  <c r="BK261" i="9"/>
  <c r="BK246" i="9"/>
  <c r="K205" i="9"/>
  <c r="BE205" i="9"/>
  <c r="BK183" i="9"/>
  <c r="K150" i="9"/>
  <c r="BE150" i="9" s="1"/>
  <c r="BK159" i="9"/>
  <c r="Q236" i="10"/>
  <c r="Q217" i="10"/>
  <c r="Q187" i="10"/>
  <c r="Q171" i="10"/>
  <c r="Q154" i="10"/>
  <c r="R134" i="10"/>
  <c r="Q259" i="10"/>
  <c r="Q247" i="10"/>
  <c r="Q209" i="10"/>
  <c r="Q176" i="10"/>
  <c r="R122" i="10"/>
  <c r="K150" i="10"/>
  <c r="R131" i="10"/>
  <c r="K250" i="10"/>
  <c r="BE250" i="10" s="1"/>
  <c r="BK137" i="10"/>
  <c r="BK228" i="10"/>
  <c r="K169" i="10"/>
  <c r="BE169" i="10" s="1"/>
  <c r="BK122" i="10"/>
  <c r="K198" i="10"/>
  <c r="BE198" i="10"/>
  <c r="R249" i="11"/>
  <c r="R184" i="11"/>
  <c r="R139" i="11"/>
  <c r="Q125" i="11"/>
  <c r="Q257" i="11"/>
  <c r="Q235" i="11"/>
  <c r="R204" i="11"/>
  <c r="R193" i="11"/>
  <c r="Q167" i="11"/>
  <c r="R142" i="11"/>
  <c r="Q252" i="11"/>
  <c r="Q222" i="11"/>
  <c r="Q198" i="11"/>
  <c r="Q184" i="11"/>
  <c r="Q158" i="11"/>
  <c r="R149" i="11"/>
  <c r="R130" i="11"/>
  <c r="Q96" i="11"/>
  <c r="K184" i="11"/>
  <c r="BE184" i="11"/>
  <c r="BK120" i="11"/>
  <c r="K246" i="11"/>
  <c r="BE246" i="11" s="1"/>
  <c r="K198" i="11"/>
  <c r="BE198" i="11" s="1"/>
  <c r="K158" i="11"/>
  <c r="BE158" i="11" s="1"/>
  <c r="K189" i="11"/>
  <c r="BE189" i="11" s="1"/>
  <c r="Q306" i="12"/>
  <c r="Q264" i="12"/>
  <c r="R249" i="12"/>
  <c r="R205" i="12"/>
  <c r="Q159" i="12"/>
  <c r="R97" i="12"/>
  <c r="Q314" i="12"/>
  <c r="Q275" i="12"/>
  <c r="R231" i="12"/>
  <c r="Q210" i="12"/>
  <c r="R189" i="12"/>
  <c r="Q153" i="12"/>
  <c r="Q97" i="12"/>
  <c r="Q303" i="12"/>
  <c r="R261" i="12"/>
  <c r="R234" i="12"/>
  <c r="Q189" i="12"/>
  <c r="Q172" i="12"/>
  <c r="R139" i="12"/>
  <c r="K311" i="12"/>
  <c r="BE311" i="12"/>
  <c r="K243" i="12"/>
  <c r="BE243" i="12"/>
  <c r="BK199" i="12"/>
  <c r="BK159" i="12"/>
  <c r="K314" i="12"/>
  <c r="BE314" i="12"/>
  <c r="K246" i="12"/>
  <c r="BE246" i="12"/>
  <c r="K217" i="12"/>
  <c r="BE217" i="12"/>
  <c r="K191" i="12"/>
  <c r="BE191" i="12"/>
  <c r="BK163" i="12"/>
  <c r="BK116" i="12"/>
  <c r="K269" i="12"/>
  <c r="BE269" i="12"/>
  <c r="BK181" i="12"/>
  <c r="K139" i="12"/>
  <c r="BE139" i="12" s="1"/>
  <c r="R447" i="13"/>
  <c r="Q433" i="13"/>
  <c r="Q427" i="13"/>
  <c r="R401" i="13"/>
  <c r="Q383" i="13"/>
  <c r="Q369" i="13"/>
  <c r="Q358" i="13"/>
  <c r="R304" i="13"/>
  <c r="Q282" i="13"/>
  <c r="R243" i="13"/>
  <c r="R207" i="13"/>
  <c r="R153" i="13"/>
  <c r="Q99" i="13"/>
  <c r="R424" i="13"/>
  <c r="R379" i="13"/>
  <c r="Q352" i="13"/>
  <c r="R298" i="13"/>
  <c r="Q255" i="13"/>
  <c r="R189" i="13"/>
  <c r="R147" i="13"/>
  <c r="R427" i="13"/>
  <c r="R409" i="13"/>
  <c r="R388" i="13"/>
  <c r="R352" i="13"/>
  <c r="R310" i="13"/>
  <c r="R255" i="13"/>
  <c r="Q189" i="13"/>
  <c r="R141" i="13"/>
  <c r="R94" i="13"/>
  <c r="BK409" i="13"/>
  <c r="K358" i="13"/>
  <c r="BE358" i="13" s="1"/>
  <c r="K328" i="13"/>
  <c r="BE328" i="13" s="1"/>
  <c r="BK292" i="13"/>
  <c r="BK261" i="13"/>
  <c r="BK213" i="13"/>
  <c r="BK147" i="13"/>
  <c r="BK433" i="13"/>
  <c r="BK284" i="13"/>
  <c r="K153" i="13"/>
  <c r="BE153" i="13" s="1"/>
  <c r="K437" i="13"/>
  <c r="BE437" i="13" s="1"/>
  <c r="K366" i="13"/>
  <c r="BE366" i="13" s="1"/>
  <c r="K189" i="13"/>
  <c r="BE189" i="13" s="1"/>
  <c r="Q443" i="14"/>
  <c r="Q379" i="14"/>
  <c r="Q225" i="14"/>
  <c r="Q171" i="14"/>
  <c r="R135" i="14"/>
  <c r="Q358" i="14"/>
  <c r="Q285" i="14"/>
  <c r="R207" i="14"/>
  <c r="Q159" i="14"/>
  <c r="R111" i="14"/>
  <c r="K417" i="14"/>
  <c r="Q384" i="14"/>
  <c r="R346" i="14"/>
  <c r="R311" i="14"/>
  <c r="R231" i="14"/>
  <c r="Q135" i="14"/>
  <c r="BK436" i="14"/>
  <c r="BK393" i="14"/>
  <c r="BK352" i="14"/>
  <c r="BK285" i="14"/>
  <c r="K231" i="14"/>
  <c r="BE231" i="14" s="1"/>
  <c r="BK165" i="14"/>
  <c r="BK94" i="14"/>
  <c r="K311" i="14"/>
  <c r="BE311" i="14" s="1"/>
  <c r="BK225" i="14"/>
  <c r="BK123" i="14"/>
  <c r="BK358" i="14"/>
  <c r="K213" i="14"/>
  <c r="BE213" i="14"/>
  <c r="BK111" i="14"/>
  <c r="R552" i="15"/>
  <c r="R540" i="15"/>
  <c r="R526" i="15"/>
  <c r="R521" i="15"/>
  <c r="R506" i="15"/>
  <c r="Q482" i="15"/>
  <c r="R476" i="15"/>
  <c r="Q465" i="15"/>
  <c r="R442" i="15"/>
  <c r="Q394" i="15"/>
  <c r="Q352" i="15"/>
  <c r="Q318" i="15"/>
  <c r="R279" i="15"/>
  <c r="R243" i="15"/>
  <c r="R201" i="15"/>
  <c r="R509" i="15"/>
  <c r="R491" i="15"/>
  <c r="Q469" i="15"/>
  <c r="R436" i="15"/>
  <c r="R394" i="15"/>
  <c r="Q370" i="15"/>
  <c r="R328" i="15"/>
  <c r="R297" i="15"/>
  <c r="Q231" i="15"/>
  <c r="R177" i="15"/>
  <c r="Q99" i="15"/>
  <c r="Q555" i="15"/>
  <c r="Q526" i="15"/>
  <c r="Q503" i="15"/>
  <c r="Q461" i="15"/>
  <c r="Q412" i="15"/>
  <c r="R370" i="15"/>
  <c r="Q315" i="15"/>
  <c r="Q291" i="15"/>
  <c r="R273" i="15"/>
  <c r="R249" i="15"/>
  <c r="R159" i="15"/>
  <c r="R123" i="15"/>
  <c r="BK537" i="15"/>
  <c r="K482" i="15"/>
  <c r="BE482" i="15"/>
  <c r="BK382" i="15"/>
  <c r="BK267" i="15"/>
  <c r="BK123" i="15"/>
  <c r="BK495" i="15"/>
  <c r="BK424" i="15"/>
  <c r="BK328" i="15"/>
  <c r="BK147" i="15"/>
  <c r="K94" i="15"/>
  <c r="BE94" i="15" s="1"/>
  <c r="BK456" i="15"/>
  <c r="BK334" i="15"/>
  <c r="K279" i="15"/>
  <c r="BE279" i="15" s="1"/>
  <c r="Q303" i="16"/>
  <c r="R242" i="16"/>
  <c r="R177" i="16"/>
  <c r="R129" i="16"/>
  <c r="R362" i="16"/>
  <c r="Q339" i="16"/>
  <c r="R313" i="16"/>
  <c r="Q274" i="16"/>
  <c r="Q213" i="16"/>
  <c r="Q147" i="16"/>
  <c r="Q362" i="16"/>
  <c r="Q336" i="16"/>
  <c r="Q292" i="16"/>
  <c r="Q245" i="16"/>
  <c r="Q201" i="16"/>
  <c r="Q117" i="16"/>
  <c r="K355" i="16"/>
  <c r="BE355" i="16" s="1"/>
  <c r="K256" i="16"/>
  <c r="BE256" i="16" s="1"/>
  <c r="BK324" i="16"/>
  <c r="K195" i="16"/>
  <c r="BE195" i="16"/>
  <c r="K358" i="16"/>
  <c r="BE358" i="16"/>
  <c r="BK331" i="16"/>
  <c r="K309" i="16"/>
  <c r="BE309" i="16" s="1"/>
  <c r="BK242" i="16"/>
  <c r="K153" i="16"/>
  <c r="BE153" i="16"/>
  <c r="R420" i="17"/>
  <c r="R387" i="17"/>
  <c r="Q369" i="17"/>
  <c r="R322" i="17"/>
  <c r="Q287" i="17"/>
  <c r="Q255" i="17"/>
  <c r="Q195" i="17"/>
  <c r="Q135" i="17"/>
  <c r="Q436" i="17"/>
  <c r="R417" i="17"/>
  <c r="R369" i="17"/>
  <c r="Q322" i="17"/>
  <c r="R255" i="17"/>
  <c r="R195" i="17"/>
  <c r="R153" i="17"/>
  <c r="R123" i="17"/>
  <c r="R99" i="17"/>
  <c r="R402" i="17"/>
  <c r="R379" i="17"/>
  <c r="R267" i="17"/>
  <c r="R213" i="17"/>
  <c r="R141" i="17"/>
  <c r="K433" i="17"/>
  <c r="BE433" i="17"/>
  <c r="BK371" i="17"/>
  <c r="BK177" i="17"/>
  <c r="BK443" i="17"/>
  <c r="BK393" i="17"/>
  <c r="K310" i="17"/>
  <c r="BE310" i="17"/>
  <c r="K273" i="17"/>
  <c r="BE273" i="17"/>
  <c r="BK171" i="17"/>
  <c r="BK99" i="17"/>
  <c r="K292" i="17"/>
  <c r="BE292" i="17"/>
  <c r="K213" i="17"/>
  <c r="BE213" i="17"/>
  <c r="R455" i="18"/>
  <c r="R408" i="18"/>
  <c r="R358" i="18"/>
  <c r="R328" i="18"/>
  <c r="R308" i="18"/>
  <c r="R237" i="18"/>
  <c r="Q165" i="18"/>
  <c r="R105" i="18"/>
  <c r="Q470" i="18"/>
  <c r="R443" i="18"/>
  <c r="R405" i="18"/>
  <c r="Q364" i="18"/>
  <c r="Q279" i="18"/>
  <c r="Q219" i="18"/>
  <c r="R165" i="18"/>
  <c r="R99" i="18"/>
  <c r="Q467" i="18"/>
  <c r="R446" i="18"/>
  <c r="Q422" i="18"/>
  <c r="Q358" i="18"/>
  <c r="Q311" i="18"/>
  <c r="Q255" i="18"/>
  <c r="Q207" i="18"/>
  <c r="R159" i="18"/>
  <c r="R135" i="18"/>
  <c r="R111" i="18"/>
  <c r="K458" i="18"/>
  <c r="BE458" i="18"/>
  <c r="BK153" i="18"/>
  <c r="K434" i="18"/>
  <c r="BE434" i="18" s="1"/>
  <c r="BK393" i="18"/>
  <c r="K279" i="18"/>
  <c r="BE279" i="18"/>
  <c r="BK135" i="18"/>
  <c r="BK437" i="18"/>
  <c r="BK399" i="18"/>
  <c r="K308" i="18"/>
  <c r="BE308" i="18" s="1"/>
  <c r="BK249" i="18"/>
  <c r="K207" i="18"/>
  <c r="BE207" i="18"/>
  <c r="BK129" i="18"/>
  <c r="R433" i="19"/>
  <c r="R411" i="19"/>
  <c r="Q371" i="19"/>
  <c r="Q334" i="19"/>
  <c r="Q282" i="19"/>
  <c r="Q225" i="19"/>
  <c r="Q183" i="19"/>
  <c r="R153" i="19"/>
  <c r="R117" i="19"/>
  <c r="Q443" i="19"/>
  <c r="R420" i="19"/>
  <c r="R387" i="19"/>
  <c r="Q352" i="19"/>
  <c r="Q298" i="19"/>
  <c r="R249" i="19"/>
  <c r="R171" i="19"/>
  <c r="R123" i="19"/>
  <c r="R414" i="19"/>
  <c r="Q369" i="19"/>
  <c r="Q310" i="19"/>
  <c r="Q273" i="19"/>
  <c r="Q177" i="19"/>
  <c r="BK433" i="19"/>
  <c r="BK379" i="19"/>
  <c r="BK316" i="19"/>
  <c r="K237" i="19"/>
  <c r="BE237" i="19"/>
  <c r="K129" i="19"/>
  <c r="BE129" i="19"/>
  <c r="BK429" i="19"/>
  <c r="BK384" i="19"/>
  <c r="BK322" i="19"/>
  <c r="K219" i="19"/>
  <c r="BE219" i="19" s="1"/>
  <c r="K141" i="19"/>
  <c r="BE141" i="19" s="1"/>
  <c r="K411" i="19"/>
  <c r="BE411" i="19" s="1"/>
  <c r="BK207" i="19"/>
  <c r="R433" i="20"/>
  <c r="R405" i="20"/>
  <c r="Q375" i="20"/>
  <c r="R334" i="20"/>
  <c r="R279" i="20"/>
  <c r="Q159" i="20"/>
  <c r="Q111" i="20"/>
  <c r="R426" i="20"/>
  <c r="K384" i="20"/>
  <c r="R322" i="20"/>
  <c r="Q273" i="20"/>
  <c r="R207" i="20"/>
  <c r="R141" i="20"/>
  <c r="R436" i="20"/>
  <c r="R420" i="20"/>
  <c r="R408" i="20"/>
  <c r="R393" i="20"/>
  <c r="Q358" i="20"/>
  <c r="R310" i="20"/>
  <c r="Q255" i="20"/>
  <c r="Q195" i="20"/>
  <c r="Q153" i="20"/>
  <c r="Q117" i="20"/>
  <c r="K436" i="20"/>
  <c r="BE436" i="20" s="1"/>
  <c r="BK328" i="20"/>
  <c r="BK129" i="20"/>
  <c r="K414" i="20"/>
  <c r="BE414" i="20" s="1"/>
  <c r="K346" i="20"/>
  <c r="BE346" i="20" s="1"/>
  <c r="BK261" i="20"/>
  <c r="K165" i="20"/>
  <c r="BE165" i="20"/>
  <c r="BK99" i="20"/>
  <c r="BK334" i="20"/>
  <c r="K249" i="20"/>
  <c r="BE249" i="20"/>
  <c r="R361" i="21"/>
  <c r="R331" i="21"/>
  <c r="R313" i="21"/>
  <c r="Q280" i="21"/>
  <c r="R240" i="21"/>
  <c r="R213" i="21"/>
  <c r="R183" i="21"/>
  <c r="R147" i="21"/>
  <c r="R99" i="21"/>
  <c r="Q354" i="21"/>
  <c r="Q342" i="21"/>
  <c r="Q318" i="21"/>
  <c r="R300" i="21"/>
  <c r="Q262" i="21"/>
  <c r="Q153" i="21"/>
  <c r="R123" i="21"/>
  <c r="Q105" i="21"/>
  <c r="BK339" i="21"/>
  <c r="K242" i="21"/>
  <c r="BE242" i="21"/>
  <c r="BK171" i="21"/>
  <c r="K111" i="21"/>
  <c r="BE111" i="21" s="1"/>
  <c r="K345" i="21"/>
  <c r="BE345" i="21" s="1"/>
  <c r="BK313" i="21"/>
  <c r="BK268" i="21"/>
  <c r="BK183" i="21"/>
  <c r="K303" i="21"/>
  <c r="BE303" i="21"/>
  <c r="R423" i="22"/>
  <c r="Q377" i="22"/>
  <c r="K310" i="22"/>
  <c r="R268" i="22"/>
  <c r="R175" i="22"/>
  <c r="K116" i="22"/>
  <c r="R436" i="22"/>
  <c r="Q408" i="22"/>
  <c r="R385" i="22"/>
  <c r="Q358" i="22"/>
  <c r="Q292" i="22"/>
  <c r="Q262" i="22"/>
  <c r="Q222" i="22"/>
  <c r="Q186" i="22"/>
  <c r="R140" i="22"/>
  <c r="Q92" i="22"/>
  <c r="Q400" i="22"/>
  <c r="R388" i="22"/>
  <c r="Q364" i="22"/>
  <c r="Q328" i="22"/>
  <c r="R272" i="22"/>
  <c r="Q198" i="22"/>
  <c r="R146" i="22"/>
  <c r="K400" i="22"/>
  <c r="BE400" i="22" s="1"/>
  <c r="BK328" i="22"/>
  <c r="K157" i="22"/>
  <c r="BE157" i="22"/>
  <c r="K439" i="22"/>
  <c r="BE439" i="22"/>
  <c r="BK286" i="22"/>
  <c r="BK429" i="22"/>
  <c r="BK388" i="22"/>
  <c r="BK316" i="22"/>
  <c r="BK245" i="22"/>
  <c r="K198" i="22"/>
  <c r="BE198" i="22" s="1"/>
  <c r="K134" i="22"/>
  <c r="BE134" i="22" s="1"/>
  <c r="Q427" i="23"/>
  <c r="Q381" i="23"/>
  <c r="Q352" i="23"/>
  <c r="R310" i="23"/>
  <c r="R274" i="23"/>
  <c r="Q251" i="23"/>
  <c r="R216" i="23"/>
  <c r="R111" i="23"/>
  <c r="Q346" i="23"/>
  <c r="Q278" i="23"/>
  <c r="R240" i="23"/>
  <c r="R180" i="23"/>
  <c r="Q111" i="23"/>
  <c r="Q437" i="23"/>
  <c r="R408" i="23"/>
  <c r="R365" i="23"/>
  <c r="Q322" i="23"/>
  <c r="Q286" i="23"/>
  <c r="Q257" i="23"/>
  <c r="Q210" i="23"/>
  <c r="R186" i="23"/>
  <c r="R163" i="23"/>
  <c r="BK423" i="23"/>
  <c r="BK402" i="23"/>
  <c r="K381" i="23"/>
  <c r="BE381" i="23" s="1"/>
  <c r="BK373" i="23"/>
  <c r="K352" i="23"/>
  <c r="BE352" i="23"/>
  <c r="K316" i="23"/>
  <c r="BE316" i="23"/>
  <c r="BK257" i="23"/>
  <c r="K135" i="23"/>
  <c r="BE135" i="23" s="1"/>
  <c r="BK434" i="23"/>
  <c r="BK322" i="23"/>
  <c r="K274" i="23"/>
  <c r="BE274" i="23" s="1"/>
  <c r="BK198" i="23"/>
  <c r="BK129" i="23"/>
  <c r="X95" i="3" l="1"/>
  <c r="V95" i="7"/>
  <c r="V95" i="3"/>
  <c r="T95" i="7"/>
  <c r="T94" i="7" s="1"/>
  <c r="X95" i="7"/>
  <c r="T95" i="3"/>
  <c r="BK96" i="2"/>
  <c r="K96" i="2"/>
  <c r="K63" i="2" s="1"/>
  <c r="T96" i="2"/>
  <c r="X96" i="2"/>
  <c r="R96" i="2"/>
  <c r="T115" i="2"/>
  <c r="X115" i="2"/>
  <c r="R115" i="2"/>
  <c r="J64" i="2"/>
  <c r="T144" i="2"/>
  <c r="V144" i="2"/>
  <c r="X144" i="2"/>
  <c r="R144" i="2"/>
  <c r="J65" i="2" s="1"/>
  <c r="V166" i="2"/>
  <c r="X166" i="2"/>
  <c r="R166" i="2"/>
  <c r="T175" i="2"/>
  <c r="X175" i="2"/>
  <c r="R175" i="2"/>
  <c r="J69" i="2"/>
  <c r="T199" i="2"/>
  <c r="V199" i="2"/>
  <c r="X199" i="2"/>
  <c r="R199" i="2"/>
  <c r="J70" i="2" s="1"/>
  <c r="T247" i="2"/>
  <c r="X247" i="2"/>
  <c r="Q247" i="2"/>
  <c r="I71" i="2" s="1"/>
  <c r="T274" i="2"/>
  <c r="X274" i="2"/>
  <c r="R274" i="2"/>
  <c r="J72" i="2" s="1"/>
  <c r="T319" i="2"/>
  <c r="T318" i="2"/>
  <c r="X319" i="2"/>
  <c r="X318" i="2" s="1"/>
  <c r="R319" i="2"/>
  <c r="R318" i="2"/>
  <c r="J73" i="2"/>
  <c r="T114" i="3"/>
  <c r="V114" i="3"/>
  <c r="X114" i="3"/>
  <c r="Q114" i="3"/>
  <c r="I64" i="3" s="1"/>
  <c r="R114" i="3"/>
  <c r="J64" i="3" s="1"/>
  <c r="T148" i="3"/>
  <c r="V148" i="3"/>
  <c r="X148" i="3"/>
  <c r="Q148" i="3"/>
  <c r="I65" i="3"/>
  <c r="V228" i="3"/>
  <c r="Q228" i="3"/>
  <c r="I71" i="3" s="1"/>
  <c r="T284" i="3"/>
  <c r="T283" i="3" s="1"/>
  <c r="R284" i="3"/>
  <c r="R283" i="3" s="1"/>
  <c r="J72" i="3" s="1"/>
  <c r="T95" i="4"/>
  <c r="R95" i="4"/>
  <c r="J63" i="4" s="1"/>
  <c r="V110" i="4"/>
  <c r="Q110" i="4"/>
  <c r="I64" i="4" s="1"/>
  <c r="V135" i="4"/>
  <c r="R135" i="4"/>
  <c r="J65" i="4" s="1"/>
  <c r="T157" i="4"/>
  <c r="Q157" i="4"/>
  <c r="I68" i="4"/>
  <c r="R157" i="4"/>
  <c r="J68" i="4" s="1"/>
  <c r="V166" i="4"/>
  <c r="R166" i="4"/>
  <c r="J69" i="4" s="1"/>
  <c r="T192" i="4"/>
  <c r="R192" i="4"/>
  <c r="J70" i="4"/>
  <c r="X214" i="4"/>
  <c r="V105" i="5"/>
  <c r="X125" i="5"/>
  <c r="V147" i="5"/>
  <c r="R147" i="5"/>
  <c r="J68" i="5" s="1"/>
  <c r="T155" i="5"/>
  <c r="R155" i="5"/>
  <c r="J69" i="5" s="1"/>
  <c r="Q177" i="5"/>
  <c r="I70" i="5" s="1"/>
  <c r="T193" i="5"/>
  <c r="R193" i="5"/>
  <c r="J71" i="5" s="1"/>
  <c r="V249" i="5"/>
  <c r="V248" i="5"/>
  <c r="Q249" i="5"/>
  <c r="Q248" i="5" s="1"/>
  <c r="I72" i="5" s="1"/>
  <c r="R96" i="6"/>
  <c r="V115" i="6"/>
  <c r="Q115" i="6"/>
  <c r="I64" i="6" s="1"/>
  <c r="V149" i="6"/>
  <c r="V95" i="6" s="1"/>
  <c r="X149" i="6"/>
  <c r="Q171" i="6"/>
  <c r="I68" i="6" s="1"/>
  <c r="R171" i="6"/>
  <c r="V180" i="6"/>
  <c r="R180" i="6"/>
  <c r="J69" i="6" s="1"/>
  <c r="V204" i="6"/>
  <c r="R204" i="6"/>
  <c r="J70" i="6" s="1"/>
  <c r="Q252" i="6"/>
  <c r="I71" i="6"/>
  <c r="T279" i="6"/>
  <c r="Q279" i="6"/>
  <c r="I72" i="6" s="1"/>
  <c r="X324" i="6"/>
  <c r="X323" i="6" s="1"/>
  <c r="V114" i="7"/>
  <c r="Q114" i="7"/>
  <c r="I64" i="7"/>
  <c r="T148" i="7"/>
  <c r="X148" i="7"/>
  <c r="X178" i="7"/>
  <c r="X202" i="7"/>
  <c r="Q233" i="7"/>
  <c r="I71" i="7" s="1"/>
  <c r="V289" i="7"/>
  <c r="V288" i="7"/>
  <c r="X289" i="7"/>
  <c r="X288" i="7" s="1"/>
  <c r="X96" i="8"/>
  <c r="BK115" i="8"/>
  <c r="K115" i="8" s="1"/>
  <c r="K64" i="8" s="1"/>
  <c r="R115" i="8"/>
  <c r="J64" i="8"/>
  <c r="V149" i="8"/>
  <c r="R149" i="8"/>
  <c r="J65" i="8" s="1"/>
  <c r="Q171" i="8"/>
  <c r="V180" i="8"/>
  <c r="Q204" i="8"/>
  <c r="I70" i="8" s="1"/>
  <c r="X252" i="8"/>
  <c r="T279" i="8"/>
  <c r="R279" i="8"/>
  <c r="J72" i="8" s="1"/>
  <c r="T324" i="8"/>
  <c r="T323" i="8" s="1"/>
  <c r="R324" i="8"/>
  <c r="R323" i="8" s="1"/>
  <c r="J73" i="8" s="1"/>
  <c r="T96" i="9"/>
  <c r="Q96" i="9"/>
  <c r="I63" i="9" s="1"/>
  <c r="T115" i="9"/>
  <c r="Q115" i="9"/>
  <c r="I64" i="9" s="1"/>
  <c r="T149" i="9"/>
  <c r="Q149" i="9"/>
  <c r="I65" i="9" s="1"/>
  <c r="V171" i="9"/>
  <c r="R171" i="9"/>
  <c r="J68" i="9"/>
  <c r="T180" i="9"/>
  <c r="Q180" i="9"/>
  <c r="I69" i="9" s="1"/>
  <c r="T204" i="9"/>
  <c r="Q204" i="9"/>
  <c r="I70" i="9" s="1"/>
  <c r="T252" i="9"/>
  <c r="Q252" i="9"/>
  <c r="I71" i="9" s="1"/>
  <c r="R279" i="9"/>
  <c r="J72" i="9" s="1"/>
  <c r="Q324" i="9"/>
  <c r="I74" i="9" s="1"/>
  <c r="V106" i="10"/>
  <c r="R106" i="10"/>
  <c r="J64" i="10"/>
  <c r="T127" i="10"/>
  <c r="R127" i="10"/>
  <c r="J65" i="10" s="1"/>
  <c r="T149" i="10"/>
  <c r="Q149" i="10"/>
  <c r="T157" i="10"/>
  <c r="Q157" i="10"/>
  <c r="I69" i="10"/>
  <c r="T179" i="10"/>
  <c r="Q179" i="10"/>
  <c r="I70" i="10" s="1"/>
  <c r="T197" i="10"/>
  <c r="Q197" i="10"/>
  <c r="I71" i="10" s="1"/>
  <c r="T254" i="10"/>
  <c r="T253" i="10"/>
  <c r="X254" i="10"/>
  <c r="X253" i="10" s="1"/>
  <c r="T95" i="11"/>
  <c r="V110" i="11"/>
  <c r="Q110" i="11"/>
  <c r="I64" i="11" s="1"/>
  <c r="T135" i="11"/>
  <c r="R135" i="11"/>
  <c r="J65" i="11" s="1"/>
  <c r="T166" i="11"/>
  <c r="Q166" i="11"/>
  <c r="I69" i="11"/>
  <c r="V192" i="11"/>
  <c r="Q192" i="11"/>
  <c r="I70" i="11" s="1"/>
  <c r="T212" i="11"/>
  <c r="R212" i="11"/>
  <c r="J71" i="11" s="1"/>
  <c r="V96" i="12"/>
  <c r="Q96" i="12"/>
  <c r="T115" i="12"/>
  <c r="R115" i="12"/>
  <c r="J64" i="12" s="1"/>
  <c r="V149" i="12"/>
  <c r="R149" i="12"/>
  <c r="J65" i="12" s="1"/>
  <c r="V171" i="12"/>
  <c r="R171" i="12"/>
  <c r="J68" i="12" s="1"/>
  <c r="V180" i="12"/>
  <c r="X204" i="12"/>
  <c r="X252" i="12"/>
  <c r="X170" i="12" s="1"/>
  <c r="T279" i="12"/>
  <c r="X279" i="12"/>
  <c r="R324" i="12"/>
  <c r="J74" i="12"/>
  <c r="T93" i="13"/>
  <c r="R93" i="13"/>
  <c r="T286" i="13"/>
  <c r="X286" i="13"/>
  <c r="X92" i="13" s="1"/>
  <c r="V365" i="13"/>
  <c r="V364" i="13" s="1"/>
  <c r="R365" i="13"/>
  <c r="J66" i="13"/>
  <c r="Q374" i="13"/>
  <c r="T387" i="13"/>
  <c r="R387" i="13"/>
  <c r="J69" i="13"/>
  <c r="R405" i="13"/>
  <c r="R404" i="13" s="1"/>
  <c r="J70" i="13" s="1"/>
  <c r="X93" i="14"/>
  <c r="R310" i="14"/>
  <c r="J64" i="14" s="1"/>
  <c r="T365" i="14"/>
  <c r="T364" i="14"/>
  <c r="T92" i="14" s="1"/>
  <c r="Q365" i="14"/>
  <c r="I66" i="14" s="1"/>
  <c r="V374" i="14"/>
  <c r="X383" i="14"/>
  <c r="T401" i="14"/>
  <c r="T400" i="14" s="1"/>
  <c r="Q401" i="14"/>
  <c r="I71" i="14"/>
  <c r="X93" i="15"/>
  <c r="R322" i="15"/>
  <c r="J64" i="15" s="1"/>
  <c r="V455" i="15"/>
  <c r="V454" i="15" s="1"/>
  <c r="R455" i="15"/>
  <c r="J66" i="15" s="1"/>
  <c r="X464" i="15"/>
  <c r="X481" i="15"/>
  <c r="T502" i="15"/>
  <c r="T501" i="15" s="1"/>
  <c r="Q502" i="15"/>
  <c r="Q501" i="15" s="1"/>
  <c r="I70" i="15" s="1"/>
  <c r="V93" i="16"/>
  <c r="R93" i="16"/>
  <c r="J63" i="16" s="1"/>
  <c r="T244" i="16"/>
  <c r="Q244" i="16"/>
  <c r="I64" i="16"/>
  <c r="V299" i="16"/>
  <c r="V298" i="16" s="1"/>
  <c r="R299" i="16"/>
  <c r="R298" i="16"/>
  <c r="J65" i="16" s="1"/>
  <c r="T308" i="16"/>
  <c r="V317" i="16"/>
  <c r="R317" i="16"/>
  <c r="J69" i="16" s="1"/>
  <c r="Q335" i="16"/>
  <c r="Q334" i="16" s="1"/>
  <c r="I70" i="16" s="1"/>
  <c r="T93" i="17"/>
  <c r="Q93" i="17"/>
  <c r="T286" i="17"/>
  <c r="X286" i="17"/>
  <c r="T365" i="17"/>
  <c r="T364" i="17" s="1"/>
  <c r="Q365" i="17"/>
  <c r="I66" i="17"/>
  <c r="V374" i="17"/>
  <c r="X383" i="17"/>
  <c r="R383" i="17"/>
  <c r="J69" i="17"/>
  <c r="T401" i="17"/>
  <c r="T400" i="17" s="1"/>
  <c r="R401" i="17"/>
  <c r="J71" i="17"/>
  <c r="T93" i="18"/>
  <c r="R433" i="18"/>
  <c r="R432" i="18" s="1"/>
  <c r="J70" i="18"/>
  <c r="V93" i="19"/>
  <c r="Q93" i="19"/>
  <c r="V286" i="19"/>
  <c r="Q286" i="19"/>
  <c r="I64" i="19" s="1"/>
  <c r="T365" i="19"/>
  <c r="T364" i="19" s="1"/>
  <c r="V365" i="19"/>
  <c r="V364" i="19" s="1"/>
  <c r="Q365" i="19"/>
  <c r="I66" i="19" s="1"/>
  <c r="T374" i="19"/>
  <c r="X374" i="19"/>
  <c r="R374" i="19"/>
  <c r="T383" i="19"/>
  <c r="X383" i="19"/>
  <c r="R383" i="19"/>
  <c r="J69" i="19" s="1"/>
  <c r="V401" i="19"/>
  <c r="V400" i="19"/>
  <c r="R401" i="19"/>
  <c r="J71" i="19" s="1"/>
  <c r="V93" i="20"/>
  <c r="Q93" i="20"/>
  <c r="I63" i="20" s="1"/>
  <c r="R93" i="20"/>
  <c r="T286" i="20"/>
  <c r="V286" i="20"/>
  <c r="X286" i="20"/>
  <c r="R286" i="20"/>
  <c r="J64" i="20" s="1"/>
  <c r="T365" i="20"/>
  <c r="T364" i="20" s="1"/>
  <c r="T92" i="20" s="1"/>
  <c r="X365" i="20"/>
  <c r="X364" i="20" s="1"/>
  <c r="R365" i="20"/>
  <c r="R364" i="20" s="1"/>
  <c r="J65" i="20" s="1"/>
  <c r="T374" i="20"/>
  <c r="V374" i="20"/>
  <c r="Q374" i="20"/>
  <c r="I68" i="20" s="1"/>
  <c r="R374" i="20"/>
  <c r="T383" i="20"/>
  <c r="V383" i="20"/>
  <c r="X383" i="20"/>
  <c r="Q383" i="20"/>
  <c r="I69" i="20"/>
  <c r="R383" i="20"/>
  <c r="J69" i="20" s="1"/>
  <c r="T401" i="20"/>
  <c r="T400" i="20"/>
  <c r="V401" i="20"/>
  <c r="V400" i="20" s="1"/>
  <c r="X401" i="20"/>
  <c r="X400" i="20"/>
  <c r="Q401" i="20"/>
  <c r="I71" i="20" s="1"/>
  <c r="R401" i="20"/>
  <c r="J71" i="20"/>
  <c r="T93" i="21"/>
  <c r="V93" i="21"/>
  <c r="V244" i="21"/>
  <c r="V308" i="21"/>
  <c r="Q308" i="21"/>
  <c r="BK317" i="21"/>
  <c r="K317" i="21" s="1"/>
  <c r="K69" i="21" s="1"/>
  <c r="V317" i="21"/>
  <c r="Q317" i="21"/>
  <c r="I69" i="21" s="1"/>
  <c r="R317" i="21"/>
  <c r="J69" i="21" s="1"/>
  <c r="T335" i="21"/>
  <c r="T334" i="21" s="1"/>
  <c r="X335" i="21"/>
  <c r="X334" i="21" s="1"/>
  <c r="R335" i="21"/>
  <c r="R334" i="21" s="1"/>
  <c r="J70" i="21" s="1"/>
  <c r="T170" i="3"/>
  <c r="V170" i="3"/>
  <c r="Q170" i="3"/>
  <c r="V179" i="3"/>
  <c r="Q179" i="3"/>
  <c r="I69" i="3" s="1"/>
  <c r="V201" i="3"/>
  <c r="Q201" i="3"/>
  <c r="I70" i="3" s="1"/>
  <c r="X228" i="3"/>
  <c r="X284" i="3"/>
  <c r="X283" i="3"/>
  <c r="X95" i="4"/>
  <c r="X110" i="4"/>
  <c r="X135" i="4"/>
  <c r="V157" i="4"/>
  <c r="Q166" i="4"/>
  <c r="I69" i="4" s="1"/>
  <c r="X192" i="4"/>
  <c r="Q192" i="4"/>
  <c r="I70" i="4" s="1"/>
  <c r="T214" i="4"/>
  <c r="Q214" i="4"/>
  <c r="I71" i="4"/>
  <c r="X105" i="5"/>
  <c r="X94" i="5" s="1"/>
  <c r="Q105" i="5"/>
  <c r="I64" i="5"/>
  <c r="T125" i="5"/>
  <c r="Q125" i="5"/>
  <c r="I65" i="5" s="1"/>
  <c r="T147" i="5"/>
  <c r="Q147" i="5"/>
  <c r="V155" i="5"/>
  <c r="Q155" i="5"/>
  <c r="I69" i="5"/>
  <c r="T177" i="5"/>
  <c r="X177" i="5"/>
  <c r="X193" i="5"/>
  <c r="X249" i="5"/>
  <c r="X248" i="5" s="1"/>
  <c r="T96" i="6"/>
  <c r="X96" i="6"/>
  <c r="T115" i="6"/>
  <c r="X115" i="6"/>
  <c r="R149" i="6"/>
  <c r="J65" i="6" s="1"/>
  <c r="X171" i="6"/>
  <c r="T180" i="6"/>
  <c r="Q180" i="6"/>
  <c r="I69" i="6" s="1"/>
  <c r="T204" i="6"/>
  <c r="Q204" i="6"/>
  <c r="I70" i="6" s="1"/>
  <c r="T252" i="6"/>
  <c r="X252" i="6"/>
  <c r="R279" i="6"/>
  <c r="J72" i="6" s="1"/>
  <c r="V324" i="6"/>
  <c r="V323" i="6"/>
  <c r="R324" i="6"/>
  <c r="J74" i="6" s="1"/>
  <c r="X114" i="7"/>
  <c r="X94" i="7"/>
  <c r="Q148" i="7"/>
  <c r="I65" i="7" s="1"/>
  <c r="V170" i="7"/>
  <c r="Q170" i="7"/>
  <c r="T178" i="7"/>
  <c r="Q178" i="7"/>
  <c r="I69" i="7" s="1"/>
  <c r="T202" i="7"/>
  <c r="Q202" i="7"/>
  <c r="I70" i="7" s="1"/>
  <c r="T233" i="7"/>
  <c r="X233" i="7"/>
  <c r="Q289" i="7"/>
  <c r="Q288" i="7" s="1"/>
  <c r="I72" i="7" s="1"/>
  <c r="V96" i="8"/>
  <c r="R96" i="8"/>
  <c r="V115" i="8"/>
  <c r="Q115" i="8"/>
  <c r="I64" i="8"/>
  <c r="T149" i="8"/>
  <c r="Q149" i="8"/>
  <c r="I65" i="8" s="1"/>
  <c r="V171" i="8"/>
  <c r="R171" i="8"/>
  <c r="T180" i="8"/>
  <c r="X180" i="8"/>
  <c r="R180" i="8"/>
  <c r="J69" i="8" s="1"/>
  <c r="V204" i="8"/>
  <c r="R204" i="8"/>
  <c r="J70" i="8"/>
  <c r="T252" i="8"/>
  <c r="Q252" i="8"/>
  <c r="I71" i="8" s="1"/>
  <c r="X279" i="8"/>
  <c r="X324" i="8"/>
  <c r="X323" i="8" s="1"/>
  <c r="V96" i="9"/>
  <c r="R96" i="9"/>
  <c r="J63" i="9" s="1"/>
  <c r="X115" i="9"/>
  <c r="X149" i="9"/>
  <c r="BK171" i="9"/>
  <c r="K171" i="9" s="1"/>
  <c r="K68" i="9" s="1"/>
  <c r="X171" i="9"/>
  <c r="V180" i="9"/>
  <c r="R180" i="9"/>
  <c r="J69" i="9" s="1"/>
  <c r="V204" i="9"/>
  <c r="R204" i="9"/>
  <c r="J70" i="9" s="1"/>
  <c r="V252" i="9"/>
  <c r="T279" i="9"/>
  <c r="X279" i="9"/>
  <c r="T324" i="9"/>
  <c r="T323" i="9" s="1"/>
  <c r="X324" i="9"/>
  <c r="X323" i="9"/>
  <c r="T106" i="10"/>
  <c r="T94" i="10" s="1"/>
  <c r="X106" i="10"/>
  <c r="V127" i="10"/>
  <c r="Q127" i="10"/>
  <c r="I65" i="10" s="1"/>
  <c r="BK149" i="10"/>
  <c r="K149" i="10"/>
  <c r="K68" i="10" s="1"/>
  <c r="X157" i="10"/>
  <c r="X179" i="10"/>
  <c r="X197" i="10"/>
  <c r="X148" i="10" s="1"/>
  <c r="R254" i="10"/>
  <c r="R253" i="10" s="1"/>
  <c r="J72" i="10" s="1"/>
  <c r="BK95" i="11"/>
  <c r="K95" i="11" s="1"/>
  <c r="K63" i="11" s="1"/>
  <c r="X95" i="11"/>
  <c r="R95" i="11"/>
  <c r="R110" i="11"/>
  <c r="J64" i="11" s="1"/>
  <c r="X135" i="11"/>
  <c r="V157" i="11"/>
  <c r="Q157" i="11"/>
  <c r="I68" i="11" s="1"/>
  <c r="X166" i="11"/>
  <c r="X192" i="11"/>
  <c r="X156" i="11" s="1"/>
  <c r="X212" i="11"/>
  <c r="X96" i="12"/>
  <c r="X115" i="12"/>
  <c r="X149" i="12"/>
  <c r="T171" i="12"/>
  <c r="X180" i="12"/>
  <c r="R180" i="12"/>
  <c r="J69" i="12"/>
  <c r="V204" i="12"/>
  <c r="R204" i="12"/>
  <c r="J70" i="12" s="1"/>
  <c r="V252" i="12"/>
  <c r="R252" i="12"/>
  <c r="J71" i="12" s="1"/>
  <c r="V279" i="12"/>
  <c r="Q279" i="12"/>
  <c r="I72" i="12" s="1"/>
  <c r="T324" i="12"/>
  <c r="T323" i="12" s="1"/>
  <c r="Q324" i="12"/>
  <c r="Q323" i="12" s="1"/>
  <c r="I73" i="12" s="1"/>
  <c r="V93" i="13"/>
  <c r="V92" i="13"/>
  <c r="Q93" i="13"/>
  <c r="V286" i="13"/>
  <c r="Q286" i="13"/>
  <c r="I64" i="13"/>
  <c r="T365" i="13"/>
  <c r="T364" i="13" s="1"/>
  <c r="Q365" i="13"/>
  <c r="Q364" i="13"/>
  <c r="I65" i="13" s="1"/>
  <c r="T374" i="13"/>
  <c r="T373" i="13" s="1"/>
  <c r="X374" i="13"/>
  <c r="X387" i="13"/>
  <c r="T405" i="13"/>
  <c r="T404" i="13" s="1"/>
  <c r="Q405" i="13"/>
  <c r="Q404" i="13" s="1"/>
  <c r="Q93" i="14"/>
  <c r="T310" i="14"/>
  <c r="X310" i="14"/>
  <c r="X365" i="14"/>
  <c r="X364" i="14" s="1"/>
  <c r="BK374" i="14"/>
  <c r="K374" i="14"/>
  <c r="K68" i="14" s="1"/>
  <c r="X374" i="14"/>
  <c r="X373" i="14" s="1"/>
  <c r="R374" i="14"/>
  <c r="J68" i="14" s="1"/>
  <c r="V383" i="14"/>
  <c r="R383" i="14"/>
  <c r="J69" i="14"/>
  <c r="X401" i="14"/>
  <c r="X400" i="14" s="1"/>
  <c r="T93" i="15"/>
  <c r="Q93" i="15"/>
  <c r="T322" i="15"/>
  <c r="X322" i="15"/>
  <c r="T455" i="15"/>
  <c r="T454" i="15"/>
  <c r="Q455" i="15"/>
  <c r="Q454" i="15" s="1"/>
  <c r="I65" i="15" s="1"/>
  <c r="V464" i="15"/>
  <c r="R464" i="15"/>
  <c r="V481" i="15"/>
  <c r="Q481" i="15"/>
  <c r="I69" i="15"/>
  <c r="R502" i="15"/>
  <c r="R501" i="15" s="1"/>
  <c r="J70" i="15" s="1"/>
  <c r="T93" i="16"/>
  <c r="X93" i="16"/>
  <c r="V244" i="16"/>
  <c r="X244" i="16"/>
  <c r="T299" i="16"/>
  <c r="T298" i="16" s="1"/>
  <c r="Q299" i="16"/>
  <c r="I66" i="16" s="1"/>
  <c r="X308" i="16"/>
  <c r="Q308" i="16"/>
  <c r="X317" i="16"/>
  <c r="T335" i="16"/>
  <c r="T334" i="16"/>
  <c r="X335" i="16"/>
  <c r="X334" i="16" s="1"/>
  <c r="X93" i="17"/>
  <c r="R286" i="17"/>
  <c r="J64" i="17" s="1"/>
  <c r="X365" i="17"/>
  <c r="X364" i="17"/>
  <c r="X92" i="17" s="1"/>
  <c r="T374" i="17"/>
  <c r="Q374" i="17"/>
  <c r="I68" i="17"/>
  <c r="T383" i="17"/>
  <c r="Q383" i="17"/>
  <c r="I69" i="17" s="1"/>
  <c r="X401" i="17"/>
  <c r="X400" i="17"/>
  <c r="V93" i="18"/>
  <c r="Q93" i="18"/>
  <c r="I63" i="18" s="1"/>
  <c r="V310" i="18"/>
  <c r="R310" i="18"/>
  <c r="J64" i="18" s="1"/>
  <c r="V389" i="18"/>
  <c r="V388" i="18"/>
  <c r="R389" i="18"/>
  <c r="R388" i="18" s="1"/>
  <c r="Q398" i="18"/>
  <c r="V415" i="18"/>
  <c r="Q415" i="18"/>
  <c r="I69" i="18" s="1"/>
  <c r="X433" i="18"/>
  <c r="X432" i="18" s="1"/>
  <c r="V93" i="23"/>
  <c r="X93" i="23"/>
  <c r="Q93" i="23"/>
  <c r="I63" i="23" s="1"/>
  <c r="X280" i="23"/>
  <c r="Q280" i="23"/>
  <c r="I64" i="23"/>
  <c r="T359" i="23"/>
  <c r="T358" i="23" s="1"/>
  <c r="V359" i="23"/>
  <c r="V358" i="23"/>
  <c r="R359" i="23"/>
  <c r="J66" i="23" s="1"/>
  <c r="T368" i="23"/>
  <c r="X368" i="23"/>
  <c r="R368" i="23"/>
  <c r="J68" i="23" s="1"/>
  <c r="T377" i="23"/>
  <c r="X377" i="23"/>
  <c r="R395" i="23"/>
  <c r="R394" i="23" s="1"/>
  <c r="J70" i="23" s="1"/>
  <c r="V96" i="2"/>
  <c r="Q96" i="2"/>
  <c r="I63" i="2" s="1"/>
  <c r="BK115" i="2"/>
  <c r="K115" i="2"/>
  <c r="K64" i="2" s="1"/>
  <c r="V115" i="2"/>
  <c r="Q115" i="2"/>
  <c r="I64" i="2"/>
  <c r="Q144" i="2"/>
  <c r="I65" i="2" s="1"/>
  <c r="T166" i="2"/>
  <c r="T165" i="2"/>
  <c r="Q166" i="2"/>
  <c r="V175" i="2"/>
  <c r="Q175" i="2"/>
  <c r="I69" i="2"/>
  <c r="Q199" i="2"/>
  <c r="I70" i="2" s="1"/>
  <c r="V247" i="2"/>
  <c r="R247" i="2"/>
  <c r="J71" i="2" s="1"/>
  <c r="V274" i="2"/>
  <c r="Q274" i="2"/>
  <c r="I72" i="2"/>
  <c r="BK319" i="2"/>
  <c r="K319" i="2" s="1"/>
  <c r="K74" i="2" s="1"/>
  <c r="V319" i="2"/>
  <c r="V318" i="2" s="1"/>
  <c r="Q319" i="2"/>
  <c r="Q318" i="2"/>
  <c r="I73" i="2"/>
  <c r="R148" i="3"/>
  <c r="J65" i="3" s="1"/>
  <c r="X170" i="3"/>
  <c r="R170" i="3"/>
  <c r="T179" i="3"/>
  <c r="X179" i="3"/>
  <c r="R179" i="3"/>
  <c r="J69" i="3"/>
  <c r="T201" i="3"/>
  <c r="X201" i="3"/>
  <c r="R201" i="3"/>
  <c r="J70" i="3"/>
  <c r="T228" i="3"/>
  <c r="R228" i="3"/>
  <c r="J71" i="3" s="1"/>
  <c r="V284" i="3"/>
  <c r="V283" i="3" s="1"/>
  <c r="Q284" i="3"/>
  <c r="Q283" i="3" s="1"/>
  <c r="I72" i="3" s="1"/>
  <c r="BK95" i="4"/>
  <c r="K95" i="4" s="1"/>
  <c r="K63" i="4" s="1"/>
  <c r="V95" i="4"/>
  <c r="Q95" i="4"/>
  <c r="T110" i="4"/>
  <c r="R110" i="4"/>
  <c r="J64" i="4" s="1"/>
  <c r="T135" i="4"/>
  <c r="Q135" i="4"/>
  <c r="I65" i="4"/>
  <c r="BK157" i="4"/>
  <c r="K157" i="4" s="1"/>
  <c r="K68" i="4" s="1"/>
  <c r="X157" i="4"/>
  <c r="T166" i="4"/>
  <c r="X166" i="4"/>
  <c r="V192" i="4"/>
  <c r="V214" i="4"/>
  <c r="R214" i="4"/>
  <c r="J71" i="4" s="1"/>
  <c r="T105" i="5"/>
  <c r="T94" i="5"/>
  <c r="R105" i="5"/>
  <c r="J64" i="5" s="1"/>
  <c r="V125" i="5"/>
  <c r="R125" i="5"/>
  <c r="J65" i="5" s="1"/>
  <c r="X147" i="5"/>
  <c r="X155" i="5"/>
  <c r="V177" i="5"/>
  <c r="R177" i="5"/>
  <c r="J70" i="5" s="1"/>
  <c r="V193" i="5"/>
  <c r="Q193" i="5"/>
  <c r="I71" i="5" s="1"/>
  <c r="T249" i="5"/>
  <c r="T248" i="5"/>
  <c r="R249" i="5"/>
  <c r="J73" i="5" s="1"/>
  <c r="V96" i="6"/>
  <c r="Q96" i="6"/>
  <c r="I63" i="6" s="1"/>
  <c r="R115" i="6"/>
  <c r="J64" i="6"/>
  <c r="T149" i="6"/>
  <c r="Q149" i="6"/>
  <c r="I65" i="6" s="1"/>
  <c r="T171" i="6"/>
  <c r="T170" i="6"/>
  <c r="V171" i="6"/>
  <c r="X180" i="6"/>
  <c r="X204" i="6"/>
  <c r="V252" i="6"/>
  <c r="R252" i="6"/>
  <c r="J71" i="6" s="1"/>
  <c r="V279" i="6"/>
  <c r="X279" i="6"/>
  <c r="T324" i="6"/>
  <c r="T323" i="6" s="1"/>
  <c r="Q324" i="6"/>
  <c r="Q323" i="6"/>
  <c r="I73" i="6" s="1"/>
  <c r="T114" i="7"/>
  <c r="R114" i="7"/>
  <c r="J64" i="7" s="1"/>
  <c r="V148" i="7"/>
  <c r="R148" i="7"/>
  <c r="J65" i="7"/>
  <c r="T170" i="7"/>
  <c r="X170" i="7"/>
  <c r="X169" i="7"/>
  <c r="R170" i="7"/>
  <c r="V178" i="7"/>
  <c r="R178" i="7"/>
  <c r="J69" i="7"/>
  <c r="V202" i="7"/>
  <c r="R202" i="7"/>
  <c r="J70" i="7"/>
  <c r="V233" i="7"/>
  <c r="R233" i="7"/>
  <c r="J71" i="7" s="1"/>
  <c r="T289" i="7"/>
  <c r="T288" i="7"/>
  <c r="R289" i="7"/>
  <c r="R288" i="7" s="1"/>
  <c r="J72" i="7" s="1"/>
  <c r="T96" i="8"/>
  <c r="Q96" i="8"/>
  <c r="I63" i="8" s="1"/>
  <c r="T115" i="8"/>
  <c r="X115" i="8"/>
  <c r="X149" i="8"/>
  <c r="T171" i="8"/>
  <c r="X171" i="8"/>
  <c r="Q180" i="8"/>
  <c r="I69" i="8" s="1"/>
  <c r="T204" i="8"/>
  <c r="X204" i="8"/>
  <c r="V252" i="8"/>
  <c r="R252" i="8"/>
  <c r="J71" i="8" s="1"/>
  <c r="V279" i="8"/>
  <c r="Q279" i="8"/>
  <c r="I72" i="8" s="1"/>
  <c r="V324" i="8"/>
  <c r="V323" i="8"/>
  <c r="Q324" i="8"/>
  <c r="Q323" i="8" s="1"/>
  <c r="I73" i="8" s="1"/>
  <c r="X96" i="9"/>
  <c r="X95" i="9"/>
  <c r="V115" i="9"/>
  <c r="R115" i="9"/>
  <c r="J64" i="9"/>
  <c r="V149" i="9"/>
  <c r="R149" i="9"/>
  <c r="J65" i="9" s="1"/>
  <c r="T171" i="9"/>
  <c r="T170" i="9"/>
  <c r="Q171" i="9"/>
  <c r="X180" i="9"/>
  <c r="X204" i="9"/>
  <c r="X252" i="9"/>
  <c r="R252" i="9"/>
  <c r="J71" i="9" s="1"/>
  <c r="V279" i="9"/>
  <c r="Q279" i="9"/>
  <c r="I72" i="9" s="1"/>
  <c r="V324" i="9"/>
  <c r="V323" i="9"/>
  <c r="R324" i="9"/>
  <c r="R323" i="9" s="1"/>
  <c r="J73" i="9" s="1"/>
  <c r="Q106" i="10"/>
  <c r="I64" i="10"/>
  <c r="X127" i="10"/>
  <c r="V149" i="10"/>
  <c r="X149" i="10"/>
  <c r="R149" i="10"/>
  <c r="V157" i="10"/>
  <c r="R157" i="10"/>
  <c r="J69" i="10"/>
  <c r="V179" i="10"/>
  <c r="R179" i="10"/>
  <c r="J70" i="10"/>
  <c r="V197" i="10"/>
  <c r="R197" i="10"/>
  <c r="J71" i="10" s="1"/>
  <c r="V254" i="10"/>
  <c r="V253" i="10"/>
  <c r="Q254" i="10"/>
  <c r="I73" i="10" s="1"/>
  <c r="V95" i="11"/>
  <c r="Q95" i="11"/>
  <c r="T110" i="11"/>
  <c r="X110" i="11"/>
  <c r="V135" i="11"/>
  <c r="Q135" i="11"/>
  <c r="I65" i="11" s="1"/>
  <c r="T157" i="11"/>
  <c r="X157" i="11"/>
  <c r="R157" i="11"/>
  <c r="V166" i="11"/>
  <c r="R166" i="11"/>
  <c r="J69" i="11"/>
  <c r="T192" i="11"/>
  <c r="R192" i="11"/>
  <c r="J70" i="11"/>
  <c r="V212" i="11"/>
  <c r="Q212" i="11"/>
  <c r="I71" i="11" s="1"/>
  <c r="T96" i="12"/>
  <c r="R96" i="12"/>
  <c r="V115" i="12"/>
  <c r="Q115" i="12"/>
  <c r="I64" i="12"/>
  <c r="T149" i="12"/>
  <c r="Q149" i="12"/>
  <c r="I65" i="12" s="1"/>
  <c r="X171" i="12"/>
  <c r="Q171" i="12"/>
  <c r="I68" i="12" s="1"/>
  <c r="T180" i="12"/>
  <c r="Q180" i="12"/>
  <c r="I69" i="12" s="1"/>
  <c r="T204" i="12"/>
  <c r="Q204" i="12"/>
  <c r="I70" i="12"/>
  <c r="T252" i="12"/>
  <c r="Q252" i="12"/>
  <c r="I71" i="12"/>
  <c r="R279" i="12"/>
  <c r="J72" i="12" s="1"/>
  <c r="V324" i="12"/>
  <c r="V323" i="12"/>
  <c r="X324" i="12"/>
  <c r="X323" i="12" s="1"/>
  <c r="X93" i="13"/>
  <c r="R286" i="13"/>
  <c r="J64" i="13" s="1"/>
  <c r="X365" i="13"/>
  <c r="X364" i="13"/>
  <c r="V374" i="13"/>
  <c r="R374" i="13"/>
  <c r="R373" i="13" s="1"/>
  <c r="J67" i="13" s="1"/>
  <c r="V387" i="13"/>
  <c r="Q387" i="13"/>
  <c r="I69" i="13" s="1"/>
  <c r="V405" i="13"/>
  <c r="V404" i="13"/>
  <c r="X405" i="13"/>
  <c r="X404" i="13" s="1"/>
  <c r="T93" i="14"/>
  <c r="V93" i="14"/>
  <c r="R93" i="14"/>
  <c r="V310" i="14"/>
  <c r="Q310" i="14"/>
  <c r="I64" i="14" s="1"/>
  <c r="V365" i="14"/>
  <c r="V364" i="14"/>
  <c r="R365" i="14"/>
  <c r="R364" i="14" s="1"/>
  <c r="J65" i="14" s="1"/>
  <c r="T374" i="14"/>
  <c r="Q374" i="14"/>
  <c r="I68" i="14" s="1"/>
  <c r="T383" i="14"/>
  <c r="Q383" i="14"/>
  <c r="I69" i="14"/>
  <c r="V401" i="14"/>
  <c r="V400" i="14" s="1"/>
  <c r="R401" i="14"/>
  <c r="R400" i="14"/>
  <c r="J70" i="14" s="1"/>
  <c r="V93" i="15"/>
  <c r="R93" i="15"/>
  <c r="V322" i="15"/>
  <c r="Q322" i="15"/>
  <c r="I64" i="15" s="1"/>
  <c r="X455" i="15"/>
  <c r="X454" i="15"/>
  <c r="T464" i="15"/>
  <c r="Q464" i="15"/>
  <c r="I68" i="15"/>
  <c r="T481" i="15"/>
  <c r="R481" i="15"/>
  <c r="J69" i="15" s="1"/>
  <c r="V502" i="15"/>
  <c r="V501" i="15"/>
  <c r="X502" i="15"/>
  <c r="X501" i="15" s="1"/>
  <c r="Q93" i="16"/>
  <c r="I63" i="16"/>
  <c r="R244" i="16"/>
  <c r="J64" i="16" s="1"/>
  <c r="X299" i="16"/>
  <c r="X298" i="16"/>
  <c r="V308" i="16"/>
  <c r="V307" i="16" s="1"/>
  <c r="R308" i="16"/>
  <c r="R307" i="16"/>
  <c r="J67" i="16" s="1"/>
  <c r="T317" i="16"/>
  <c r="Q317" i="16"/>
  <c r="I69" i="16"/>
  <c r="V335" i="16"/>
  <c r="V334" i="16" s="1"/>
  <c r="R335" i="16"/>
  <c r="R334" i="16"/>
  <c r="J70" i="16" s="1"/>
  <c r="V93" i="17"/>
  <c r="R93" i="17"/>
  <c r="V286" i="17"/>
  <c r="Q286" i="17"/>
  <c r="I64" i="17" s="1"/>
  <c r="V365" i="17"/>
  <c r="V364" i="17"/>
  <c r="R365" i="17"/>
  <c r="R364" i="17" s="1"/>
  <c r="J65" i="17" s="1"/>
  <c r="X374" i="17"/>
  <c r="X373" i="17" s="1"/>
  <c r="R374" i="17"/>
  <c r="J68" i="17"/>
  <c r="V383" i="17"/>
  <c r="V401" i="17"/>
  <c r="V400" i="17" s="1"/>
  <c r="Q401" i="17"/>
  <c r="Q400" i="17"/>
  <c r="I70" i="17" s="1"/>
  <c r="X93" i="18"/>
  <c r="R93" i="18"/>
  <c r="T310" i="18"/>
  <c r="X310" i="18"/>
  <c r="Q310" i="18"/>
  <c r="I64" i="18" s="1"/>
  <c r="T389" i="18"/>
  <c r="T388" i="18"/>
  <c r="X389" i="18"/>
  <c r="X388" i="18" s="1"/>
  <c r="Q389" i="18"/>
  <c r="Q388" i="18"/>
  <c r="I65" i="18"/>
  <c r="T398" i="18"/>
  <c r="V398" i="18"/>
  <c r="V397" i="18"/>
  <c r="X398" i="18"/>
  <c r="R398" i="18"/>
  <c r="T415" i="18"/>
  <c r="X415" i="18"/>
  <c r="R415" i="18"/>
  <c r="J69" i="18" s="1"/>
  <c r="T433" i="18"/>
  <c r="T432" i="18"/>
  <c r="V433" i="18"/>
  <c r="V432" i="18" s="1"/>
  <c r="Q433" i="18"/>
  <c r="Q432" i="18"/>
  <c r="I70" i="18"/>
  <c r="T93" i="19"/>
  <c r="X93" i="19"/>
  <c r="R93" i="19"/>
  <c r="T286" i="19"/>
  <c r="X286" i="19"/>
  <c r="R286" i="19"/>
  <c r="J64" i="19" s="1"/>
  <c r="X365" i="19"/>
  <c r="X364" i="19" s="1"/>
  <c r="R365" i="19"/>
  <c r="J66" i="19"/>
  <c r="V374" i="19"/>
  <c r="Q374" i="19"/>
  <c r="V383" i="19"/>
  <c r="Q383" i="19"/>
  <c r="I69" i="19" s="1"/>
  <c r="T401" i="19"/>
  <c r="T400" i="19" s="1"/>
  <c r="X401" i="19"/>
  <c r="X400" i="19" s="1"/>
  <c r="Q401" i="19"/>
  <c r="Q400" i="19" s="1"/>
  <c r="I70" i="19" s="1"/>
  <c r="T93" i="20"/>
  <c r="X93" i="20"/>
  <c r="X92" i="20"/>
  <c r="X91" i="20" s="1"/>
  <c r="Q286" i="20"/>
  <c r="I64" i="20" s="1"/>
  <c r="V365" i="20"/>
  <c r="V364" i="20" s="1"/>
  <c r="Q365" i="20"/>
  <c r="Q364" i="20" s="1"/>
  <c r="I65" i="20" s="1"/>
  <c r="X374" i="20"/>
  <c r="X373" i="20"/>
  <c r="X93" i="21"/>
  <c r="Q93" i="21"/>
  <c r="R93" i="21"/>
  <c r="T244" i="21"/>
  <c r="X244" i="21"/>
  <c r="Q244" i="21"/>
  <c r="I64" i="21" s="1"/>
  <c r="R244" i="21"/>
  <c r="J64" i="21" s="1"/>
  <c r="T299" i="21"/>
  <c r="T298" i="21" s="1"/>
  <c r="V299" i="21"/>
  <c r="V298" i="21" s="1"/>
  <c r="X299" i="21"/>
  <c r="X298" i="21" s="1"/>
  <c r="Q299" i="21"/>
  <c r="Q298" i="21" s="1"/>
  <c r="I65" i="21"/>
  <c r="R299" i="21"/>
  <c r="R298" i="21"/>
  <c r="J65" i="21" s="1"/>
  <c r="BK308" i="21"/>
  <c r="K308" i="21" s="1"/>
  <c r="K68" i="21" s="1"/>
  <c r="T308" i="21"/>
  <c r="X308" i="21"/>
  <c r="R308" i="21"/>
  <c r="R307" i="21"/>
  <c r="J67" i="21" s="1"/>
  <c r="T317" i="21"/>
  <c r="X317" i="21"/>
  <c r="V335" i="21"/>
  <c r="V334" i="21" s="1"/>
  <c r="Q335" i="21"/>
  <c r="I71" i="21" s="1"/>
  <c r="T91" i="22"/>
  <c r="V91" i="22"/>
  <c r="X91" i="22"/>
  <c r="Q91" i="22"/>
  <c r="R91" i="22"/>
  <c r="T274" i="22"/>
  <c r="V274" i="22"/>
  <c r="X274" i="22"/>
  <c r="Q274" i="22"/>
  <c r="I64" i="22" s="1"/>
  <c r="R274" i="22"/>
  <c r="J64" i="22" s="1"/>
  <c r="T371" i="22"/>
  <c r="T370" i="22" s="1"/>
  <c r="V371" i="22"/>
  <c r="V370" i="22" s="1"/>
  <c r="X371" i="22"/>
  <c r="X370" i="22" s="1"/>
  <c r="Q371" i="22"/>
  <c r="Q370" i="22" s="1"/>
  <c r="I65" i="22" s="1"/>
  <c r="R371" i="22"/>
  <c r="R370" i="22"/>
  <c r="J65" i="22" s="1"/>
  <c r="T381" i="22"/>
  <c r="T380" i="22" s="1"/>
  <c r="V381" i="22"/>
  <c r="V380" i="22" s="1"/>
  <c r="X381" i="22"/>
  <c r="X380" i="22" s="1"/>
  <c r="Q381" i="22"/>
  <c r="Q380" i="22" s="1"/>
  <c r="I68" i="22" s="1"/>
  <c r="R381" i="22"/>
  <c r="R380" i="22"/>
  <c r="J68" i="22" s="1"/>
  <c r="T93" i="23"/>
  <c r="T92" i="23" s="1"/>
  <c r="R93" i="23"/>
  <c r="J63" i="23" s="1"/>
  <c r="T280" i="23"/>
  <c r="V280" i="23"/>
  <c r="R280" i="23"/>
  <c r="J64" i="23" s="1"/>
  <c r="X359" i="23"/>
  <c r="X358" i="23" s="1"/>
  <c r="Q359" i="23"/>
  <c r="Q358" i="23" s="1"/>
  <c r="I65" i="23" s="1"/>
  <c r="BK368" i="23"/>
  <c r="K368" i="23"/>
  <c r="K68" i="23" s="1"/>
  <c r="V368" i="23"/>
  <c r="Q368" i="23"/>
  <c r="V377" i="23"/>
  <c r="Q377" i="23"/>
  <c r="I69" i="23"/>
  <c r="R377" i="23"/>
  <c r="J69" i="23"/>
  <c r="T395" i="23"/>
  <c r="T394" i="23"/>
  <c r="V395" i="23"/>
  <c r="V394" i="23"/>
  <c r="X395" i="23"/>
  <c r="X394" i="23"/>
  <c r="Q395" i="23"/>
  <c r="Q394" i="23"/>
  <c r="I70" i="23" s="1"/>
  <c r="R161" i="2"/>
  <c r="J66" i="2" s="1"/>
  <c r="BK95" i="3"/>
  <c r="K95" i="3" s="1"/>
  <c r="K63" i="3" s="1"/>
  <c r="Q95" i="3"/>
  <c r="I63" i="3"/>
  <c r="R95" i="3"/>
  <c r="R152" i="4"/>
  <c r="J66" i="4" s="1"/>
  <c r="R166" i="6"/>
  <c r="J66" i="6" s="1"/>
  <c r="BK95" i="7"/>
  <c r="K95" i="7" s="1"/>
  <c r="K63" i="7" s="1"/>
  <c r="Q165" i="7"/>
  <c r="I66" i="7"/>
  <c r="Q166" i="9"/>
  <c r="I66" i="9"/>
  <c r="BK95" i="10"/>
  <c r="K95" i="10"/>
  <c r="K63" i="10" s="1"/>
  <c r="R95" i="10"/>
  <c r="J63" i="10" s="1"/>
  <c r="R144" i="10"/>
  <c r="J66" i="10" s="1"/>
  <c r="Q152" i="11"/>
  <c r="I66" i="11" s="1"/>
  <c r="Q256" i="11"/>
  <c r="I73" i="11" s="1"/>
  <c r="Q165" i="3"/>
  <c r="I66" i="3" s="1"/>
  <c r="BK258" i="4"/>
  <c r="K258" i="4" s="1"/>
  <c r="K73" i="4" s="1"/>
  <c r="Q258" i="4"/>
  <c r="I73" i="4"/>
  <c r="R95" i="5"/>
  <c r="Q142" i="5"/>
  <c r="I66" i="5" s="1"/>
  <c r="Q95" i="7"/>
  <c r="Q94" i="7" s="1"/>
  <c r="I62" i="7" s="1"/>
  <c r="Q166" i="8"/>
  <c r="I66" i="8"/>
  <c r="BK166" i="9"/>
  <c r="K166" i="9"/>
  <c r="K66" i="9" s="1"/>
  <c r="BK152" i="11"/>
  <c r="K152" i="11" s="1"/>
  <c r="K66" i="11" s="1"/>
  <c r="R152" i="11"/>
  <c r="J66" i="11"/>
  <c r="BK256" i="11"/>
  <c r="K256" i="11"/>
  <c r="K73" i="11" s="1"/>
  <c r="BK166" i="12"/>
  <c r="K166" i="12" s="1"/>
  <c r="K66" i="12" s="1"/>
  <c r="Q166" i="12"/>
  <c r="I66" i="12"/>
  <c r="BK161" i="2"/>
  <c r="K161" i="2"/>
  <c r="K66" i="2" s="1"/>
  <c r="Q161" i="2"/>
  <c r="I66" i="2" s="1"/>
  <c r="BK165" i="3"/>
  <c r="K165" i="3" s="1"/>
  <c r="K66" i="3" s="1"/>
  <c r="R165" i="3"/>
  <c r="J66" i="3"/>
  <c r="Q152" i="4"/>
  <c r="I66" i="4"/>
  <c r="R258" i="4"/>
  <c r="R257" i="4"/>
  <c r="J72" i="4" s="1"/>
  <c r="Q95" i="5"/>
  <c r="Q94" i="5" s="1"/>
  <c r="R142" i="5"/>
  <c r="J66" i="5" s="1"/>
  <c r="Q166" i="6"/>
  <c r="I66" i="6" s="1"/>
  <c r="R95" i="7"/>
  <c r="R94" i="7" s="1"/>
  <c r="J62" i="7"/>
  <c r="R165" i="7"/>
  <c r="J66" i="7"/>
  <c r="BK166" i="8"/>
  <c r="K166" i="8"/>
  <c r="K66" i="8" s="1"/>
  <c r="R166" i="8"/>
  <c r="J66" i="8" s="1"/>
  <c r="R166" i="9"/>
  <c r="J66" i="9" s="1"/>
  <c r="Q95" i="10"/>
  <c r="BK144" i="10"/>
  <c r="K144" i="10"/>
  <c r="K66" i="10" s="1"/>
  <c r="Q144" i="10"/>
  <c r="I66" i="10" s="1"/>
  <c r="R256" i="11"/>
  <c r="R255" i="11" s="1"/>
  <c r="J72" i="11" s="1"/>
  <c r="R166" i="12"/>
  <c r="J66" i="12"/>
  <c r="J54" i="23"/>
  <c r="F57" i="23"/>
  <c r="J87" i="23"/>
  <c r="BE434" i="23"/>
  <c r="E50" i="23"/>
  <c r="E79" i="22"/>
  <c r="F86" i="22"/>
  <c r="J54" i="22"/>
  <c r="BE116" i="22"/>
  <c r="J56" i="22"/>
  <c r="BE310" i="22"/>
  <c r="E50" i="21"/>
  <c r="F57" i="21"/>
  <c r="J87" i="21"/>
  <c r="J54" i="21"/>
  <c r="E50" i="20"/>
  <c r="J54" i="20"/>
  <c r="F57" i="20"/>
  <c r="BE384" i="20"/>
  <c r="J56" i="20"/>
  <c r="BE443" i="20"/>
  <c r="BE316" i="19"/>
  <c r="J54" i="19"/>
  <c r="F57" i="19"/>
  <c r="E81" i="19"/>
  <c r="J56" i="19"/>
  <c r="E50" i="18"/>
  <c r="J54" i="18"/>
  <c r="F88" i="18"/>
  <c r="J56" i="18"/>
  <c r="J85" i="17"/>
  <c r="J87" i="17"/>
  <c r="F57" i="17"/>
  <c r="E50" i="17"/>
  <c r="E50" i="16"/>
  <c r="J56" i="16"/>
  <c r="J85" i="16"/>
  <c r="F88" i="16"/>
  <c r="BE336" i="16"/>
  <c r="E50" i="15"/>
  <c r="J54" i="15"/>
  <c r="J56" i="15"/>
  <c r="F88" i="15"/>
  <c r="I70" i="13"/>
  <c r="J54" i="14"/>
  <c r="E81" i="14"/>
  <c r="F88" i="14"/>
  <c r="J56" i="14"/>
  <c r="BE417" i="14"/>
  <c r="BE159" i="13"/>
  <c r="E50" i="13"/>
  <c r="J54" i="13"/>
  <c r="F57" i="13"/>
  <c r="J87" i="13"/>
  <c r="E50" i="12"/>
  <c r="J56" i="12"/>
  <c r="BE214" i="12"/>
  <c r="J88" i="12"/>
  <c r="F91" i="12"/>
  <c r="J54" i="11"/>
  <c r="F57" i="11"/>
  <c r="E83" i="11"/>
  <c r="J56" i="11"/>
  <c r="J54" i="10"/>
  <c r="F57" i="10"/>
  <c r="BE150" i="10"/>
  <c r="E50" i="10"/>
  <c r="J56" i="10"/>
  <c r="BE145" i="10"/>
  <c r="J54" i="9"/>
  <c r="F57" i="9"/>
  <c r="J56" i="9"/>
  <c r="E50" i="9"/>
  <c r="J56" i="8"/>
  <c r="E84" i="8"/>
  <c r="J54" i="8"/>
  <c r="F57" i="8"/>
  <c r="J56" i="7"/>
  <c r="J87" i="7"/>
  <c r="E50" i="7"/>
  <c r="F57" i="7"/>
  <c r="E50" i="6"/>
  <c r="J56" i="6"/>
  <c r="J88" i="6"/>
  <c r="F91" i="6"/>
  <c r="J54" i="5"/>
  <c r="F57" i="5"/>
  <c r="J89" i="5"/>
  <c r="E50" i="5"/>
  <c r="F57" i="4"/>
  <c r="E50" i="4"/>
  <c r="J54" i="4"/>
  <c r="J89" i="4"/>
  <c r="J54" i="3"/>
  <c r="F57" i="3"/>
  <c r="J56" i="3"/>
  <c r="E50" i="3"/>
  <c r="J54" i="2"/>
  <c r="J56" i="2"/>
  <c r="E84" i="2"/>
  <c r="F91" i="2"/>
  <c r="F37" i="2"/>
  <c r="BD55" i="1" s="1"/>
  <c r="F39" i="3"/>
  <c r="BF56" i="1" s="1"/>
  <c r="K105" i="4"/>
  <c r="BE105" i="4" s="1"/>
  <c r="BK111" i="4"/>
  <c r="K142" i="4"/>
  <c r="BE142" i="4"/>
  <c r="BK153" i="4"/>
  <c r="BK152" i="4"/>
  <c r="K152" i="4" s="1"/>
  <c r="K66" i="4" s="1"/>
  <c r="BK172" i="4"/>
  <c r="K204" i="4"/>
  <c r="BE204" i="4" s="1"/>
  <c r="BK215" i="4"/>
  <c r="BK136" i="4"/>
  <c r="K96" i="4"/>
  <c r="BE96" i="4" s="1"/>
  <c r="BK139" i="4"/>
  <c r="BK135" i="4" s="1"/>
  <c r="K135" i="4" s="1"/>
  <c r="K65" i="4" s="1"/>
  <c r="K163" i="4"/>
  <c r="BE163" i="4" s="1"/>
  <c r="BK220" i="5"/>
  <c r="BK152" i="5"/>
  <c r="BK147" i="5"/>
  <c r="K147" i="5" s="1"/>
  <c r="K68" i="5" s="1"/>
  <c r="BK156" i="5"/>
  <c r="BK183" i="5"/>
  <c r="BK228" i="5"/>
  <c r="BK254" i="5"/>
  <c r="K159" i="5"/>
  <c r="BE159" i="5"/>
  <c r="K223" i="5"/>
  <c r="BE223" i="5"/>
  <c r="F39" i="5"/>
  <c r="BF58" i="1"/>
  <c r="BK220" i="6"/>
  <c r="BK329" i="6"/>
  <c r="BK324" i="6" s="1"/>
  <c r="K324" i="6"/>
  <c r="K74" i="6" s="1"/>
  <c r="K201" i="6"/>
  <c r="BE201" i="6" s="1"/>
  <c r="BK237" i="6"/>
  <c r="BK261" i="6"/>
  <c r="BK277" i="6"/>
  <c r="K325" i="6"/>
  <c r="BE325" i="6"/>
  <c r="K156" i="6"/>
  <c r="BE156" i="6"/>
  <c r="BK196" i="6"/>
  <c r="BK234" i="6"/>
  <c r="BK320" i="6"/>
  <c r="F37" i="7"/>
  <c r="BD60" i="1" s="1"/>
  <c r="K294" i="7"/>
  <c r="BE294" i="7" s="1"/>
  <c r="K106" i="7"/>
  <c r="BE106" i="7" s="1"/>
  <c r="K117" i="7"/>
  <c r="BE117" i="7" s="1"/>
  <c r="K152" i="7"/>
  <c r="BE152" i="7" s="1"/>
  <c r="K182" i="7"/>
  <c r="BE182" i="7" s="1"/>
  <c r="BK276" i="7"/>
  <c r="F36" i="8"/>
  <c r="BC61" i="1"/>
  <c r="K118" i="8"/>
  <c r="BE118" i="8"/>
  <c r="BK172" i="8"/>
  <c r="BK171" i="8"/>
  <c r="K171" i="8" s="1"/>
  <c r="K68" i="8" s="1"/>
  <c r="K189" i="8"/>
  <c r="BE189" i="8"/>
  <c r="K201" i="8"/>
  <c r="BE201" i="8"/>
  <c r="K240" i="8"/>
  <c r="BE240" i="8"/>
  <c r="BK290" i="8"/>
  <c r="K144" i="8"/>
  <c r="BE144" i="8" s="1"/>
  <c r="K196" i="8"/>
  <c r="BE196" i="8" s="1"/>
  <c r="K269" i="8"/>
  <c r="BE269" i="8" s="1"/>
  <c r="K36" i="9"/>
  <c r="AY62" i="1" s="1"/>
  <c r="BK205" i="9"/>
  <c r="BK234" i="9"/>
  <c r="BK249" i="9"/>
  <c r="BK275" i="9"/>
  <c r="K314" i="9"/>
  <c r="BE314" i="9" s="1"/>
  <c r="F36" i="9"/>
  <c r="BC62" i="1" s="1"/>
  <c r="K228" i="9"/>
  <c r="BE228" i="9" s="1"/>
  <c r="BK280" i="9"/>
  <c r="K36" i="10"/>
  <c r="AY63" i="1"/>
  <c r="K96" i="10"/>
  <c r="BE96" i="10"/>
  <c r="K131" i="10"/>
  <c r="BE131" i="10"/>
  <c r="K171" i="10"/>
  <c r="BE171" i="10"/>
  <c r="BK169" i="10"/>
  <c r="BK193" i="10"/>
  <c r="K244" i="10"/>
  <c r="BE244" i="10"/>
  <c r="K36" i="11"/>
  <c r="AY64" i="1"/>
  <c r="BK179" i="11"/>
  <c r="K257" i="11"/>
  <c r="BE257" i="11" s="1"/>
  <c r="K105" i="11"/>
  <c r="BE105" i="11" s="1"/>
  <c r="K36" i="12"/>
  <c r="AY65" i="1" s="1"/>
  <c r="BK191" i="12"/>
  <c r="K205" i="12"/>
  <c r="BE205" i="12"/>
  <c r="BK249" i="12"/>
  <c r="BK280" i="12"/>
  <c r="BK311" i="12"/>
  <c r="BK329" i="12"/>
  <c r="BK97" i="12"/>
  <c r="BK96" i="12"/>
  <c r="K96" i="12" s="1"/>
  <c r="K63" i="12" s="1"/>
  <c r="K167" i="12"/>
  <c r="BE167" i="12"/>
  <c r="F36" i="12"/>
  <c r="BC65" i="1"/>
  <c r="BK189" i="12"/>
  <c r="BK261" i="12"/>
  <c r="F39" i="13"/>
  <c r="BF66" i="1"/>
  <c r="K279" i="14"/>
  <c r="BE279" i="14"/>
  <c r="K165" i="14"/>
  <c r="BE165" i="14"/>
  <c r="K129" i="14"/>
  <c r="BE129" i="14"/>
  <c r="K340" i="14"/>
  <c r="BE340" i="14"/>
  <c r="K384" i="14"/>
  <c r="BE384" i="14"/>
  <c r="K99" i="15"/>
  <c r="BE99" i="15"/>
  <c r="K117" i="15"/>
  <c r="BE117" i="15"/>
  <c r="K153" i="15"/>
  <c r="BE153" i="15"/>
  <c r="BK165" i="15"/>
  <c r="BK177" i="15"/>
  <c r="K201" i="15"/>
  <c r="BE201" i="15"/>
  <c r="BK219" i="15"/>
  <c r="BK237" i="15"/>
  <c r="BK249" i="15"/>
  <c r="BK261" i="15"/>
  <c r="K273" i="15"/>
  <c r="BE273" i="15"/>
  <c r="BK297" i="15"/>
  <c r="K309" i="15"/>
  <c r="BE309" i="15" s="1"/>
  <c r="K323" i="15"/>
  <c r="BE323" i="15" s="1"/>
  <c r="K346" i="15"/>
  <c r="BE346" i="15" s="1"/>
  <c r="BK370" i="15"/>
  <c r="K418" i="15"/>
  <c r="BE418" i="15"/>
  <c r="BK459" i="15"/>
  <c r="K485" i="15"/>
  <c r="BE485" i="15" s="1"/>
  <c r="K524" i="15"/>
  <c r="BE524" i="15" s="1"/>
  <c r="K456" i="15"/>
  <c r="BE456" i="15" s="1"/>
  <c r="K135" i="15"/>
  <c r="BE135" i="15" s="1"/>
  <c r="K195" i="15"/>
  <c r="BE195" i="15" s="1"/>
  <c r="BK279" i="15"/>
  <c r="K364" i="15"/>
  <c r="BE364" i="15"/>
  <c r="K424" i="15"/>
  <c r="BE424" i="15"/>
  <c r="K469" i="15"/>
  <c r="BE469" i="15"/>
  <c r="K566" i="15"/>
  <c r="BE566" i="15"/>
  <c r="K318" i="15"/>
  <c r="BE318" i="15"/>
  <c r="F39" i="15"/>
  <c r="BF68" i="1"/>
  <c r="K99" i="16"/>
  <c r="BE99" i="16"/>
  <c r="F39" i="17"/>
  <c r="BF70" i="1"/>
  <c r="BK487" i="18"/>
  <c r="BK99" i="18"/>
  <c r="K123" i="18"/>
  <c r="BE123" i="18"/>
  <c r="BK177" i="18"/>
  <c r="K393" i="18"/>
  <c r="BE393" i="18" s="1"/>
  <c r="K437" i="18"/>
  <c r="BE437" i="18" s="1"/>
  <c r="BK141" i="18"/>
  <c r="BK183" i="18"/>
  <c r="BK213" i="18"/>
  <c r="K237" i="18"/>
  <c r="BE237" i="18"/>
  <c r="BK291" i="18"/>
  <c r="K311" i="18"/>
  <c r="BE311" i="18" s="1"/>
  <c r="BK358" i="18"/>
  <c r="BK405" i="18"/>
  <c r="BK398" i="18"/>
  <c r="BK455" i="18"/>
  <c r="BK484" i="18"/>
  <c r="BK117" i="18"/>
  <c r="K390" i="18"/>
  <c r="BE390" i="18" s="1"/>
  <c r="BK429" i="18"/>
  <c r="BK111" i="19"/>
  <c r="K165" i="19"/>
  <c r="BE165" i="19" s="1"/>
  <c r="BK279" i="19"/>
  <c r="K384" i="19"/>
  <c r="BE384" i="19"/>
  <c r="BK135" i="19"/>
  <c r="BK219" i="19"/>
  <c r="BK411" i="19"/>
  <c r="K284" i="19"/>
  <c r="BE284" i="19" s="1"/>
  <c r="BK292" i="19"/>
  <c r="K334" i="19"/>
  <c r="BE334" i="19"/>
  <c r="BK346" i="19"/>
  <c r="BK369" i="19"/>
  <c r="K379" i="19"/>
  <c r="BE379" i="19"/>
  <c r="K408" i="19"/>
  <c r="BE408" i="19"/>
  <c r="K426" i="19"/>
  <c r="BE426" i="19"/>
  <c r="K189" i="19"/>
  <c r="BE189" i="19"/>
  <c r="K225" i="19"/>
  <c r="BE225" i="19"/>
  <c r="K397" i="19"/>
  <c r="BE397" i="19"/>
  <c r="F38" i="20"/>
  <c r="BE73" i="1"/>
  <c r="BK141" i="21"/>
  <c r="BK280" i="21"/>
  <c r="K354" i="21"/>
  <c r="BE354" i="21"/>
  <c r="K313" i="21"/>
  <c r="BE313" i="21"/>
  <c r="K331" i="21"/>
  <c r="BE331" i="21"/>
  <c r="F39" i="21"/>
  <c r="BF74" i="1"/>
  <c r="K268" i="22"/>
  <c r="BE268" i="22"/>
  <c r="K36" i="22"/>
  <c r="AY75" i="1"/>
  <c r="K346" i="23"/>
  <c r="BE346" i="23"/>
  <c r="BK414" i="23"/>
  <c r="K123" i="23"/>
  <c r="BE123" i="23" s="1"/>
  <c r="BK278" i="23"/>
  <c r="K423" i="23"/>
  <c r="BE423" i="23"/>
  <c r="BK135" i="23"/>
  <c r="BK140" i="23"/>
  <c r="BK151" i="23"/>
  <c r="K169" i="23"/>
  <c r="BE169" i="23" s="1"/>
  <c r="BK186" i="23"/>
  <c r="BK192" i="23"/>
  <c r="BK204" i="23"/>
  <c r="BK216" i="23"/>
  <c r="BK228" i="23"/>
  <c r="BK246" i="23"/>
  <c r="K268" i="23"/>
  <c r="BE268" i="23" s="1"/>
  <c r="K322" i="23"/>
  <c r="BE322" i="23" s="1"/>
  <c r="BK411" i="23"/>
  <c r="K387" i="23"/>
  <c r="BE387" i="23"/>
  <c r="K97" i="2"/>
  <c r="BE97" i="2"/>
  <c r="K154" i="2"/>
  <c r="BE154" i="2"/>
  <c r="BK181" i="2"/>
  <c r="BK191" i="2"/>
  <c r="BK215" i="2"/>
  <c r="K158" i="2"/>
  <c r="BE158" i="2" s="1"/>
  <c r="K322" i="2"/>
  <c r="BE322" i="2" s="1"/>
  <c r="K145" i="2"/>
  <c r="BE145" i="2" s="1"/>
  <c r="K155" i="3"/>
  <c r="BE155" i="3" s="1"/>
  <c r="K207" i="3"/>
  <c r="BE207" i="3" s="1"/>
  <c r="K258" i="3"/>
  <c r="BE258" i="3" s="1"/>
  <c r="BK277" i="3"/>
  <c r="BK152" i="3"/>
  <c r="K106" i="3"/>
  <c r="BE106" i="3" s="1"/>
  <c r="BK149" i="3"/>
  <c r="K191" i="3"/>
  <c r="BE191" i="3" s="1"/>
  <c r="BK210" i="3"/>
  <c r="K289" i="3"/>
  <c r="BE289" i="3" s="1"/>
  <c r="BK186" i="3"/>
  <c r="BK248" i="4"/>
  <c r="BK193" i="4"/>
  <c r="K145" i="4"/>
  <c r="BE145" i="4" s="1"/>
  <c r="BK179" i="4"/>
  <c r="BK209" i="4"/>
  <c r="BK245" i="4"/>
  <c r="BK120" i="5"/>
  <c r="BK135" i="5"/>
  <c r="BK162" i="5"/>
  <c r="K167" i="5"/>
  <c r="BE167" i="5"/>
  <c r="BK139" i="5"/>
  <c r="K191" i="5"/>
  <c r="BE191" i="5" s="1"/>
  <c r="K183" i="6"/>
  <c r="BE183" i="6" s="1"/>
  <c r="BK210" i="6"/>
  <c r="BK240" i="6"/>
  <c r="K264" i="6"/>
  <c r="BE264" i="6" s="1"/>
  <c r="BK311" i="6"/>
  <c r="K163" i="6"/>
  <c r="BE163" i="6"/>
  <c r="BK150" i="6"/>
  <c r="K205" i="6"/>
  <c r="BE205" i="6" s="1"/>
  <c r="K314" i="6"/>
  <c r="BE314" i="6" s="1"/>
  <c r="F37" i="6"/>
  <c r="BD59" i="1" s="1"/>
  <c r="K141" i="13"/>
  <c r="BE141" i="13" s="1"/>
  <c r="K304" i="13"/>
  <c r="BE304" i="13" s="1"/>
  <c r="BK430" i="13"/>
  <c r="F38" i="14"/>
  <c r="BE67" i="1"/>
  <c r="K340" i="15"/>
  <c r="BE340" i="15" s="1"/>
  <c r="K430" i="15"/>
  <c r="BE430" i="15"/>
  <c r="BK498" i="15"/>
  <c r="BK141" i="15"/>
  <c r="K526" i="15"/>
  <c r="BE526" i="15"/>
  <c r="K406" i="15"/>
  <c r="BE406" i="15"/>
  <c r="BK448" i="15"/>
  <c r="BK465" i="15"/>
  <c r="BK476" i="15"/>
  <c r="K488" i="15"/>
  <c r="BE488" i="15" s="1"/>
  <c r="BK512" i="15"/>
  <c r="BK540" i="15"/>
  <c r="K552" i="15"/>
  <c r="BE552" i="15"/>
  <c r="K569" i="15"/>
  <c r="BE569" i="15" s="1"/>
  <c r="K147" i="15"/>
  <c r="BE147" i="15"/>
  <c r="K213" i="15"/>
  <c r="BE213" i="15" s="1"/>
  <c r="K315" i="15"/>
  <c r="BE315" i="15"/>
  <c r="BK436" i="15"/>
  <c r="K503" i="15"/>
  <c r="BE503" i="15" s="1"/>
  <c r="K518" i="15"/>
  <c r="BE518" i="15"/>
  <c r="K534" i="15"/>
  <c r="BE534" i="15"/>
  <c r="BK559" i="15"/>
  <c r="BK177" i="16"/>
  <c r="K245" i="16"/>
  <c r="BE245" i="16"/>
  <c r="K268" i="16"/>
  <c r="BE268" i="16"/>
  <c r="K274" i="16"/>
  <c r="BE274" i="16"/>
  <c r="BK305" i="16"/>
  <c r="BK355" i="16"/>
  <c r="F38" i="17"/>
  <c r="BE70" i="1" s="1"/>
  <c r="BK111" i="18"/>
  <c r="K129" i="18"/>
  <c r="BE129" i="18" s="1"/>
  <c r="K153" i="18"/>
  <c r="BE153" i="18"/>
  <c r="K159" i="18"/>
  <c r="BE159" i="18" s="1"/>
  <c r="BK171" i="18"/>
  <c r="BK189" i="18"/>
  <c r="BK201" i="18"/>
  <c r="K219" i="18"/>
  <c r="BE219" i="18" s="1"/>
  <c r="K231" i="18"/>
  <c r="BE231" i="18"/>
  <c r="K255" i="18"/>
  <c r="BE255" i="18" s="1"/>
  <c r="BK279" i="18"/>
  <c r="BK297" i="18"/>
  <c r="BK395" i="18"/>
  <c r="BK389" i="18" s="1"/>
  <c r="K389" i="18" s="1"/>
  <c r="K66" i="18" s="1"/>
  <c r="BK464" i="18"/>
  <c r="K135" i="18"/>
  <c r="BE135" i="18" s="1"/>
  <c r="BK267" i="18"/>
  <c r="K399" i="18"/>
  <c r="BE399" i="18" s="1"/>
  <c r="BK273" i="18"/>
  <c r="K477" i="18"/>
  <c r="BE477" i="18" s="1"/>
  <c r="K195" i="18"/>
  <c r="BE195" i="18" s="1"/>
  <c r="BK243" i="18"/>
  <c r="K346" i="18"/>
  <c r="BE346" i="18" s="1"/>
  <c r="BK434" i="18"/>
  <c r="K94" i="18"/>
  <c r="BE94" i="18" s="1"/>
  <c r="BK316" i="18"/>
  <c r="K449" i="18"/>
  <c r="BE449" i="18"/>
  <c r="K147" i="19"/>
  <c r="BE147" i="19" s="1"/>
  <c r="K171" i="19"/>
  <c r="BE171" i="19"/>
  <c r="K243" i="19"/>
  <c r="BE243" i="19" s="1"/>
  <c r="K267" i="19"/>
  <c r="BE267" i="19"/>
  <c r="K322" i="19"/>
  <c r="BE322" i="19" s="1"/>
  <c r="BK371" i="19"/>
  <c r="K393" i="19"/>
  <c r="BE393" i="19" s="1"/>
  <c r="BK117" i="19"/>
  <c r="K195" i="19"/>
  <c r="BE195" i="19"/>
  <c r="K298" i="19"/>
  <c r="BE298" i="19" s="1"/>
  <c r="K352" i="19"/>
  <c r="BE352" i="19"/>
  <c r="K440" i="19"/>
  <c r="BE440" i="19" s="1"/>
  <c r="K201" i="19"/>
  <c r="BE201" i="19"/>
  <c r="BK375" i="19"/>
  <c r="BK374" i="19" s="1"/>
  <c r="K374" i="19" s="1"/>
  <c r="K68" i="19" s="1"/>
  <c r="K99" i="19"/>
  <c r="BE99" i="19" s="1"/>
  <c r="K261" i="19"/>
  <c r="BE261" i="19"/>
  <c r="F39" i="19"/>
  <c r="BF72" i="1" s="1"/>
  <c r="K147" i="20"/>
  <c r="BE147" i="20"/>
  <c r="K279" i="20"/>
  <c r="BE279" i="20" s="1"/>
  <c r="BK159" i="20"/>
  <c r="BK207" i="20"/>
  <c r="BK366" i="20"/>
  <c r="K429" i="20"/>
  <c r="BE429" i="20" s="1"/>
  <c r="BK284" i="20"/>
  <c r="K36" i="21"/>
  <c r="AY74" i="1" s="1"/>
  <c r="K210" i="22"/>
  <c r="BE210" i="22"/>
  <c r="BK304" i="22"/>
  <c r="BK414" i="22"/>
  <c r="BK151" i="22"/>
  <c r="K346" i="22"/>
  <c r="BE346" i="22" s="1"/>
  <c r="K92" i="22"/>
  <c r="BE92" i="22" s="1"/>
  <c r="BK110" i="22"/>
  <c r="BK128" i="22"/>
  <c r="K169" i="22"/>
  <c r="BE169" i="22" s="1"/>
  <c r="K192" i="22"/>
  <c r="BE192" i="22" s="1"/>
  <c r="K216" i="22"/>
  <c r="BE216" i="22" s="1"/>
  <c r="K240" i="22"/>
  <c r="BE240" i="22" s="1"/>
  <c r="K328" i="22"/>
  <c r="BE328" i="22" s="1"/>
  <c r="BK397" i="22"/>
  <c r="K446" i="22"/>
  <c r="BE446" i="22" s="1"/>
  <c r="K292" i="22"/>
  <c r="BE292" i="22"/>
  <c r="F38" i="23"/>
  <c r="BE76" i="1" s="1"/>
  <c r="K193" i="3"/>
  <c r="BE193" i="3"/>
  <c r="BK176" i="3"/>
  <c r="K120" i="4"/>
  <c r="BE120" i="4" s="1"/>
  <c r="K158" i="4"/>
  <c r="BE158" i="4"/>
  <c r="K198" i="4"/>
  <c r="BE198" i="4" s="1"/>
  <c r="K259" i="4"/>
  <c r="BE259" i="4" s="1"/>
  <c r="F39" i="4"/>
  <c r="BF57" i="1" s="1"/>
  <c r="K204" i="5"/>
  <c r="BE204" i="5" s="1"/>
  <c r="K115" i="5"/>
  <c r="BE115" i="5" s="1"/>
  <c r="K126" i="5"/>
  <c r="BE126" i="5" s="1"/>
  <c r="BK236" i="5"/>
  <c r="BK194" i="5"/>
  <c r="K317" i="6"/>
  <c r="BE317" i="6" s="1"/>
  <c r="K280" i="6"/>
  <c r="BE280" i="6" s="1"/>
  <c r="K153" i="6"/>
  <c r="BE153" i="6" s="1"/>
  <c r="BK189" i="6"/>
  <c r="BK249" i="6"/>
  <c r="K306" i="6"/>
  <c r="BE306" i="6" s="1"/>
  <c r="BK172" i="6"/>
  <c r="BK171" i="6" s="1"/>
  <c r="K171" i="6" s="1"/>
  <c r="K68" i="6" s="1"/>
  <c r="BK290" i="6"/>
  <c r="BK192" i="7"/>
  <c r="BK210" i="7"/>
  <c r="BK231" i="7"/>
  <c r="K143" i="7"/>
  <c r="BE143" i="7" s="1"/>
  <c r="F39" i="7"/>
  <c r="BF60" i="1" s="1"/>
  <c r="BK97" i="8"/>
  <c r="BK264" i="8"/>
  <c r="BK303" i="8"/>
  <c r="BK153" i="8"/>
  <c r="K167" i="8"/>
  <c r="BE167" i="8" s="1"/>
  <c r="K205" i="8"/>
  <c r="BE205" i="8" s="1"/>
  <c r="F39" i="9"/>
  <c r="BF62" i="1" s="1"/>
  <c r="BK125" i="11"/>
  <c r="F36" i="11"/>
  <c r="BC64" i="1"/>
  <c r="F37" i="12"/>
  <c r="BD65" i="1" s="1"/>
  <c r="K340" i="13"/>
  <c r="BE340" i="13"/>
  <c r="K424" i="13"/>
  <c r="BE424" i="13" s="1"/>
  <c r="K346" i="13"/>
  <c r="BE346" i="13"/>
  <c r="F37" i="14"/>
  <c r="BD67" i="1" s="1"/>
  <c r="BK123" i="16"/>
  <c r="BK292" i="16"/>
  <c r="K36" i="17"/>
  <c r="AY70" i="1" s="1"/>
  <c r="K225" i="17"/>
  <c r="BE225" i="17"/>
  <c r="K405" i="17"/>
  <c r="BE405" i="17" s="1"/>
  <c r="K123" i="17"/>
  <c r="BE123" i="17"/>
  <c r="BK397" i="17"/>
  <c r="BK429" i="17"/>
  <c r="K340" i="18"/>
  <c r="BE340" i="18"/>
  <c r="K364" i="18"/>
  <c r="BE364" i="18" s="1"/>
  <c r="K412" i="18"/>
  <c r="BE412" i="18"/>
  <c r="K446" i="18"/>
  <c r="BE446" i="18" s="1"/>
  <c r="BK322" i="18"/>
  <c r="BK94" i="19"/>
  <c r="K207" i="19"/>
  <c r="BE207" i="19" s="1"/>
  <c r="K287" i="19"/>
  <c r="BE287" i="19"/>
  <c r="K405" i="19"/>
  <c r="BE405" i="19" s="1"/>
  <c r="K358" i="19"/>
  <c r="BE358" i="19"/>
  <c r="K414" i="19"/>
  <c r="BE414" i="19" s="1"/>
  <c r="K213" i="19"/>
  <c r="BE213" i="19"/>
  <c r="F36" i="19"/>
  <c r="BC72" i="1" s="1"/>
  <c r="K429" i="19"/>
  <c r="BE429" i="19"/>
  <c r="K36" i="20"/>
  <c r="AY73" i="1" s="1"/>
  <c r="K328" i="20"/>
  <c r="BE328" i="20"/>
  <c r="K111" i="20"/>
  <c r="BE111" i="20" s="1"/>
  <c r="K189" i="20"/>
  <c r="BE189" i="20"/>
  <c r="BK375" i="20"/>
  <c r="BK374" i="20" s="1"/>
  <c r="K374" i="20" s="1"/>
  <c r="K68" i="20"/>
  <c r="BK390" i="20"/>
  <c r="K123" i="21"/>
  <c r="BE123" i="21" s="1"/>
  <c r="K237" i="21"/>
  <c r="BE237" i="21" s="1"/>
  <c r="K324" i="21"/>
  <c r="BE324" i="21" s="1"/>
  <c r="F38" i="21"/>
  <c r="BE74" i="1" s="1"/>
  <c r="K427" i="23"/>
  <c r="BE427" i="23" s="1"/>
  <c r="BK105" i="23"/>
  <c r="K36" i="23"/>
  <c r="AY76" i="1" s="1"/>
  <c r="K107" i="2"/>
  <c r="BE107" i="2"/>
  <c r="K212" i="2"/>
  <c r="BE212" i="2" s="1"/>
  <c r="BK312" i="2"/>
  <c r="F39" i="2"/>
  <c r="BF55" i="1" s="1"/>
  <c r="BK115" i="3"/>
  <c r="BK188" i="3"/>
  <c r="BK263" i="3"/>
  <c r="F37" i="3"/>
  <c r="BD56" i="1" s="1"/>
  <c r="K184" i="4"/>
  <c r="BE184" i="4"/>
  <c r="K240" i="4"/>
  <c r="BE240" i="4" s="1"/>
  <c r="BK224" i="4"/>
  <c r="K186" i="5"/>
  <c r="BE186" i="5" s="1"/>
  <c r="K252" i="5"/>
  <c r="BE252" i="5" s="1"/>
  <c r="F36" i="5"/>
  <c r="BC58" i="1" s="1"/>
  <c r="F38" i="6"/>
  <c r="BE59" i="1" s="1"/>
  <c r="K197" i="7"/>
  <c r="BE197" i="7" s="1"/>
  <c r="F38" i="7"/>
  <c r="BE60" i="1" s="1"/>
  <c r="K96" i="7"/>
  <c r="BE96" i="7" s="1"/>
  <c r="BK115" i="7"/>
  <c r="BK252" i="7"/>
  <c r="BK171" i="7"/>
  <c r="BK170" i="7" s="1"/>
  <c r="K170" i="7" s="1"/>
  <c r="K68" i="7" s="1"/>
  <c r="K279" i="7"/>
  <c r="BE279" i="7" s="1"/>
  <c r="BK107" i="8"/>
  <c r="K139" i="8"/>
  <c r="BE139" i="8"/>
  <c r="BK181" i="8"/>
  <c r="BK180" i="8" s="1"/>
  <c r="K180" i="8" s="1"/>
  <c r="K69" i="8" s="1"/>
  <c r="BK199" i="8"/>
  <c r="K228" i="8"/>
  <c r="BE228" i="8" s="1"/>
  <c r="BK261" i="8"/>
  <c r="BK298" i="8"/>
  <c r="K217" i="8"/>
  <c r="BE217" i="8" s="1"/>
  <c r="K280" i="8"/>
  <c r="BE280" i="8" s="1"/>
  <c r="K36" i="8"/>
  <c r="AY61" i="1" s="1"/>
  <c r="K311" i="8"/>
  <c r="BE311" i="8" s="1"/>
  <c r="K136" i="8"/>
  <c r="BE136" i="8" s="1"/>
  <c r="K186" i="8"/>
  <c r="BE186" i="8" s="1"/>
  <c r="K194" i="8"/>
  <c r="BE194" i="8" s="1"/>
  <c r="K220" i="8"/>
  <c r="BE220" i="8" s="1"/>
  <c r="K253" i="8"/>
  <c r="BE253" i="8" s="1"/>
  <c r="K317" i="8"/>
  <c r="BE317" i="8" s="1"/>
  <c r="BK159" i="8"/>
  <c r="BK231" i="8"/>
  <c r="K327" i="8"/>
  <c r="BE327" i="8" s="1"/>
  <c r="K97" i="9"/>
  <c r="BE97" i="9" s="1"/>
  <c r="BK107" i="9"/>
  <c r="BK96" i="9" s="1"/>
  <c r="K96" i="9" s="1"/>
  <c r="K63" i="9" s="1"/>
  <c r="BK118" i="9"/>
  <c r="BK150" i="9"/>
  <c r="BK214" i="9"/>
  <c r="BK237" i="9"/>
  <c r="K199" i="9"/>
  <c r="BE199" i="9" s="1"/>
  <c r="K264" i="9"/>
  <c r="BE264" i="9" s="1"/>
  <c r="K298" i="9"/>
  <c r="BE298" i="9" s="1"/>
  <c r="BK320" i="9"/>
  <c r="F38" i="9"/>
  <c r="BE62" i="1"/>
  <c r="BK258" i="9"/>
  <c r="K243" i="9"/>
  <c r="BE243" i="9" s="1"/>
  <c r="F39" i="10"/>
  <c r="BF63" i="1" s="1"/>
  <c r="K107" i="10"/>
  <c r="BE107" i="10" s="1"/>
  <c r="K122" i="10"/>
  <c r="BE122" i="10" s="1"/>
  <c r="K137" i="10"/>
  <c r="BE137" i="10" s="1"/>
  <c r="BK158" i="10"/>
  <c r="K187" i="10"/>
  <c r="BE187" i="10" s="1"/>
  <c r="K236" i="10"/>
  <c r="BE236" i="10"/>
  <c r="K217" i="10"/>
  <c r="BE217" i="10" s="1"/>
  <c r="K153" i="11"/>
  <c r="BE153" i="11"/>
  <c r="K172" i="11"/>
  <c r="BE172" i="11" s="1"/>
  <c r="BK198" i="11"/>
  <c r="K213" i="11"/>
  <c r="BE213" i="11" s="1"/>
  <c r="BK246" i="11"/>
  <c r="BK177" i="11"/>
  <c r="BK243" i="11"/>
  <c r="K120" i="11"/>
  <c r="BE120" i="11" s="1"/>
  <c r="BK130" i="11"/>
  <c r="K136" i="11"/>
  <c r="BE136" i="11" s="1"/>
  <c r="BK142" i="11"/>
  <c r="BK158" i="11"/>
  <c r="BK157" i="11"/>
  <c r="K157" i="11" s="1"/>
  <c r="K68" i="11" s="1"/>
  <c r="BK193" i="11"/>
  <c r="K209" i="11"/>
  <c r="BE209" i="11" s="1"/>
  <c r="K235" i="11"/>
  <c r="BE235" i="11" s="1"/>
  <c r="K238" i="11"/>
  <c r="BE238" i="11" s="1"/>
  <c r="BK249" i="11"/>
  <c r="BK139" i="11"/>
  <c r="BK187" i="11"/>
  <c r="K96" i="11"/>
  <c r="BE96" i="11" s="1"/>
  <c r="K111" i="11"/>
  <c r="BE111" i="11"/>
  <c r="K199" i="12"/>
  <c r="BE199" i="12" s="1"/>
  <c r="K210" i="12"/>
  <c r="BE210" i="12"/>
  <c r="BK231" i="12"/>
  <c r="BK243" i="12"/>
  <c r="BK253" i="12"/>
  <c r="BK269" i="12"/>
  <c r="K290" i="12"/>
  <c r="BE290" i="12" s="1"/>
  <c r="BK306" i="12"/>
  <c r="K320" i="12"/>
  <c r="BE320" i="12" s="1"/>
  <c r="K327" i="12"/>
  <c r="BE327" i="12" s="1"/>
  <c r="BK153" i="12"/>
  <c r="BK149" i="12" s="1"/>
  <c r="K149" i="12" s="1"/>
  <c r="K65" i="12" s="1"/>
  <c r="K186" i="12"/>
  <c r="BE186" i="12" s="1"/>
  <c r="BK314" i="12"/>
  <c r="K150" i="12"/>
  <c r="BE150" i="12"/>
  <c r="K156" i="12"/>
  <c r="BE156" i="12" s="1"/>
  <c r="K159" i="12"/>
  <c r="BE159" i="12"/>
  <c r="K163" i="12"/>
  <c r="BE163" i="12" s="1"/>
  <c r="K177" i="12"/>
  <c r="BE177" i="12"/>
  <c r="K183" i="12"/>
  <c r="BE183" i="12" s="1"/>
  <c r="BK196" i="12"/>
  <c r="BK237" i="12"/>
  <c r="BK264" i="12"/>
  <c r="K303" i="12"/>
  <c r="BE303" i="12" s="1"/>
  <c r="BK325" i="12"/>
  <c r="BK136" i="12"/>
  <c r="BK217" i="12"/>
  <c r="K107" i="12"/>
  <c r="BE107" i="12"/>
  <c r="BK128" i="12"/>
  <c r="K144" i="12"/>
  <c r="BE144" i="12" s="1"/>
  <c r="K228" i="12"/>
  <c r="BE228" i="12" s="1"/>
  <c r="BK317" i="12"/>
  <c r="BK401" i="13"/>
  <c r="K433" i="13"/>
  <c r="BE433" i="13" s="1"/>
  <c r="K147" i="13"/>
  <c r="BE147" i="13" s="1"/>
  <c r="K225" i="13"/>
  <c r="BE225" i="13" s="1"/>
  <c r="K298" i="13"/>
  <c r="BE298" i="13" s="1"/>
  <c r="K383" i="13"/>
  <c r="BE383" i="13" s="1"/>
  <c r="K177" i="13"/>
  <c r="BE177" i="13" s="1"/>
  <c r="BK111" i="13"/>
  <c r="BK153" i="13"/>
  <c r="K273" i="13"/>
  <c r="BE273" i="13" s="1"/>
  <c r="BK310" i="13"/>
  <c r="BK369" i="13"/>
  <c r="K397" i="13"/>
  <c r="BE397" i="13" s="1"/>
  <c r="BK440" i="13"/>
  <c r="K201" i="13"/>
  <c r="BE201" i="13" s="1"/>
  <c r="K371" i="13"/>
  <c r="BE371" i="13"/>
  <c r="BK147" i="14"/>
  <c r="BK195" i="14"/>
  <c r="K249" i="14"/>
  <c r="BE249" i="14"/>
  <c r="BK297" i="14"/>
  <c r="K346" i="14"/>
  <c r="BE346" i="14" s="1"/>
  <c r="K369" i="14"/>
  <c r="BE369" i="14" s="1"/>
  <c r="BK390" i="14"/>
  <c r="K423" i="14"/>
  <c r="BE423" i="14"/>
  <c r="K123" i="14"/>
  <c r="BE123" i="14" s="1"/>
  <c r="BK213" i="14"/>
  <c r="K352" i="14"/>
  <c r="BE352" i="14" s="1"/>
  <c r="BK420" i="14"/>
  <c r="F36" i="14"/>
  <c r="BC67" i="1"/>
  <c r="BK189" i="15"/>
  <c r="BK94" i="15"/>
  <c r="BK225" i="15"/>
  <c r="BK303" i="15"/>
  <c r="K382" i="15"/>
  <c r="BE382" i="15" s="1"/>
  <c r="BK442" i="15"/>
  <c r="K495" i="15"/>
  <c r="BE495" i="15" s="1"/>
  <c r="BK129" i="15"/>
  <c r="K537" i="15"/>
  <c r="BE537" i="15"/>
  <c r="K280" i="16"/>
  <c r="BE280" i="16" s="1"/>
  <c r="K351" i="16"/>
  <c r="BE351" i="16"/>
  <c r="K159" i="16"/>
  <c r="BE159" i="16" s="1"/>
  <c r="BK207" i="16"/>
  <c r="K286" i="16"/>
  <c r="BE286" i="16" s="1"/>
  <c r="F37" i="16"/>
  <c r="BD69" i="1" s="1"/>
  <c r="K141" i="16"/>
  <c r="BE141" i="16" s="1"/>
  <c r="K183" i="16"/>
  <c r="BE183" i="16" s="1"/>
  <c r="BK309" i="16"/>
  <c r="BK358" i="16"/>
  <c r="K189" i="16"/>
  <c r="BE189" i="16" s="1"/>
  <c r="K242" i="16"/>
  <c r="BE242" i="16" s="1"/>
  <c r="K345" i="16"/>
  <c r="BE345" i="16" s="1"/>
  <c r="BK282" i="17"/>
  <c r="BK408" i="17"/>
  <c r="K183" i="17"/>
  <c r="BE183" i="17" s="1"/>
  <c r="K316" i="17"/>
  <c r="BE316" i="17" s="1"/>
  <c r="BK129" i="17"/>
  <c r="BK237" i="17"/>
  <c r="K393" i="17"/>
  <c r="BE393" i="17" s="1"/>
  <c r="BK189" i="17"/>
  <c r="BK387" i="17"/>
  <c r="K105" i="17"/>
  <c r="BE105" i="17" s="1"/>
  <c r="K207" i="17"/>
  <c r="BE207" i="17" s="1"/>
  <c r="BK243" i="17"/>
  <c r="K304" i="17"/>
  <c r="BE304" i="17" s="1"/>
  <c r="K379" i="17"/>
  <c r="BE379" i="17"/>
  <c r="K249" i="17"/>
  <c r="BE249" i="17" s="1"/>
  <c r="K371" i="17"/>
  <c r="BE371" i="17"/>
  <c r="K440" i="17"/>
  <c r="BE440" i="17" s="1"/>
  <c r="BK425" i="18"/>
  <c r="K470" i="18"/>
  <c r="BE470" i="18" s="1"/>
  <c r="F39" i="18"/>
  <c r="BF71" i="1" s="1"/>
  <c r="F37" i="19"/>
  <c r="BD72" i="1" s="1"/>
  <c r="F36" i="20"/>
  <c r="BC73" i="1" s="1"/>
  <c r="K99" i="21"/>
  <c r="BE99" i="21" s="1"/>
  <c r="BK219" i="21"/>
  <c r="K300" i="21"/>
  <c r="BE300" i="21"/>
  <c r="BK351" i="21"/>
  <c r="K371" i="21"/>
  <c r="BE371" i="21" s="1"/>
  <c r="K256" i="21"/>
  <c r="BE256" i="21" s="1"/>
  <c r="BK303" i="21"/>
  <c r="BK299" i="21" s="1"/>
  <c r="K299" i="21"/>
  <c r="K66" i="21" s="1"/>
  <c r="K327" i="21"/>
  <c r="BE327" i="21" s="1"/>
  <c r="K357" i="21"/>
  <c r="BE357" i="21" s="1"/>
  <c r="BK140" i="22"/>
  <c r="BK175" i="22"/>
  <c r="BK198" i="22"/>
  <c r="BK222" i="22"/>
  <c r="K245" i="22"/>
  <c r="BE245" i="22" s="1"/>
  <c r="K270" i="22"/>
  <c r="BE270" i="22" s="1"/>
  <c r="K352" i="22"/>
  <c r="BE352" i="22" s="1"/>
  <c r="K408" i="22"/>
  <c r="BE408" i="22" s="1"/>
  <c r="K280" i="22"/>
  <c r="BE280" i="22" s="1"/>
  <c r="K298" i="22"/>
  <c r="BE298" i="22" s="1"/>
  <c r="K372" i="22"/>
  <c r="BE372" i="22" s="1"/>
  <c r="K443" i="22"/>
  <c r="BE443" i="22" s="1"/>
  <c r="K316" i="22"/>
  <c r="BE316" i="22" s="1"/>
  <c r="K420" i="22"/>
  <c r="BE420" i="22" s="1"/>
  <c r="K251" i="22"/>
  <c r="BE251" i="22" s="1"/>
  <c r="K272" i="22"/>
  <c r="BE272" i="22" s="1"/>
  <c r="K364" i="22"/>
  <c r="BE364" i="22" s="1"/>
  <c r="K388" i="22"/>
  <c r="BE388" i="22" s="1"/>
  <c r="BK403" i="22"/>
  <c r="K429" i="22"/>
  <c r="BE429" i="22"/>
  <c r="BK134" i="22"/>
  <c r="K275" i="22"/>
  <c r="BE275" i="22" s="1"/>
  <c r="BK340" i="22"/>
  <c r="K417" i="22"/>
  <c r="BE417" i="22" s="1"/>
  <c r="F37" i="23"/>
  <c r="BD76" i="1"/>
  <c r="BK251" i="23"/>
  <c r="BK292" i="23"/>
  <c r="BK378" i="23"/>
  <c r="BK240" i="23"/>
  <c r="K430" i="23"/>
  <c r="BE430" i="23" s="1"/>
  <c r="K139" i="2"/>
  <c r="BE139" i="2"/>
  <c r="BK167" i="2"/>
  <c r="BK186" i="2"/>
  <c r="BK196" i="2"/>
  <c r="K244" i="2"/>
  <c r="BE244" i="2" s="1"/>
  <c r="K253" i="2"/>
  <c r="BE253" i="2" s="1"/>
  <c r="F36" i="3"/>
  <c r="BC56" i="1" s="1"/>
  <c r="BK125" i="4"/>
  <c r="BK110" i="4" s="1"/>
  <c r="K110" i="4"/>
  <c r="K64" i="4" s="1"/>
  <c r="K201" i="4"/>
  <c r="BE201" i="4" s="1"/>
  <c r="K132" i="5"/>
  <c r="BE132" i="5" s="1"/>
  <c r="K148" i="5"/>
  <c r="BE148" i="5" s="1"/>
  <c r="K172" i="5"/>
  <c r="BE172" i="5" s="1"/>
  <c r="F38" i="5"/>
  <c r="BE58" i="1" s="1"/>
  <c r="BK243" i="6"/>
  <c r="BK277" i="12"/>
  <c r="BK172" i="12"/>
  <c r="BK171" i="12" s="1"/>
  <c r="K171" i="12"/>
  <c r="K68" i="12" s="1"/>
  <c r="BK105" i="13"/>
  <c r="BK219" i="13"/>
  <c r="K284" i="13"/>
  <c r="BE284" i="13" s="1"/>
  <c r="BK375" i="13"/>
  <c r="BK444" i="13"/>
  <c r="BK237" i="13"/>
  <c r="BK388" i="13"/>
  <c r="F37" i="13"/>
  <c r="BD66" i="1" s="1"/>
  <c r="K36" i="14"/>
  <c r="AY67" i="1" s="1"/>
  <c r="K141" i="14"/>
  <c r="BE141" i="14" s="1"/>
  <c r="K243" i="14"/>
  <c r="BE243" i="14" s="1"/>
  <c r="K316" i="14"/>
  <c r="BE316" i="14" s="1"/>
  <c r="K219" i="14"/>
  <c r="BE219" i="14" s="1"/>
  <c r="K393" i="14"/>
  <c r="BE393" i="14" s="1"/>
  <c r="K443" i="14"/>
  <c r="BE443" i="14" s="1"/>
  <c r="BK189" i="14"/>
  <c r="BK371" i="14"/>
  <c r="BK365" i="14"/>
  <c r="K365" i="14" s="1"/>
  <c r="K66" i="14" s="1"/>
  <c r="K36" i="15"/>
  <c r="AY68" i="1"/>
  <c r="F36" i="16"/>
  <c r="BC69" i="1" s="1"/>
  <c r="F38" i="16"/>
  <c r="BE69" i="1"/>
  <c r="BK141" i="17"/>
  <c r="K287" i="17"/>
  <c r="BE287" i="17" s="1"/>
  <c r="BK402" i="17"/>
  <c r="F36" i="17"/>
  <c r="BC70" i="1" s="1"/>
  <c r="K370" i="18"/>
  <c r="BE370" i="18"/>
  <c r="K440" i="18"/>
  <c r="BE440" i="18" s="1"/>
  <c r="K480" i="18"/>
  <c r="BE480" i="18"/>
  <c r="BK207" i="18"/>
  <c r="BK308" i="18"/>
  <c r="K443" i="18"/>
  <c r="BE443" i="18"/>
  <c r="BK419" i="18"/>
  <c r="BK165" i="18"/>
  <c r="K225" i="18"/>
  <c r="BE225" i="18"/>
  <c r="BK303" i="18"/>
  <c r="BK376" i="18"/>
  <c r="BK467" i="18"/>
  <c r="BK147" i="18"/>
  <c r="K408" i="18"/>
  <c r="BE408" i="18" s="1"/>
  <c r="K36" i="19"/>
  <c r="AY72" i="1"/>
  <c r="BK369" i="20"/>
  <c r="BK408" i="20"/>
  <c r="BK183" i="20"/>
  <c r="BK316" i="20"/>
  <c r="BK397" i="20"/>
  <c r="K334" i="20"/>
  <c r="BE334" i="20" s="1"/>
  <c r="K105" i="20"/>
  <c r="BE105" i="20" s="1"/>
  <c r="BK153" i="20"/>
  <c r="K195" i="20"/>
  <c r="BE195" i="20"/>
  <c r="K225" i="20"/>
  <c r="BE225" i="20" s="1"/>
  <c r="BK237" i="20"/>
  <c r="K261" i="20"/>
  <c r="BE261" i="20" s="1"/>
  <c r="BK282" i="20"/>
  <c r="BK346" i="20"/>
  <c r="BK417" i="20"/>
  <c r="BK423" i="20"/>
  <c r="K99" i="20"/>
  <c r="BE99" i="20" s="1"/>
  <c r="K171" i="20"/>
  <c r="BE171" i="20" s="1"/>
  <c r="K243" i="20"/>
  <c r="BE243" i="20" s="1"/>
  <c r="K393" i="20"/>
  <c r="BE393" i="20" s="1"/>
  <c r="K117" i="20"/>
  <c r="BE117" i="20" s="1"/>
  <c r="BK352" i="20"/>
  <c r="BK129" i="21"/>
  <c r="K165" i="21"/>
  <c r="BE165" i="21" s="1"/>
  <c r="K207" i="21"/>
  <c r="BE207" i="21" s="1"/>
  <c r="BK240" i="21"/>
  <c r="K268" i="21"/>
  <c r="BE268" i="21"/>
  <c r="K321" i="21"/>
  <c r="BE321" i="21" s="1"/>
  <c r="K361" i="21"/>
  <c r="BE361" i="21"/>
  <c r="F36" i="21"/>
  <c r="BC74" i="1" s="1"/>
  <c r="BK368" i="21"/>
  <c r="BK163" i="22"/>
  <c r="BK256" i="22"/>
  <c r="BK385" i="22"/>
  <c r="K322" i="22"/>
  <c r="BE322" i="22"/>
  <c r="BK334" i="22"/>
  <c r="K426" i="22"/>
  <c r="BE426" i="22" s="1"/>
  <c r="K286" i="22"/>
  <c r="BE286" i="22" s="1"/>
  <c r="BK436" i="22"/>
  <c r="K98" i="22"/>
  <c r="BE98" i="22"/>
  <c r="K122" i="22"/>
  <c r="BE122" i="22" s="1"/>
  <c r="K146" i="22"/>
  <c r="BE146" i="22"/>
  <c r="BK180" i="22"/>
  <c r="BK204" i="22"/>
  <c r="BK228" i="22"/>
  <c r="K262" i="22"/>
  <c r="BE262" i="22" s="1"/>
  <c r="BK382" i="22"/>
  <c r="BK411" i="22"/>
  <c r="BK157" i="22"/>
  <c r="BK375" i="22"/>
  <c r="BK145" i="23"/>
  <c r="K174" i="23"/>
  <c r="BE174" i="23"/>
  <c r="K180" i="23"/>
  <c r="BE180" i="23" s="1"/>
  <c r="K198" i="23"/>
  <c r="BE198" i="23"/>
  <c r="BK210" i="23"/>
  <c r="K222" i="23"/>
  <c r="BE222" i="23" s="1"/>
  <c r="K257" i="23"/>
  <c r="BE257" i="23" s="1"/>
  <c r="K276" i="23"/>
  <c r="BE276" i="23" s="1"/>
  <c r="BK286" i="23"/>
  <c r="K365" i="23"/>
  <c r="BE365" i="23" s="1"/>
  <c r="BK163" i="23"/>
  <c r="F36" i="23"/>
  <c r="BC76" i="1" s="1"/>
  <c r="K285" i="2"/>
  <c r="BE285" i="2" s="1"/>
  <c r="K298" i="2"/>
  <c r="BE298" i="2" s="1"/>
  <c r="K116" i="2"/>
  <c r="BE116" i="2" s="1"/>
  <c r="BK293" i="2"/>
  <c r="F36" i="2"/>
  <c r="BC55" i="1" s="1"/>
  <c r="BK309" i="2"/>
  <c r="K134" i="2"/>
  <c r="BE134" i="2" s="1"/>
  <c r="K36" i="3"/>
  <c r="AY56" i="1" s="1"/>
  <c r="BK127" i="3"/>
  <c r="BK229" i="3"/>
  <c r="F38" i="3"/>
  <c r="BE56" i="1" s="1"/>
  <c r="K167" i="4"/>
  <c r="BE167" i="4" s="1"/>
  <c r="K36" i="5"/>
  <c r="AY58" i="1" s="1"/>
  <c r="BK239" i="5"/>
  <c r="BK106" i="5"/>
  <c r="BK143" i="5"/>
  <c r="BK142" i="5" s="1"/>
  <c r="K142" i="5" s="1"/>
  <c r="K66" i="5" s="1"/>
  <c r="K189" i="5"/>
  <c r="BE189" i="5" s="1"/>
  <c r="K174" i="5"/>
  <c r="BE174" i="5" s="1"/>
  <c r="K212" i="5"/>
  <c r="BE212" i="5" s="1"/>
  <c r="BK164" i="5"/>
  <c r="F36" i="6"/>
  <c r="BC59" i="1" s="1"/>
  <c r="K177" i="6"/>
  <c r="BE177" i="6"/>
  <c r="K214" i="6"/>
  <c r="BE214" i="6" s="1"/>
  <c r="K269" i="6"/>
  <c r="BE269" i="6"/>
  <c r="BK136" i="6"/>
  <c r="K228" i="6"/>
  <c r="BE228" i="6" s="1"/>
  <c r="K36" i="7"/>
  <c r="AY60" i="1" s="1"/>
  <c r="BK271" i="7"/>
  <c r="K260" i="7"/>
  <c r="BE260" i="7"/>
  <c r="K234" i="7"/>
  <c r="BE234" i="7" s="1"/>
  <c r="BK292" i="7"/>
  <c r="K162" i="7"/>
  <c r="BE162" i="7" s="1"/>
  <c r="BK166" i="7"/>
  <c r="BK165" i="7" s="1"/>
  <c r="K165" i="7"/>
  <c r="K66" i="7" s="1"/>
  <c r="BK290" i="7"/>
  <c r="F37" i="8"/>
  <c r="BD61" i="1"/>
  <c r="K243" i="8"/>
  <c r="BE243" i="8" s="1"/>
  <c r="F37" i="9"/>
  <c r="BD62" i="1"/>
  <c r="BK225" i="10"/>
  <c r="BK250" i="10"/>
  <c r="K154" i="10"/>
  <c r="BE154" i="10"/>
  <c r="K255" i="10"/>
  <c r="BE255" i="10" s="1"/>
  <c r="F38" i="11"/>
  <c r="BE64" i="1"/>
  <c r="F38" i="12"/>
  <c r="BE65" i="1" s="1"/>
  <c r="F36" i="13"/>
  <c r="BC66" i="1"/>
  <c r="BK394" i="13"/>
  <c r="K409" i="13"/>
  <c r="BE409" i="13" s="1"/>
  <c r="K123" i="13"/>
  <c r="BE123" i="13" s="1"/>
  <c r="K231" i="13"/>
  <c r="BE231" i="13"/>
  <c r="K391" i="13"/>
  <c r="BE391" i="13" s="1"/>
  <c r="BK135" i="14"/>
  <c r="BK159" i="14"/>
  <c r="BK207" i="14"/>
  <c r="BK306" i="14"/>
  <c r="BK387" i="14"/>
  <c r="BK408" i="14"/>
  <c r="BK231" i="14"/>
  <c r="K411" i="14"/>
  <c r="BE411" i="14" s="1"/>
  <c r="K543" i="15"/>
  <c r="BE543" i="15"/>
  <c r="BK231" i="15"/>
  <c r="BK509" i="15"/>
  <c r="K105" i="15"/>
  <c r="BE105" i="15"/>
  <c r="BK183" i="15"/>
  <c r="BK243" i="15"/>
  <c r="BK291" i="15"/>
  <c r="BK482" i="15"/>
  <c r="BK546" i="15"/>
  <c r="BK491" i="15"/>
  <c r="BK562" i="15"/>
  <c r="BK105" i="16"/>
  <c r="K117" i="16"/>
  <c r="BE117" i="16" s="1"/>
  <c r="BK129" i="16"/>
  <c r="K219" i="16"/>
  <c r="BE219" i="16" s="1"/>
  <c r="K362" i="16"/>
  <c r="BE362" i="16" s="1"/>
  <c r="BK94" i="16"/>
  <c r="K111" i="16"/>
  <c r="BE111" i="16" s="1"/>
  <c r="BK153" i="16"/>
  <c r="BK201" i="16"/>
  <c r="BK327" i="16"/>
  <c r="K165" i="17"/>
  <c r="BE165" i="17" s="1"/>
  <c r="K219" i="17"/>
  <c r="BE219" i="17" s="1"/>
  <c r="BK298" i="17"/>
  <c r="K117" i="17"/>
  <c r="BE117" i="17"/>
  <c r="K334" i="17"/>
  <c r="BE334" i="17" s="1"/>
  <c r="K159" i="17"/>
  <c r="BE159" i="17"/>
  <c r="K171" i="17"/>
  <c r="BE171" i="17" s="1"/>
  <c r="K284" i="17"/>
  <c r="BE284" i="17"/>
  <c r="BK346" i="17"/>
  <c r="BK390" i="17"/>
  <c r="F36" i="18"/>
  <c r="BC71" i="1"/>
  <c r="K422" i="18"/>
  <c r="BE422" i="18" s="1"/>
  <c r="K473" i="18"/>
  <c r="BE473" i="18"/>
  <c r="F37" i="18"/>
  <c r="BD71" i="1" s="1"/>
  <c r="K440" i="20"/>
  <c r="BE440" i="20"/>
  <c r="BK201" i="21"/>
  <c r="K286" i="21"/>
  <c r="BE286" i="21"/>
  <c r="BK364" i="21"/>
  <c r="K195" i="21"/>
  <c r="BE195" i="21" s="1"/>
  <c r="K274" i="21"/>
  <c r="BE274" i="21"/>
  <c r="K348" i="21"/>
  <c r="BE348" i="21" s="1"/>
  <c r="BK377" i="22"/>
  <c r="F36" i="22"/>
  <c r="BC75" i="1" s="1"/>
  <c r="K432" i="22"/>
  <c r="BE432" i="22"/>
  <c r="K298" i="23"/>
  <c r="BE298" i="23" s="1"/>
  <c r="BK334" i="23"/>
  <c r="BK352" i="23"/>
  <c r="K369" i="23"/>
  <c r="BE369" i="23" s="1"/>
  <c r="BK381" i="23"/>
  <c r="K420" i="23"/>
  <c r="BE420" i="23"/>
  <c r="K99" i="23"/>
  <c r="BE99" i="23" s="1"/>
  <c r="K117" i="23"/>
  <c r="BE117" i="23"/>
  <c r="BK157" i="23"/>
  <c r="K384" i="23"/>
  <c r="BE384" i="23"/>
  <c r="BK391" i="23"/>
  <c r="BK377" i="23" s="1"/>
  <c r="K377" i="23" s="1"/>
  <c r="K69" i="23" s="1"/>
  <c r="K405" i="23"/>
  <c r="BE405" i="23" s="1"/>
  <c r="BK316" i="23"/>
  <c r="K402" i="23"/>
  <c r="BE402" i="23"/>
  <c r="BK396" i="23"/>
  <c r="K111" i="23"/>
  <c r="BE111" i="23"/>
  <c r="K373" i="23"/>
  <c r="BE373" i="23" s="1"/>
  <c r="K148" i="2"/>
  <c r="BE148" i="2"/>
  <c r="BK256" i="2"/>
  <c r="K306" i="2"/>
  <c r="BE306" i="2" s="1"/>
  <c r="BK205" i="2"/>
  <c r="BK235" i="2"/>
  <c r="K259" i="2"/>
  <c r="BE259" i="2" s="1"/>
  <c r="K178" i="2"/>
  <c r="BE178" i="2"/>
  <c r="BK275" i="2"/>
  <c r="BK315" i="2"/>
  <c r="K36" i="2"/>
  <c r="AY55" i="1"/>
  <c r="K117" i="3"/>
  <c r="BE117" i="3" s="1"/>
  <c r="K224" i="3"/>
  <c r="BE224" i="3"/>
  <c r="BK285" i="3"/>
  <c r="BK284" i="3" s="1"/>
  <c r="K284" i="3" s="1"/>
  <c r="K73" i="3" s="1"/>
  <c r="K162" i="3"/>
  <c r="BE162" i="3" s="1"/>
  <c r="K180" i="3"/>
  <c r="BE180" i="3"/>
  <c r="K213" i="3"/>
  <c r="BE213" i="3" s="1"/>
  <c r="K274" i="3"/>
  <c r="BE274" i="3"/>
  <c r="BK255" i="3"/>
  <c r="K280" i="3"/>
  <c r="BE280" i="3"/>
  <c r="K138" i="3"/>
  <c r="BE138" i="3" s="1"/>
  <c r="K166" i="3"/>
  <c r="BE166" i="3"/>
  <c r="BK202" i="3"/>
  <c r="BK218" i="3"/>
  <c r="K36" i="4"/>
  <c r="AY57" i="1"/>
  <c r="F36" i="4"/>
  <c r="BC57" i="1" s="1"/>
  <c r="K187" i="4"/>
  <c r="BE187" i="4"/>
  <c r="K232" i="4"/>
  <c r="BE232" i="4" s="1"/>
  <c r="BK254" i="4"/>
  <c r="F37" i="5"/>
  <c r="BD58" i="1"/>
  <c r="BK191" i="6"/>
  <c r="K246" i="6"/>
  <c r="BE246" i="6"/>
  <c r="K139" i="6"/>
  <c r="BE139" i="6" s="1"/>
  <c r="BK97" i="6"/>
  <c r="BK107" i="6"/>
  <c r="K116" i="6"/>
  <c r="BE116" i="6" s="1"/>
  <c r="BK128" i="6"/>
  <c r="K144" i="6"/>
  <c r="BE144" i="6"/>
  <c r="BK167" i="6"/>
  <c r="BK166" i="6" s="1"/>
  <c r="K166" i="6" s="1"/>
  <c r="K66" i="6"/>
  <c r="K194" i="6"/>
  <c r="BE194" i="6" s="1"/>
  <c r="K253" i="6"/>
  <c r="BE253" i="6"/>
  <c r="BK303" i="6"/>
  <c r="K36" i="6"/>
  <c r="AY59" i="1"/>
  <c r="BK179" i="7"/>
  <c r="K216" i="7"/>
  <c r="BE216" i="7" s="1"/>
  <c r="K263" i="7"/>
  <c r="BE263" i="7"/>
  <c r="BK285" i="7"/>
  <c r="BK185" i="7"/>
  <c r="K199" i="7"/>
  <c r="BE199" i="7"/>
  <c r="K135" i="7"/>
  <c r="BE135" i="7" s="1"/>
  <c r="K149" i="7"/>
  <c r="BE149" i="7"/>
  <c r="BK158" i="7"/>
  <c r="K175" i="7"/>
  <c r="BE175" i="7"/>
  <c r="BK189" i="7"/>
  <c r="BK194" i="7"/>
  <c r="K203" i="7"/>
  <c r="BE203" i="7"/>
  <c r="BK213" i="7"/>
  <c r="K221" i="7"/>
  <c r="BE221" i="7" s="1"/>
  <c r="BK268" i="7"/>
  <c r="BK282" i="7"/>
  <c r="BK127" i="7"/>
  <c r="BK187" i="7"/>
  <c r="BK244" i="7"/>
  <c r="F36" i="7"/>
  <c r="BC60" i="1" s="1"/>
  <c r="K128" i="8"/>
  <c r="BE128" i="8"/>
  <c r="K177" i="8"/>
  <c r="BE177" i="8" s="1"/>
  <c r="K191" i="8"/>
  <c r="BE191" i="8"/>
  <c r="K214" i="8"/>
  <c r="BE214" i="8" s="1"/>
  <c r="K249" i="8"/>
  <c r="BE249" i="8"/>
  <c r="BK277" i="8"/>
  <c r="BK314" i="8"/>
  <c r="K258" i="8"/>
  <c r="BE258" i="8"/>
  <c r="K320" i="8"/>
  <c r="BE320" i="8" s="1"/>
  <c r="K116" i="8"/>
  <c r="BE116" i="8"/>
  <c r="K150" i="8"/>
  <c r="BE150" i="8" s="1"/>
  <c r="K156" i="8"/>
  <c r="BE156" i="8"/>
  <c r="K163" i="8"/>
  <c r="BE163" i="8" s="1"/>
  <c r="K183" i="8"/>
  <c r="BE183" i="8"/>
  <c r="BK210" i="8"/>
  <c r="K234" i="8"/>
  <c r="BE234" i="8" s="1"/>
  <c r="K246" i="8"/>
  <c r="BE246" i="8"/>
  <c r="K275" i="8"/>
  <c r="BE275" i="8" s="1"/>
  <c r="BK325" i="8"/>
  <c r="BK324" i="8"/>
  <c r="K324" i="8" s="1"/>
  <c r="K74" i="8" s="1"/>
  <c r="F38" i="8"/>
  <c r="BE61" i="1"/>
  <c r="K136" i="9"/>
  <c r="BE136" i="9" s="1"/>
  <c r="K163" i="9"/>
  <c r="BE163" i="9"/>
  <c r="K172" i="9"/>
  <c r="BE172" i="9" s="1"/>
  <c r="BK181" i="9"/>
  <c r="BK186" i="9"/>
  <c r="BK201" i="9"/>
  <c r="K231" i="9"/>
  <c r="BE231" i="9"/>
  <c r="K139" i="9"/>
  <c r="BE139" i="9" s="1"/>
  <c r="BK253" i="9"/>
  <c r="BK277" i="9"/>
  <c r="K311" i="9"/>
  <c r="BE311" i="9" s="1"/>
  <c r="K246" i="9"/>
  <c r="BE246" i="9"/>
  <c r="K144" i="9"/>
  <c r="BE144" i="9" s="1"/>
  <c r="K159" i="9"/>
  <c r="BE159" i="9"/>
  <c r="K167" i="9"/>
  <c r="BE167" i="9" s="1"/>
  <c r="K177" i="9"/>
  <c r="BE177" i="9"/>
  <c r="K183" i="9"/>
  <c r="BE183" i="9" s="1"/>
  <c r="K194" i="9"/>
  <c r="BE194" i="9"/>
  <c r="K220" i="9"/>
  <c r="BE220" i="9" s="1"/>
  <c r="BK189" i="9"/>
  <c r="K261" i="9"/>
  <c r="BE261" i="9"/>
  <c r="K290" i="9"/>
  <c r="BE290" i="9" s="1"/>
  <c r="K303" i="9"/>
  <c r="BE303" i="9"/>
  <c r="BK325" i="9"/>
  <c r="K116" i="9"/>
  <c r="BE116" i="9"/>
  <c r="BK153" i="9"/>
  <c r="BK149" i="9" s="1"/>
  <c r="K149" i="9" s="1"/>
  <c r="K65" i="9" s="1"/>
  <c r="K191" i="9"/>
  <c r="BE191" i="9" s="1"/>
  <c r="BK196" i="9"/>
  <c r="K210" i="9"/>
  <c r="BE210" i="9"/>
  <c r="K156" i="9"/>
  <c r="BE156" i="9" s="1"/>
  <c r="BK317" i="9"/>
  <c r="K128" i="10"/>
  <c r="BE128" i="10" s="1"/>
  <c r="BK141" i="10"/>
  <c r="BK174" i="10"/>
  <c r="BK180" i="10"/>
  <c r="K190" i="10"/>
  <c r="BE190" i="10" s="1"/>
  <c r="K195" i="10"/>
  <c r="BE195" i="10"/>
  <c r="BK209" i="10"/>
  <c r="BK233" i="10"/>
  <c r="BK241" i="10"/>
  <c r="K247" i="10"/>
  <c r="BE247" i="10" s="1"/>
  <c r="K257" i="10"/>
  <c r="BE257" i="10"/>
  <c r="K228" i="10"/>
  <c r="BE228" i="10" s="1"/>
  <c r="F38" i="10"/>
  <c r="BE63" i="1"/>
  <c r="K176" i="10"/>
  <c r="BE176" i="10" s="1"/>
  <c r="BK198" i="10"/>
  <c r="BK259" i="10"/>
  <c r="BK254" i="10"/>
  <c r="K254" i="10" s="1"/>
  <c r="K73" i="10" s="1"/>
  <c r="K145" i="11"/>
  <c r="BE145" i="11"/>
  <c r="K163" i="11"/>
  <c r="BE163" i="11" s="1"/>
  <c r="BK189" i="11"/>
  <c r="K204" i="11"/>
  <c r="BE204" i="11" s="1"/>
  <c r="K230" i="11"/>
  <c r="BE230" i="11"/>
  <c r="BK252" i="11"/>
  <c r="BK184" i="11"/>
  <c r="F39" i="11"/>
  <c r="BF64" i="1"/>
  <c r="K149" i="11"/>
  <c r="BE149" i="11" s="1"/>
  <c r="BK167" i="11"/>
  <c r="BK182" i="11"/>
  <c r="K201" i="11"/>
  <c r="BE201" i="11" s="1"/>
  <c r="BK222" i="11"/>
  <c r="K116" i="12"/>
  <c r="BE116" i="12"/>
  <c r="BK240" i="12"/>
  <c r="F39" i="12"/>
  <c r="BF65" i="1"/>
  <c r="K258" i="12"/>
  <c r="BE258" i="12" s="1"/>
  <c r="K118" i="12"/>
  <c r="BE118" i="12"/>
  <c r="BK139" i="12"/>
  <c r="K181" i="12"/>
  <c r="BE181" i="12" s="1"/>
  <c r="BK246" i="12"/>
  <c r="BK220" i="12"/>
  <c r="BK415" i="13"/>
  <c r="BK129" i="13"/>
  <c r="K171" i="13"/>
  <c r="BE171" i="13"/>
  <c r="K261" i="13"/>
  <c r="BE261" i="13" s="1"/>
  <c r="BK352" i="13"/>
  <c r="BK447" i="13"/>
  <c r="BK99" i="13"/>
  <c r="K117" i="13"/>
  <c r="BE117" i="13"/>
  <c r="BK189" i="13"/>
  <c r="K213" i="13"/>
  <c r="BE213" i="13" s="1"/>
  <c r="K249" i="13"/>
  <c r="BE249" i="13"/>
  <c r="K255" i="13"/>
  <c r="BE255" i="13" s="1"/>
  <c r="K282" i="13"/>
  <c r="BE282" i="13"/>
  <c r="K322" i="13"/>
  <c r="BE322" i="13" s="1"/>
  <c r="BK379" i="13"/>
  <c r="BK418" i="13"/>
  <c r="K94" i="13"/>
  <c r="BE94" i="13" s="1"/>
  <c r="BK287" i="13"/>
  <c r="BK437" i="13"/>
  <c r="BK171" i="14"/>
  <c r="K237" i="14"/>
  <c r="BE237" i="14" s="1"/>
  <c r="K273" i="14"/>
  <c r="BE273" i="14" s="1"/>
  <c r="BK308" i="14"/>
  <c r="K358" i="14"/>
  <c r="BE358" i="14"/>
  <c r="K379" i="14"/>
  <c r="BE379" i="14" s="1"/>
  <c r="K405" i="14"/>
  <c r="BE405" i="14"/>
  <c r="K436" i="14"/>
  <c r="BE436" i="14" s="1"/>
  <c r="K183" i="14"/>
  <c r="BE183" i="14"/>
  <c r="K225" i="14"/>
  <c r="BE225" i="14" s="1"/>
  <c r="K303" i="14"/>
  <c r="BE303" i="14"/>
  <c r="K334" i="14"/>
  <c r="BE334" i="14" s="1"/>
  <c r="BK397" i="14"/>
  <c r="BK433" i="14"/>
  <c r="K366" i="14"/>
  <c r="BE366" i="14" s="1"/>
  <c r="K426" i="14"/>
  <c r="BE426" i="14"/>
  <c r="K255" i="14"/>
  <c r="BE255" i="14" s="1"/>
  <c r="K414" i="14"/>
  <c r="BE414" i="14"/>
  <c r="F39" i="14"/>
  <c r="BF67" i="1" s="1"/>
  <c r="K123" i="15"/>
  <c r="BE123" i="15"/>
  <c r="BK549" i="15"/>
  <c r="BK171" i="15"/>
  <c r="K255" i="15"/>
  <c r="BE255" i="15"/>
  <c r="K352" i="15"/>
  <c r="BE352" i="15" s="1"/>
  <c r="K400" i="15"/>
  <c r="BE400" i="15"/>
  <c r="BK461" i="15"/>
  <c r="BK531" i="15"/>
  <c r="K515" i="15"/>
  <c r="BE515" i="15"/>
  <c r="BK256" i="16"/>
  <c r="BK303" i="16"/>
  <c r="BK313" i="16"/>
  <c r="K331" i="16"/>
  <c r="BE331" i="16" s="1"/>
  <c r="K365" i="16"/>
  <c r="BE365" i="16" s="1"/>
  <c r="K171" i="16"/>
  <c r="BE171" i="16" s="1"/>
  <c r="BK231" i="16"/>
  <c r="BK342" i="16"/>
  <c r="BK135" i="16"/>
  <c r="K147" i="16"/>
  <c r="BE147" i="16" s="1"/>
  <c r="BK225" i="16"/>
  <c r="K240" i="16"/>
  <c r="BE240" i="16" s="1"/>
  <c r="BK250" i="16"/>
  <c r="K300" i="16"/>
  <c r="BE300" i="16"/>
  <c r="K321" i="16"/>
  <c r="BE321" i="16" s="1"/>
  <c r="K339" i="16"/>
  <c r="BE339" i="16"/>
  <c r="BK195" i="16"/>
  <c r="K262" i="16"/>
  <c r="BE262" i="16" s="1"/>
  <c r="K324" i="16"/>
  <c r="BE324" i="16" s="1"/>
  <c r="K36" i="16"/>
  <c r="AY69" i="1" s="1"/>
  <c r="K237" i="16"/>
  <c r="BE237" i="16" s="1"/>
  <c r="K348" i="16"/>
  <c r="BE348" i="16" s="1"/>
  <c r="BK165" i="16"/>
  <c r="BK213" i="16"/>
  <c r="BK318" i="16"/>
  <c r="K261" i="17"/>
  <c r="BE261" i="17"/>
  <c r="K352" i="17"/>
  <c r="BE352" i="17" s="1"/>
  <c r="K99" i="17"/>
  <c r="BE99" i="17"/>
  <c r="K255" i="17"/>
  <c r="BE255" i="17" s="1"/>
  <c r="BK375" i="17"/>
  <c r="BK374" i="17"/>
  <c r="K374" i="17" s="1"/>
  <c r="K68" i="17" s="1"/>
  <c r="K423" i="17"/>
  <c r="BE423" i="17"/>
  <c r="K94" i="17"/>
  <c r="BE94" i="17" s="1"/>
  <c r="K111" i="17"/>
  <c r="BE111" i="17"/>
  <c r="K177" i="17"/>
  <c r="BE177" i="17" s="1"/>
  <c r="K328" i="17"/>
  <c r="BE328" i="17"/>
  <c r="K443" i="17"/>
  <c r="BE443" i="17" s="1"/>
  <c r="BK292" i="17"/>
  <c r="BK436" i="17"/>
  <c r="K147" i="17"/>
  <c r="BE147" i="17" s="1"/>
  <c r="BK231" i="17"/>
  <c r="K279" i="17"/>
  <c r="BE279" i="17" s="1"/>
  <c r="K340" i="17"/>
  <c r="BE340" i="17" s="1"/>
  <c r="K414" i="17"/>
  <c r="BE414" i="17" s="1"/>
  <c r="BK310" i="17"/>
  <c r="K420" i="17"/>
  <c r="BE420" i="17"/>
  <c r="K36" i="18"/>
  <c r="AY71" i="1" s="1"/>
  <c r="K249" i="18"/>
  <c r="BE249" i="18"/>
  <c r="BK105" i="19"/>
  <c r="BK141" i="19"/>
  <c r="BK237" i="19"/>
  <c r="BK340" i="19"/>
  <c r="K423" i="19"/>
  <c r="BE423" i="19" s="1"/>
  <c r="BK183" i="19"/>
  <c r="BK310" i="19"/>
  <c r="F38" i="19"/>
  <c r="BE72" i="1" s="1"/>
  <c r="BK94" i="20"/>
  <c r="K123" i="20"/>
  <c r="BE123" i="20" s="1"/>
  <c r="BK165" i="20"/>
  <c r="K177" i="20"/>
  <c r="BE177" i="20"/>
  <c r="BK219" i="20"/>
  <c r="BK249" i="20"/>
  <c r="BK273" i="20"/>
  <c r="BK298" i="20"/>
  <c r="BK371" i="20"/>
  <c r="K379" i="20"/>
  <c r="BE379" i="20" s="1"/>
  <c r="BK436" i="20"/>
  <c r="BK213" i="20"/>
  <c r="BK405" i="20"/>
  <c r="F37" i="20"/>
  <c r="BD73" i="1"/>
  <c r="K183" i="21"/>
  <c r="BE183" i="21" s="1"/>
  <c r="K245" i="21"/>
  <c r="BE245" i="21"/>
  <c r="BK336" i="21"/>
  <c r="F37" i="21"/>
  <c r="BD74" i="1" s="1"/>
  <c r="BK394" i="22"/>
  <c r="BK439" i="22"/>
  <c r="BK358" i="22"/>
  <c r="K423" i="22"/>
  <c r="BE423" i="22"/>
  <c r="F39" i="22"/>
  <c r="BF75" i="1" s="1"/>
  <c r="F39" i="23"/>
  <c r="BF76" i="1"/>
  <c r="K234" i="23"/>
  <c r="BE234" i="23" s="1"/>
  <c r="K281" i="23"/>
  <c r="BE281" i="23"/>
  <c r="K340" i="23"/>
  <c r="BE340" i="23" s="1"/>
  <c r="K94" i="23"/>
  <c r="BE94" i="23"/>
  <c r="BK304" i="23"/>
  <c r="F38" i="2"/>
  <c r="BE55" i="1" s="1"/>
  <c r="K96" i="3"/>
  <c r="BE96" i="3" s="1"/>
  <c r="BK135" i="3"/>
  <c r="BK183" i="3"/>
  <c r="BK198" i="3"/>
  <c r="K239" i="3"/>
  <c r="BE239" i="3" s="1"/>
  <c r="K158" i="3"/>
  <c r="BE158" i="3"/>
  <c r="K212" i="4"/>
  <c r="BE212" i="4" s="1"/>
  <c r="K130" i="4"/>
  <c r="BE130" i="4"/>
  <c r="F38" i="4"/>
  <c r="BE57" i="1" s="1"/>
  <c r="BK250" i="5"/>
  <c r="BK159" i="6"/>
  <c r="K199" i="6"/>
  <c r="BE199" i="6" s="1"/>
  <c r="BK217" i="6"/>
  <c r="K258" i="6"/>
  <c r="BE258" i="6" s="1"/>
  <c r="K298" i="6"/>
  <c r="BE298" i="6" s="1"/>
  <c r="K327" i="6"/>
  <c r="BE327" i="6" s="1"/>
  <c r="BK118" i="6"/>
  <c r="BK186" i="6"/>
  <c r="BK275" i="6"/>
  <c r="K181" i="6"/>
  <c r="BE181" i="6" s="1"/>
  <c r="BK155" i="7"/>
  <c r="K194" i="12"/>
  <c r="BE194" i="12" s="1"/>
  <c r="K234" i="12"/>
  <c r="BE234" i="12" s="1"/>
  <c r="BK298" i="12"/>
  <c r="BK275" i="12"/>
  <c r="BK195" i="13"/>
  <c r="BK267" i="13"/>
  <c r="BK328" i="13"/>
  <c r="BK427" i="13"/>
  <c r="K165" i="13"/>
  <c r="BE165" i="13" s="1"/>
  <c r="K334" i="13"/>
  <c r="BE334" i="13" s="1"/>
  <c r="K36" i="13"/>
  <c r="AY66" i="1" s="1"/>
  <c r="K99" i="14"/>
  <c r="BE99" i="14" s="1"/>
  <c r="K105" i="14"/>
  <c r="BE105" i="14" s="1"/>
  <c r="K111" i="14"/>
  <c r="BE111" i="14" s="1"/>
  <c r="BK117" i="14"/>
  <c r="K177" i="14"/>
  <c r="BE177" i="14"/>
  <c r="K291" i="14"/>
  <c r="BE291" i="14" s="1"/>
  <c r="K375" i="14"/>
  <c r="BE375" i="14"/>
  <c r="BK402" i="14"/>
  <c r="K94" i="14"/>
  <c r="BE94" i="14" s="1"/>
  <c r="K201" i="14"/>
  <c r="BE201" i="14" s="1"/>
  <c r="K328" i="14"/>
  <c r="BE328" i="14" s="1"/>
  <c r="K440" i="14"/>
  <c r="BE440" i="14" s="1"/>
  <c r="BK153" i="14"/>
  <c r="K267" i="14"/>
  <c r="BE267" i="14"/>
  <c r="K429" i="14"/>
  <c r="BE429" i="14" s="1"/>
  <c r="BK285" i="15"/>
  <c r="BK320" i="15"/>
  <c r="K328" i="15"/>
  <c r="BE328" i="15" s="1"/>
  <c r="K358" i="15"/>
  <c r="BE358" i="15"/>
  <c r="K394" i="15"/>
  <c r="BE394" i="15" s="1"/>
  <c r="BK473" i="15"/>
  <c r="BK555" i="15"/>
  <c r="BK388" i="15"/>
  <c r="F37" i="15"/>
  <c r="BD68" i="1" s="1"/>
  <c r="F39" i="16"/>
  <c r="BF69" i="1" s="1"/>
  <c r="BK213" i="17"/>
  <c r="K322" i="17"/>
  <c r="BE322" i="17"/>
  <c r="K384" i="17"/>
  <c r="BE384" i="17" s="1"/>
  <c r="K417" i="17"/>
  <c r="BE417" i="17"/>
  <c r="K195" i="17"/>
  <c r="BE195" i="17" s="1"/>
  <c r="K366" i="17"/>
  <c r="BE366" i="17"/>
  <c r="BK433" i="17"/>
  <c r="K201" i="17"/>
  <c r="BE201" i="17" s="1"/>
  <c r="BK267" i="17"/>
  <c r="K358" i="17"/>
  <c r="BE358" i="17" s="1"/>
  <c r="K411" i="17"/>
  <c r="BE411" i="17"/>
  <c r="BK153" i="17"/>
  <c r="BK273" i="17"/>
  <c r="BK369" i="17"/>
  <c r="BK365" i="17"/>
  <c r="K365" i="17" s="1"/>
  <c r="K66" i="17" s="1"/>
  <c r="BK426" i="17"/>
  <c r="F37" i="17"/>
  <c r="BD70" i="1" s="1"/>
  <c r="K285" i="18"/>
  <c r="BE285" i="18" s="1"/>
  <c r="K306" i="18"/>
  <c r="BE306" i="18" s="1"/>
  <c r="BK334" i="18"/>
  <c r="BK352" i="18"/>
  <c r="K416" i="18"/>
  <c r="BE416" i="18" s="1"/>
  <c r="BK458" i="18"/>
  <c r="BK105" i="18"/>
  <c r="K261" i="18"/>
  <c r="BE261" i="18" s="1"/>
  <c r="BK328" i="18"/>
  <c r="F38" i="18"/>
  <c r="BE71" i="1"/>
  <c r="K433" i="19"/>
  <c r="BE433" i="19" s="1"/>
  <c r="BK282" i="19"/>
  <c r="K402" i="19"/>
  <c r="BE402" i="19" s="1"/>
  <c r="BK177" i="19"/>
  <c r="K436" i="19"/>
  <c r="BE436" i="19"/>
  <c r="BK328" i="19"/>
  <c r="K443" i="19"/>
  <c r="BE443" i="19" s="1"/>
  <c r="K267" i="20"/>
  <c r="BE267" i="20" s="1"/>
  <c r="K287" i="20"/>
  <c r="BE287" i="20" s="1"/>
  <c r="K304" i="20"/>
  <c r="BE304" i="20" s="1"/>
  <c r="BK340" i="20"/>
  <c r="BK387" i="20"/>
  <c r="BK420" i="20"/>
  <c r="K255" i="20"/>
  <c r="BE255" i="20" s="1"/>
  <c r="K358" i="20"/>
  <c r="BE358" i="20"/>
  <c r="K426" i="20"/>
  <c r="BE426" i="20" s="1"/>
  <c r="F39" i="20"/>
  <c r="BF73" i="1"/>
  <c r="BK322" i="20"/>
  <c r="BK414" i="20"/>
  <c r="K141" i="20"/>
  <c r="BE141" i="20"/>
  <c r="K411" i="20"/>
  <c r="BE411" i="20" s="1"/>
  <c r="BK147" i="21"/>
  <c r="K189" i="21"/>
  <c r="BE189" i="21" s="1"/>
  <c r="K225" i="21"/>
  <c r="BE225" i="21" s="1"/>
  <c r="K250" i="21"/>
  <c r="BE250" i="21" s="1"/>
  <c r="K305" i="21"/>
  <c r="BE305" i="21" s="1"/>
  <c r="K342" i="21"/>
  <c r="BE342" i="21" s="1"/>
  <c r="K177" i="21"/>
  <c r="BE177" i="21" s="1"/>
  <c r="BK94" i="21"/>
  <c r="K105" i="21"/>
  <c r="BE105" i="21" s="1"/>
  <c r="K117" i="21"/>
  <c r="BE117" i="21"/>
  <c r="K135" i="21"/>
  <c r="BE135" i="21" s="1"/>
  <c r="K171" i="21"/>
  <c r="BE171" i="21"/>
  <c r="K213" i="21"/>
  <c r="BE213" i="21" s="1"/>
  <c r="BK242" i="21"/>
  <c r="BK292" i="21"/>
  <c r="K318" i="21"/>
  <c r="BE318" i="21" s="1"/>
  <c r="K339" i="21"/>
  <c r="BE339" i="21"/>
  <c r="BK104" i="22"/>
  <c r="BK186" i="22"/>
  <c r="K234" i="22"/>
  <c r="BE234" i="22"/>
  <c r="BK400" i="22"/>
  <c r="BK391" i="22"/>
  <c r="F37" i="22"/>
  <c r="BD75" i="1"/>
  <c r="K328" i="23"/>
  <c r="BE328" i="23" s="1"/>
  <c r="BK437" i="23"/>
  <c r="BK310" i="23"/>
  <c r="BK360" i="23"/>
  <c r="BK417" i="23"/>
  <c r="K129" i="23"/>
  <c r="BE129" i="23"/>
  <c r="BK363" i="23"/>
  <c r="BK399" i="23"/>
  <c r="BK151" i="2"/>
  <c r="BK144" i="2"/>
  <c r="K144" i="2" s="1"/>
  <c r="K65" i="2" s="1"/>
  <c r="BK176" i="2"/>
  <c r="K184" i="2"/>
  <c r="BE184" i="2" s="1"/>
  <c r="BK189" i="2"/>
  <c r="BK194" i="2"/>
  <c r="K200" i="2"/>
  <c r="BE200" i="2" s="1"/>
  <c r="BK209" i="2"/>
  <c r="BK223" i="2"/>
  <c r="BK229" i="2"/>
  <c r="K238" i="2"/>
  <c r="BE238" i="2" s="1"/>
  <c r="BK248" i="2"/>
  <c r="K264" i="2"/>
  <c r="BE264" i="2" s="1"/>
  <c r="BK272" i="2"/>
  <c r="K301" i="2"/>
  <c r="BE301" i="2"/>
  <c r="BK172" i="2"/>
  <c r="BK241" i="2"/>
  <c r="K320" i="2"/>
  <c r="BE320" i="2"/>
  <c r="BK226" i="2"/>
  <c r="BK270" i="2"/>
  <c r="BK232" i="2"/>
  <c r="K324" i="2"/>
  <c r="BE324" i="2" s="1"/>
  <c r="K162" i="2"/>
  <c r="BE162" i="2" s="1"/>
  <c r="K143" i="3"/>
  <c r="BE143" i="3" s="1"/>
  <c r="BK247" i="3"/>
  <c r="BK271" i="3"/>
  <c r="BK171" i="3"/>
  <c r="BK196" i="3"/>
  <c r="K287" i="3"/>
  <c r="BE287" i="3" s="1"/>
  <c r="K266" i="3"/>
  <c r="BE266" i="3"/>
  <c r="K149" i="4"/>
  <c r="BE149" i="4" s="1"/>
  <c r="BK182" i="4"/>
  <c r="K237" i="4"/>
  <c r="BE237" i="4" s="1"/>
  <c r="BK177" i="4"/>
  <c r="BK251" i="4"/>
  <c r="K189" i="4"/>
  <c r="BE189" i="4" s="1"/>
  <c r="F37" i="4"/>
  <c r="BD57" i="1"/>
  <c r="K178" i="5"/>
  <c r="BE178" i="5" s="1"/>
  <c r="BK129" i="5"/>
  <c r="K169" i="5"/>
  <c r="BE169" i="5"/>
  <c r="K242" i="5"/>
  <c r="BE242" i="5" s="1"/>
  <c r="BK245" i="5"/>
  <c r="BK96" i="5"/>
  <c r="BK95" i="5" s="1"/>
  <c r="K95" i="5" s="1"/>
  <c r="K63" i="5"/>
  <c r="K231" i="5"/>
  <c r="BE231" i="5" s="1"/>
  <c r="K231" i="6"/>
  <c r="BE231" i="6"/>
  <c r="F39" i="6"/>
  <c r="BF59" i="1" s="1"/>
  <c r="BK138" i="7"/>
  <c r="BK227" i="7"/>
  <c r="BK229" i="7"/>
  <c r="BK237" i="8"/>
  <c r="K329" i="8"/>
  <c r="BE329" i="8"/>
  <c r="F39" i="8"/>
  <c r="BF61" i="1" s="1"/>
  <c r="BK306" i="8"/>
  <c r="BK329" i="9"/>
  <c r="BK128" i="9"/>
  <c r="BK240" i="9"/>
  <c r="K217" i="9"/>
  <c r="BE217" i="9" s="1"/>
  <c r="BK269" i="9"/>
  <c r="BK306" i="9"/>
  <c r="K327" i="9"/>
  <c r="BE327" i="9" s="1"/>
  <c r="F36" i="10"/>
  <c r="BC63" i="1" s="1"/>
  <c r="BK117" i="10"/>
  <c r="BK106" i="10" s="1"/>
  <c r="K106" i="10"/>
  <c r="K64" i="10" s="1"/>
  <c r="BK134" i="10"/>
  <c r="BK164" i="10"/>
  <c r="K166" i="10"/>
  <c r="BE166" i="10" s="1"/>
  <c r="K161" i="10"/>
  <c r="BE161" i="10" s="1"/>
  <c r="F37" i="10"/>
  <c r="BD63" i="1"/>
  <c r="F37" i="11"/>
  <c r="BD64" i="1" s="1"/>
  <c r="BK201" i="12"/>
  <c r="K183" i="13"/>
  <c r="BE183" i="13" s="1"/>
  <c r="K243" i="13"/>
  <c r="BE243" i="13"/>
  <c r="K279" i="13"/>
  <c r="BE279" i="13" s="1"/>
  <c r="K316" i="13"/>
  <c r="BE316" i="13"/>
  <c r="BK358" i="13"/>
  <c r="BK412" i="13"/>
  <c r="BK421" i="13"/>
  <c r="BK135" i="13"/>
  <c r="BK207" i="13"/>
  <c r="K292" i="13"/>
  <c r="BE292" i="13" s="1"/>
  <c r="BK366" i="13"/>
  <c r="BK406" i="13"/>
  <c r="F38" i="13"/>
  <c r="BE66" i="1" s="1"/>
  <c r="BK261" i="14"/>
  <c r="BK322" i="14"/>
  <c r="K285" i="14"/>
  <c r="BE285" i="14" s="1"/>
  <c r="BK311" i="14"/>
  <c r="F36" i="15"/>
  <c r="BC68" i="1" s="1"/>
  <c r="K412" i="15"/>
  <c r="BE412" i="15"/>
  <c r="K159" i="15"/>
  <c r="BE159" i="15" s="1"/>
  <c r="BK207" i="15"/>
  <c r="K267" i="15"/>
  <c r="BE267" i="15"/>
  <c r="K334" i="15"/>
  <c r="BE334" i="15" s="1"/>
  <c r="BK506" i="15"/>
  <c r="BK111" i="15"/>
  <c r="K521" i="15"/>
  <c r="BE521" i="15" s="1"/>
  <c r="F38" i="15"/>
  <c r="BE68" i="1" s="1"/>
  <c r="K382" i="18"/>
  <c r="BE382" i="18" s="1"/>
  <c r="K461" i="18"/>
  <c r="BE461" i="18" s="1"/>
  <c r="K452" i="18"/>
  <c r="BE452" i="18" s="1"/>
  <c r="BK129" i="19"/>
  <c r="BK249" i="19"/>
  <c r="K366" i="19"/>
  <c r="BE366" i="19" s="1"/>
  <c r="K159" i="19"/>
  <c r="BE159" i="19"/>
  <c r="K231" i="19"/>
  <c r="BE231" i="19" s="1"/>
  <c r="BK387" i="19"/>
  <c r="K123" i="19"/>
  <c r="BE123" i="19" s="1"/>
  <c r="BK417" i="19"/>
  <c r="BK255" i="19"/>
  <c r="K273" i="19"/>
  <c r="BE273" i="19" s="1"/>
  <c r="BK390" i="19"/>
  <c r="K420" i="19"/>
  <c r="BE420" i="19"/>
  <c r="BK153" i="19"/>
  <c r="BK304" i="19"/>
  <c r="K310" i="20"/>
  <c r="BE310" i="20"/>
  <c r="K402" i="20"/>
  <c r="BE402" i="20" s="1"/>
  <c r="K135" i="20"/>
  <c r="BE135" i="20"/>
  <c r="K433" i="20"/>
  <c r="BE433" i="20" s="1"/>
  <c r="K129" i="20"/>
  <c r="BE129" i="20" s="1"/>
  <c r="K231" i="20"/>
  <c r="BE231" i="20" s="1"/>
  <c r="K292" i="20"/>
  <c r="BE292" i="20" s="1"/>
  <c r="K201" i="20"/>
  <c r="BE201" i="20" s="1"/>
  <c r="BK111" i="21"/>
  <c r="BK159" i="21"/>
  <c r="K262" i="21"/>
  <c r="BE262" i="21" s="1"/>
  <c r="BK345" i="21"/>
  <c r="K153" i="21"/>
  <c r="BE153" i="21" s="1"/>
  <c r="K231" i="21"/>
  <c r="BE231" i="21"/>
  <c r="K309" i="21"/>
  <c r="BE309" i="21" s="1"/>
  <c r="F38" i="22"/>
  <c r="BE75" i="1"/>
  <c r="BK262" i="23"/>
  <c r="BK274" i="23"/>
  <c r="K408" i="23"/>
  <c r="BE408" i="23"/>
  <c r="BK115" i="9" l="1"/>
  <c r="K115" i="9" s="1"/>
  <c r="K64" i="9" s="1"/>
  <c r="J65" i="18"/>
  <c r="R92" i="18"/>
  <c r="J62" i="18" s="1"/>
  <c r="V94" i="4"/>
  <c r="V93" i="4" s="1"/>
  <c r="T169" i="7"/>
  <c r="R92" i="17"/>
  <c r="T95" i="12"/>
  <c r="T93" i="7"/>
  <c r="AW60" i="1" s="1"/>
  <c r="X95" i="12"/>
  <c r="X94" i="10"/>
  <c r="X93" i="10"/>
  <c r="V95" i="8"/>
  <c r="T373" i="19"/>
  <c r="V94" i="10"/>
  <c r="V94" i="7"/>
  <c r="X94" i="3"/>
  <c r="X92" i="18"/>
  <c r="R92" i="14"/>
  <c r="J62" i="14"/>
  <c r="X93" i="7"/>
  <c r="X463" i="15"/>
  <c r="T94" i="3"/>
  <c r="V94" i="5"/>
  <c r="V93" i="5" s="1"/>
  <c r="V94" i="3"/>
  <c r="BK148" i="3"/>
  <c r="K148" i="3"/>
  <c r="K65" i="3"/>
  <c r="Q94" i="10"/>
  <c r="I62" i="10" s="1"/>
  <c r="Q90" i="22"/>
  <c r="Q89" i="22"/>
  <c r="I61" i="22" s="1"/>
  <c r="K30" i="22" s="1"/>
  <c r="AS75" i="1" s="1"/>
  <c r="V90" i="22"/>
  <c r="V89" i="22" s="1"/>
  <c r="T307" i="21"/>
  <c r="X92" i="21"/>
  <c r="X397" i="18"/>
  <c r="X91" i="18" s="1"/>
  <c r="T397" i="18"/>
  <c r="V92" i="15"/>
  <c r="T373" i="14"/>
  <c r="R95" i="12"/>
  <c r="T156" i="11"/>
  <c r="V94" i="11"/>
  <c r="V148" i="10"/>
  <c r="V93" i="10" s="1"/>
  <c r="Q170" i="9"/>
  <c r="I67" i="9"/>
  <c r="T170" i="8"/>
  <c r="T94" i="8" s="1"/>
  <c r="AW61" i="1" s="1"/>
  <c r="T95" i="8"/>
  <c r="V170" i="6"/>
  <c r="V94" i="6" s="1"/>
  <c r="X146" i="5"/>
  <c r="X93" i="5"/>
  <c r="Q94" i="4"/>
  <c r="I62" i="4" s="1"/>
  <c r="X367" i="23"/>
  <c r="V92" i="18"/>
  <c r="V91" i="18"/>
  <c r="Q307" i="16"/>
  <c r="I67" i="16"/>
  <c r="V463" i="15"/>
  <c r="V95" i="9"/>
  <c r="V170" i="8"/>
  <c r="V94" i="8" s="1"/>
  <c r="V169" i="7"/>
  <c r="V93" i="7"/>
  <c r="X170" i="6"/>
  <c r="T95" i="6"/>
  <c r="T94" i="6"/>
  <c r="AW59" i="1"/>
  <c r="T146" i="5"/>
  <c r="T93" i="5" s="1"/>
  <c r="AW58" i="1" s="1"/>
  <c r="V156" i="4"/>
  <c r="V92" i="21"/>
  <c r="T373" i="20"/>
  <c r="V92" i="20"/>
  <c r="V92" i="19"/>
  <c r="V373" i="17"/>
  <c r="V92" i="16"/>
  <c r="V91" i="16"/>
  <c r="T91" i="14"/>
  <c r="AW67" i="1" s="1"/>
  <c r="Q373" i="13"/>
  <c r="I67" i="13"/>
  <c r="V170" i="12"/>
  <c r="Q95" i="12"/>
  <c r="T94" i="11"/>
  <c r="T93" i="11"/>
  <c r="AW64" i="1"/>
  <c r="T148" i="10"/>
  <c r="T93" i="10" s="1"/>
  <c r="AW63" i="1" s="1"/>
  <c r="V146" i="5"/>
  <c r="T156" i="4"/>
  <c r="T94" i="4"/>
  <c r="T93" i="4"/>
  <c r="AW57" i="1" s="1"/>
  <c r="R165" i="2"/>
  <c r="J67" i="2"/>
  <c r="X165" i="2"/>
  <c r="V165" i="2"/>
  <c r="R95" i="2"/>
  <c r="R94" i="2" s="1"/>
  <c r="J61" i="2" s="1"/>
  <c r="K31" i="2" s="1"/>
  <c r="AT55" i="1" s="1"/>
  <c r="T95" i="2"/>
  <c r="T94" i="2"/>
  <c r="AW55" i="1" s="1"/>
  <c r="V367" i="23"/>
  <c r="T90" i="22"/>
  <c r="T89" i="22"/>
  <c r="AW75" i="1" s="1"/>
  <c r="R92" i="21"/>
  <c r="R91" i="21" s="1"/>
  <c r="J61" i="21" s="1"/>
  <c r="K31" i="21" s="1"/>
  <c r="AT74" i="1" s="1"/>
  <c r="Q373" i="19"/>
  <c r="I67" i="19"/>
  <c r="X92" i="19"/>
  <c r="T463" i="15"/>
  <c r="R169" i="7"/>
  <c r="J67" i="7"/>
  <c r="R169" i="3"/>
  <c r="J67" i="3" s="1"/>
  <c r="X92" i="23"/>
  <c r="X91" i="23"/>
  <c r="T373" i="17"/>
  <c r="X92" i="16"/>
  <c r="Q92" i="15"/>
  <c r="X94" i="12"/>
  <c r="X94" i="11"/>
  <c r="X93" i="11" s="1"/>
  <c r="R170" i="8"/>
  <c r="J67" i="8"/>
  <c r="R95" i="8"/>
  <c r="J62" i="8" s="1"/>
  <c r="Q169" i="7"/>
  <c r="I67" i="7"/>
  <c r="Q169" i="3"/>
  <c r="I67" i="3" s="1"/>
  <c r="T92" i="21"/>
  <c r="T91" i="21"/>
  <c r="AW74" i="1" s="1"/>
  <c r="R373" i="20"/>
  <c r="J67" i="20"/>
  <c r="R373" i="19"/>
  <c r="J67" i="19" s="1"/>
  <c r="X92" i="15"/>
  <c r="X91" i="15"/>
  <c r="X92" i="14"/>
  <c r="X91" i="14" s="1"/>
  <c r="T92" i="13"/>
  <c r="T91" i="13"/>
  <c r="AW66" i="1"/>
  <c r="V170" i="9"/>
  <c r="T95" i="9"/>
  <c r="T94" i="9"/>
  <c r="AW62" i="1"/>
  <c r="X95" i="8"/>
  <c r="R170" i="6"/>
  <c r="J67" i="6"/>
  <c r="X95" i="2"/>
  <c r="X94" i="2" s="1"/>
  <c r="R94" i="5"/>
  <c r="R94" i="3"/>
  <c r="R93" i="3"/>
  <c r="J61" i="3" s="1"/>
  <c r="K31" i="3" s="1"/>
  <c r="AT56" i="1" s="1"/>
  <c r="Q367" i="23"/>
  <c r="I67" i="23" s="1"/>
  <c r="R90" i="22"/>
  <c r="R89" i="22"/>
  <c r="J61" i="22"/>
  <c r="K31" i="22" s="1"/>
  <c r="AT75" i="1" s="1"/>
  <c r="X90" i="22"/>
  <c r="X89" i="22"/>
  <c r="X307" i="21"/>
  <c r="Q92" i="21"/>
  <c r="T91" i="20"/>
  <c r="AW73" i="1"/>
  <c r="V373" i="19"/>
  <c r="T92" i="19"/>
  <c r="T91" i="19"/>
  <c r="AW72" i="1"/>
  <c r="R397" i="18"/>
  <c r="J67" i="18"/>
  <c r="V92" i="17"/>
  <c r="V91" i="17"/>
  <c r="V92" i="14"/>
  <c r="V373" i="13"/>
  <c r="V91" i="13"/>
  <c r="R156" i="11"/>
  <c r="J67" i="11" s="1"/>
  <c r="Q94" i="11"/>
  <c r="R148" i="10"/>
  <c r="J67" i="10"/>
  <c r="X170" i="8"/>
  <c r="X156" i="4"/>
  <c r="X169" i="3"/>
  <c r="X93" i="3" s="1"/>
  <c r="Q165" i="2"/>
  <c r="I67" i="2"/>
  <c r="V95" i="2"/>
  <c r="V94" i="2" s="1"/>
  <c r="T367" i="23"/>
  <c r="T91" i="23"/>
  <c r="AW76" i="1"/>
  <c r="V92" i="23"/>
  <c r="V91" i="23" s="1"/>
  <c r="Q397" i="18"/>
  <c r="I67" i="18"/>
  <c r="X91" i="17"/>
  <c r="X307" i="16"/>
  <c r="T92" i="16"/>
  <c r="R463" i="15"/>
  <c r="J67" i="15" s="1"/>
  <c r="T92" i="15"/>
  <c r="T91" i="15"/>
  <c r="AW68" i="1"/>
  <c r="X373" i="13"/>
  <c r="X91" i="13" s="1"/>
  <c r="Q92" i="13"/>
  <c r="I62" i="13"/>
  <c r="T170" i="12"/>
  <c r="T94" i="12" s="1"/>
  <c r="AW65" i="1" s="1"/>
  <c r="V156" i="11"/>
  <c r="R94" i="11"/>
  <c r="J62" i="11" s="1"/>
  <c r="X170" i="9"/>
  <c r="X94" i="9"/>
  <c r="X95" i="6"/>
  <c r="X94" i="6" s="1"/>
  <c r="Q146" i="5"/>
  <c r="I67" i="5"/>
  <c r="X94" i="4"/>
  <c r="X93" i="4" s="1"/>
  <c r="V169" i="3"/>
  <c r="V93" i="3"/>
  <c r="T169" i="3"/>
  <c r="T93" i="3" s="1"/>
  <c r="AW56" i="1" s="1"/>
  <c r="Q307" i="21"/>
  <c r="I67" i="21" s="1"/>
  <c r="V307" i="21"/>
  <c r="V91" i="21"/>
  <c r="V373" i="20"/>
  <c r="R92" i="20"/>
  <c r="J62" i="20" s="1"/>
  <c r="X373" i="19"/>
  <c r="T92" i="18"/>
  <c r="T91" i="18" s="1"/>
  <c r="AW71" i="1" s="1"/>
  <c r="T92" i="17"/>
  <c r="T91" i="17"/>
  <c r="AW70" i="1" s="1"/>
  <c r="T307" i="16"/>
  <c r="V373" i="14"/>
  <c r="V95" i="12"/>
  <c r="V94" i="12" s="1"/>
  <c r="Q148" i="10"/>
  <c r="I67" i="10"/>
  <c r="Q170" i="8"/>
  <c r="I67" i="8" s="1"/>
  <c r="R95" i="6"/>
  <c r="K398" i="18"/>
  <c r="K68" i="18"/>
  <c r="BK177" i="5"/>
  <c r="K177" i="5" s="1"/>
  <c r="K70" i="5" s="1"/>
  <c r="J63" i="2"/>
  <c r="J68" i="2"/>
  <c r="I74" i="2"/>
  <c r="J74" i="2"/>
  <c r="BK95" i="2"/>
  <c r="K95" i="2" s="1"/>
  <c r="K62" i="2" s="1"/>
  <c r="Q95" i="2"/>
  <c r="Q94" i="2"/>
  <c r="I61" i="2" s="1"/>
  <c r="K30" i="2" s="1"/>
  <c r="AS55" i="1" s="1"/>
  <c r="BK318" i="2"/>
  <c r="K318" i="2" s="1"/>
  <c r="K73" i="2" s="1"/>
  <c r="J63" i="3"/>
  <c r="I68" i="3"/>
  <c r="J68" i="3"/>
  <c r="I73" i="3"/>
  <c r="J73" i="3"/>
  <c r="Q94" i="3"/>
  <c r="I62" i="3" s="1"/>
  <c r="BK283" i="3"/>
  <c r="K283" i="3"/>
  <c r="K72" i="3"/>
  <c r="I63" i="4"/>
  <c r="J73" i="4"/>
  <c r="Q156" i="4"/>
  <c r="I67" i="4"/>
  <c r="BK257" i="4"/>
  <c r="K257" i="4" s="1"/>
  <c r="K72" i="4" s="1"/>
  <c r="Q257" i="4"/>
  <c r="I72" i="4" s="1"/>
  <c r="I63" i="5"/>
  <c r="I73" i="5"/>
  <c r="R146" i="5"/>
  <c r="J67" i="5" s="1"/>
  <c r="R248" i="5"/>
  <c r="J72" i="5"/>
  <c r="J63" i="6"/>
  <c r="I74" i="6"/>
  <c r="Q170" i="6"/>
  <c r="I67" i="6"/>
  <c r="J63" i="7"/>
  <c r="J68" i="7"/>
  <c r="I73" i="7"/>
  <c r="J63" i="8"/>
  <c r="J68" i="8"/>
  <c r="I74" i="8"/>
  <c r="I68" i="9"/>
  <c r="BK95" i="9"/>
  <c r="K95" i="9"/>
  <c r="K62" i="9" s="1"/>
  <c r="Q95" i="9"/>
  <c r="I62" i="9"/>
  <c r="R170" i="9"/>
  <c r="J67" i="9" s="1"/>
  <c r="I63" i="10"/>
  <c r="J73" i="10"/>
  <c r="I63" i="11"/>
  <c r="J68" i="11"/>
  <c r="J73" i="11"/>
  <c r="Q156" i="11"/>
  <c r="I67" i="11"/>
  <c r="Q255" i="11"/>
  <c r="I72" i="11" s="1"/>
  <c r="I74" i="12"/>
  <c r="Q170" i="12"/>
  <c r="I67" i="12" s="1"/>
  <c r="R170" i="12"/>
  <c r="J67" i="12"/>
  <c r="R323" i="12"/>
  <c r="J73" i="12" s="1"/>
  <c r="I63" i="13"/>
  <c r="I66" i="13"/>
  <c r="I68" i="13"/>
  <c r="R364" i="13"/>
  <c r="J65" i="13" s="1"/>
  <c r="J63" i="14"/>
  <c r="J71" i="14"/>
  <c r="Q364" i="14"/>
  <c r="I65" i="14" s="1"/>
  <c r="Q373" i="14"/>
  <c r="I67" i="14"/>
  <c r="R373" i="14"/>
  <c r="J67" i="14" s="1"/>
  <c r="I63" i="15"/>
  <c r="I66" i="15"/>
  <c r="J68" i="15"/>
  <c r="I71" i="15"/>
  <c r="R454" i="15"/>
  <c r="J65" i="15"/>
  <c r="J66" i="16"/>
  <c r="J68" i="16"/>
  <c r="I71" i="16"/>
  <c r="R92" i="16"/>
  <c r="R91" i="16" s="1"/>
  <c r="J61" i="16" s="1"/>
  <c r="K31" i="16" s="1"/>
  <c r="AT69" i="1" s="1"/>
  <c r="Q298" i="16"/>
  <c r="I65" i="16" s="1"/>
  <c r="I63" i="17"/>
  <c r="J66" i="17"/>
  <c r="I71" i="17"/>
  <c r="BK364" i="17"/>
  <c r="K364" i="17"/>
  <c r="K65" i="17"/>
  <c r="Q364" i="17"/>
  <c r="I65" i="17" s="1"/>
  <c r="Q373" i="17"/>
  <c r="I67" i="17"/>
  <c r="J63" i="18"/>
  <c r="I66" i="18"/>
  <c r="J66" i="18"/>
  <c r="I68" i="18"/>
  <c r="J68" i="18"/>
  <c r="I71" i="18"/>
  <c r="J71" i="18"/>
  <c r="R91" i="18"/>
  <c r="J61" i="18" s="1"/>
  <c r="K31" i="18" s="1"/>
  <c r="AT71" i="1" s="1"/>
  <c r="Q92" i="18"/>
  <c r="I62" i="18" s="1"/>
  <c r="I63" i="19"/>
  <c r="I68" i="19"/>
  <c r="I71" i="19"/>
  <c r="Q364" i="19"/>
  <c r="I65" i="19" s="1"/>
  <c r="R364" i="19"/>
  <c r="J65" i="19"/>
  <c r="R400" i="19"/>
  <c r="J70" i="19" s="1"/>
  <c r="J63" i="20"/>
  <c r="I66" i="20"/>
  <c r="J68" i="20"/>
  <c r="Q92" i="20"/>
  <c r="Q373" i="20"/>
  <c r="I67" i="20"/>
  <c r="Q400" i="20"/>
  <c r="I70" i="20" s="1"/>
  <c r="R400" i="20"/>
  <c r="J70" i="20"/>
  <c r="I63" i="21"/>
  <c r="J63" i="21"/>
  <c r="I66" i="21"/>
  <c r="J66" i="21"/>
  <c r="I68" i="21"/>
  <c r="J68" i="21"/>
  <c r="J71" i="21"/>
  <c r="Q334" i="21"/>
  <c r="I70" i="21" s="1"/>
  <c r="J63" i="22"/>
  <c r="BK94" i="4"/>
  <c r="K94" i="4"/>
  <c r="K62" i="4" s="1"/>
  <c r="R94" i="4"/>
  <c r="J62" i="4"/>
  <c r="R156" i="4"/>
  <c r="J67" i="4" s="1"/>
  <c r="I68" i="5"/>
  <c r="J68" i="6"/>
  <c r="Q95" i="6"/>
  <c r="I62" i="6" s="1"/>
  <c r="R323" i="6"/>
  <c r="J73" i="6"/>
  <c r="I63" i="7"/>
  <c r="Q93" i="7"/>
  <c r="I61" i="7" s="1"/>
  <c r="K30" i="7" s="1"/>
  <c r="AS60" i="1" s="1"/>
  <c r="Q95" i="8"/>
  <c r="Q94" i="8" s="1"/>
  <c r="I61" i="8" s="1"/>
  <c r="K30" i="8" s="1"/>
  <c r="AS61" i="1" s="1"/>
  <c r="J74" i="9"/>
  <c r="R95" i="9"/>
  <c r="J62" i="9"/>
  <c r="Q323" i="9"/>
  <c r="I73" i="9" s="1"/>
  <c r="I68" i="10"/>
  <c r="R94" i="10"/>
  <c r="R93" i="10" s="1"/>
  <c r="J61" i="10" s="1"/>
  <c r="K31" i="10" s="1"/>
  <c r="AT63" i="1" s="1"/>
  <c r="Q253" i="10"/>
  <c r="I72" i="10" s="1"/>
  <c r="J63" i="12"/>
  <c r="J63" i="13"/>
  <c r="J68" i="13"/>
  <c r="J71" i="13"/>
  <c r="I63" i="14"/>
  <c r="R91" i="14"/>
  <c r="J61" i="14" s="1"/>
  <c r="K31" i="14" s="1"/>
  <c r="AT67" i="1" s="1"/>
  <c r="BK364" i="14"/>
  <c r="K364" i="14" s="1"/>
  <c r="K65" i="14" s="1"/>
  <c r="Q400" i="14"/>
  <c r="I70" i="14"/>
  <c r="Q463" i="15"/>
  <c r="I67" i="15" s="1"/>
  <c r="I68" i="16"/>
  <c r="R373" i="17"/>
  <c r="J67" i="17" s="1"/>
  <c r="R400" i="17"/>
  <c r="J70" i="17"/>
  <c r="J71" i="23"/>
  <c r="Q92" i="23"/>
  <c r="Q91" i="23" s="1"/>
  <c r="I61" i="23" s="1"/>
  <c r="K30" i="23" s="1"/>
  <c r="AS76" i="1" s="1"/>
  <c r="R358" i="23"/>
  <c r="J65" i="23"/>
  <c r="R367" i="23"/>
  <c r="J67" i="23" s="1"/>
  <c r="I68" i="2"/>
  <c r="I62" i="5"/>
  <c r="J63" i="5"/>
  <c r="BK323" i="6"/>
  <c r="K323" i="6" s="1"/>
  <c r="K73" i="6" s="1"/>
  <c r="I68" i="7"/>
  <c r="J73" i="7"/>
  <c r="I68" i="8"/>
  <c r="J74" i="8"/>
  <c r="BK323" i="8"/>
  <c r="K323" i="8" s="1"/>
  <c r="K73" i="8" s="1"/>
  <c r="J68" i="10"/>
  <c r="BK253" i="10"/>
  <c r="K253" i="10" s="1"/>
  <c r="K72" i="10" s="1"/>
  <c r="J63" i="11"/>
  <c r="BK255" i="11"/>
  <c r="K255" i="11" s="1"/>
  <c r="K72" i="11" s="1"/>
  <c r="I63" i="12"/>
  <c r="I71" i="13"/>
  <c r="J66" i="14"/>
  <c r="J63" i="15"/>
  <c r="J71" i="15"/>
  <c r="J71" i="16"/>
  <c r="J62" i="17"/>
  <c r="J63" i="17"/>
  <c r="BK388" i="18"/>
  <c r="K388" i="18"/>
  <c r="K65" i="18" s="1"/>
  <c r="J63" i="19"/>
  <c r="J68" i="19"/>
  <c r="J66" i="20"/>
  <c r="BK298" i="21"/>
  <c r="K298" i="21" s="1"/>
  <c r="K65" i="21" s="1"/>
  <c r="BK307" i="21"/>
  <c r="K307" i="21" s="1"/>
  <c r="K67" i="21" s="1"/>
  <c r="I63" i="22"/>
  <c r="I66" i="22"/>
  <c r="J66" i="22"/>
  <c r="I69" i="22"/>
  <c r="J69" i="22"/>
  <c r="I66" i="23"/>
  <c r="I68" i="23"/>
  <c r="I71" i="23"/>
  <c r="BK367" i="23"/>
  <c r="K367" i="23"/>
  <c r="K67" i="23" s="1"/>
  <c r="BK166" i="2"/>
  <c r="K166" i="2"/>
  <c r="K68" i="2"/>
  <c r="BK175" i="2"/>
  <c r="K175" i="2" s="1"/>
  <c r="K69" i="2" s="1"/>
  <c r="BK274" i="2"/>
  <c r="K274" i="2" s="1"/>
  <c r="K72" i="2" s="1"/>
  <c r="BK114" i="3"/>
  <c r="K114" i="3"/>
  <c r="K64" i="3" s="1"/>
  <c r="BK125" i="5"/>
  <c r="K125" i="5"/>
  <c r="K65" i="5"/>
  <c r="BK96" i="6"/>
  <c r="K96" i="6" s="1"/>
  <c r="K63" i="6" s="1"/>
  <c r="BK178" i="7"/>
  <c r="K178" i="7" s="1"/>
  <c r="K69" i="7" s="1"/>
  <c r="BK202" i="7"/>
  <c r="K202" i="7"/>
  <c r="K70" i="7" s="1"/>
  <c r="BK233" i="7"/>
  <c r="K233" i="7"/>
  <c r="K71" i="7"/>
  <c r="BK96" i="8"/>
  <c r="K96" i="8" s="1"/>
  <c r="K63" i="8" s="1"/>
  <c r="BK204" i="8"/>
  <c r="K204" i="8" s="1"/>
  <c r="K70" i="8" s="1"/>
  <c r="BK279" i="9"/>
  <c r="K279" i="9"/>
  <c r="K72" i="9" s="1"/>
  <c r="BK324" i="9"/>
  <c r="K324" i="9"/>
  <c r="K74" i="9"/>
  <c r="BK110" i="11"/>
  <c r="K110" i="11" s="1"/>
  <c r="K64" i="11" s="1"/>
  <c r="BK166" i="11"/>
  <c r="K166" i="11" s="1"/>
  <c r="K69" i="11" s="1"/>
  <c r="BK204" i="12"/>
  <c r="K204" i="12"/>
  <c r="K70" i="12" s="1"/>
  <c r="BK252" i="12"/>
  <c r="K252" i="12"/>
  <c r="K71" i="12"/>
  <c r="BK405" i="13"/>
  <c r="K405" i="13" s="1"/>
  <c r="K71" i="13" s="1"/>
  <c r="BK93" i="14"/>
  <c r="K93" i="14" s="1"/>
  <c r="K63" i="14" s="1"/>
  <c r="BK383" i="14"/>
  <c r="K383" i="14"/>
  <c r="K69" i="14" s="1"/>
  <c r="BK93" i="15"/>
  <c r="K93" i="15" s="1"/>
  <c r="K63" i="15" s="1"/>
  <c r="BK322" i="15"/>
  <c r="K322" i="15" s="1"/>
  <c r="K64" i="15" s="1"/>
  <c r="BK464" i="15"/>
  <c r="K464" i="15" s="1"/>
  <c r="K68" i="15" s="1"/>
  <c r="BK481" i="15"/>
  <c r="K481" i="15"/>
  <c r="K69" i="15" s="1"/>
  <c r="BK335" i="16"/>
  <c r="K335" i="16" s="1"/>
  <c r="K71" i="16" s="1"/>
  <c r="BK383" i="17"/>
  <c r="K383" i="17"/>
  <c r="K69" i="17" s="1"/>
  <c r="BK93" i="18"/>
  <c r="BK93" i="19"/>
  <c r="BK286" i="19"/>
  <c r="K286" i="19" s="1"/>
  <c r="K64" i="19" s="1"/>
  <c r="BK93" i="20"/>
  <c r="BK383" i="20"/>
  <c r="K383" i="20" s="1"/>
  <c r="K69" i="20" s="1"/>
  <c r="BK401" i="20"/>
  <c r="K401" i="20" s="1"/>
  <c r="K71" i="20" s="1"/>
  <c r="BK170" i="3"/>
  <c r="K170" i="3" s="1"/>
  <c r="K68" i="3" s="1"/>
  <c r="BK179" i="3"/>
  <c r="K179" i="3"/>
  <c r="K69" i="3" s="1"/>
  <c r="BK201" i="3"/>
  <c r="K201" i="3" s="1"/>
  <c r="K70" i="3" s="1"/>
  <c r="BK228" i="3"/>
  <c r="K228" i="3" s="1"/>
  <c r="K71" i="3" s="1"/>
  <c r="BK166" i="4"/>
  <c r="K166" i="4" s="1"/>
  <c r="K69" i="4" s="1"/>
  <c r="BK193" i="5"/>
  <c r="K193" i="5"/>
  <c r="K71" i="5" s="1"/>
  <c r="BK249" i="5"/>
  <c r="K249" i="5" s="1"/>
  <c r="K73" i="5" s="1"/>
  <c r="BK279" i="6"/>
  <c r="K279" i="6" s="1"/>
  <c r="K72" i="6" s="1"/>
  <c r="BK114" i="7"/>
  <c r="K114" i="7" s="1"/>
  <c r="K64" i="7" s="1"/>
  <c r="BK148" i="7"/>
  <c r="K148" i="7"/>
  <c r="K65" i="7" s="1"/>
  <c r="BK289" i="7"/>
  <c r="K289" i="7" s="1"/>
  <c r="K73" i="7" s="1"/>
  <c r="BK279" i="8"/>
  <c r="K279" i="8" s="1"/>
  <c r="K72" i="8" s="1"/>
  <c r="BK157" i="10"/>
  <c r="K157" i="10" s="1"/>
  <c r="K69" i="10" s="1"/>
  <c r="BK197" i="10"/>
  <c r="K197" i="10"/>
  <c r="K71" i="10" s="1"/>
  <c r="BK135" i="11"/>
  <c r="K135" i="11" s="1"/>
  <c r="K65" i="11" s="1"/>
  <c r="BK192" i="11"/>
  <c r="K192" i="11" s="1"/>
  <c r="K70" i="11" s="1"/>
  <c r="BK212" i="11"/>
  <c r="K212" i="11" s="1"/>
  <c r="K71" i="11" s="1"/>
  <c r="BK115" i="12"/>
  <c r="K115" i="12"/>
  <c r="K64" i="12" s="1"/>
  <c r="BK180" i="12"/>
  <c r="K180" i="12" s="1"/>
  <c r="K69" i="12" s="1"/>
  <c r="BK387" i="13"/>
  <c r="K387" i="13" s="1"/>
  <c r="K69" i="13" s="1"/>
  <c r="BK401" i="14"/>
  <c r="BK400" i="14" s="1"/>
  <c r="K400" i="14" s="1"/>
  <c r="K70" i="14" s="1"/>
  <c r="BK502" i="15"/>
  <c r="K502" i="15" s="1"/>
  <c r="K71" i="15" s="1"/>
  <c r="BK93" i="17"/>
  <c r="K93" i="17"/>
  <c r="K63" i="17" s="1"/>
  <c r="BK286" i="17"/>
  <c r="K286" i="17" s="1"/>
  <c r="K64" i="17" s="1"/>
  <c r="BK310" i="18"/>
  <c r="K310" i="18" s="1"/>
  <c r="K64" i="18" s="1"/>
  <c r="BK415" i="18"/>
  <c r="K415" i="18" s="1"/>
  <c r="K69" i="18" s="1"/>
  <c r="BK433" i="18"/>
  <c r="BK432" i="18"/>
  <c r="K432" i="18" s="1"/>
  <c r="K70" i="18" s="1"/>
  <c r="BK93" i="23"/>
  <c r="K93" i="23"/>
  <c r="K63" i="23" s="1"/>
  <c r="BK280" i="23"/>
  <c r="K280" i="23"/>
  <c r="K64" i="23"/>
  <c r="BK199" i="2"/>
  <c r="K199" i="2" s="1"/>
  <c r="K70" i="2" s="1"/>
  <c r="BK247" i="2"/>
  <c r="K247" i="2" s="1"/>
  <c r="K71" i="2" s="1"/>
  <c r="BK192" i="4"/>
  <c r="K192" i="4"/>
  <c r="K70" i="4" s="1"/>
  <c r="BK214" i="4"/>
  <c r="K214" i="4"/>
  <c r="K71" i="4"/>
  <c r="BK155" i="5"/>
  <c r="K155" i="5" s="1"/>
  <c r="K69" i="5" s="1"/>
  <c r="BK115" i="6"/>
  <c r="K115" i="6" s="1"/>
  <c r="K64" i="6" s="1"/>
  <c r="BK180" i="6"/>
  <c r="K180" i="6"/>
  <c r="K69" i="6" s="1"/>
  <c r="BK204" i="6"/>
  <c r="K204" i="6"/>
  <c r="K70" i="6"/>
  <c r="BK252" i="6"/>
  <c r="K252" i="6" s="1"/>
  <c r="K71" i="6" s="1"/>
  <c r="BK149" i="8"/>
  <c r="K149" i="8" s="1"/>
  <c r="K65" i="8" s="1"/>
  <c r="BK252" i="8"/>
  <c r="K252" i="8"/>
  <c r="K71" i="8" s="1"/>
  <c r="BK180" i="9"/>
  <c r="K180" i="9"/>
  <c r="K69" i="9"/>
  <c r="BK204" i="9"/>
  <c r="K204" i="9" s="1"/>
  <c r="K70" i="9" s="1"/>
  <c r="BK252" i="9"/>
  <c r="K252" i="9" s="1"/>
  <c r="K71" i="9" s="1"/>
  <c r="BK127" i="10"/>
  <c r="K127" i="10"/>
  <c r="K65" i="10" s="1"/>
  <c r="BK279" i="12"/>
  <c r="K279" i="12"/>
  <c r="K72" i="12"/>
  <c r="BK324" i="12"/>
  <c r="K324" i="12" s="1"/>
  <c r="K74" i="12" s="1"/>
  <c r="BK93" i="13"/>
  <c r="BK286" i="13"/>
  <c r="K286" i="13" s="1"/>
  <c r="K64" i="13" s="1"/>
  <c r="BK365" i="13"/>
  <c r="K365" i="13" s="1"/>
  <c r="K66" i="13" s="1"/>
  <c r="BK455" i="15"/>
  <c r="K455" i="15"/>
  <c r="K66" i="15" s="1"/>
  <c r="BK93" i="16"/>
  <c r="K93" i="16" s="1"/>
  <c r="K63" i="16" s="1"/>
  <c r="BK244" i="16"/>
  <c r="K244" i="16" s="1"/>
  <c r="K64" i="16" s="1"/>
  <c r="BK299" i="16"/>
  <c r="K299" i="16" s="1"/>
  <c r="K66" i="16" s="1"/>
  <c r="BK308" i="16"/>
  <c r="K308" i="16"/>
  <c r="K68" i="16" s="1"/>
  <c r="BK401" i="17"/>
  <c r="K401" i="17" s="1"/>
  <c r="K71" i="17" s="1"/>
  <c r="BK365" i="19"/>
  <c r="K365" i="19" s="1"/>
  <c r="K66" i="19" s="1"/>
  <c r="BK383" i="19"/>
  <c r="K383" i="19" s="1"/>
  <c r="K69" i="19" s="1"/>
  <c r="BK401" i="19"/>
  <c r="K401" i="19"/>
  <c r="K71" i="19" s="1"/>
  <c r="BK286" i="20"/>
  <c r="K286" i="20" s="1"/>
  <c r="K64" i="20" s="1"/>
  <c r="BK365" i="20"/>
  <c r="K365" i="20" s="1"/>
  <c r="K66" i="20" s="1"/>
  <c r="BK93" i="21"/>
  <c r="K93" i="21" s="1"/>
  <c r="K63" i="21" s="1"/>
  <c r="BK244" i="21"/>
  <c r="K244" i="21"/>
  <c r="K64" i="21" s="1"/>
  <c r="BK335" i="21"/>
  <c r="BK334" i="21" s="1"/>
  <c r="K334" i="21" s="1"/>
  <c r="K70" i="21" s="1"/>
  <c r="BK91" i="22"/>
  <c r="BK274" i="22"/>
  <c r="K274" i="22"/>
  <c r="K64" i="22" s="1"/>
  <c r="BK371" i="22"/>
  <c r="K371" i="22" s="1"/>
  <c r="K66" i="22" s="1"/>
  <c r="BK381" i="22"/>
  <c r="K381" i="22" s="1"/>
  <c r="K69" i="22" s="1"/>
  <c r="BK359" i="23"/>
  <c r="K359" i="23" s="1"/>
  <c r="K66" i="23" s="1"/>
  <c r="BK395" i="23"/>
  <c r="K395" i="23"/>
  <c r="K71" i="23" s="1"/>
  <c r="BK374" i="13"/>
  <c r="K374" i="13" s="1"/>
  <c r="K68" i="13" s="1"/>
  <c r="BK105" i="5"/>
  <c r="K105" i="5" s="1"/>
  <c r="K64" i="5" s="1"/>
  <c r="BK149" i="6"/>
  <c r="K149" i="6"/>
  <c r="K65" i="6" s="1"/>
  <c r="BK310" i="14"/>
  <c r="K310" i="14" s="1"/>
  <c r="K64" i="14" s="1"/>
  <c r="BK179" i="10"/>
  <c r="K179" i="10"/>
  <c r="K70" i="10" s="1"/>
  <c r="BK317" i="16"/>
  <c r="K317" i="16" s="1"/>
  <c r="K69" i="16" s="1"/>
  <c r="K35" i="2"/>
  <c r="AX55" i="1"/>
  <c r="AV55" i="1" s="1"/>
  <c r="K35" i="7"/>
  <c r="AX60" i="1" s="1"/>
  <c r="AV60" i="1" s="1"/>
  <c r="F35" i="12"/>
  <c r="BB65" i="1" s="1"/>
  <c r="F35" i="15"/>
  <c r="BB68" i="1"/>
  <c r="K35" i="21"/>
  <c r="AX74" i="1" s="1"/>
  <c r="AV74" i="1" s="1"/>
  <c r="BF54" i="1"/>
  <c r="W33" i="1" s="1"/>
  <c r="F35" i="6"/>
  <c r="BB59" i="1"/>
  <c r="F35" i="8"/>
  <c r="BB61" i="1" s="1"/>
  <c r="K35" i="12"/>
  <c r="AX65" i="1" s="1"/>
  <c r="AV65" i="1" s="1"/>
  <c r="F35" i="14"/>
  <c r="BB67" i="1" s="1"/>
  <c r="K35" i="16"/>
  <c r="AX69" i="1"/>
  <c r="AV69" i="1" s="1"/>
  <c r="F35" i="21"/>
  <c r="BB74" i="1" s="1"/>
  <c r="F35" i="3"/>
  <c r="BB56" i="1" s="1"/>
  <c r="F35" i="7"/>
  <c r="BB60" i="1" s="1"/>
  <c r="K35" i="13"/>
  <c r="AX66" i="1" s="1"/>
  <c r="AV66" i="1" s="1"/>
  <c r="F35" i="18"/>
  <c r="BB71" i="1"/>
  <c r="K35" i="20"/>
  <c r="AX73" i="1" s="1"/>
  <c r="AV73" i="1" s="1"/>
  <c r="F35" i="4"/>
  <c r="BB57" i="1" s="1"/>
  <c r="K35" i="5"/>
  <c r="AX58" i="1" s="1"/>
  <c r="AV58" i="1" s="1"/>
  <c r="K35" i="8"/>
  <c r="AX61" i="1" s="1"/>
  <c r="AV61" i="1" s="1"/>
  <c r="F35" i="11"/>
  <c r="BB64" i="1" s="1"/>
  <c r="K35" i="14"/>
  <c r="AX67" i="1" s="1"/>
  <c r="AV67" i="1" s="1"/>
  <c r="K35" i="17"/>
  <c r="AX70" i="1" s="1"/>
  <c r="AV70" i="1" s="1"/>
  <c r="K35" i="19"/>
  <c r="AX72" i="1" s="1"/>
  <c r="AV72" i="1" s="1"/>
  <c r="F35" i="22"/>
  <c r="BB75" i="1"/>
  <c r="F35" i="9"/>
  <c r="BB62" i="1" s="1"/>
  <c r="F35" i="2"/>
  <c r="BB55" i="1"/>
  <c r="F35" i="5"/>
  <c r="BB58" i="1" s="1"/>
  <c r="K35" i="9"/>
  <c r="AX62" i="1"/>
  <c r="AV62" i="1" s="1"/>
  <c r="K35" i="11"/>
  <c r="AX64" i="1"/>
  <c r="AV64" i="1"/>
  <c r="K35" i="15"/>
  <c r="AX68" i="1" s="1"/>
  <c r="AV68" i="1" s="1"/>
  <c r="K35" i="22"/>
  <c r="AX75" i="1" s="1"/>
  <c r="AV75" i="1" s="1"/>
  <c r="K35" i="4"/>
  <c r="AX57" i="1"/>
  <c r="AV57" i="1" s="1"/>
  <c r="K35" i="6"/>
  <c r="AX59" i="1"/>
  <c r="AV59" i="1"/>
  <c r="K35" i="10"/>
  <c r="AX63" i="1" s="1"/>
  <c r="AV63" i="1" s="1"/>
  <c r="F35" i="10"/>
  <c r="BB63" i="1" s="1"/>
  <c r="F35" i="13"/>
  <c r="BB66" i="1" s="1"/>
  <c r="F35" i="16"/>
  <c r="BB69" i="1" s="1"/>
  <c r="K35" i="18"/>
  <c r="AX71" i="1" s="1"/>
  <c r="AV71" i="1" s="1"/>
  <c r="F35" i="20"/>
  <c r="BB73" i="1" s="1"/>
  <c r="BC54" i="1"/>
  <c r="W30" i="1"/>
  <c r="BD54" i="1"/>
  <c r="AZ54" i="1" s="1"/>
  <c r="BE54" i="1"/>
  <c r="W32" i="1"/>
  <c r="K35" i="3"/>
  <c r="AX56" i="1" s="1"/>
  <c r="AV56" i="1" s="1"/>
  <c r="F35" i="17"/>
  <c r="BB70" i="1" s="1"/>
  <c r="F35" i="19"/>
  <c r="BB72" i="1" s="1"/>
  <c r="F35" i="23"/>
  <c r="BB76" i="1" s="1"/>
  <c r="K35" i="23"/>
  <c r="AX76" i="1" s="1"/>
  <c r="AV76" i="1" s="1"/>
  <c r="BK397" i="18" l="1"/>
  <c r="K397" i="18" s="1"/>
  <c r="K67" i="18" s="1"/>
  <c r="Q91" i="20"/>
  <c r="I61" i="20"/>
  <c r="K30" i="20"/>
  <c r="AS73" i="1" s="1"/>
  <c r="BK92" i="18"/>
  <c r="K92" i="18"/>
  <c r="K62" i="18"/>
  <c r="T91" i="16"/>
  <c r="AW69" i="1" s="1"/>
  <c r="AW54" i="1" s="1"/>
  <c r="Q93" i="11"/>
  <c r="I61" i="11"/>
  <c r="K30" i="11" s="1"/>
  <c r="AS64" i="1" s="1"/>
  <c r="Q91" i="15"/>
  <c r="I61" i="15"/>
  <c r="K30" i="15" s="1"/>
  <c r="AS68" i="1" s="1"/>
  <c r="V91" i="19"/>
  <c r="R94" i="12"/>
  <c r="J61" i="12" s="1"/>
  <c r="K31" i="12" s="1"/>
  <c r="AT65" i="1" s="1"/>
  <c r="V91" i="14"/>
  <c r="Q91" i="21"/>
  <c r="I61" i="21" s="1"/>
  <c r="K30" i="21" s="1"/>
  <c r="AS74" i="1" s="1"/>
  <c r="X91" i="16"/>
  <c r="X91" i="19"/>
  <c r="V91" i="20"/>
  <c r="R94" i="6"/>
  <c r="J61" i="6" s="1"/>
  <c r="K31" i="6" s="1"/>
  <c r="AT59" i="1" s="1"/>
  <c r="R93" i="5"/>
  <c r="J61" i="5" s="1"/>
  <c r="K31" i="5" s="1"/>
  <c r="AT58" i="1" s="1"/>
  <c r="X94" i="8"/>
  <c r="Q94" i="12"/>
  <c r="I61" i="12" s="1"/>
  <c r="K30" i="12" s="1"/>
  <c r="AS65" i="1" s="1"/>
  <c r="V94" i="9"/>
  <c r="V93" i="11"/>
  <c r="V91" i="15"/>
  <c r="X91" i="21"/>
  <c r="BK156" i="11"/>
  <c r="K156" i="11" s="1"/>
  <c r="K67" i="11" s="1"/>
  <c r="R92" i="23"/>
  <c r="R91" i="23" s="1"/>
  <c r="J61" i="23" s="1"/>
  <c r="K31" i="23" s="1"/>
  <c r="AT76" i="1" s="1"/>
  <c r="BK148" i="10"/>
  <c r="K148" i="10" s="1"/>
  <c r="K67" i="10" s="1"/>
  <c r="BK373" i="14"/>
  <c r="K373" i="14" s="1"/>
  <c r="K67" i="14" s="1"/>
  <c r="BK170" i="6"/>
  <c r="K170" i="6"/>
  <c r="K67" i="6" s="1"/>
  <c r="BK94" i="10"/>
  <c r="K94" i="10"/>
  <c r="K62" i="10"/>
  <c r="BK170" i="12"/>
  <c r="K170" i="12" s="1"/>
  <c r="K67" i="12" s="1"/>
  <c r="BK156" i="4"/>
  <c r="K156" i="4" s="1"/>
  <c r="K67" i="4" s="1"/>
  <c r="BK169" i="7"/>
  <c r="K169" i="7"/>
  <c r="K67" i="7" s="1"/>
  <c r="Q93" i="5"/>
  <c r="I61" i="5"/>
  <c r="K30" i="5"/>
  <c r="AS58" i="1" s="1"/>
  <c r="Q92" i="17"/>
  <c r="Q91" i="17"/>
  <c r="I61" i="17"/>
  <c r="K30" i="17" s="1"/>
  <c r="AS70" i="1" s="1"/>
  <c r="R91" i="17"/>
  <c r="J61" i="17"/>
  <c r="K31" i="17" s="1"/>
  <c r="AT70" i="1" s="1"/>
  <c r="R92" i="13"/>
  <c r="J62" i="13"/>
  <c r="BK95" i="12"/>
  <c r="K95" i="12" s="1"/>
  <c r="K62" i="12" s="1"/>
  <c r="BK94" i="7"/>
  <c r="K94" i="7" s="1"/>
  <c r="K62" i="7" s="1"/>
  <c r="BK373" i="19"/>
  <c r="K373" i="19"/>
  <c r="K67" i="19" s="1"/>
  <c r="BK170" i="9"/>
  <c r="K170" i="9"/>
  <c r="K67" i="9"/>
  <c r="R92" i="15"/>
  <c r="R91" i="15" s="1"/>
  <c r="J61" i="15" s="1"/>
  <c r="K31" i="15" s="1"/>
  <c r="AT68" i="1" s="1"/>
  <c r="Q92" i="14"/>
  <c r="Q91" i="14"/>
  <c r="I61" i="14"/>
  <c r="K30" i="14" s="1"/>
  <c r="AS67" i="1" s="1"/>
  <c r="R92" i="19"/>
  <c r="R91" i="19"/>
  <c r="J61" i="19" s="1"/>
  <c r="K31" i="19" s="1"/>
  <c r="AT72" i="1" s="1"/>
  <c r="BK94" i="11"/>
  <c r="K94" i="11" s="1"/>
  <c r="K62" i="11" s="1"/>
  <c r="BK373" i="20"/>
  <c r="K373" i="20"/>
  <c r="K67" i="20" s="1"/>
  <c r="Q92" i="16"/>
  <c r="I62" i="16"/>
  <c r="BK146" i="5"/>
  <c r="K146" i="5" s="1"/>
  <c r="K67" i="5" s="1"/>
  <c r="Q92" i="19"/>
  <c r="Q91" i="19"/>
  <c r="I61" i="19" s="1"/>
  <c r="K30" i="19" s="1"/>
  <c r="AS72" i="1" s="1"/>
  <c r="BK170" i="8"/>
  <c r="K170" i="8" s="1"/>
  <c r="K67" i="8" s="1"/>
  <c r="BK373" i="17"/>
  <c r="K373" i="17"/>
  <c r="K67" i="17" s="1"/>
  <c r="BK94" i="5"/>
  <c r="K94" i="5"/>
  <c r="K62" i="5"/>
  <c r="J62" i="2"/>
  <c r="J62" i="3"/>
  <c r="Q93" i="3"/>
  <c r="I61" i="3"/>
  <c r="K30" i="3" s="1"/>
  <c r="AS56" i="1" s="1"/>
  <c r="R93" i="4"/>
  <c r="J61" i="4"/>
  <c r="K31" i="4"/>
  <c r="AT57" i="1" s="1"/>
  <c r="Q94" i="6"/>
  <c r="I61" i="6"/>
  <c r="K30" i="6"/>
  <c r="AS59" i="1" s="1"/>
  <c r="I62" i="8"/>
  <c r="R94" i="8"/>
  <c r="J61" i="8"/>
  <c r="K31" i="8" s="1"/>
  <c r="AT61" i="1" s="1"/>
  <c r="Q94" i="9"/>
  <c r="I61" i="9"/>
  <c r="K30" i="9" s="1"/>
  <c r="AS62" i="1" s="1"/>
  <c r="K401" i="14"/>
  <c r="K71" i="14"/>
  <c r="I62" i="11"/>
  <c r="R93" i="11"/>
  <c r="J61" i="11"/>
  <c r="K31" i="11"/>
  <c r="AT64" i="1" s="1"/>
  <c r="J62" i="12"/>
  <c r="BK323" i="12"/>
  <c r="K323" i="12"/>
  <c r="K73" i="12" s="1"/>
  <c r="BK364" i="13"/>
  <c r="K364" i="13"/>
  <c r="K65" i="13"/>
  <c r="I62" i="15"/>
  <c r="BK298" i="16"/>
  <c r="K298" i="16"/>
  <c r="K65" i="16"/>
  <c r="K335" i="21"/>
  <c r="K71" i="21"/>
  <c r="Q91" i="18"/>
  <c r="I61" i="18"/>
  <c r="K30" i="18" s="1"/>
  <c r="AS71" i="1" s="1"/>
  <c r="I62" i="20"/>
  <c r="R91" i="20"/>
  <c r="J61" i="20" s="1"/>
  <c r="K31" i="20" s="1"/>
  <c r="AT73" i="1" s="1"/>
  <c r="K93" i="18"/>
  <c r="K63" i="18" s="1"/>
  <c r="BK364" i="20"/>
  <c r="K364" i="20"/>
  <c r="K65" i="20"/>
  <c r="BK248" i="5"/>
  <c r="BK165" i="2"/>
  <c r="K165" i="2"/>
  <c r="K67" i="2"/>
  <c r="BK373" i="13"/>
  <c r="K373" i="13" s="1"/>
  <c r="K67" i="13" s="1"/>
  <c r="R93" i="7"/>
  <c r="J61" i="7"/>
  <c r="K31" i="7" s="1"/>
  <c r="AT60" i="1" s="1"/>
  <c r="I62" i="21"/>
  <c r="J62" i="21"/>
  <c r="K433" i="18"/>
  <c r="K71" i="18"/>
  <c r="K93" i="19"/>
  <c r="K63" i="19"/>
  <c r="I62" i="22"/>
  <c r="J62" i="22"/>
  <c r="BK169" i="3"/>
  <c r="K169" i="3"/>
  <c r="K67" i="3" s="1"/>
  <c r="Q93" i="4"/>
  <c r="I61" i="4"/>
  <c r="K30" i="4"/>
  <c r="AS57" i="1" s="1"/>
  <c r="J62" i="5"/>
  <c r="J62" i="6"/>
  <c r="BK288" i="7"/>
  <c r="K288" i="7" s="1"/>
  <c r="K72" i="7" s="1"/>
  <c r="BK95" i="8"/>
  <c r="K95" i="8"/>
  <c r="K62" i="8" s="1"/>
  <c r="R94" i="9"/>
  <c r="J61" i="9"/>
  <c r="K31" i="9"/>
  <c r="AT62" i="1" s="1"/>
  <c r="J62" i="10"/>
  <c r="Q93" i="10"/>
  <c r="I61" i="10"/>
  <c r="K30" i="10" s="1"/>
  <c r="AS63" i="1" s="1"/>
  <c r="K93" i="13"/>
  <c r="K63" i="13"/>
  <c r="BK400" i="19"/>
  <c r="K400" i="19"/>
  <c r="K70" i="19"/>
  <c r="BK94" i="3"/>
  <c r="BK93" i="3" s="1"/>
  <c r="K93" i="3" s="1"/>
  <c r="K61" i="3" s="1"/>
  <c r="I62" i="12"/>
  <c r="BK400" i="20"/>
  <c r="K400" i="20"/>
  <c r="K70" i="20"/>
  <c r="BK454" i="15"/>
  <c r="K454" i="15" s="1"/>
  <c r="K65" i="15" s="1"/>
  <c r="BK404" i="13"/>
  <c r="K404" i="13"/>
  <c r="K70" i="13" s="1"/>
  <c r="BK501" i="15"/>
  <c r="K501" i="15"/>
  <c r="K70" i="15"/>
  <c r="J62" i="16"/>
  <c r="BK358" i="23"/>
  <c r="K358" i="23"/>
  <c r="K65" i="23"/>
  <c r="I62" i="2"/>
  <c r="BK95" i="6"/>
  <c r="K95" i="6"/>
  <c r="K62" i="6"/>
  <c r="Q91" i="13"/>
  <c r="I61" i="13"/>
  <c r="K30" i="13"/>
  <c r="AS66" i="1"/>
  <c r="BK323" i="9"/>
  <c r="K323" i="9"/>
  <c r="K73" i="9"/>
  <c r="BK92" i="14"/>
  <c r="K92" i="14" s="1"/>
  <c r="K62" i="14" s="1"/>
  <c r="K93" i="20"/>
  <c r="K63" i="20"/>
  <c r="BK334" i="16"/>
  <c r="K334" i="16"/>
  <c r="K70" i="16"/>
  <c r="BK463" i="15"/>
  <c r="K463" i="15" s="1"/>
  <c r="K67" i="15" s="1"/>
  <c r="BK92" i="16"/>
  <c r="K92" i="16"/>
  <c r="K62" i="16" s="1"/>
  <c r="BK380" i="22"/>
  <c r="K380" i="22"/>
  <c r="K68" i="22"/>
  <c r="BK92" i="17"/>
  <c r="K92" i="17"/>
  <c r="K62" i="17"/>
  <c r="BK364" i="19"/>
  <c r="K364" i="19" s="1"/>
  <c r="K65" i="19" s="1"/>
  <c r="BK400" i="17"/>
  <c r="K400" i="17"/>
  <c r="K70" i="17" s="1"/>
  <c r="BK307" i="16"/>
  <c r="K307" i="16"/>
  <c r="K67" i="16"/>
  <c r="K91" i="22"/>
  <c r="K63" i="22"/>
  <c r="BK92" i="21"/>
  <c r="BK91" i="21"/>
  <c r="K91" i="21" s="1"/>
  <c r="K32" i="21" s="1"/>
  <c r="AG74" i="1" s="1"/>
  <c r="BK370" i="22"/>
  <c r="K370" i="22"/>
  <c r="K65" i="22"/>
  <c r="I62" i="23"/>
  <c r="BK394" i="23"/>
  <c r="K394" i="23"/>
  <c r="K70" i="23"/>
  <c r="BA54" i="1"/>
  <c r="W31" i="1"/>
  <c r="AY54" i="1"/>
  <c r="AK30" i="1"/>
  <c r="BB54" i="1"/>
  <c r="W29" i="1" s="1"/>
  <c r="BK93" i="4" l="1"/>
  <c r="K93" i="4" s="1"/>
  <c r="K61" i="4" s="1"/>
  <c r="BK93" i="5"/>
  <c r="K93" i="5" s="1"/>
  <c r="K61" i="5" s="1"/>
  <c r="BK92" i="20"/>
  <c r="K92" i="20"/>
  <c r="K62" i="20" s="1"/>
  <c r="BK92" i="15"/>
  <c r="K92" i="15"/>
  <c r="K62" i="15"/>
  <c r="BK92" i="23"/>
  <c r="K92" i="23" s="1"/>
  <c r="K62" i="23" s="1"/>
  <c r="BK90" i="22"/>
  <c r="K90" i="22" s="1"/>
  <c r="K62" i="22" s="1"/>
  <c r="K41" i="21"/>
  <c r="BK94" i="9"/>
  <c r="K94" i="9" s="1"/>
  <c r="K61" i="9" s="1"/>
  <c r="K92" i="21"/>
  <c r="K62" i="21"/>
  <c r="BK92" i="19"/>
  <c r="K92" i="19" s="1"/>
  <c r="K62" i="19" s="1"/>
  <c r="BK93" i="7"/>
  <c r="K93" i="7" s="1"/>
  <c r="K61" i="7" s="1"/>
  <c r="K94" i="3"/>
  <c r="K62" i="3"/>
  <c r="BK93" i="11"/>
  <c r="K93" i="11" s="1"/>
  <c r="K32" i="11" s="1"/>
  <c r="AG64" i="1" s="1"/>
  <c r="BK94" i="12"/>
  <c r="K94" i="12"/>
  <c r="K61" i="12" s="1"/>
  <c r="K61" i="21"/>
  <c r="I62" i="14"/>
  <c r="Q91" i="16"/>
  <c r="I61" i="16" s="1"/>
  <c r="K30" i="16" s="1"/>
  <c r="AS69" i="1" s="1"/>
  <c r="AS54" i="1" s="1"/>
  <c r="J62" i="19"/>
  <c r="BK91" i="18"/>
  <c r="K91" i="18" s="1"/>
  <c r="K61" i="18" s="1"/>
  <c r="BK94" i="2"/>
  <c r="K94" i="2" s="1"/>
  <c r="K61" i="2" s="1"/>
  <c r="R91" i="13"/>
  <c r="J61" i="13"/>
  <c r="K31" i="13" s="1"/>
  <c r="AT66" i="1" s="1"/>
  <c r="AT54" i="1" s="1"/>
  <c r="J62" i="15"/>
  <c r="I62" i="17"/>
  <c r="BK92" i="13"/>
  <c r="K92" i="13" s="1"/>
  <c r="K62" i="13" s="1"/>
  <c r="BK94" i="6"/>
  <c r="K94" i="6" s="1"/>
  <c r="K61" i="6" s="1"/>
  <c r="K248" i="5"/>
  <c r="K72" i="5"/>
  <c r="BK93" i="10"/>
  <c r="K93" i="10" s="1"/>
  <c r="K61" i="10" s="1"/>
  <c r="BK94" i="8"/>
  <c r="K94" i="8" s="1"/>
  <c r="K32" i="8" s="1"/>
  <c r="AG61" i="1" s="1"/>
  <c r="AN61" i="1" s="1"/>
  <c r="I62" i="19"/>
  <c r="BK91" i="14"/>
  <c r="K91" i="14"/>
  <c r="K61" i="14" s="1"/>
  <c r="J62" i="23"/>
  <c r="BK91" i="17"/>
  <c r="K91" i="17"/>
  <c r="K61" i="17" s="1"/>
  <c r="BK91" i="16"/>
  <c r="K91" i="16"/>
  <c r="K61" i="16"/>
  <c r="AN74" i="1"/>
  <c r="K32" i="5"/>
  <c r="AG58" i="1"/>
  <c r="AN58" i="1" s="1"/>
  <c r="K32" i="4"/>
  <c r="AG57" i="1"/>
  <c r="K32" i="3"/>
  <c r="AG56" i="1"/>
  <c r="AX54" i="1"/>
  <c r="AK29" i="1"/>
  <c r="BK91" i="13" l="1"/>
  <c r="K91" i="13" s="1"/>
  <c r="K32" i="13" s="1"/>
  <c r="AG66" i="1" s="1"/>
  <c r="AN66" i="1" s="1"/>
  <c r="K61" i="8"/>
  <c r="BK91" i="20"/>
  <c r="K91" i="20" s="1"/>
  <c r="K61" i="20" s="1"/>
  <c r="K41" i="3"/>
  <c r="K41" i="8"/>
  <c r="K41" i="5"/>
  <c r="BK91" i="15"/>
  <c r="K91" i="15"/>
  <c r="K61" i="11"/>
  <c r="BK89" i="22"/>
  <c r="K89" i="22" s="1"/>
  <c r="K61" i="22" s="1"/>
  <c r="K41" i="11"/>
  <c r="BK91" i="19"/>
  <c r="K91" i="19" s="1"/>
  <c r="K32" i="19" s="1"/>
  <c r="AG72" i="1" s="1"/>
  <c r="AN72" i="1" s="1"/>
  <c r="K41" i="4"/>
  <c r="BK91" i="23"/>
  <c r="K91" i="23" s="1"/>
  <c r="K61" i="23" s="1"/>
  <c r="AN57" i="1"/>
  <c r="AN56" i="1"/>
  <c r="AN64" i="1"/>
  <c r="K32" i="2"/>
  <c r="AG55" i="1"/>
  <c r="AN55" i="1"/>
  <c r="K32" i="7"/>
  <c r="AG60" i="1" s="1"/>
  <c r="K32" i="15"/>
  <c r="AG68" i="1"/>
  <c r="AN68" i="1" s="1"/>
  <c r="K32" i="10"/>
  <c r="AG63" i="1"/>
  <c r="K32" i="6"/>
  <c r="AG59" i="1"/>
  <c r="K32" i="16"/>
  <c r="AG69" i="1" s="1"/>
  <c r="AN69" i="1" s="1"/>
  <c r="K32" i="18"/>
  <c r="AG71" i="1" s="1"/>
  <c r="AN71" i="1" s="1"/>
  <c r="AV54" i="1"/>
  <c r="K32" i="14"/>
  <c r="AG67" i="1" s="1"/>
  <c r="AN67" i="1" s="1"/>
  <c r="K32" i="17"/>
  <c r="AG70" i="1"/>
  <c r="AN70" i="1" s="1"/>
  <c r="K32" i="9"/>
  <c r="AG62" i="1"/>
  <c r="K32" i="12"/>
  <c r="AG65" i="1" s="1"/>
  <c r="K41" i="18" l="1"/>
  <c r="K41" i="10"/>
  <c r="K61" i="13"/>
  <c r="K41" i="15"/>
  <c r="K41" i="13"/>
  <c r="K61" i="19"/>
  <c r="K41" i="12"/>
  <c r="K41" i="6"/>
  <c r="K41" i="7"/>
  <c r="K41" i="14"/>
  <c r="K41" i="19"/>
  <c r="K41" i="17"/>
  <c r="K61" i="15"/>
  <c r="K41" i="2"/>
  <c r="K41" i="9"/>
  <c r="K41" i="16"/>
  <c r="AN59" i="1"/>
  <c r="AN60" i="1"/>
  <c r="AN63" i="1"/>
  <c r="AN65" i="1"/>
  <c r="AN62" i="1"/>
  <c r="K32" i="20"/>
  <c r="AG73" i="1"/>
  <c r="AN73" i="1"/>
  <c r="K32" i="23"/>
  <c r="AG76" i="1" s="1"/>
  <c r="K32" i="22"/>
  <c r="AG75" i="1"/>
  <c r="AN75" i="1" s="1"/>
  <c r="K41" i="22" l="1"/>
  <c r="K41" i="23"/>
  <c r="K41" i="20"/>
  <c r="AN76" i="1"/>
  <c r="AG54" i="1"/>
  <c r="AK26" i="1"/>
  <c r="AK35" i="1"/>
  <c r="AN54" i="1" l="1"/>
</calcChain>
</file>

<file path=xl/sharedStrings.xml><?xml version="1.0" encoding="utf-8"?>
<sst xmlns="http://schemas.openxmlformats.org/spreadsheetml/2006/main" count="54546" uniqueCount="2318">
  <si>
    <t>Export Komplet</t>
  </si>
  <si>
    <t>VZ</t>
  </si>
  <si>
    <t>2.0</t>
  </si>
  <si>
    <t>ZAMOK</t>
  </si>
  <si>
    <t>False</t>
  </si>
  <si>
    <t>True</t>
  </si>
  <si>
    <t>{b5d363a9-2bd6-4b25-b3e6-671cb4cab64a}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</si>
  <si>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</si>
  <si>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</si>
  <si>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</si>
  <si>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</si>
  <si>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</si>
  <si>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</si>
  <si>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</si>
  <si>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</si>
  <si>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220110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</si>
  <si>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</si>
  <si>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</si>
  <si>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Pionýrů, Sokolov, Oprava elektroinstalace učeben v 2.NP a 3.NP 2. stupně</t>
  </si>
  <si>
    <t>KSO:</t>
  </si>
  <si>
    <t/>
  </si>
  <si>
    <t>CC-CZ:</t>
  </si>
  <si>
    <t>Místo:</t>
  </si>
  <si>
    <t>Sokolov, Pionýrů 1614</t>
  </si>
  <si>
    <t>Datum:</t>
  </si>
  <si>
    <t>2. 3. 2022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</si>
  <si>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</si>
  <si>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</si>
  <si>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</si>
  <si>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</si>
  <si>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</si>
  <si>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</si>
  <si>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</si>
  <si>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</si>
  <si>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</si>
  <si>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</si>
  <si>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</si>
  <si>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</si>
  <si>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</si>
  <si>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</si>
  <si>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</si>
  <si>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</si>
  <si>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</si>
  <si>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</si>
  <si>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</si>
  <si>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</si>
  <si>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</si>
  <si>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</si>
  <si>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</si>
  <si>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</si>
  <si>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</si>
  <si>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</si>
  <si>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</si>
  <si>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</si>
  <si>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</si>
  <si>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</si>
  <si>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</si>
  <si>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</si>
  <si>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</si>
  <si>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</si>
  <si>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</si>
  <si>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</si>
  <si>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</si>
  <si>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</si>
  <si>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</si>
  <si>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</si>
  <si>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</si>
  <si>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</si>
  <si>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</si>
  <si>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</si>
  <si>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</si>
  <si>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</si>
  <si>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</si>
  <si>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</si>
  <si>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</si>
  <si>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</si>
  <si>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</si>
  <si>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</si>
  <si>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</si>
  <si>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</si>
  <si>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Místnost č. 1</t>
  </si>
  <si>
    <t>STA</t>
  </si>
  <si>
    <t>1</t>
  </si>
  <si>
    <t>{1a90bfe7-9fa6-4d11-b65c-f6fb8fa7bea0}</t>
  </si>
  <si>
    <t>2</t>
  </si>
  <si>
    <t>02</t>
  </si>
  <si>
    <t>Místnost č. 2</t>
  </si>
  <si>
    <t>{469c604d-a9c7-498e-8a6f-40cfca6d9c3b}</t>
  </si>
  <si>
    <t>03</t>
  </si>
  <si>
    <t>Místnost (chodba) č. 3</t>
  </si>
  <si>
    <t>{81ff510d-b030-4efa-9745-4fb207abe208}</t>
  </si>
  <si>
    <t>04</t>
  </si>
  <si>
    <t>Místnost č. 4</t>
  </si>
  <si>
    <t>{b364ceec-2b89-4fa8-90e0-71898a5d6d42}</t>
  </si>
  <si>
    <t>05</t>
  </si>
  <si>
    <t>Místnost č. 5</t>
  </si>
  <si>
    <t>{66b80093-3517-428b-9fca-873ebf5d0ca0}</t>
  </si>
  <si>
    <t>06</t>
  </si>
  <si>
    <t>Místnost č. 6</t>
  </si>
  <si>
    <t>{c18b2133-e560-41f3-821d-c4b424eb59ae}</t>
  </si>
  <si>
    <t>07</t>
  </si>
  <si>
    <t>Místnost č. 7</t>
  </si>
  <si>
    <t>{132aebe8-cab6-4d51-b122-297bbaeef766}</t>
  </si>
  <si>
    <t>08</t>
  </si>
  <si>
    <t>Místnost č. 8</t>
  </si>
  <si>
    <t>{0d1832e0-4dc1-407d-9326-ffea66a8480d}</t>
  </si>
  <si>
    <t>09</t>
  </si>
  <si>
    <t>Místnost č. 9</t>
  </si>
  <si>
    <t>{d5baf3fc-6901-4fd2-9234-d5c23eb9a9bf}</t>
  </si>
  <si>
    <t>10</t>
  </si>
  <si>
    <t>Místnost (chodba) č. 10</t>
  </si>
  <si>
    <t>{176e95ef-7719-47fb-804e-2530bee52af0}</t>
  </si>
  <si>
    <t>11</t>
  </si>
  <si>
    <t>Místnost č. 11</t>
  </si>
  <si>
    <t>{e845dc06-8f2e-4942-8d72-2eeaea801af5}</t>
  </si>
  <si>
    <t>12</t>
  </si>
  <si>
    <t>elektroinstalace místnost č. 1 (304)</t>
  </si>
  <si>
    <t>{44a05db2-a6d5-4d9c-b6d7-050513d9a412}</t>
  </si>
  <si>
    <t>13</t>
  </si>
  <si>
    <t>elektroinstalace místnost č. 2 (305)</t>
  </si>
  <si>
    <t>{b8981ee9-c8cf-496d-88fa-c801667627e5}</t>
  </si>
  <si>
    <t>14</t>
  </si>
  <si>
    <t>elektroinstalace místnost č. 3 (301, 302, 303)</t>
  </si>
  <si>
    <t>{8192111b-7800-4735-9c64-a2709c115eee}</t>
  </si>
  <si>
    <t>elektroinstalace místnost č. 4 (307)</t>
  </si>
  <si>
    <t>{25be18f1-3cae-4bb1-a701-aef858f055ca}</t>
  </si>
  <si>
    <t>16</t>
  </si>
  <si>
    <t>elektroinstalace místnost č. 5 (306)</t>
  </si>
  <si>
    <t>{4c287cca-a094-4dc8-9dc9-9f18eb8b9b0c}</t>
  </si>
  <si>
    <t>17</t>
  </si>
  <si>
    <t>elektroinstalace místnost č. 6 (308)</t>
  </si>
  <si>
    <t>{913c68a5-4314-4d08-af5d-36ff69915bfa}</t>
  </si>
  <si>
    <t>18</t>
  </si>
  <si>
    <t>elektroinstalace místnost č. 7 (312)</t>
  </si>
  <si>
    <t>{c5f75d0c-8f37-4ae4-bcb0-495f641656ba}</t>
  </si>
  <si>
    <t>19</t>
  </si>
  <si>
    <t>elektroinstalace místnost č. 8 (313)</t>
  </si>
  <si>
    <t>{2a459625-59ef-419d-93f8-f74f6f319152}</t>
  </si>
  <si>
    <t>20</t>
  </si>
  <si>
    <t>elektroinstalace místnost č. 9 (311)</t>
  </si>
  <si>
    <t>{a513bfe1-f639-464f-8ba8-421802dc6239}</t>
  </si>
  <si>
    <t>elektroinstalace místnost č. 10 (309, 310 a 315)</t>
  </si>
  <si>
    <t>{de623829-5006-4d74-9e93-528f90da9318}</t>
  </si>
  <si>
    <t>22</t>
  </si>
  <si>
    <t>elektroinstalace místnost č. 11 (314)</t>
  </si>
  <si>
    <t>{f9b43b18-8b83-43bc-9d30-b752ce8d698c}</t>
  </si>
  <si>
    <t>KRYCÍ LIST SOUPISU PRACÍ</t>
  </si>
  <si>
    <t>Objekt:</t>
  </si>
  <si>
    <t>01 - Místnost č. 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</si>
  <si>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</si>
  <si>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</si>
  <si>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</si>
  <si>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</si>
  <si>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</si>
  <si>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</si>
  <si>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</si>
  <si>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</si>
  <si>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</si>
  <si>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</si>
  <si>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</si>
  <si>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</si>
  <si>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</si>
  <si>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</si>
  <si>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</si>
  <si>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</si>
  <si>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</si>
  <si>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</si>
  <si>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</si>
  <si>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</si>
  <si>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</si>
  <si>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</si>
  <si>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</si>
  <si>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</si>
  <si>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</si>
  <si>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</si>
  <si>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</si>
  <si>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</si>
  <si>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</si>
  <si>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</si>
  <si>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</si>
  <si>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</si>
  <si>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</si>
  <si>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</si>
  <si>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</si>
  <si>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</si>
  <si>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</si>
  <si>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</si>
  <si>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</si>
  <si>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</si>
  <si>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</si>
  <si>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</si>
  <si>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</si>
  <si>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</si>
  <si>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612325421</t>
  </si>
  <si>
    <t>Oprava vnitřní vápenocementové štukové omítky stěn v rozsahu plochy do 10 %</t>
  </si>
  <si>
    <t>m2</t>
  </si>
  <si>
    <t>CS ÚRS 2021 02</t>
  </si>
  <si>
    <t>4</t>
  </si>
  <si>
    <t>-1154651318</t>
  </si>
  <si>
    <t>PP</t>
  </si>
  <si>
    <t>Oprava vápenocementové omítky vnitřních ploch štukové dvouvrstvé, tloušťky do 20 mm a tloušťky štuku do 3 mm stěn, v rozsahu opravované plochy do 10%</t>
  </si>
  <si>
    <t>Online PSC</t>
  </si>
  <si>
    <t>https://podminky.urs.cz/item/CS_URS_2021_02/612325421</t>
  </si>
  <si>
    <t>VV</t>
  </si>
  <si>
    <t>Stěny mimo soklu v rozsahu 10%</t>
  </si>
  <si>
    <t>(9,34+9,34+6,17+6,17)*1,92</t>
  </si>
  <si>
    <t>-(2,2*1,6)*3</t>
  </si>
  <si>
    <t>((2,2+1,6+1,6)*0,26)*3</t>
  </si>
  <si>
    <t>-0,9*0,55</t>
  </si>
  <si>
    <t>(2,35+1,55+1,55+2,26+1,55+1,55+2,48+1,55+1,55)*0,3</t>
  </si>
  <si>
    <t>Součet</t>
  </si>
  <si>
    <t>612325422</t>
  </si>
  <si>
    <t>Oprava vnitřní vápenocementové štukové omítky stěn v rozsahu plochy přes 10 do 30 %</t>
  </si>
  <si>
    <t>-2071443959</t>
  </si>
  <si>
    <t>Oprava vápenocementové omítky vnitřních ploch štukové dvouvrstvé, tloušťky do 20 mm a tloušťky štuku do 3 mm stěn, v rozsahu opravované plochy přes 10 do 30%</t>
  </si>
  <si>
    <t>https://podminky.urs.cz/item/CS_URS_2021_02/612325422</t>
  </si>
  <si>
    <t>Olejový sokl 20%</t>
  </si>
  <si>
    <t>(9,34+9,34+6,17+6,17-0,9+0,3+0,3+0,3+0,3+0,3+0,3+0,13+0,13+0,13+0,13+0,13+0,13)*1,45</t>
  </si>
  <si>
    <t>-(2,2*0,55)*3</t>
  </si>
  <si>
    <t>(0,55*6)*0,13</t>
  </si>
  <si>
    <t>9</t>
  </si>
  <si>
    <t>Ostatní konstrukce a práce, bourání</t>
  </si>
  <si>
    <t>3</t>
  </si>
  <si>
    <t>978013121</t>
  </si>
  <si>
    <t>Otlučení (osekání) vnitřní vápenné nebo vápenocementové omítky stěn v rozsahu přes 5 do 10 %</t>
  </si>
  <si>
    <t>1077356828</t>
  </si>
  <si>
    <t>Otlučení vápenných nebo vápenocementových omítek vnitřních ploch stěn s vyškrabáním spar, s očištěním zdiva, v rozsahu přes 5 do 10 %</t>
  </si>
  <si>
    <t>https://podminky.urs.cz/item/CS_URS_2021_02/978013121</t>
  </si>
  <si>
    <t>978013141</t>
  </si>
  <si>
    <t>Otlučení (osekání) vnitřní vápenné nebo vápenocementové omítky stěn v rozsahu přes 10 do 30 %</t>
  </si>
  <si>
    <t>-1249229752</t>
  </si>
  <si>
    <t>Otlučení vápenných nebo vápenocementových omítek vnitřních ploch stěn s vyškrabáním spar, s očištěním zdiva, v rozsahu přes 10 do 30 %</t>
  </si>
  <si>
    <t>https://podminky.urs.cz/item/CS_URS_2021_02/978013141</t>
  </si>
  <si>
    <t>5</t>
  </si>
  <si>
    <t>949101111</t>
  </si>
  <si>
    <t>Lešení pomocné pro objekty pozemních staveb s lešeňovou podlahou v do 1,9 m zatížení do 150 kg/m2</t>
  </si>
  <si>
    <t>324528002</t>
  </si>
  <si>
    <t>Lešení pomocné pracovní pro objekty pozemních staveb pro zatížení do 150 kg/m2, o výšce lešeňové podlahy do 1,9 m</t>
  </si>
  <si>
    <t>https://podminky.urs.cz/item/CS_URS_2021_02/949101111</t>
  </si>
  <si>
    <t>Odměřeno v .DWG</t>
  </si>
  <si>
    <t>61,02</t>
  </si>
  <si>
    <t>952901111</t>
  </si>
  <si>
    <t>Vyčištění budov bytové a občanské výstavby při výšce podlaží do 4 m</t>
  </si>
  <si>
    <t>-349609994</t>
  </si>
  <si>
    <t>Vyčištění budov nebo objektů před předáním do užívání budov bytové nebo občanské výstavby, světlé výšky podlaží do 4 m</t>
  </si>
  <si>
    <t>https://podminky.urs.cz/item/CS_URS_2021_02/952901111</t>
  </si>
  <si>
    <t>997</t>
  </si>
  <si>
    <t>Přesun sutě</t>
  </si>
  <si>
    <t>7</t>
  </si>
  <si>
    <t>997013213</t>
  </si>
  <si>
    <t>Vnitrostaveništní doprava suti a vybouraných hmot pro budovy v přes 9 do 12 m ručně</t>
  </si>
  <si>
    <t>t</t>
  </si>
  <si>
    <t>-1972502074</t>
  </si>
  <si>
    <t>Vnitrostaveništní doprava suti a vybouraných hmot vodorovně do 50 m svisle ručně pro budovy a haly výšky přes 9 do 12 m</t>
  </si>
  <si>
    <t>https://podminky.urs.cz/item/CS_URS_2021_02/997013213</t>
  </si>
  <si>
    <t>8</t>
  </si>
  <si>
    <t>997002611</t>
  </si>
  <si>
    <t>Nakládání suti a vybouraných hmot</t>
  </si>
  <si>
    <t>152984312</t>
  </si>
  <si>
    <t>Nakládání suti a vybouraných hmot na dopravní prostředek pro vodorovné přemístění</t>
  </si>
  <si>
    <t>https://podminky.urs.cz/item/CS_URS_2021_02/997002611</t>
  </si>
  <si>
    <t>997013501</t>
  </si>
  <si>
    <t>Odvoz suti a vybouraných hmot na skládku nebo meziskládku do 1 km se složením</t>
  </si>
  <si>
    <t>-1603787671</t>
  </si>
  <si>
    <t>Odvoz suti a vybouraných hmot na skládku nebo meziskládku se složením, na vzdálenost do 1 km</t>
  </si>
  <si>
    <t>https://podminky.urs.cz/item/CS_URS_2021_02/997013501</t>
  </si>
  <si>
    <t>997013509</t>
  </si>
  <si>
    <t>Příplatek k odvozu suti a vybouraných hmot na skládku ZKD 1 km přes 1 km</t>
  </si>
  <si>
    <t>1225068958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</si>
  <si>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</si>
  <si>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</si>
  <si>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0,877*6</t>
  </si>
  <si>
    <t>997013631</t>
  </si>
  <si>
    <t>Poplatek za uložení na skládce (skládkovné) stavebního odpadu směsného kód odpadu 17 09 04</t>
  </si>
  <si>
    <t>1682876024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</si>
  <si>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</si>
  <si>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</si>
  <si>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</si>
  <si>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</t>
  </si>
  <si>
    <t>998018002</t>
  </si>
  <si>
    <t>Přesun hmot ruční pro budovy v přes 6 do 12 m</t>
  </si>
  <si>
    <t>-1986548508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</si>
  <si>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</si>
  <si>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https://podminky.urs.cz/item/CS_URS_2021_02/998018002</t>
  </si>
  <si>
    <t>PSV</t>
  </si>
  <si>
    <t>Práce a dodávky PSV</t>
  </si>
  <si>
    <t>763</t>
  </si>
  <si>
    <t>Konstrukce suché výstavby</t>
  </si>
  <si>
    <t>763131411</t>
  </si>
  <si>
    <t>SDK podhled desky 1xA 12,5 bez izolace dvouvrstvá spodní kce profil CD+UD</t>
  </si>
  <si>
    <t>1833359920</t>
  </si>
  <si>
    <t>Podhled ze sádrokartonových desek dvouvrstvá zavěšená spodní konstrukce z ocelových profilů CD, UD jednoduše opláštěná deskou standardní A, tl. 12,5 mm, bez izolace</t>
  </si>
  <si>
    <t>https://podminky.urs.cz/item/CS_URS_2021_02/763131411</t>
  </si>
  <si>
    <t>Plocha stropu bez výklenků</t>
  </si>
  <si>
    <t>9,34*6,17</t>
  </si>
  <si>
    <t>998763402</t>
  </si>
  <si>
    <t>Přesun hmot procentní pro sádrokartonové konstrukce v objektech v přes 6 do 12 m</t>
  </si>
  <si>
    <t>%</t>
  </si>
  <si>
    <t>-1907864775</t>
  </si>
  <si>
    <t>Přesun hmot pro konstrukce montované z desek stanovený procentní sazbou (%) z ceny vodorovná dopravní vzdálenost do 50 m v objektech výšky přes 6 do 12 m</t>
  </si>
  <si>
    <t>https://podminky.urs.cz/item/CS_URS_2021_02/998763402</t>
  </si>
  <si>
    <t>766</t>
  </si>
  <si>
    <t>Konstrukce truhlářské</t>
  </si>
  <si>
    <t>766662811/R</t>
  </si>
  <si>
    <t>Demontáž dveřních prahů u dveří jednokřídlových k opětovnému použití</t>
  </si>
  <si>
    <t>kus</t>
  </si>
  <si>
    <t>1593271821</t>
  </si>
  <si>
    <t>Demontáž dveřních konstrukcí do suti prahů dveří jednokřídlových</t>
  </si>
  <si>
    <t>766691914</t>
  </si>
  <si>
    <t>Vyvěšení nebo zavěšení dřevěných křídel dveří pl do 2 m2</t>
  </si>
  <si>
    <t>543370487</t>
  </si>
  <si>
    <t>Ostatní práce vyvěšení nebo zavěšení křídel s případným uložením a opětovným zavěšením po provedení stavebních změn dřevěných dveřních, plochy do 2 m2</t>
  </si>
  <si>
    <t>https://podminky.urs.cz/item/CS_URS_2021_02/766691914</t>
  </si>
  <si>
    <t>766660001</t>
  </si>
  <si>
    <t>Montáž dveřních křídel otvíravých jednokřídlových š do 0,8 m do ocelové zárubně</t>
  </si>
  <si>
    <t>-1360213398</t>
  </si>
  <si>
    <t>Montáž dveřních křídel dřevěných nebo plastových otevíravých do ocelové zárubně povrchově upravených jednokřídlových, šířky do 800 mm</t>
  </si>
  <si>
    <t>https://podminky.urs.cz/item/CS_URS_2021_02/766660001</t>
  </si>
  <si>
    <t>M</t>
  </si>
  <si>
    <t>61162086</t>
  </si>
  <si>
    <t>dveře jednokřídlé dřevotřískové povrch laminátový plné 800x1970-2100mm</t>
  </si>
  <si>
    <t>32</t>
  </si>
  <si>
    <t>836285555</t>
  </si>
  <si>
    <t>766660729</t>
  </si>
  <si>
    <t>Montáž dveřního interiérového kování - štítku s klikou</t>
  </si>
  <si>
    <t>-517316114</t>
  </si>
  <si>
    <t>Montáž dveřních doplňků dveřního kování interiérového štítku s klikou</t>
  </si>
  <si>
    <t>https://podminky.urs.cz/item/CS_URS_2021_02/766660729</t>
  </si>
  <si>
    <t>54914620/R</t>
  </si>
  <si>
    <t>kování dveřní vrchní klika včetně rozet a montážního materiálu R PZ nerez PK</t>
  </si>
  <si>
    <t>-1070403109</t>
  </si>
  <si>
    <t>kování dveřní klika/klika - výběr dle investora</t>
  </si>
  <si>
    <t>766660728</t>
  </si>
  <si>
    <t>Montáž dveřního interiérového kování - zámku</t>
  </si>
  <si>
    <t>-1336859991</t>
  </si>
  <si>
    <t>Montáž dveřních doplňků dveřního kování interiérového zámku</t>
  </si>
  <si>
    <t>https://podminky.urs.cz/item/CS_URS_2021_02/766660728</t>
  </si>
  <si>
    <t>54964150</t>
  </si>
  <si>
    <t>vložka zámková cylindrická oboustranná+4 klíče</t>
  </si>
  <si>
    <t>557210738</t>
  </si>
  <si>
    <t>23</t>
  </si>
  <si>
    <t>998766202</t>
  </si>
  <si>
    <t>Přesun hmot procentní pro kce truhlářské v objektech v přes 6 do 12 m</t>
  </si>
  <si>
    <t>-1698683040</t>
  </si>
  <si>
    <t>Přesun hmot pro konstrukce truhlářské stanovený procentní sazbou (%) z ceny vodorovná dopravní vzdálenost do 50 m v objektech výšky přes 6 do 12 m</t>
  </si>
  <si>
    <t>https://podminky.urs.cz/item/CS_URS_2021_02/998766202</t>
  </si>
  <si>
    <t>776</t>
  </si>
  <si>
    <t>Podlahy povlakové</t>
  </si>
  <si>
    <t>24</t>
  </si>
  <si>
    <t>776201811</t>
  </si>
  <si>
    <t>Demontáž lepených povlakových podlah bez podložky ručně</t>
  </si>
  <si>
    <t>-1286468184</t>
  </si>
  <si>
    <t>Demontáž povlakových podlahovin lepených ručně bez podložky</t>
  </si>
  <si>
    <t>https://podminky.urs.cz/item/CS_URS_2021_02/776201811</t>
  </si>
  <si>
    <t>25</t>
  </si>
  <si>
    <t>776410811</t>
  </si>
  <si>
    <t>Odstranění soklíků a lišt pryžových nebo plastových</t>
  </si>
  <si>
    <t>m</t>
  </si>
  <si>
    <t>1166810386</t>
  </si>
  <si>
    <t>Demontáž soklíků nebo lišt pryžových nebo plastových</t>
  </si>
  <si>
    <t>https://podminky.urs.cz/item/CS_URS_2021_02/776410811</t>
  </si>
  <si>
    <t>9,34+9,34+6,17+6,17-0,9+0,13+0,13+0,13+0,13+0,13+0,13+0,3+0,3+0,3+0,3+0,3+0,3</t>
  </si>
  <si>
    <t>26</t>
  </si>
  <si>
    <t>776111117</t>
  </si>
  <si>
    <t>Broušení stávajícího podkladu povlakových podlah diamantovým kotoučem</t>
  </si>
  <si>
    <t>-652988585</t>
  </si>
  <si>
    <t>Příprava podkladu broušení podlah stávajícího podkladu pro odstranění nerovností (diamantovým kotoučem)</t>
  </si>
  <si>
    <t>https://podminky.urs.cz/item/CS_URS_2021_02/776111117</t>
  </si>
  <si>
    <t>27</t>
  </si>
  <si>
    <t>776111311</t>
  </si>
  <si>
    <t>Vysátí podkladu povlakových podlah</t>
  </si>
  <si>
    <t>-797086002</t>
  </si>
  <si>
    <t>Příprava podkladu vysátí podlah</t>
  </si>
  <si>
    <t>https://podminky.urs.cz/item/CS_URS_2021_02/776111311</t>
  </si>
  <si>
    <t>28</t>
  </si>
  <si>
    <t>776121112</t>
  </si>
  <si>
    <t>Vodou ředitelná penetrace savého podkladu povlakových podlah</t>
  </si>
  <si>
    <t>-850828092</t>
  </si>
  <si>
    <t>Příprava podkladu penetrace vodou ředitelná podlah</t>
  </si>
  <si>
    <t>https://podminky.urs.cz/item/CS_URS_2021_02/776121112</t>
  </si>
  <si>
    <t>Pod samonivelační stěrku</t>
  </si>
  <si>
    <t>Pod PVC</t>
  </si>
  <si>
    <t>29</t>
  </si>
  <si>
    <t>776141113</t>
  </si>
  <si>
    <t>Vyrovnání podkladu povlakových podlah stěrkou pevnosti 20 MPa tl přes 5 do 8 mm</t>
  </si>
  <si>
    <t>1289747481</t>
  </si>
  <si>
    <t>Příprava podkladu vyrovnání samonivelační stěrkou podlah min.pevnosti 20 MPa, tloušťky přes 5 do 8 mm</t>
  </si>
  <si>
    <t>https://podminky.urs.cz/item/CS_URS_2021_02/776141113</t>
  </si>
  <si>
    <t>30</t>
  </si>
  <si>
    <t>776221111</t>
  </si>
  <si>
    <t>Lepení pásů z PVC standardním lepidlem</t>
  </si>
  <si>
    <t>-951444225</t>
  </si>
  <si>
    <t>Montáž podlahovin z PVC lepením standardním lepidlem z pásů standardních</t>
  </si>
  <si>
    <t>https://podminky.urs.cz/item/CS_URS_2021_02/776221111</t>
  </si>
  <si>
    <t>31</t>
  </si>
  <si>
    <t>28412285/R</t>
  </si>
  <si>
    <t>krytina podlahová heterogenní tl 2mm</t>
  </si>
  <si>
    <t>-1540869061</t>
  </si>
  <si>
    <t>krytina podlahová heterogenní PVC tl 2mm, zátěž 34/43, tl. nášlapné vrstvy 0,8mm, třída hořlavosti bfl-s1, váha cca. 2800g/m2 - výběr dle ředitelky školky</t>
  </si>
  <si>
    <t>61,02*1,15 'Přepočtené koeficientem množství</t>
  </si>
  <si>
    <t>776411111</t>
  </si>
  <si>
    <t>Montáž obvodových soklíků výšky do 80 mm</t>
  </si>
  <si>
    <t>1074136578</t>
  </si>
  <si>
    <t>Montáž soklíků lepením obvodových, výšky do 80 mm</t>
  </si>
  <si>
    <t>https://podminky.urs.cz/item/CS_URS_2021_02/776411111</t>
  </si>
  <si>
    <t>33</t>
  </si>
  <si>
    <t>28411004</t>
  </si>
  <si>
    <t>lišta soklová PVC samolepící 30x30mm</t>
  </si>
  <si>
    <t>-1630424259</t>
  </si>
  <si>
    <t>lišta soklová PVC samolepící 30x30mm - výběr dle ředitelky školky</t>
  </si>
  <si>
    <t>32,7*1,05 'Přepočtené koeficientem množství</t>
  </si>
  <si>
    <t>34</t>
  </si>
  <si>
    <t>776421312</t>
  </si>
  <si>
    <t>Montáž přechodových šroubovaných lišt</t>
  </si>
  <si>
    <t>-1306210162</t>
  </si>
  <si>
    <t>Montáž lišt přechodových šroubovaných</t>
  </si>
  <si>
    <t>https://podminky.urs.cz/item/CS_URS_2021_02/776421312</t>
  </si>
  <si>
    <t>35</t>
  </si>
  <si>
    <t>55343120</t>
  </si>
  <si>
    <t>profil přechodový Al vrtaný 30mm stříbro</t>
  </si>
  <si>
    <t>363353461</t>
  </si>
  <si>
    <t>profil přechodový Al vrtaný 30mm - výběr dle ředitelky školky</t>
  </si>
  <si>
    <t>0,8*1,05 'Přepočtené koeficientem množství</t>
  </si>
  <si>
    <t>36</t>
  </si>
  <si>
    <t>998776202</t>
  </si>
  <si>
    <t>Přesun hmot procentní pro podlahy povlakové v objektech v přes 6 do 12 m</t>
  </si>
  <si>
    <t>-1435819048</t>
  </si>
  <si>
    <t>Přesun hmot pro podlahy povlakové stanovený procentní sazbou (%) z ceny vodorovná dopravní vzdálenost do 50 m v objektech výšky přes 6 do 12 m</t>
  </si>
  <si>
    <t>https://podminky.urs.cz/item/CS_URS_2021_02/998776202</t>
  </si>
  <si>
    <t>783</t>
  </si>
  <si>
    <t>Dokončovací práce - nátěry</t>
  </si>
  <si>
    <t>37</t>
  </si>
  <si>
    <t>783306801</t>
  </si>
  <si>
    <t>Odstranění nátěru ze zámečnických konstrukcí obroušením</t>
  </si>
  <si>
    <t>1385110098</t>
  </si>
  <si>
    <t>Odstranění nátěrů ze zámečnických konstrukcí obroušením</t>
  </si>
  <si>
    <t>https://podminky.urs.cz/item/CS_URS_2021_02/783306801</t>
  </si>
  <si>
    <t>Dveřní zárubeň</t>
  </si>
  <si>
    <t>(0,8+2+2)*0,25</t>
  </si>
  <si>
    <t>38</t>
  </si>
  <si>
    <t>783315101</t>
  </si>
  <si>
    <t>Mezinátěr jednonásobný syntetický standardní zámečnických konstrukcí</t>
  </si>
  <si>
    <t>-1367382826</t>
  </si>
  <si>
    <t>Mezinátěr zámečnických konstrukcí jednonásobný syntetický standardní</t>
  </si>
  <si>
    <t>https://podminky.urs.cz/item/CS_URS_2021_02/783315101</t>
  </si>
  <si>
    <t>39</t>
  </si>
  <si>
    <t>783317101</t>
  </si>
  <si>
    <t>Krycí jednonásobný syntetický standardní nátěr zámečnických konstrukcí</t>
  </si>
  <si>
    <t>-329211860</t>
  </si>
  <si>
    <t>Krycí nátěr (email) zámečnických konstrukcí jednonásobný syntetický standardní</t>
  </si>
  <si>
    <t>https://podminky.urs.cz/item/CS_URS_2021_02/783317101</t>
  </si>
  <si>
    <t>40</t>
  </si>
  <si>
    <t>783801403</t>
  </si>
  <si>
    <t>Oprášení omítek před provedením nátěru</t>
  </si>
  <si>
    <t>2080393372</t>
  </si>
  <si>
    <t>Příprava podkladu omítek před provedením nátěru oprášení</t>
  </si>
  <si>
    <t>https://podminky.urs.cz/item/CS_URS_2021_02/783801403</t>
  </si>
  <si>
    <t>Olejový sokl</t>
  </si>
  <si>
    <t>44,214</t>
  </si>
  <si>
    <t>41</t>
  </si>
  <si>
    <t>783-x1</t>
  </si>
  <si>
    <t>-2098214842</t>
  </si>
  <si>
    <t>D+M+PH Dvojnásobný olejový nátěr soklu vč. podkladní penetrace - odstín dle ředitelky školy</t>
  </si>
  <si>
    <t>42</t>
  </si>
  <si>
    <t>783-x2</t>
  </si>
  <si>
    <t>547203865</t>
  </si>
  <si>
    <t>D+M+PH Nátěr radiátorů - obroušení, očištění, 2x nátěr</t>
  </si>
  <si>
    <t>43</t>
  </si>
  <si>
    <t>783-x3</t>
  </si>
  <si>
    <t>soubor</t>
  </si>
  <si>
    <t>2094338342</t>
  </si>
  <si>
    <t>D+M+PH Nátěr potrubí vytápění - obroušení, očištění, 2x nátěr</t>
  </si>
  <si>
    <t>784</t>
  </si>
  <si>
    <t>Dokončovací práce - malby a tapety</t>
  </si>
  <si>
    <t>44</t>
  </si>
  <si>
    <t>784121001</t>
  </si>
  <si>
    <t>Oškrabání malby v mísnostech v do 3,80 m</t>
  </si>
  <si>
    <t>-322915405</t>
  </si>
  <si>
    <t>Oškrabání malby v místnostech výšky do 3,80 m</t>
  </si>
  <si>
    <t>https://podminky.urs.cz/item/CS_URS_2021_02/784121001</t>
  </si>
  <si>
    <t>Stěny v místech bez otlučení</t>
  </si>
  <si>
    <t>((9,34+9,34+6,17+6,17)*1,92)*0,9</t>
  </si>
  <si>
    <t>-((2,2*1,6)*3)*0,9</t>
  </si>
  <si>
    <t>(((2,2+1,6+1,6)*0,26)*3)*0,9</t>
  </si>
  <si>
    <t>-(0,9*0,55)*0,9</t>
  </si>
  <si>
    <t>((2,35+1,55+1,55+2,26+1,55+1,55+2,48+1,55+1,55)*0,3)*0,9</t>
  </si>
  <si>
    <t>45</t>
  </si>
  <si>
    <t>784111001</t>
  </si>
  <si>
    <t>Oprášení (ometení ) podkladu v místnostech v do 3,80 m</t>
  </si>
  <si>
    <t>836597580</t>
  </si>
  <si>
    <t>Oprášení (ometení) podkladu v místnostech výšky do 3,80 m</t>
  </si>
  <si>
    <t>https://podminky.urs.cz/item/CS_URS_2021_02/784111001</t>
  </si>
  <si>
    <t>Stěny</t>
  </si>
  <si>
    <t>57,632</t>
  </si>
  <si>
    <t>Stropy</t>
  </si>
  <si>
    <t>57,628</t>
  </si>
  <si>
    <t>46</t>
  </si>
  <si>
    <t>784171001</t>
  </si>
  <si>
    <t>Olepování vnitřních ploch páskou v místnostech v do 3,80 m</t>
  </si>
  <si>
    <t>1995563269</t>
  </si>
  <si>
    <t>Olepování vnitřních ploch (materiál ve specifikaci) včetně pozdějšího odlepení páskou nebo fólií v místnostech výšky do 3,80 m</t>
  </si>
  <si>
    <t>https://podminky.urs.cz/item/CS_URS_2021_02/784171001</t>
  </si>
  <si>
    <t>Okna</t>
  </si>
  <si>
    <t>(2,2+2,2+2,15+2,15+2,2+2,15)*3</t>
  </si>
  <si>
    <t>47</t>
  </si>
  <si>
    <t>58124838</t>
  </si>
  <si>
    <t>páska maskovací krepová pro malířské potřeby š 50mm</t>
  </si>
  <si>
    <t>1587263232</t>
  </si>
  <si>
    <t>39,15*1,2 'Přepočtené koeficientem množství</t>
  </si>
  <si>
    <t>48</t>
  </si>
  <si>
    <t>784171111</t>
  </si>
  <si>
    <t>Zakrytí vnitřních ploch stěn v místnostech v do 3,80 m</t>
  </si>
  <si>
    <t>1540567024</t>
  </si>
  <si>
    <t>Zakrytí nemalovaných ploch (materiál ve specifikaci) včetně pozdějšího odkrytí svislých ploch např. stěn, oken, dveří v místnostech výšky do 3,80</t>
  </si>
  <si>
    <t>https://podminky.urs.cz/item/CS_URS_2021_02/784171111</t>
  </si>
  <si>
    <t>(2,2*2,15)*3</t>
  </si>
  <si>
    <t>49</t>
  </si>
  <si>
    <t>58124844</t>
  </si>
  <si>
    <t>fólie pro malířské potřeby zakrývací tl 25µ 4x5m</t>
  </si>
  <si>
    <t>589735724</t>
  </si>
  <si>
    <t>14,19*1,2 'Přepočtené koeficientem množství</t>
  </si>
  <si>
    <t>50</t>
  </si>
  <si>
    <t>784181121</t>
  </si>
  <si>
    <t>Hloubková jednonásobná bezbarvá penetrace podkladu v místnostech v do 3,80 m</t>
  </si>
  <si>
    <t>-624316573</t>
  </si>
  <si>
    <t>Penetrace podkladu jednonásobná hloubková akrylátová bezbarvá v místnostech výšky do 3,80 m</t>
  </si>
  <si>
    <t>https://podminky.urs.cz/item/CS_URS_2021_02/784181121</t>
  </si>
  <si>
    <t>51</t>
  </si>
  <si>
    <t>784211101</t>
  </si>
  <si>
    <t>Dvojnásobné bílé malby ze směsí za mokra výborně oděruvzdorných v místnostech v do 3,80 m</t>
  </si>
  <si>
    <t>1643164952</t>
  </si>
  <si>
    <t>Malby z malířských směsí oděruvzdorných za mokra dvojnásobné, bílé za mokra oděruvzdorné výborně v místnostech výšky do 3,80 m</t>
  </si>
  <si>
    <t>https://podminky.urs.cz/item/CS_URS_2021_02/784211101</t>
  </si>
  <si>
    <t>52</t>
  </si>
  <si>
    <t>784211163</t>
  </si>
  <si>
    <t>Příplatek k cenám 2x maleb ze směsí za mokra oděruvzdorných za barevnou malbu středně sytého odstínu</t>
  </si>
  <si>
    <t>542127610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</si>
  <si>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</si>
  <si>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https://podminky.urs.cz/item/CS_URS_2021_02/784211163</t>
  </si>
  <si>
    <t>VRN</t>
  </si>
  <si>
    <t>Vedlejší rozpočtové náklady</t>
  </si>
  <si>
    <t>VRN9</t>
  </si>
  <si>
    <t>Ostatní náklady</t>
  </si>
  <si>
    <t>53</t>
  </si>
  <si>
    <t>VRN9-x1</t>
  </si>
  <si>
    <t>-1973272072</t>
  </si>
  <si>
    <t>Vystěhování vybavení třídy</t>
  </si>
  <si>
    <t>54</t>
  </si>
  <si>
    <t>VRN9-x2</t>
  </si>
  <si>
    <t>-1113736429</t>
  </si>
  <si>
    <t>Zpětná nastěhování vybavení třídy</t>
  </si>
  <si>
    <t>55</t>
  </si>
  <si>
    <t>VRN9-x3</t>
  </si>
  <si>
    <t>143627883</t>
  </si>
  <si>
    <t>Průběžný a závěrečný úklid prostor školy dotčených výstavbou - např. schodiště, chodby k místu stavby, apod...</t>
  </si>
  <si>
    <t>02 - Místnost č. 2</t>
  </si>
  <si>
    <t>-230728192</t>
  </si>
  <si>
    <t>(8,92+8,92+5,82+5,82)*1,92</t>
  </si>
  <si>
    <t>(1,55+1,55+1,55+1,88+1,55+1,55+2,52+1,55+1,55)*0,4</t>
  </si>
  <si>
    <t>1988505427</t>
  </si>
  <si>
    <t>(8,92+8,92+5,82+5,82-0,9+0,4+0,4+0,4+0,4+0,4+0,4+0,13+0,13+0,13+0,13+0,13+0,13)*1,45</t>
  </si>
  <si>
    <t>009-x1</t>
  </si>
  <si>
    <t>-1482208407</t>
  </si>
  <si>
    <t>Demontáž třídní tabule vč. likvidace odpadu</t>
  </si>
  <si>
    <t>1667351960</t>
  </si>
  <si>
    <t>-318924360</t>
  </si>
  <si>
    <t>009-x2</t>
  </si>
  <si>
    <t>1020199531</t>
  </si>
  <si>
    <t>D+M+PH Tabule trojlistá pylonová MIX vel. složené tabule 200x100cm, vel. rozložené tabule 400x100cm</t>
  </si>
  <si>
    <t>P</t>
  </si>
  <si>
    <t xml:space="preserve">Poznámka k položce:_x000D_
Třídílná magnetická tabule s vysoce odolným keramickým povrchem nejvyšší kvality vhodným pro intenzivní popis fixem a křídou._x000D_
Kombinace ploch pro popis fixem a křídou – zavřená tabule pro popis křídou (zelená), otevřená tabule křídla pro popis křídou (zelená) a střed pro popis fixem (bílá)._x000D_
Keramický povrch e3 je vhodný pro nejvyšší zatížení nejen pro školy a vzdělávací instituce, při běžném provozu je téměř nezničitelný. Plocha je velmi dobře stíratelná, odolná proti poškrábání a snadno se udržuje._x000D_
Na keramický povrch poskytnutí 25 let záruky._x000D_
Barva povrchu bílá pro popis fixem a zelená pro popis křídou._x000D_
Díky sendvičové konstrukci se tabule nekroutí._x000D_
Tabule je opatřena hranatým hliníkovým rámem s plastovými rohy_x000D_
Tloušťka tabule je 20 mm._x000D_
Tabule je upevněna na hliníkových pylonových sloupech délky 290 cm._x000D_
Součástí jsou dvě odkládací poličky délky 30 cm._x000D_
</t>
  </si>
  <si>
    <t>29658475</t>
  </si>
  <si>
    <t>55,26</t>
  </si>
  <si>
    <t>-1589600771</t>
  </si>
  <si>
    <t>1866007191</t>
  </si>
  <si>
    <t>-1620437452</t>
  </si>
  <si>
    <t>-842577600</t>
  </si>
  <si>
    <t>1197392306</t>
  </si>
  <si>
    <t>0,692*6</t>
  </si>
  <si>
    <t>-1699896242</t>
  </si>
  <si>
    <t>1440699689</t>
  </si>
  <si>
    <t>-923480030</t>
  </si>
  <si>
    <t>8,92*5,82</t>
  </si>
  <si>
    <t>693914989</t>
  </si>
  <si>
    <t>1616416356</t>
  </si>
  <si>
    <t>225470991</t>
  </si>
  <si>
    <t>926235716</t>
  </si>
  <si>
    <t>-336381391</t>
  </si>
  <si>
    <t>-1545869895</t>
  </si>
  <si>
    <t>187073750</t>
  </si>
  <si>
    <t>-1170538349</t>
  </si>
  <si>
    <t>-2089271558</t>
  </si>
  <si>
    <t>845227761</t>
  </si>
  <si>
    <t>771874670</t>
  </si>
  <si>
    <t>739967875</t>
  </si>
  <si>
    <t>-1232724340</t>
  </si>
  <si>
    <t>42,851</t>
  </si>
  <si>
    <t>-1792345430</t>
  </si>
  <si>
    <t>-1192579025</t>
  </si>
  <si>
    <t>-1477696254</t>
  </si>
  <si>
    <t>1175954578</t>
  </si>
  <si>
    <t>((8,92+8,92+5,82+5,82)*1,92)*0,9</t>
  </si>
  <si>
    <t>(-(2,2*1,6)*3)*0,9</t>
  </si>
  <si>
    <t>(-0,9*0,55)*0,9</t>
  </si>
  <si>
    <t>((1,55+1,55+1,55+1,88+1,55+1,55+2,52+1,55+1,55)*0,4)*0,9</t>
  </si>
  <si>
    <t>683246675</t>
  </si>
  <si>
    <t>55,859</t>
  </si>
  <si>
    <t>51,914</t>
  </si>
  <si>
    <t>1540614510</t>
  </si>
  <si>
    <t>Podlaha</t>
  </si>
  <si>
    <t>8,92+8,92+5,82+5,82+0,4+0,4+0,4+0,4+0,4+0,4+0,13+0,13+0,13+0,13+0,13+0,13+8,92+8,92+8,92+8,92</t>
  </si>
  <si>
    <t>-752499688</t>
  </si>
  <si>
    <t>107,49*1,2 'Přepočtené koeficientem množství</t>
  </si>
  <si>
    <t>784171101</t>
  </si>
  <si>
    <t>Zakrytí vnitřních podlah včetně pozdějšího odkrytí</t>
  </si>
  <si>
    <t>1236370549</t>
  </si>
  <si>
    <t>Zakrytí nemalovaných ploch (materiál ve specifikaci) včetně pozdějšího odkrytí podlah</t>
  </si>
  <si>
    <t>https://podminky.urs.cz/item/CS_URS_2021_02/784171101</t>
  </si>
  <si>
    <t>odměřeno v .DWG</t>
  </si>
  <si>
    <t>-1930502620</t>
  </si>
  <si>
    <t>55,26*1,2 'Přepočtené koeficientem množství</t>
  </si>
  <si>
    <t>1932962538</t>
  </si>
  <si>
    <t>822595632</t>
  </si>
  <si>
    <t>-1832831283</t>
  </si>
  <si>
    <t>1329189818</t>
  </si>
  <si>
    <t>1583252598</t>
  </si>
  <si>
    <t>-1562803070</t>
  </si>
  <si>
    <t>1852763938</t>
  </si>
  <si>
    <t>411818943</t>
  </si>
  <si>
    <t>03 - Místnost (chodba) č. 3</t>
  </si>
  <si>
    <t>1867688944</t>
  </si>
  <si>
    <t>(12,07+12,07+2,85+2,85)*1,92</t>
  </si>
  <si>
    <t>-3*1,55</t>
  </si>
  <si>
    <t>-(0,8*0,55)*2</t>
  </si>
  <si>
    <t>-(0,9*0,55)*4</t>
  </si>
  <si>
    <t>262660022</t>
  </si>
  <si>
    <t>(12,07+12,07+2,85+2,85-3-0,8-0,8-0,9-0,9-0,9-0,9)*1,45</t>
  </si>
  <si>
    <t>-2121077800</t>
  </si>
  <si>
    <t>-1493951086</t>
  </si>
  <si>
    <t>-1916922764</t>
  </si>
  <si>
    <t>34,39</t>
  </si>
  <si>
    <t>-631742350</t>
  </si>
  <si>
    <t>-74087512</t>
  </si>
  <si>
    <t>1227911466</t>
  </si>
  <si>
    <t>-122568903</t>
  </si>
  <si>
    <t>-758126848</t>
  </si>
  <si>
    <t>0,551*6</t>
  </si>
  <si>
    <t>-223034321</t>
  </si>
  <si>
    <t>-724782218</t>
  </si>
  <si>
    <t>-282850868</t>
  </si>
  <si>
    <t>1586036232</t>
  </si>
  <si>
    <t>213050135</t>
  </si>
  <si>
    <t>Dveře na WC</t>
  </si>
  <si>
    <t>34974690</t>
  </si>
  <si>
    <t>61162085</t>
  </si>
  <si>
    <t>dveře jednokřídlé dřevotřískové povrch laminátový plné 700x1970-2100mm</t>
  </si>
  <si>
    <t>1014135377</t>
  </si>
  <si>
    <t>-636043808</t>
  </si>
  <si>
    <t>-159536472</t>
  </si>
  <si>
    <t>1795710129</t>
  </si>
  <si>
    <t>-2114088400</t>
  </si>
  <si>
    <t>1717284605</t>
  </si>
  <si>
    <t>2029613393</t>
  </si>
  <si>
    <t>Dveřní zárubeň na WC</t>
  </si>
  <si>
    <t>(0,7+2+2)*0,25</t>
  </si>
  <si>
    <t>786183806</t>
  </si>
  <si>
    <t>-526103836</t>
  </si>
  <si>
    <t>-516062873</t>
  </si>
  <si>
    <t>31,378</t>
  </si>
  <si>
    <t>-419398619</t>
  </si>
  <si>
    <t>-1986534744</t>
  </si>
  <si>
    <t>249328304</t>
  </si>
  <si>
    <t>((12,07+12,07+2,85+2,85)*1,92)*0,9</t>
  </si>
  <si>
    <t>(-3*1,55)*0,9</t>
  </si>
  <si>
    <t>(-(0,8*0,55)*2)*0,9</t>
  </si>
  <si>
    <t>(-(0,9*0,55)*4)*0,9</t>
  </si>
  <si>
    <t>1401660900</t>
  </si>
  <si>
    <t>49,783</t>
  </si>
  <si>
    <t>788949077</t>
  </si>
  <si>
    <t>12,07+12,07+2,85+2,85+12,07+2,85+2,85</t>
  </si>
  <si>
    <t>1392034492</t>
  </si>
  <si>
    <t>47,61*1,2 'Přepočtené koeficientem množství</t>
  </si>
  <si>
    <t>2106752200</t>
  </si>
  <si>
    <t>1931746915</t>
  </si>
  <si>
    <t>34,39*1,2 'Přepočtené koeficientem množství</t>
  </si>
  <si>
    <t>-1972536697</t>
  </si>
  <si>
    <t>-1879538030</t>
  </si>
  <si>
    <t>-284121700</t>
  </si>
  <si>
    <t>285065439</t>
  </si>
  <si>
    <t>04 - Místnost č. 4</t>
  </si>
  <si>
    <t>1550221869</t>
  </si>
  <si>
    <t>(6,3+6,3+3,23+3,23)*3,37</t>
  </si>
  <si>
    <t>-(2,2*2,15)*2</t>
  </si>
  <si>
    <t>((2,2+2,15+2,15)*0,26)*2</t>
  </si>
  <si>
    <t>(0,9*0,13)*4</t>
  </si>
  <si>
    <t>-0,8*2</t>
  </si>
  <si>
    <t>-1465621990</t>
  </si>
  <si>
    <t>1744386426</t>
  </si>
  <si>
    <t>21,05</t>
  </si>
  <si>
    <t>930600198</t>
  </si>
  <si>
    <t>806586516</t>
  </si>
  <si>
    <t>-63405746</t>
  </si>
  <si>
    <t>2108567701</t>
  </si>
  <si>
    <t>118003445</t>
  </si>
  <si>
    <t>0,268*6</t>
  </si>
  <si>
    <t>-5050140</t>
  </si>
  <si>
    <t>-35372553</t>
  </si>
  <si>
    <t>-287499877</t>
  </si>
  <si>
    <t>6,3*3,23</t>
  </si>
  <si>
    <t>-2026507977</t>
  </si>
  <si>
    <t>-214666484</t>
  </si>
  <si>
    <t>-1450331628</t>
  </si>
  <si>
    <t>637170382</t>
  </si>
  <si>
    <t>406098266</t>
  </si>
  <si>
    <t>1323628921</t>
  </si>
  <si>
    <t>1931048995</t>
  </si>
  <si>
    <t>-1265390316</t>
  </si>
  <si>
    <t>-1095608929</t>
  </si>
  <si>
    <t>-828265920</t>
  </si>
  <si>
    <t>158360295</t>
  </si>
  <si>
    <t>-995904309</t>
  </si>
  <si>
    <t>970467042</t>
  </si>
  <si>
    <t>-1240763475</t>
  </si>
  <si>
    <t>-1322347912</t>
  </si>
  <si>
    <t>((6,3+6,3+3,23+3,23)*3,37)*0,9</t>
  </si>
  <si>
    <t>(-(2,2*2,15)*2)*0,9</t>
  </si>
  <si>
    <t>(((2,2+2,15+2,15)*0,26)*2)*0,9</t>
  </si>
  <si>
    <t>((0,9*0,13)*4)*0,9</t>
  </si>
  <si>
    <t>(-0,8*2)*0,9</t>
  </si>
  <si>
    <t>-166028238</t>
  </si>
  <si>
    <t>57,02</t>
  </si>
  <si>
    <t>20,349</t>
  </si>
  <si>
    <t>-1770004879</t>
  </si>
  <si>
    <t>6,3+6,3+3,23+3,23+3,23+6,3</t>
  </si>
  <si>
    <t>(2,2+2,2+2,15+2,15+2,2+2,15)*2</t>
  </si>
  <si>
    <t>1949014610</t>
  </si>
  <si>
    <t>54,69*1,2 'Přepočtené koeficientem množství</t>
  </si>
  <si>
    <t>-523713870</t>
  </si>
  <si>
    <t>-696431604</t>
  </si>
  <si>
    <t>21,05*1,05 'Přepočtené koeficientem množství</t>
  </si>
  <si>
    <t>-1771443287</t>
  </si>
  <si>
    <t>(2,2*2,15)*2</t>
  </si>
  <si>
    <t>776058806</t>
  </si>
  <si>
    <t>9,46*1,2 'Přepočtené koeficientem množství</t>
  </si>
  <si>
    <t>364293290</t>
  </si>
  <si>
    <t>-1337359628</t>
  </si>
  <si>
    <t>547852762</t>
  </si>
  <si>
    <t>-415869274</t>
  </si>
  <si>
    <t>Vystěhování vybavení kabinetu</t>
  </si>
  <si>
    <t>-1438420146</t>
  </si>
  <si>
    <t>Zpětná nastěhování vybavení kabinetu</t>
  </si>
  <si>
    <t>-1301307198</t>
  </si>
  <si>
    <t>05 - Místnost č. 5</t>
  </si>
  <si>
    <t>107750754</t>
  </si>
  <si>
    <t>(8,88+8,88+5,82+5,82)*1,92</t>
  </si>
  <si>
    <t>(2+1,55+1,55+2,03+1,55+1,55+2,19+1,55+1,55)*0,4</t>
  </si>
  <si>
    <t>214133706</t>
  </si>
  <si>
    <t>(8,88+8,88+5,82+5,82-0,9+0,4+0,4+0,4+0,4+0,4+0,4+0,13+0,13+0,13+0,13+0,13+0,13)*1,45</t>
  </si>
  <si>
    <t>-454198489</t>
  </si>
  <si>
    <t>-54231496</t>
  </si>
  <si>
    <t>682162491</t>
  </si>
  <si>
    <t>495942479</t>
  </si>
  <si>
    <t>1358995644</t>
  </si>
  <si>
    <t>55,16</t>
  </si>
  <si>
    <t>671188043</t>
  </si>
  <si>
    <t>-1247324340</t>
  </si>
  <si>
    <t>-254727837</t>
  </si>
  <si>
    <t>548439619</t>
  </si>
  <si>
    <t>1305766839</t>
  </si>
  <si>
    <t>0,839*6</t>
  </si>
  <si>
    <t>1980848009</t>
  </si>
  <si>
    <t>-1585119950</t>
  </si>
  <si>
    <t>566047653</t>
  </si>
  <si>
    <t>8,88*5,82</t>
  </si>
  <si>
    <t>1566456783</t>
  </si>
  <si>
    <t>-198093962</t>
  </si>
  <si>
    <t>166848358</t>
  </si>
  <si>
    <t>203519622</t>
  </si>
  <si>
    <t>-1392907253</t>
  </si>
  <si>
    <t>-1258808013</t>
  </si>
  <si>
    <t>-1454096705</t>
  </si>
  <si>
    <t>1673664128</t>
  </si>
  <si>
    <t>-1735293650</t>
  </si>
  <si>
    <t>1683301939</t>
  </si>
  <si>
    <t>-717149366</t>
  </si>
  <si>
    <t>460361901</t>
  </si>
  <si>
    <t>8,88+8,88+5,82+5,82-0,9+0,4+0,4+0,4+0,4+0,4+0,4+0,13+0,13+0,13+0,13+0,13+0,13</t>
  </si>
  <si>
    <t>-1974365308</t>
  </si>
  <si>
    <t>1922653429</t>
  </si>
  <si>
    <t>-278669091</t>
  </si>
  <si>
    <t>-167817392</t>
  </si>
  <si>
    <t>-727231185</t>
  </si>
  <si>
    <t>-547852221</t>
  </si>
  <si>
    <t>55,16*1,15 'Přepočtené koeficientem množství</t>
  </si>
  <si>
    <t>-847265301</t>
  </si>
  <si>
    <t>1380824650</t>
  </si>
  <si>
    <t>31,68*1,05 'Přepočtené koeficientem množství</t>
  </si>
  <si>
    <t>-909687521</t>
  </si>
  <si>
    <t>1277231783</t>
  </si>
  <si>
    <t>-917766418</t>
  </si>
  <si>
    <t>1544312279</t>
  </si>
  <si>
    <t>-1178179177</t>
  </si>
  <si>
    <t>1779661942</t>
  </si>
  <si>
    <t>1464673420</t>
  </si>
  <si>
    <t>42,735</t>
  </si>
  <si>
    <t>-1483934460</t>
  </si>
  <si>
    <t>1136162085</t>
  </si>
  <si>
    <t>1549865172</t>
  </si>
  <si>
    <t>-1533329105</t>
  </si>
  <si>
    <t>((8,88+8,88+5,82+5,82)*1,92)*0,9</t>
  </si>
  <si>
    <t>((2+1,55+1,55+2,03+1,55+1,55+2,19+1,55+1,55)*0,4)*0,9</t>
  </si>
  <si>
    <t>-1265326526</t>
  </si>
  <si>
    <t>55,813</t>
  </si>
  <si>
    <t>51,682</t>
  </si>
  <si>
    <t>383732004</t>
  </si>
  <si>
    <t>-1263326649</t>
  </si>
  <si>
    <t>-1147540301</t>
  </si>
  <si>
    <t>-1821075077</t>
  </si>
  <si>
    <t>-657143508</t>
  </si>
  <si>
    <t>-702694703</t>
  </si>
  <si>
    <t>-1177342611</t>
  </si>
  <si>
    <t>749049431</t>
  </si>
  <si>
    <t>56</t>
  </si>
  <si>
    <t>1203333426</t>
  </si>
  <si>
    <t>57</t>
  </si>
  <si>
    <t>1709219646</t>
  </si>
  <si>
    <t>06 - Místnost č. 6</t>
  </si>
  <si>
    <t>-74504145</t>
  </si>
  <si>
    <t>(11,78+11,78+6,24+6,24)*1,92</t>
  </si>
  <si>
    <t>-(2,2*1,6)*4</t>
  </si>
  <si>
    <t>((2,2+1,6+1,6)*0,26)*4</t>
  </si>
  <si>
    <t>-(0,9*0,55)*2</t>
  </si>
  <si>
    <t>-0,7*0,55</t>
  </si>
  <si>
    <t>-433175604</t>
  </si>
  <si>
    <t>(11,78+11,78+6,24+6,24-0,9-0,9-0,7+0,13+0,13+0,13+0,13+0,13+0,13+0,13+0,13)*1,45</t>
  </si>
  <si>
    <t>-(2,2*0,55)*4</t>
  </si>
  <si>
    <t>(0,55*8)*0,13</t>
  </si>
  <si>
    <t>364879506</t>
  </si>
  <si>
    <t>1129026431</t>
  </si>
  <si>
    <t>1178669292</t>
  </si>
  <si>
    <t>335400582</t>
  </si>
  <si>
    <t>1039230775</t>
  </si>
  <si>
    <t>74,89</t>
  </si>
  <si>
    <t>-1961499936</t>
  </si>
  <si>
    <t>972666042</t>
  </si>
  <si>
    <t>-1654344585</t>
  </si>
  <si>
    <t>117247939</t>
  </si>
  <si>
    <t>-641512320</t>
  </si>
  <si>
    <t>0,785*6</t>
  </si>
  <si>
    <t>1520661612</t>
  </si>
  <si>
    <t>288820720</t>
  </si>
  <si>
    <t>2121808653</t>
  </si>
  <si>
    <t>11,78*6,24</t>
  </si>
  <si>
    <t>1464474785</t>
  </si>
  <si>
    <t>464791592</t>
  </si>
  <si>
    <t>1513003031</t>
  </si>
  <si>
    <t>61162084</t>
  </si>
  <si>
    <t>dveře jednokřídlé dřevotřískové povrch laminátový plné 600x1970-2100mm</t>
  </si>
  <si>
    <t>-1605664926</t>
  </si>
  <si>
    <t>-1967190317</t>
  </si>
  <si>
    <t>21222105</t>
  </si>
  <si>
    <t>1710879523</t>
  </si>
  <si>
    <t>-1675294112</t>
  </si>
  <si>
    <t>1036154410</t>
  </si>
  <si>
    <t>319145202</t>
  </si>
  <si>
    <t>1141441798</t>
  </si>
  <si>
    <t>((0,8+2+2)*0,25)*2</t>
  </si>
  <si>
    <t>(0,6+2+2)*0,25</t>
  </si>
  <si>
    <t>500254239</t>
  </si>
  <si>
    <t>1171525926</t>
  </si>
  <si>
    <t>1045353172</t>
  </si>
  <si>
    <t>45,873</t>
  </si>
  <si>
    <t>-614991834</t>
  </si>
  <si>
    <t>962336910</t>
  </si>
  <si>
    <t>783-x4</t>
  </si>
  <si>
    <t>-570744334</t>
  </si>
  <si>
    <t>1159185089</t>
  </si>
  <si>
    <t>D+M+PH Zatření okna s rámem mezi učebnou a kabinetem - nutno ještě odsouhlasit s ředitelkou školy</t>
  </si>
  <si>
    <t>1756846042</t>
  </si>
  <si>
    <t>((11,78+11,78+6,24+6,24)*1,92)*0,9</t>
  </si>
  <si>
    <t>(-(2,2*1,6)*4)*0,9</t>
  </si>
  <si>
    <t>(((2,2+1,6+1,6)*0,26)*4)*0,9</t>
  </si>
  <si>
    <t>(-(0,9*0,55)*2)*0,9</t>
  </si>
  <si>
    <t>(-0,7*0,55)*0,9</t>
  </si>
  <si>
    <t>-808610018</t>
  </si>
  <si>
    <t>59,358</t>
  </si>
  <si>
    <t>73,507</t>
  </si>
  <si>
    <t>1714818193</t>
  </si>
  <si>
    <t>11,78+11,78+6,24+6,24+(0,13*8)+11,78+11,78+11,78+6,24+6,24+6,24+6,24+6,24+6,24+6,24</t>
  </si>
  <si>
    <t>(2,2+2,2+2,15+2,15+2,2+2,15)*4</t>
  </si>
  <si>
    <t>2025539940</t>
  </si>
  <si>
    <t>168,3*1,2 'Přepočtené koeficientem množství</t>
  </si>
  <si>
    <t>-1365751878</t>
  </si>
  <si>
    <t>1039384308</t>
  </si>
  <si>
    <t>74,89*1,2 'Přepočtené koeficientem množství</t>
  </si>
  <si>
    <t>1962173143</t>
  </si>
  <si>
    <t>(2,2*2,15)*4</t>
  </si>
  <si>
    <t>-1800674096</t>
  </si>
  <si>
    <t>18,92*1,2 'Přepočtené koeficientem množství</t>
  </si>
  <si>
    <t>1016863921</t>
  </si>
  <si>
    <t>911745108</t>
  </si>
  <si>
    <t>1273519342</t>
  </si>
  <si>
    <t>-1372314466</t>
  </si>
  <si>
    <t>825824201</t>
  </si>
  <si>
    <t>2116007012</t>
  </si>
  <si>
    <t>07 - Místnost č. 7</t>
  </si>
  <si>
    <t>-1723311776</t>
  </si>
  <si>
    <t>(8,67+8,67+5,89+5,89)*1,92</t>
  </si>
  <si>
    <t>(2,34+1,55+1,55+2,06+1,55+1,55+2,03+1,55+1,55)*0,365</t>
  </si>
  <si>
    <t>-515948755</t>
  </si>
  <si>
    <t>(8,67+8,67+5,89+5,89-0,9+0,365+0,365+0,365+0,365+0,365+0,365+0,13+0,13+0,13+0,13+0,13+0,13)*1,45</t>
  </si>
  <si>
    <t>-1743067436</t>
  </si>
  <si>
    <t>-1051644321</t>
  </si>
  <si>
    <t>-500551818</t>
  </si>
  <si>
    <t>-796939832</t>
  </si>
  <si>
    <t>-440246149</t>
  </si>
  <si>
    <t>54,1</t>
  </si>
  <si>
    <t>-1856946663</t>
  </si>
  <si>
    <t>266651499</t>
  </si>
  <si>
    <t>-1456936383</t>
  </si>
  <si>
    <t>-801498816</t>
  </si>
  <si>
    <t>1137967196</t>
  </si>
  <si>
    <t>0,825*6</t>
  </si>
  <si>
    <t>1169845062</t>
  </si>
  <si>
    <t>-2015122384</t>
  </si>
  <si>
    <t>-1253108991</t>
  </si>
  <si>
    <t>8,67*5,89</t>
  </si>
  <si>
    <t>-1532311882</t>
  </si>
  <si>
    <t>2120408933</t>
  </si>
  <si>
    <t>-998043383</t>
  </si>
  <si>
    <t>755716918</t>
  </si>
  <si>
    <t>1529542369</t>
  </si>
  <si>
    <t>-549608352</t>
  </si>
  <si>
    <t>-1035506367</t>
  </si>
  <si>
    <t>-2050063804</t>
  </si>
  <si>
    <t>-1313057832</t>
  </si>
  <si>
    <t>-1435744709</t>
  </si>
  <si>
    <t>330131018</t>
  </si>
  <si>
    <t>-884326048</t>
  </si>
  <si>
    <t>8,67+8,67+5,89+5,89-0,9+0,365+0,365+0,365+0,365+0,365+0,365+0,13+0,13+0,13+0,13+0,13+0,13</t>
  </si>
  <si>
    <t>1562531762</t>
  </si>
  <si>
    <t>488381274</t>
  </si>
  <si>
    <t>416398133</t>
  </si>
  <si>
    <t>1858483352</t>
  </si>
  <si>
    <t>991730648</t>
  </si>
  <si>
    <t>-1883807537</t>
  </si>
  <si>
    <t>54,1*1,15 'Přepočtené koeficientem množství</t>
  </si>
  <si>
    <t>-1436683993</t>
  </si>
  <si>
    <t>27386295</t>
  </si>
  <si>
    <t>31,19*1,05 'Přepočtené koeficientem množství</t>
  </si>
  <si>
    <t>2064108401</t>
  </si>
  <si>
    <t>1215468617</t>
  </si>
  <si>
    <t>508328099</t>
  </si>
  <si>
    <t>1905328046</t>
  </si>
  <si>
    <t>-1329152190</t>
  </si>
  <si>
    <t>760910812</t>
  </si>
  <si>
    <t>1643546670</t>
  </si>
  <si>
    <t>42,025</t>
  </si>
  <si>
    <t>-1647003114</t>
  </si>
  <si>
    <t>-1214207104</t>
  </si>
  <si>
    <t>2037226647</t>
  </si>
  <si>
    <t>1553150149</t>
  </si>
  <si>
    <t>((8,67+8,67+5,89+5,89)*1,92)*0,9</t>
  </si>
  <si>
    <t>((2,34+1,55+1,55+2,06+1,55+1,55+2,03+1,55+1,55)*0,365)*0,9</t>
  </si>
  <si>
    <t>1037720165</t>
  </si>
  <si>
    <t>54,808</t>
  </si>
  <si>
    <t>51,066</t>
  </si>
  <si>
    <t>-1353907535</t>
  </si>
  <si>
    <t>680692502</t>
  </si>
  <si>
    <t>-170672951</t>
  </si>
  <si>
    <t>1712053347</t>
  </si>
  <si>
    <t>-1538617995</t>
  </si>
  <si>
    <t>1076742587</t>
  </si>
  <si>
    <t>668285341</t>
  </si>
  <si>
    <t>-1193627723</t>
  </si>
  <si>
    <t>-1933914132</t>
  </si>
  <si>
    <t>-1962868169</t>
  </si>
  <si>
    <t>08 - Místnost č. 8</t>
  </si>
  <si>
    <t>137128481</t>
  </si>
  <si>
    <t>(8,95+8,95+5,89+5,89)*1,92</t>
  </si>
  <si>
    <t>(2,21+1,55+1,55+2,5+1,55+1,55+2,08+1,55+1,55)*0,365</t>
  </si>
  <si>
    <t>-1036914054</t>
  </si>
  <si>
    <t>(8,95+8,95+5,89+5,89-0,9+0,365+0,365+0,365+0,365+0,365+0,365+0,13+0,13+0,13+0,13+0,13+0,13)*1,45</t>
  </si>
  <si>
    <t>-687283834</t>
  </si>
  <si>
    <t>917131566</t>
  </si>
  <si>
    <t>-939946515</t>
  </si>
  <si>
    <t>1165967038</t>
  </si>
  <si>
    <t>-876536917</t>
  </si>
  <si>
    <t>55,84</t>
  </si>
  <si>
    <t>-1612156127</t>
  </si>
  <si>
    <t>-1797610981</t>
  </si>
  <si>
    <t>634233483</t>
  </si>
  <si>
    <t>1101885761</t>
  </si>
  <si>
    <t>1132557669</t>
  </si>
  <si>
    <t>0,843*6</t>
  </si>
  <si>
    <t>-1264780786</t>
  </si>
  <si>
    <t>-910518671</t>
  </si>
  <si>
    <t>-308578330</t>
  </si>
  <si>
    <t>8,95*5,89</t>
  </si>
  <si>
    <t>-1357039995</t>
  </si>
  <si>
    <t>-1979025005</t>
  </si>
  <si>
    <t>620585420</t>
  </si>
  <si>
    <t>-2092877588</t>
  </si>
  <si>
    <t>156061812</t>
  </si>
  <si>
    <t>-1233064408</t>
  </si>
  <si>
    <t>890333033</t>
  </si>
  <si>
    <t>-189786025</t>
  </si>
  <si>
    <t>-1962799361</t>
  </si>
  <si>
    <t>-654375928</t>
  </si>
  <si>
    <t>-451380660</t>
  </si>
  <si>
    <t>-1695975827</t>
  </si>
  <si>
    <t>8,95+8,95+5,89+5,89-0,9+0,365+0,365+0,365+0,365+0,365+0,365+0,13+0,13+0,13+0,13+0,13+0,13</t>
  </si>
  <si>
    <t>824228699</t>
  </si>
  <si>
    <t>1269492720</t>
  </si>
  <si>
    <t>-1777115694</t>
  </si>
  <si>
    <t>463574711</t>
  </si>
  <si>
    <t>1263268053</t>
  </si>
  <si>
    <t>1739247047</t>
  </si>
  <si>
    <t>55,84*1,15 'Přepočtené koeficientem množství</t>
  </si>
  <si>
    <t>396809820</t>
  </si>
  <si>
    <t>347372966</t>
  </si>
  <si>
    <t>31,75*1,05 'Přepočtené koeficientem množství</t>
  </si>
  <si>
    <t>200506862</t>
  </si>
  <si>
    <t>-1665667513</t>
  </si>
  <si>
    <t>2074380812</t>
  </si>
  <si>
    <t>1559383338</t>
  </si>
  <si>
    <t>-2140487402</t>
  </si>
  <si>
    <t>468496576</t>
  </si>
  <si>
    <t>-795153964</t>
  </si>
  <si>
    <t>42,837</t>
  </si>
  <si>
    <t>-894089811</t>
  </si>
  <si>
    <t>-1532632375</t>
  </si>
  <si>
    <t>478978818</t>
  </si>
  <si>
    <t>-1675232369</t>
  </si>
  <si>
    <t>((8,95+8,95+5,89+5,89)*1,92)*0,9</t>
  </si>
  <si>
    <t>((2,21+1,55+1,55+2,5+1,55+1,55+2,08+1,55+1,55)*0,365)*0,9</t>
  </si>
  <si>
    <t>674495304</t>
  </si>
  <si>
    <t>56,016</t>
  </si>
  <si>
    <t>52,716</t>
  </si>
  <si>
    <t>-1516472639</t>
  </si>
  <si>
    <t>-76156703</t>
  </si>
  <si>
    <t>-1970787172</t>
  </si>
  <si>
    <t>1423121000</t>
  </si>
  <si>
    <t>-280371805</t>
  </si>
  <si>
    <t>-267767754</t>
  </si>
  <si>
    <t>-1017051733</t>
  </si>
  <si>
    <t>-622399459</t>
  </si>
  <si>
    <t>-1498339075</t>
  </si>
  <si>
    <t>-1003678823</t>
  </si>
  <si>
    <t>09 - Místnost č. 9</t>
  </si>
  <si>
    <t>-802662874</t>
  </si>
  <si>
    <t>(6,26+6,26+3,23+3,23)*3,37</t>
  </si>
  <si>
    <t>-0,7*2</t>
  </si>
  <si>
    <t>1073550375</t>
  </si>
  <si>
    <t>-1495006283</t>
  </si>
  <si>
    <t>21,03</t>
  </si>
  <si>
    <t>1247474979</t>
  </si>
  <si>
    <t>-1625040624</t>
  </si>
  <si>
    <t>194678787</t>
  </si>
  <si>
    <t>-1856656187</t>
  </si>
  <si>
    <t>934562174</t>
  </si>
  <si>
    <t>0,261*6</t>
  </si>
  <si>
    <t>706565315</t>
  </si>
  <si>
    <t>-949630229</t>
  </si>
  <si>
    <t>1083900644</t>
  </si>
  <si>
    <t>6,26*3,23</t>
  </si>
  <si>
    <t>1604998159</t>
  </si>
  <si>
    <t>77433044</t>
  </si>
  <si>
    <t>-478767982</t>
  </si>
  <si>
    <t>-1891526695</t>
  </si>
  <si>
    <t>-2103520229</t>
  </si>
  <si>
    <t>-304336695</t>
  </si>
  <si>
    <t>1638907854</t>
  </si>
  <si>
    <t>-1969623016</t>
  </si>
  <si>
    <t>-192058014</t>
  </si>
  <si>
    <t>-1668705094</t>
  </si>
  <si>
    <t>1699784606</t>
  </si>
  <si>
    <t>-257781086</t>
  </si>
  <si>
    <t>-370656684</t>
  </si>
  <si>
    <t>1861225466</t>
  </si>
  <si>
    <t>1786505067</t>
  </si>
  <si>
    <t>((6,26+6,26+3,23+3,23)*3,37)*0,9</t>
  </si>
  <si>
    <t>(-0,7*2)*0,9</t>
  </si>
  <si>
    <t>699139329</t>
  </si>
  <si>
    <t>55,351</t>
  </si>
  <si>
    <t>20,22</t>
  </si>
  <si>
    <t>-1721571250</t>
  </si>
  <si>
    <t>6,26+6,26+3,23+3,23+3,23+6,26</t>
  </si>
  <si>
    <t>994451040</t>
  </si>
  <si>
    <t>54,57*1,2 'Přepočtené koeficientem množství</t>
  </si>
  <si>
    <t>1917431705</t>
  </si>
  <si>
    <t>51421079</t>
  </si>
  <si>
    <t>21,03*1,05 'Přepočtené koeficientem množství</t>
  </si>
  <si>
    <t>1117419929</t>
  </si>
  <si>
    <t>-811672961</t>
  </si>
  <si>
    <t>12229745</t>
  </si>
  <si>
    <t>1176873067</t>
  </si>
  <si>
    <t>-1093757485</t>
  </si>
  <si>
    <t>1352282051</t>
  </si>
  <si>
    <t>-1515169615</t>
  </si>
  <si>
    <t>308117773</t>
  </si>
  <si>
    <t>10 - Místnost (chodba) č. 10</t>
  </si>
  <si>
    <t>-1817809099</t>
  </si>
  <si>
    <t>(12,05+12,05+2,86+2,86)*1,92</t>
  </si>
  <si>
    <t>2116879912</t>
  </si>
  <si>
    <t>(12,05+12,05+2,86+2,86-3-0,8-0,8-0,9-0,9-0,9-0,9)*1,45</t>
  </si>
  <si>
    <t>37468065</t>
  </si>
  <si>
    <t>144418228</t>
  </si>
  <si>
    <t>1154764947</t>
  </si>
  <si>
    <t>34,15</t>
  </si>
  <si>
    <t>1664992562</t>
  </si>
  <si>
    <t>-236162840</t>
  </si>
  <si>
    <t>-1529483265</t>
  </si>
  <si>
    <t>1550192653</t>
  </si>
  <si>
    <t>1796596910</t>
  </si>
  <si>
    <t>0,55*6</t>
  </si>
  <si>
    <t>-92751883</t>
  </si>
  <si>
    <t>1673698720</t>
  </si>
  <si>
    <t>-407160293</t>
  </si>
  <si>
    <t>1309598545</t>
  </si>
  <si>
    <t>1281199381</t>
  </si>
  <si>
    <t>1914918842</t>
  </si>
  <si>
    <t>369649086</t>
  </si>
  <si>
    <t>4542776</t>
  </si>
  <si>
    <t>-2124637699</t>
  </si>
  <si>
    <t>-1998758405</t>
  </si>
  <si>
    <t>846685147</t>
  </si>
  <si>
    <t>1985780111</t>
  </si>
  <si>
    <t>1441616852</t>
  </si>
  <si>
    <t>-749955563</t>
  </si>
  <si>
    <t>2114516887</t>
  </si>
  <si>
    <t>1860595148</t>
  </si>
  <si>
    <t>31,349</t>
  </si>
  <si>
    <t>-286952998</t>
  </si>
  <si>
    <t>-722960655</t>
  </si>
  <si>
    <t>((12,05+12,05+2,86+2,86)*1,92)*0,9</t>
  </si>
  <si>
    <t>1170304724</t>
  </si>
  <si>
    <t>49,744</t>
  </si>
  <si>
    <t>-93600642</t>
  </si>
  <si>
    <t>12,05+12,05+2,86+2,86+12,05+2,86+2,86</t>
  </si>
  <si>
    <t>464385476</t>
  </si>
  <si>
    <t>47,59*1,2 'Přepočtené koeficientem množství</t>
  </si>
  <si>
    <t>1716516569</t>
  </si>
  <si>
    <t>21729632</t>
  </si>
  <si>
    <t>34,15*1,2 'Přepočtené koeficientem množství</t>
  </si>
  <si>
    <t>370181792</t>
  </si>
  <si>
    <t>97357803</t>
  </si>
  <si>
    <t>90054705</t>
  </si>
  <si>
    <t>-579742851</t>
  </si>
  <si>
    <t>11 - Místnost č. 11</t>
  </si>
  <si>
    <t>-2073381615</t>
  </si>
  <si>
    <t>(9,39+9,39+6,2+6,2)*1,92</t>
  </si>
  <si>
    <t>(2,26+1,55+1,55+2,35+1,55+1,55+2,48+1,55+1,55)*0,25</t>
  </si>
  <si>
    <t>-1364765178</t>
  </si>
  <si>
    <t>(9,39+9,39+6,2+6,2-0,9+0,25+0,25+0,25+0,25+0,25+0,25+0,13+0,13+0,13+0,13+0,13+0,13)*1,45</t>
  </si>
  <si>
    <t>-1017198958</t>
  </si>
  <si>
    <t>932262766</t>
  </si>
  <si>
    <t>711328687</t>
  </si>
  <si>
    <t>-1972289490</t>
  </si>
  <si>
    <t>-620187915</t>
  </si>
  <si>
    <t>60,98</t>
  </si>
  <si>
    <t>-163714388</t>
  </si>
  <si>
    <t>760004872</t>
  </si>
  <si>
    <t>802989516</t>
  </si>
  <si>
    <t>-1951614180</t>
  </si>
  <si>
    <t>1689742321</t>
  </si>
  <si>
    <t>0,873*6</t>
  </si>
  <si>
    <t>880802805</t>
  </si>
  <si>
    <t>600889105</t>
  </si>
  <si>
    <t>2042550646</t>
  </si>
  <si>
    <t>9,39*6,2</t>
  </si>
  <si>
    <t>132774070</t>
  </si>
  <si>
    <t>-878477839</t>
  </si>
  <si>
    <t>-908805251</t>
  </si>
  <si>
    <t>691646204</t>
  </si>
  <si>
    <t>-1271965395</t>
  </si>
  <si>
    <t>-443660440</t>
  </si>
  <si>
    <t>-848597258</t>
  </si>
  <si>
    <t>64944010</t>
  </si>
  <si>
    <t>-1494329686</t>
  </si>
  <si>
    <t>-1945893111</t>
  </si>
  <si>
    <t>-2060394852</t>
  </si>
  <si>
    <t>984138847</t>
  </si>
  <si>
    <t>9,39+9,39+6,2+6,2-0,9+0,25+0,25+0,25+0,25+0,25+0,25+0,13+0,13+0,13+0,13+0,13+0,13</t>
  </si>
  <si>
    <t>1520996688</t>
  </si>
  <si>
    <t>-163323552</t>
  </si>
  <si>
    <t>381151774</t>
  </si>
  <si>
    <t>-549312047</t>
  </si>
  <si>
    <t>-948070378</t>
  </si>
  <si>
    <t>-308829086</t>
  </si>
  <si>
    <t>60,98*1,15 'Přepočtené koeficientem množství</t>
  </si>
  <si>
    <t>309985257</t>
  </si>
  <si>
    <t>1648268610</t>
  </si>
  <si>
    <t>32,56*1,05 'Přepočtené koeficientem množství</t>
  </si>
  <si>
    <t>-979297089</t>
  </si>
  <si>
    <t>2128820657</t>
  </si>
  <si>
    <t>-1136379201</t>
  </si>
  <si>
    <t>-1914722747</t>
  </si>
  <si>
    <t>-1348659714</t>
  </si>
  <si>
    <t>-1002423155</t>
  </si>
  <si>
    <t>1777722118</t>
  </si>
  <si>
    <t>44,011</t>
  </si>
  <si>
    <t>-1678854966</t>
  </si>
  <si>
    <t>1972448351</t>
  </si>
  <si>
    <t>-787494446</t>
  </si>
  <si>
    <t>-1858385128</t>
  </si>
  <si>
    <t>((9,39+9,39+6,2+6,2)*1,92)*0,9</t>
  </si>
  <si>
    <t>((2,26+1,55+1,55+2,35+1,55+1,55+2,48+1,55+1,55)*0,25)*0,9</t>
  </si>
  <si>
    <t>-851976734</t>
  </si>
  <si>
    <t>57,121</t>
  </si>
  <si>
    <t>58,218</t>
  </si>
  <si>
    <t>1109767676</t>
  </si>
  <si>
    <t>19035911</t>
  </si>
  <si>
    <t>-379625164</t>
  </si>
  <si>
    <t>1638461398</t>
  </si>
  <si>
    <t>1196270928</t>
  </si>
  <si>
    <t>1728811974</t>
  </si>
  <si>
    <t>-296608205</t>
  </si>
  <si>
    <t>1869357912</t>
  </si>
  <si>
    <t>-1326324653</t>
  </si>
  <si>
    <t>679713872</t>
  </si>
  <si>
    <t>12 - elektroinstalace místnost č. 1 (304)</t>
  </si>
  <si>
    <t>741 - Elektroinstalace - silnoproud a slaboproud</t>
  </si>
  <si>
    <t xml:space="preserve">    SILN - Silnoproud</t>
  </si>
  <si>
    <t xml:space="preserve">    SLAB - Slaboproud</t>
  </si>
  <si>
    <t xml:space="preserve">    OST - Ostatní</t>
  </si>
  <si>
    <t xml:space="preserve">      VRN - Vedlejší rozpočtové náklady</t>
  </si>
  <si>
    <t>M - Práce a dodávky M</t>
  </si>
  <si>
    <t xml:space="preserve">    46-M - Zemní práce při extr.mont.pracích</t>
  </si>
  <si>
    <t>741</t>
  </si>
  <si>
    <t>Elektroinstalace - silnoproud a slaboproud</t>
  </si>
  <si>
    <t>SILN</t>
  </si>
  <si>
    <t>Silnoproud</t>
  </si>
  <si>
    <t>IP-Rx</t>
  </si>
  <si>
    <t>doplnění a úprava stávající okruhové rozvodnice nebo osazení nové dočasné okruhové rozvodnice, práce + materiál</t>
  </si>
  <si>
    <t>1775955288</t>
  </si>
  <si>
    <t>Struktura výpočtu: počet kusů</t>
  </si>
  <si>
    <t>741122031</t>
  </si>
  <si>
    <t>Montáž kabel Cu bez ukončení uložený pod omítku plný kulatý 5x1,5 až 2,5 mm2 (např. CYKY)</t>
  </si>
  <si>
    <t>CS ÚRS 2022 01</t>
  </si>
  <si>
    <t>-1748743040</t>
  </si>
  <si>
    <t>Montáž kabelů měděných bez ukončení uložených pod omítku plných kulatých (např. CYKY), počtu a průřezu žil 5x1,5 až 2,5 mm2</t>
  </si>
  <si>
    <t>https://podminky.urs.cz/item/CS_URS_2022_01/741122031</t>
  </si>
  <si>
    <t>IP-KAB4</t>
  </si>
  <si>
    <t>kabel silový instalační, PRAKAB, typ PRAFlaSafe X 5x1,5-J B2cas1d1a1</t>
  </si>
  <si>
    <t>-125141461</t>
  </si>
  <si>
    <t>Poznámka k položce:_x000D_
Poznámka k položce: doporučený typ</t>
  </si>
  <si>
    <t>741122016</t>
  </si>
  <si>
    <t>Montáž kabel Cu bez ukončení uložený pod omítku plný kulatý 3x2,5 až 6 mm2 (např. CYKY)</t>
  </si>
  <si>
    <t>-1960243089</t>
  </si>
  <si>
    <t>Montáž kabelů měděných bez ukončení uložených pod omítku plných kulatých (např. CYKY), počtu a průřezu žil 3x2,5 až 6 mm2</t>
  </si>
  <si>
    <t>https://podminky.urs.cz/item/CS_URS_2022_01/741122016</t>
  </si>
  <si>
    <t>84</t>
  </si>
  <si>
    <t>IP-KAB3</t>
  </si>
  <si>
    <t>kabel silový instalační, PRAKAB, typ PRAFlaSafe X 3x2,5-J B2cas1d1a1</t>
  </si>
  <si>
    <t>309892592</t>
  </si>
  <si>
    <t>741122015</t>
  </si>
  <si>
    <t>Montáž kabel Cu bez ukončení uložený pod omítku plný kulatý 3x1,5 mm2 (např. CYKY)</t>
  </si>
  <si>
    <t>587556638</t>
  </si>
  <si>
    <t>Montáž kabelů měděných bez ukončení uložených pod omítku plných kulatých (např. CYKY), počtu a průřezu žil 3x1,5 mm2</t>
  </si>
  <si>
    <t>https://podminky.urs.cz/item/CS_URS_2022_01/741122015</t>
  </si>
  <si>
    <t>100</t>
  </si>
  <si>
    <t>IP-KAB6</t>
  </si>
  <si>
    <t>kabel silový instalační, PRAKAB, typ PRAFlaSafe X 3x1,5-J B2cas1d1a1</t>
  </si>
  <si>
    <t>1723481428</t>
  </si>
  <si>
    <t>741130001</t>
  </si>
  <si>
    <t>Ukončení vodič izolovaný do 2,5 mm2 v rozváděči nebo na přístroji</t>
  </si>
  <si>
    <t>442034932</t>
  </si>
  <si>
    <t>Ukončení vodičů izolovaných s označením a zapojením v rozváděči nebo na přístroji, průřezu žíly do 2,5 mm2</t>
  </si>
  <si>
    <t>https://podminky.urs.cz/item/CS_URS_2022_01/741130001</t>
  </si>
  <si>
    <t>741372062</t>
  </si>
  <si>
    <t>Montáž svítidlo LED interiérové přisazené stropní hranaté nebo kruhové přes 0,09 do 0,36 m2 se zapojením vodičů</t>
  </si>
  <si>
    <t>1929025137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</si>
  <si>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</si>
  <si>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</si>
  <si>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90</t>
  </si>
  <si>
    <t>IP-SV-AS1</t>
  </si>
  <si>
    <t>svítidlo asymetrické pro školní tabule, Elkovo Čepelík, typ ZCLED3G32L840/ASHR, LED modul 32W/3030lm/840, IP40</t>
  </si>
  <si>
    <t>716613668</t>
  </si>
  <si>
    <t>Poznámka k položce:_x000D_
Poznámka k položce: Doporučený typ.</t>
  </si>
  <si>
    <t>IP-SV-FL1</t>
  </si>
  <si>
    <t>svítidlo stropní, Elkovo Čepelík, typ ZCLED3G32L840/FLAT250-MIKRO-C, LED modul 32W/3209lm/840, matný mikroprismatický optický difuzor, IP40</t>
  </si>
  <si>
    <t>1583272459</t>
  </si>
  <si>
    <t>IP-SV1</t>
  </si>
  <si>
    <t>lankový závěs, délka 1 metr, Elkovo Čepelík, typ ZLY/1</t>
  </si>
  <si>
    <t>-1393877279</t>
  </si>
  <si>
    <t>IP-SV2</t>
  </si>
  <si>
    <t>stropní kalíšek, 3 póly, Elkovo Čepelík, typ ZL-BOX3/1</t>
  </si>
  <si>
    <t>-1693623128</t>
  </si>
  <si>
    <t>741313001</t>
  </si>
  <si>
    <t>Montáž zásuvka (polo)zapuštěná bezšroubové připojení 2P+PE se zapojením vodičů</t>
  </si>
  <si>
    <t>-279674515</t>
  </si>
  <si>
    <t>Montáž zásuvek domovních se zapojením vodičů bezšroubové připojení polozapuštěných nebo zapuštěných 10/16 A, provedení 2P + PE</t>
  </si>
  <si>
    <t>https://podminky.urs.cz/item/CS_URS_2022_01/741313001</t>
  </si>
  <si>
    <t>IP-PR-001</t>
  </si>
  <si>
    <t>zásuvka jednonásobná s ochranným kolíkem, s clonkami, ABB Tango, bílá, typ 5519A-A02357 B</t>
  </si>
  <si>
    <t>ks</t>
  </si>
  <si>
    <t>-1161085589</t>
  </si>
  <si>
    <t>741313005</t>
  </si>
  <si>
    <t>Montáž zásuvka (polo)zapuštěná bezšroubové připojení 2P + PE s přepěťovou ochranou se zapojením vodičů</t>
  </si>
  <si>
    <t>1293915260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</si>
  <si>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</si>
  <si>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</si>
  <si>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IP-PR-002</t>
  </si>
  <si>
    <t>zásuvka jednonásobná s ochranným kolíkem, s clonkami a ochranou před přepětím, ABB Tango, bílá, typ 5599A-A02357 B</t>
  </si>
  <si>
    <t>-266850415</t>
  </si>
  <si>
    <t>741310121</t>
  </si>
  <si>
    <t>Montáž přepínač (polo)zapuštěný bezšroubové připojení 5-seriový se zapojením vodičů</t>
  </si>
  <si>
    <t>908502575</t>
  </si>
  <si>
    <t>Montáž spínačů jedno nebo dvoupólových polozapuštěných nebo zapuštěných se zapojením vodičů bezšroubové připojení přepínačů, řazení 5-sériových</t>
  </si>
  <si>
    <t>https://podminky.urs.cz/item/CS_URS_2022_01/741310121</t>
  </si>
  <si>
    <t>IP-PR-004</t>
  </si>
  <si>
    <t>přístroj přepínače sériového, řazení 5, ABB, typ 3559-A05345</t>
  </si>
  <si>
    <t>-4841544</t>
  </si>
  <si>
    <t>IP-PR-008</t>
  </si>
  <si>
    <t>kryt dělený, ABB Tango, bílá, typ 3558A-A652 B</t>
  </si>
  <si>
    <t>659336830</t>
  </si>
  <si>
    <t>IP-PR-021</t>
  </si>
  <si>
    <t>kryt zaslepovací, ABB Tango, bílá, typ 3902A-A001 B</t>
  </si>
  <si>
    <t>-1558216366</t>
  </si>
  <si>
    <t>IP-PR-009</t>
  </si>
  <si>
    <t>rámeček pro elektroinstalační přístroje jednonásobný, ABB Tango, bílá, typ 3901A-B10 B</t>
  </si>
  <si>
    <t>1335390003</t>
  </si>
  <si>
    <t>IP-PR-010</t>
  </si>
  <si>
    <t>rámeček pro elektroinstalační přístroje dvojnásobný vodorovný, ABB Tango, bílá, typ 3901A-B20 B</t>
  </si>
  <si>
    <t>30278508</t>
  </si>
  <si>
    <t>IP-PR-011</t>
  </si>
  <si>
    <t>rámeček pro elektroinstalační přístroje trojnásobný vodorovný, ABB Tango, bílá, typ 3901A-B30 B</t>
  </si>
  <si>
    <t>-225994741</t>
  </si>
  <si>
    <t>IP-PR-012</t>
  </si>
  <si>
    <t>rámeček pro elektroinstalační přístroje čtyřnásobný vodorovný, ABB Tango, bílá, typ 3901A-B40 B</t>
  </si>
  <si>
    <t>-668636491</t>
  </si>
  <si>
    <t>IP-PR-013</t>
  </si>
  <si>
    <t>rámeček pro elektroinstalační přístroje pětinásobný vodorovný, ABB Tango, bílá, typ 3901A-B50 B</t>
  </si>
  <si>
    <t>-918917373</t>
  </si>
  <si>
    <t>741112061</t>
  </si>
  <si>
    <t>Montáž krabice přístrojová zapuštěná plastová kruhová</t>
  </si>
  <si>
    <t>-2141530538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</si>
  <si>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</si>
  <si>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</si>
  <si>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IP-KR-001</t>
  </si>
  <si>
    <t>krabice univerzální přístrojová, Kopos Kolín, typ KU 68-1901</t>
  </si>
  <si>
    <t>1698911734</t>
  </si>
  <si>
    <t>741112001</t>
  </si>
  <si>
    <t>Montáž krabice zapuštěná plastová kruhová</t>
  </si>
  <si>
    <t>-2036843232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</si>
  <si>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</si>
  <si>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</si>
  <si>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IP-KR-002</t>
  </si>
  <si>
    <t>krabice odbočná s víčkem, Kopos Kolín, typ KU 68-1902</t>
  </si>
  <si>
    <t>-1891046653</t>
  </si>
  <si>
    <t>IP-BS-001</t>
  </si>
  <si>
    <t>bezšřoubové svorky páčkové, WAGO, typ COMPACT</t>
  </si>
  <si>
    <t>kpl</t>
  </si>
  <si>
    <t>-1495401338</t>
  </si>
  <si>
    <t>HZS2232</t>
  </si>
  <si>
    <t>Hodinová zúčtovací sazba elektrikář odborný</t>
  </si>
  <si>
    <t>hod</t>
  </si>
  <si>
    <t>1661239275</t>
  </si>
  <si>
    <t>Hodinové zúčtovací sazby profesí PSV provádění stavebních instalací elektrikář odborný</t>
  </si>
  <si>
    <t>https://podminky.urs.cz/item/CS_URS_2022_01/HZS2232</t>
  </si>
  <si>
    <t>IP-D-001</t>
  </si>
  <si>
    <t>Demontážní práce silnoproud a slaboproud</t>
  </si>
  <si>
    <t>-769898810</t>
  </si>
  <si>
    <t>IP-DM-001</t>
  </si>
  <si>
    <t>drobný materiál</t>
  </si>
  <si>
    <t>-1287077476</t>
  </si>
  <si>
    <t>SLAB</t>
  </si>
  <si>
    <t>Slaboproud</t>
  </si>
  <si>
    <t>IP-RACK</t>
  </si>
  <si>
    <t>doplnění stávajícího slaboproudého rozvaděče RACK, práce + materiál</t>
  </si>
  <si>
    <t>-639867039</t>
  </si>
  <si>
    <t>741110062</t>
  </si>
  <si>
    <t>Montáž trubka plastová ohebná D přes 23 do 35 mm uložená pod omítku</t>
  </si>
  <si>
    <t>1606482719</t>
  </si>
  <si>
    <t>Montáž trubek elektroinstalačních s nasunutím nebo našroubováním do krabic plastových ohebných, uložených pod omítku, vnější Ø přes 23 do 35 mm</t>
  </si>
  <si>
    <t>https://podminky.urs.cz/item/CS_URS_2022_01/741110062</t>
  </si>
  <si>
    <t>16+11</t>
  </si>
  <si>
    <t>IP-TO-001</t>
  </si>
  <si>
    <t>elektroinstalační trubka ohebná s protahovacím drátem, průměr 32 mm, Kopos Kolín, typ 1432_K50D</t>
  </si>
  <si>
    <t>-974069261</t>
  </si>
  <si>
    <t>IP-TO-002</t>
  </si>
  <si>
    <t>elektroinstalační trubka ohebná s protahovacím drátem, průměr 25 mm, Kopos Kolín, typ 1425_K50D</t>
  </si>
  <si>
    <t>1310875363</t>
  </si>
  <si>
    <t>742121001</t>
  </si>
  <si>
    <t>Montáž kabelů sdělovacích pro vnitřní rozvody do 15 žil</t>
  </si>
  <si>
    <t>1647713103</t>
  </si>
  <si>
    <t>Montáž kabelů sdělovacích pro vnitřní rozvody počtu žil do 15</t>
  </si>
  <si>
    <t>https://podminky.urs.cz/item/CS_URS_2022_01/742121001</t>
  </si>
  <si>
    <t>IP-KAB9</t>
  </si>
  <si>
    <t>kabel sdělovací, BELDEN, typ UTP cat. 6</t>
  </si>
  <si>
    <t>978490790</t>
  </si>
  <si>
    <t>742330041</t>
  </si>
  <si>
    <t>Montáž datové jednozásuvky</t>
  </si>
  <si>
    <t>129702095</t>
  </si>
  <si>
    <t>Montáž strukturované kabeláže zásuvek datových pod omítku, do nábytku, do parapetního žlabu nebo podlahové krabice jednozásuvky</t>
  </si>
  <si>
    <t>https://podminky.urs.cz/item/CS_URS_2022_01/742330041</t>
  </si>
  <si>
    <t>IP-PR-018</t>
  </si>
  <si>
    <t>přístroj zásuvky komunikační RJ 45-8, nestíněná, ABB, typ RJ45C6U</t>
  </si>
  <si>
    <t>1038597742</t>
  </si>
  <si>
    <t>IP-PR-019</t>
  </si>
  <si>
    <t>maska nosná jednonásobná, ABB, typ 5014A-B1017</t>
  </si>
  <si>
    <t>-1862136781</t>
  </si>
  <si>
    <t>IP-PR-020</t>
  </si>
  <si>
    <t>kryt zásuvky komunikační, ABB Tango, bílá, typ 5014A-A100 B</t>
  </si>
  <si>
    <t>2110451398</t>
  </si>
  <si>
    <t>742110505</t>
  </si>
  <si>
    <t>Montáž krabic pro slaboproud zapuštěných plastových odbočných čtyřhranných s víčkem</t>
  </si>
  <si>
    <t>-1899170794</t>
  </si>
  <si>
    <t>Montáž krabic elektroinstalačních s víčkem zapuštěných plastových odbočných čtyřhranných</t>
  </si>
  <si>
    <t>https://podminky.urs.cz/item/CS_URS_2022_01/742110505</t>
  </si>
  <si>
    <t>IP-KR-004</t>
  </si>
  <si>
    <t>krabice odbočná s víčkem, Kopos Kolín, typ KO 100 E_KA</t>
  </si>
  <si>
    <t>-1768908076</t>
  </si>
  <si>
    <t>IP-SK-001</t>
  </si>
  <si>
    <t>náhrada multimediální kabeláže pro stávající interaktivní tabuli včetně redukcí, konektorů (HDMI, VGA, USB, audio) atd.</t>
  </si>
  <si>
    <t>202438825</t>
  </si>
  <si>
    <t>Poznámka k položce:_x000D_
Bude konzultováno se správcem nebo dodavatelem interaktivních tabulí.</t>
  </si>
  <si>
    <t>OST</t>
  </si>
  <si>
    <t>Ostatní</t>
  </si>
  <si>
    <t>741810001</t>
  </si>
  <si>
    <t>Celková prohlídka elektrického rozvodu a zařízení do 100 000,- Kč</t>
  </si>
  <si>
    <t>2093265152</t>
  </si>
  <si>
    <t>Zkoušky a prohlídky elektrických rozvodů a zařízení celková prohlídka a vyhotovení revizní zprávy pro objem montážních prací do 100 tis. Kč</t>
  </si>
  <si>
    <t>https://podminky.urs.cz/item/CS_URS_2022_01/741810001</t>
  </si>
  <si>
    <t>013254000</t>
  </si>
  <si>
    <t>Dokumentace skutečného provedení stavby</t>
  </si>
  <si>
    <t>-431844990</t>
  </si>
  <si>
    <t>999-VRN-1</t>
  </si>
  <si>
    <t>Vedlejší náklady</t>
  </si>
  <si>
    <t>-650782883</t>
  </si>
  <si>
    <t>977131110</t>
  </si>
  <si>
    <t>Vrty příklepovými vrtáky D do 16 mm do cihelného zdiva nebo prostého betonu</t>
  </si>
  <si>
    <t>1383495348</t>
  </si>
  <si>
    <t>Vrty příklepovými vrtáky do cihelného zdiva nebo prostého betonu průměru do 16 mm</t>
  </si>
  <si>
    <t>https://podminky.urs.cz/item/CS_URS_2021_02/977131110</t>
  </si>
  <si>
    <t>0,15*4</t>
  </si>
  <si>
    <t>977131113</t>
  </si>
  <si>
    <t>Vrty příklepovými vrtáky D 12 mm do cihelného zdiva nebo prostého betonu</t>
  </si>
  <si>
    <t>1498065007</t>
  </si>
  <si>
    <t>Vrty příklepovými vrtáky do cihelného zdiva nebo prostého betonu průměru 12 mm</t>
  </si>
  <si>
    <t>https://podminky.urs.cz/item/CS_URS_2021_02/977131113</t>
  </si>
  <si>
    <t>977131117</t>
  </si>
  <si>
    <t>Vrty příklepovými vrtáky D přes 20 do 25 mm do cihelného zdiva nebo prostého betonu</t>
  </si>
  <si>
    <t>-1789466597</t>
  </si>
  <si>
    <t>Vrty příklepovými vrtáky do cihelného zdiva nebo prostého betonu průměru přes 20 do 25 mm</t>
  </si>
  <si>
    <t>https://podminky.urs.cz/item/CS_URS_2021_02/977131117</t>
  </si>
  <si>
    <t>0,15*2</t>
  </si>
  <si>
    <t>1765134192</t>
  </si>
  <si>
    <t>642468255</t>
  </si>
  <si>
    <t>-838222302</t>
  </si>
  <si>
    <t>-1227525998</t>
  </si>
  <si>
    <t>58</t>
  </si>
  <si>
    <t>997013603</t>
  </si>
  <si>
    <t>Poplatek za uložení na skládce (skládkovné) stavebního odpadu cihelného kód odpadu 17 01 02</t>
  </si>
  <si>
    <t>1630404975</t>
  </si>
  <si>
    <t>Poplatek za uložení stavebního odpadu na skládce (skládkovné) cihelného zatříděného do Katalogu odpadů pod kódem 17 01 02</t>
  </si>
  <si>
    <t>https://podminky.urs.cz/item/CS_URS_2021_02/997013603</t>
  </si>
  <si>
    <t>Práce a dodávky M</t>
  </si>
  <si>
    <t>46-M</t>
  </si>
  <si>
    <t>Zemní práce při extr.mont.pracích</t>
  </si>
  <si>
    <t>59</t>
  </si>
  <si>
    <t>460941211</t>
  </si>
  <si>
    <t>Vyplnění a omítnutí rýh při elektroinstalacích ve stěnách hl do 3 cm a š do 3 cm</t>
  </si>
  <si>
    <t>64</t>
  </si>
  <si>
    <t>628359969</t>
  </si>
  <si>
    <t>Vyplnění rýh vyplnění a omítnutí rýh ve stěnách hloubky do 3 cm a šířky do 3 cm</t>
  </si>
  <si>
    <t>https://podminky.urs.cz/item/CS_URS_2022_01/460941211</t>
  </si>
  <si>
    <t>60</t>
  </si>
  <si>
    <t>460941212</t>
  </si>
  <si>
    <t>Vyplnění a omítnutí rýh při elektroinstalacích ve stěnách hl do 3 cm a š přes 3 do 5 cm</t>
  </si>
  <si>
    <t>-1455233553</t>
  </si>
  <si>
    <t>Vyplnění rýh vyplnění a omítnutí rýh ve stěnách hloubky do 3 cm a šířky přes 3 do 5 cm</t>
  </si>
  <si>
    <t>https://podminky.urs.cz/item/CS_URS_2022_01/460941212</t>
  </si>
  <si>
    <t>61</t>
  </si>
  <si>
    <t>460941221</t>
  </si>
  <si>
    <t>Vyplnění a omítnutí rýh při elektroinstalacích ve stěnách hl přes 3 do 5 cm a š do 5 cm</t>
  </si>
  <si>
    <t>-1165446988</t>
  </si>
  <si>
    <t>Vyplnění rýh vyplnění a omítnutí rýh ve stěnách hloubky přes 3 do 5 cm a šířky do 5 cm</t>
  </si>
  <si>
    <t>https://podminky.urs.cz/item/CS_URS_2022_01/460941221</t>
  </si>
  <si>
    <t>62</t>
  </si>
  <si>
    <t>460941222</t>
  </si>
  <si>
    <t>Vyplnění a omítnutí rýh při elektroinstalacích ve stěnách hl přes 3 do 5 cm a š přes 5 do 7 cm</t>
  </si>
  <si>
    <t>1547093327</t>
  </si>
  <si>
    <t>Vyplnění rýh vyplnění a omítnutí rýh ve stěnách hloubky přes 3 do 5 cm a šířky přes 5 do 7 cm</t>
  </si>
  <si>
    <t>https://podminky.urs.cz/item/CS_URS_2022_01/460941222</t>
  </si>
  <si>
    <t>63</t>
  </si>
  <si>
    <t>468101411</t>
  </si>
  <si>
    <t>Vysekání rýh pro montáž trubek a kabelů v cihelných zdech hl do 3 cm a š do 3 cm</t>
  </si>
  <si>
    <t>-939484945</t>
  </si>
  <si>
    <t>Vysekání rýh pro montáž trubek a kabelů v cihelných zdech hloubky do 3 cm a šířky do 3 cm</t>
  </si>
  <si>
    <t>https://podminky.urs.cz/item/CS_URS_2022_01/468101411</t>
  </si>
  <si>
    <t>468101412</t>
  </si>
  <si>
    <t>Vysekání rýh pro montáž trubek a kabelů v cihelných zdech hl do 3 cm a š přes 3 do 5 cm</t>
  </si>
  <si>
    <t>-715935081</t>
  </si>
  <si>
    <t>Vysekání rýh pro montáž trubek a kabelů v cihelných zdech hloubky do 3 cm a šířky přes 3 do 5 cm</t>
  </si>
  <si>
    <t>https://podminky.urs.cz/item/CS_URS_2022_01/468101412</t>
  </si>
  <si>
    <t>65</t>
  </si>
  <si>
    <t>468101421</t>
  </si>
  <si>
    <t>Vysekání rýh pro montáž trubek a kabelů v cihelných zdech hl přes 3 do 5 cm a š do 5 cm</t>
  </si>
  <si>
    <t>635993003</t>
  </si>
  <si>
    <t>Vysekání rýh pro montáž trubek a kabelů v cihelných zdech hloubky přes 3 do 5 cm a šířky do 5 cm</t>
  </si>
  <si>
    <t>https://podminky.urs.cz/item/CS_URS_2022_01/468101421</t>
  </si>
  <si>
    <t>66</t>
  </si>
  <si>
    <t>468101422</t>
  </si>
  <si>
    <t>Vysekání rýh pro montáž trubek a kabelů v cihelných zdech hl přes 3 do 5 cm a š přes 5 do 7 cm</t>
  </si>
  <si>
    <t>680064878</t>
  </si>
  <si>
    <t>Vysekání rýh pro montáž trubek a kabelů v cihelných zdech hloubky přes 3 do 5 cm a šířky přes 5 do 7 cm</t>
  </si>
  <si>
    <t>https://podminky.urs.cz/item/CS_URS_2022_01/468101422</t>
  </si>
  <si>
    <t>67</t>
  </si>
  <si>
    <t>469971111</t>
  </si>
  <si>
    <t>Svislá doprava suti a vybouraných hmot při elektromontážích za první podlaží</t>
  </si>
  <si>
    <t>-861169578</t>
  </si>
  <si>
    <t>Odvoz suti a vybouraných hmot svislá doprava suti a vybouraných hmot za první podlaží</t>
  </si>
  <si>
    <t>https://podminky.urs.cz/item/CS_URS_2022_01/469971111</t>
  </si>
  <si>
    <t>68</t>
  </si>
  <si>
    <t>469971121</t>
  </si>
  <si>
    <t>Příplatek ke svislé dopravě suti a vybouraných hmot při elektromontážích za každé další podlaží</t>
  </si>
  <si>
    <t>98568322</t>
  </si>
  <si>
    <t>Odvoz suti a vybouraných hmot svislá doprava suti a vybouraných hmot Příplatek k ceně za každé další podlaží</t>
  </si>
  <si>
    <t>https://podminky.urs.cz/item/CS_URS_2022_01/469971121</t>
  </si>
  <si>
    <t>0,277*2</t>
  </si>
  <si>
    <t>69</t>
  </si>
  <si>
    <t>469972111</t>
  </si>
  <si>
    <t>Odvoz suti a vybouraných hmot při elektromontážích do 1 km</t>
  </si>
  <si>
    <t>-202573879</t>
  </si>
  <si>
    <t>Odvoz suti a vybouraných hmot odvoz suti a vybouraných hmot do 1 km</t>
  </si>
  <si>
    <t>https://podminky.urs.cz/item/CS_URS_2022_01/469972111</t>
  </si>
  <si>
    <t>70</t>
  </si>
  <si>
    <t>469972121</t>
  </si>
  <si>
    <t>Příplatek k odvozu suti a vybouraných hmot při elektromontážích za každý další 1 km</t>
  </si>
  <si>
    <t>1097362444</t>
  </si>
  <si>
    <t>Odvoz suti a vybouraných hmot odvoz suti a vybouraných hmot Příplatek k ceně za každý další i započatý 1 km</t>
  </si>
  <si>
    <t>https://podminky.urs.cz/item/CS_URS_2022_01/469972121</t>
  </si>
  <si>
    <t>0,277*6</t>
  </si>
  <si>
    <t>71</t>
  </si>
  <si>
    <t>469973113</t>
  </si>
  <si>
    <t>-2047345090</t>
  </si>
  <si>
    <t>Poplatek za uložení stavebního odpadu (skládkovné) na skládce cihelného zatříděného do Katalogu odpadů pod kódem 17 01 02</t>
  </si>
  <si>
    <t>https://podminky.urs.cz/item/CS_URS_2022_01/469973113</t>
  </si>
  <si>
    <t>72</t>
  </si>
  <si>
    <t>469981111</t>
  </si>
  <si>
    <t>Přesun hmot pro pomocné stavební práce při elektromotážích</t>
  </si>
  <si>
    <t>1773575819</t>
  </si>
  <si>
    <t>Přesun hmot pro pomocné stavební práce při elektromontážích dopravní vzdálenost do 1 000 m</t>
  </si>
  <si>
    <t>https://podminky.urs.cz/item/CS_URS_2022_01/469981111</t>
  </si>
  <si>
    <t>13 - elektroinstalace místnost č. 2 (305)</t>
  </si>
  <si>
    <t>49+14</t>
  </si>
  <si>
    <t>IP-KAB2</t>
  </si>
  <si>
    <t>kabel silový instalační, PRAKAB, typ PRAFlaSafe X 5x2,5-J B2cas1d1a1</t>
  </si>
  <si>
    <t>525226831</t>
  </si>
  <si>
    <t>135</t>
  </si>
  <si>
    <t>105</t>
  </si>
  <si>
    <t>1046371649</t>
  </si>
  <si>
    <t>2+9</t>
  </si>
  <si>
    <t>IP-SV-FL2</t>
  </si>
  <si>
    <t>svítidlo stropní, Elkovo Čepelík, typ ZCLED3G40L840/FLAT250-MIKRO-C, LED modul 40W/4011lm/840, matný mikroprismatický optický difuzor, IP40</t>
  </si>
  <si>
    <t>-719924928</t>
  </si>
  <si>
    <t>741310401</t>
  </si>
  <si>
    <t>Montáž spínač tří/čtyřpólový nástěnný do 16 A prostředí normální se zapojením vodičů</t>
  </si>
  <si>
    <t>539391349</t>
  </si>
  <si>
    <t>Montáž spínačů tří nebo čtyřpólových nástěnných se zapojením vodičů, pro prostředí normální do 16 A</t>
  </si>
  <si>
    <t>https://podminky.urs.cz/item/CS_URS_2022_01/741310401</t>
  </si>
  <si>
    <t>IP-PR-014</t>
  </si>
  <si>
    <t>spínač stiskací PRESSTO, zapuštěný, ABB, typ 3536N-C03252 11, bílá/bílá, IP55</t>
  </si>
  <si>
    <t>1675628184</t>
  </si>
  <si>
    <t>741112103</t>
  </si>
  <si>
    <t>Montáž rozvodka zapuštěná plastová čtyřhranná</t>
  </si>
  <si>
    <t>-547928786</t>
  </si>
  <si>
    <t>Montáž krabic elektroinstalačních bez napojení na trubky a lišty, demontáže a montáže víčka a přístroje rozvodek se zapojením vodičů na svorkovnici zapuštěných plastových čtyřhranných</t>
  </si>
  <si>
    <t>https://podminky.urs.cz/item/CS_URS_2022_01/741112103</t>
  </si>
  <si>
    <t>IP-PR-015</t>
  </si>
  <si>
    <t>svorkovnice pětipólová s krytem, ABB Tango, typ 3938A-A106 B, bílá</t>
  </si>
  <si>
    <t>-933519946</t>
  </si>
  <si>
    <t>1518571169</t>
  </si>
  <si>
    <t>-33410392</t>
  </si>
  <si>
    <t>645899504</t>
  </si>
  <si>
    <t>0,55*9</t>
  </si>
  <si>
    <t>-1696205113</t>
  </si>
  <si>
    <t>0,15+0,25</t>
  </si>
  <si>
    <t>-929184455</t>
  </si>
  <si>
    <t>280683107</t>
  </si>
  <si>
    <t>-1227642108</t>
  </si>
  <si>
    <t>2048446409</t>
  </si>
  <si>
    <t>0,006*6</t>
  </si>
  <si>
    <t>-1721745054</t>
  </si>
  <si>
    <t>58114296</t>
  </si>
  <si>
    <t>-467482846</t>
  </si>
  <si>
    <t>460941213</t>
  </si>
  <si>
    <t>Vyplnění a omítnutí rýh při elektroinstalacích ve stěnách hl do 3 cm a š přes 5 do 7 cm</t>
  </si>
  <si>
    <t>621581005</t>
  </si>
  <si>
    <t>Vyplnění rýh vyplnění a omítnutí rýh ve stěnách hloubky do 3 cm a šířky přes 5 do 7 cm</t>
  </si>
  <si>
    <t>https://podminky.urs.cz/item/CS_URS_2022_01/460941213</t>
  </si>
  <si>
    <t>1647475916</t>
  </si>
  <si>
    <t>2093287760</t>
  </si>
  <si>
    <t>145381193</t>
  </si>
  <si>
    <t>468101413</t>
  </si>
  <si>
    <t>Vysekání rýh pro montáž trubek a kabelů v cihelných zdech hl do 3 cm a š přes 5 do 7 cm</t>
  </si>
  <si>
    <t>350849845</t>
  </si>
  <si>
    <t>Vysekání rýh pro montáž trubek a kabelů v cihelných zdech hloubky do 3 cm a šířky přes 5 do 7 cm</t>
  </si>
  <si>
    <t>https://podminky.urs.cz/item/CS_URS_2022_01/468101413</t>
  </si>
  <si>
    <t>949408135</t>
  </si>
  <si>
    <t>-1263065625</t>
  </si>
  <si>
    <t>409513289</t>
  </si>
  <si>
    <t>0,242*2</t>
  </si>
  <si>
    <t>1804390519</t>
  </si>
  <si>
    <t>142065561</t>
  </si>
  <si>
    <t>0,242*6</t>
  </si>
  <si>
    <t>1265945541</t>
  </si>
  <si>
    <t>-1673560739</t>
  </si>
  <si>
    <t>14 - elektroinstalace místnost č. 3 (301, 302, 303)</t>
  </si>
  <si>
    <t>IP-R1</t>
  </si>
  <si>
    <t>doplnění stávající okruhové rozvodnice R1, práce + materiál</t>
  </si>
  <si>
    <t>741210002</t>
  </si>
  <si>
    <t>Montáž rozvodnice oceloplechová nebo plastová běžná do 50 kg</t>
  </si>
  <si>
    <t>-1456446890</t>
  </si>
  <si>
    <t>Montáž rozvodnic oceloplechových nebo plastových bez zapojení vodičů běžných, hmotnosti do 50 kg</t>
  </si>
  <si>
    <t>https://podminky.urs.cz/item/CS_URS_2022_01/741210002</t>
  </si>
  <si>
    <t>IP-RP31</t>
  </si>
  <si>
    <t>rozvodnice RP3.1 kompletně osazená a zapojená dle schéma, včetně vydrátování, rozvodnice: Eaton typ BF-U-5/120-C</t>
  </si>
  <si>
    <t>-1078423526</t>
  </si>
  <si>
    <t>Poznámka k položce:_x000D_
Poznámka k položce: Doporučený typ</t>
  </si>
  <si>
    <t>741122033</t>
  </si>
  <si>
    <t>Montáž kabel Cu bez ukončení uložený pod omítku plný kulatý 5x10 mm2 (např. CYKY)</t>
  </si>
  <si>
    <t>-2014797150</t>
  </si>
  <si>
    <t>Montáž kabelů měděných bez ukončení uložených pod omítku plných kulatých (např. CYKY), počtu a průřezu žil 5x10 mm2</t>
  </si>
  <si>
    <t>https://podminky.urs.cz/item/CS_URS_2022_01/741122033</t>
  </si>
  <si>
    <t>741122233</t>
  </si>
  <si>
    <t>Montáž kabel Cu plný kulatý žíla 5x10 mm2 uložený volně (např. CYKY)</t>
  </si>
  <si>
    <t>1472011732</t>
  </si>
  <si>
    <t>Montáž kabelů měděných bez ukončení uložených volně nebo v liště plných kulatých (např. CYKY) počtu a průřezu žil 5x10 mm2</t>
  </si>
  <si>
    <t>https://podminky.urs.cz/item/CS_URS_2022_01/741122233</t>
  </si>
  <si>
    <t>IP-KAB1</t>
  </si>
  <si>
    <t>kabel silový instalační, PRAKAB, typ PRAFlaSafe X 5x10-J B2cas1d1a1</t>
  </si>
  <si>
    <t>-1925689913</t>
  </si>
  <si>
    <t>38+18+3</t>
  </si>
  <si>
    <t>140+61</t>
  </si>
  <si>
    <t>140</t>
  </si>
  <si>
    <t>IP-KAB7</t>
  </si>
  <si>
    <t>kabel silový instalační, PRAKAB, typ PRAFlaSafe X 3x1,5-O B2cas1d1a1</t>
  </si>
  <si>
    <t>21448655</t>
  </si>
  <si>
    <t>741130005</t>
  </si>
  <si>
    <t>Ukončení vodič izolovaný do 10 mm2 v rozváděči nebo na přístroji</t>
  </si>
  <si>
    <t>-555180625</t>
  </si>
  <si>
    <t>Ukončení vodičů izolovaných s označením a zapojením v rozváděči nebo na přístroji, průřezu žíly do 10 mm2</t>
  </si>
  <si>
    <t>https://podminky.urs.cz/item/CS_URS_2022_01/741130005</t>
  </si>
  <si>
    <t>741372021</t>
  </si>
  <si>
    <t>Montáž svítidlo LED interiérové přisazené nástěnné hranaté nebo kruhové do 0,09 m2 se zapojením vodičů</t>
  </si>
  <si>
    <t>665618199</t>
  </si>
  <si>
    <t>Montáž svítidel s integrovaným zdrojem LED se zapojením vodičů interiérových přisazených nástěnných hranatých nebo kruhových, plochy do 0,09 m2</t>
  </si>
  <si>
    <t>https://podminky.urs.cz/item/CS_URS_2022_01/741372021</t>
  </si>
  <si>
    <t>741372061</t>
  </si>
  <si>
    <t>Montáž svítidlo LED interiérové přisazené stropní hranaté nebo kruhové do 0,09 m2 se zapojením vodičů</t>
  </si>
  <si>
    <t>-73433426</t>
  </si>
  <si>
    <t>Montáž svítidel s integrovaným zdrojem LED se zapojením vodičů interiérových přisazených stropních hranatých nebo kruhových, plochy do 0,09 m2</t>
  </si>
  <si>
    <t>https://podminky.urs.cz/item/CS_URS_2022_01/741372061</t>
  </si>
  <si>
    <t>IP-SV-AL12</t>
  </si>
  <si>
    <t>svítidlo orientační stropní/nástěnné, Fulgur, typ ALPHA 300L LED, 1 hodina, IP44</t>
  </si>
  <si>
    <t>430200354</t>
  </si>
  <si>
    <t>2+1</t>
  </si>
  <si>
    <t>741372022</t>
  </si>
  <si>
    <t>Montáž svítidlo LED interiérové přisazené nástěnné hranaté nebo kruhové přes 0,09 do 0,36 m2 se zapojením vodičů</t>
  </si>
  <si>
    <t>-300703911</t>
  </si>
  <si>
    <t>Montáž svítidel s integrovaným zdrojem LED se zapojením vodičů interiérových přisazených nástěnných hranatých nebo kruhových, plochy přes 0,09 do 0,36 m2</t>
  </si>
  <si>
    <t>https://podminky.urs.cz/item/CS_URS_2022_01/741372022</t>
  </si>
  <si>
    <t>IP-SV-DE1</t>
  </si>
  <si>
    <t>svítidlo nástěnné, Osmont, typ Delia 2 PC, kód 53837, LED modul 36W/5070lm/840, IP54</t>
  </si>
  <si>
    <t>355847477</t>
  </si>
  <si>
    <t>741310112</t>
  </si>
  <si>
    <t>Montáž ovladač (polo)zapuštěný bezšroubové připojení 1/0-tlačítkový zapínací se zapojením vodičů</t>
  </si>
  <si>
    <t>-273861801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</si>
  <si>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</si>
  <si>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https://podminky.urs.cz/item/CS_URS_2022_01/741310112</t>
  </si>
  <si>
    <t>IP-PR-006</t>
  </si>
  <si>
    <t>přístroj ovládače zapínacího se svorkou N, řazení 1/0, ABB, typ 3559-A91345</t>
  </si>
  <si>
    <t>-1152160064</t>
  </si>
  <si>
    <t>IP-PR-007</t>
  </si>
  <si>
    <t>kryt jednoduchý, ABB Tango, bílá, typ 3558A-A651 B</t>
  </si>
  <si>
    <t>1546081263</t>
  </si>
  <si>
    <t>741110512</t>
  </si>
  <si>
    <t>Montáž lišta a kanálek vkládací šířky přes 60 do 120 mm s víčkem</t>
  </si>
  <si>
    <t>-1968410309</t>
  </si>
  <si>
    <t>Montáž lišt a kanálků elektroinstalačních se spojkami, ohyby a rohy a s nasunutím do krabic vkládacích s víčkem, šířky do přes 60 do 120 mm</t>
  </si>
  <si>
    <t>https://podminky.urs.cz/item/CS_URS_2022_01/741110512</t>
  </si>
  <si>
    <t>IP-EL-001</t>
  </si>
  <si>
    <t>elektroinstalační lišta včetně příslušenství, bezhalogenový materiál, Kopos Kolín EKD 80x40HF</t>
  </si>
  <si>
    <t>-2010802093</t>
  </si>
  <si>
    <t>741112113</t>
  </si>
  <si>
    <t>Montáž rozvodka nástěnná plastová čtyřhranná vodič D do 10 mm2</t>
  </si>
  <si>
    <t>-1146774464</t>
  </si>
  <si>
    <t>Montáž krabic elektroinstalačních bez napojení na trubky a lišty, demontáže a montáže víčka a přístroje rozvodek se zapojením vodičů na svorkovnici nástěnných plastových čtyřhranných pro vodiče Ø 10 mm2</t>
  </si>
  <si>
    <t>https://podminky.urs.cz/item/CS_URS_2022_01/741112113</t>
  </si>
  <si>
    <t>IP-KR-003</t>
  </si>
  <si>
    <t>krabice nástěnná s IP krytím, bezhalogenový materiál, Kopos Kolín, typ KSK 175_KA</t>
  </si>
  <si>
    <t>569909385</t>
  </si>
  <si>
    <t>56+75</t>
  </si>
  <si>
    <t>75</t>
  </si>
  <si>
    <t>741122121</t>
  </si>
  <si>
    <t>Montáž kabel Cu plný kulatý žíla 2x1,5 až 6 mm2 zatažený v trubkách (např. CYKY)</t>
  </si>
  <si>
    <t>-1514243946</t>
  </si>
  <si>
    <t>Montáž kabelů měděných bez ukončení uložených v trubkách zatažených plných kulatých nebo bezhalogenových (např. CYKY) počtu a průřezu žil 2x1,5 až 6 mm2</t>
  </si>
  <si>
    <t>https://podminky.urs.cz/item/CS_URS_2022_01/741122121</t>
  </si>
  <si>
    <t>81</t>
  </si>
  <si>
    <t>IP-KAB8</t>
  </si>
  <si>
    <t>kabel silový instalační, PRAKAB, typ PRAFlaSafe X 2x1,5-O B2cas1d1a1</t>
  </si>
  <si>
    <t>643934068</t>
  </si>
  <si>
    <t>742340002</t>
  </si>
  <si>
    <t>Montáž nástěnných hodin</t>
  </si>
  <si>
    <t>225312050</t>
  </si>
  <si>
    <t>Montáž jednotného času hodin nástěnných</t>
  </si>
  <si>
    <t>https://podminky.urs.cz/item/CS_URS_2022_01/742340002</t>
  </si>
  <si>
    <t>IP-SLA-001</t>
  </si>
  <si>
    <t>hodiny analogové vnitřní, Kadlec - elektronika, typ EK40, průměr 400 mm</t>
  </si>
  <si>
    <t>1347102898</t>
  </si>
  <si>
    <t>742340021</t>
  </si>
  <si>
    <t>Montáž školního zvonku</t>
  </si>
  <si>
    <t>-1205532682</t>
  </si>
  <si>
    <t>Montáž jednotného času školního zvonku</t>
  </si>
  <si>
    <t>https://podminky.urs.cz/item/CS_URS_2022_01/742340021</t>
  </si>
  <si>
    <t>IP-SLA-002</t>
  </si>
  <si>
    <t>školní zvonek, Tesla Stropkov, typ 4FN 606 00, 75V</t>
  </si>
  <si>
    <t>1794905122</t>
  </si>
  <si>
    <t>741110511</t>
  </si>
  <si>
    <t>Montáž lišta a kanálek vkládací šířky do 60 mm s víčkem</t>
  </si>
  <si>
    <t>1361291713</t>
  </si>
  <si>
    <t>Montáž lišt a kanálků elektroinstalačních se spojkami, ohyby a rohy a s nasunutím do krabic vkládacích s víčkem, šířky do 60 mm</t>
  </si>
  <si>
    <t>https://podminky.urs.cz/item/CS_URS_2022_01/741110511</t>
  </si>
  <si>
    <t>IP-EL-002</t>
  </si>
  <si>
    <t>elektroinstalační lišta včetně příslušenství, bezhalogenový materiál, Kopos Kolín LHD 40x20HF</t>
  </si>
  <si>
    <t>-1121218726</t>
  </si>
  <si>
    <t>84032028</t>
  </si>
  <si>
    <t>IP-KR-005</t>
  </si>
  <si>
    <t>krabice rozvodná s víčkem, Kopos Kolín, typ KT 250/1_KB</t>
  </si>
  <si>
    <t>531785383</t>
  </si>
  <si>
    <t>2056576438</t>
  </si>
  <si>
    <t>1447951460</t>
  </si>
  <si>
    <t>-1565729793</t>
  </si>
  <si>
    <t>977131116</t>
  </si>
  <si>
    <t>Vrty příklepovými vrtáky D přes 16 do 20 mm do cihelného zdiva nebo prostého betonu</t>
  </si>
  <si>
    <t>1330505136</t>
  </si>
  <si>
    <t>Vrty příklepovými vrtáky do cihelného zdiva nebo prostého betonu průměru přes 16 do 20 mm</t>
  </si>
  <si>
    <t>https://podminky.urs.cz/item/CS_URS_2021_02/977131116</t>
  </si>
  <si>
    <t>0,15</t>
  </si>
  <si>
    <t>1786994817</t>
  </si>
  <si>
    <t>4*0,15</t>
  </si>
  <si>
    <t>977131119</t>
  </si>
  <si>
    <t>Vrty příklepovými vrtáky D přes 28 do 32 mm do cihelného zdiva nebo prostého betonu</t>
  </si>
  <si>
    <t>-310385047</t>
  </si>
  <si>
    <t>Vrty příklepovými vrtáky do cihelného zdiva nebo prostého betonu průměru přes 28 do 32 mm</t>
  </si>
  <si>
    <t>https://podminky.urs.cz/item/CS_URS_2021_02/977131119</t>
  </si>
  <si>
    <t>977151111</t>
  </si>
  <si>
    <t>Jádrové vrty diamantovými korunkami do stavebních materiálů D do 35 mm</t>
  </si>
  <si>
    <t>1402858121</t>
  </si>
  <si>
    <t>Jádrové vrty diamantovými korunkami do stavebních materiálů (železobetonu, betonu, cihel, obkladů, dlažeb, kamene) průměru do 35 mm</t>
  </si>
  <si>
    <t>https://podminky.urs.cz/item/CS_URS_2021_02/977151111</t>
  </si>
  <si>
    <t>Průrazy do podlahy</t>
  </si>
  <si>
    <t>0,3*11</t>
  </si>
  <si>
    <t>-1787031919</t>
  </si>
  <si>
    <t>-369331181</t>
  </si>
  <si>
    <t>-1500382373</t>
  </si>
  <si>
    <t>73</t>
  </si>
  <si>
    <t>-1213970237</t>
  </si>
  <si>
    <t>0,009*6</t>
  </si>
  <si>
    <t>74</t>
  </si>
  <si>
    <t>997013602</t>
  </si>
  <si>
    <t>Poplatek za uložení na skládce (skládkovné) stavebního odpadu železobetonového kód odpadu 17 01 01</t>
  </si>
  <si>
    <t>-663613606</t>
  </si>
  <si>
    <t>Poplatek za uložení stavebního odpadu na skládce (skládkovné) z armovaného betonu zatříděného do Katalogu odpadů pod kódem 17 01 01</t>
  </si>
  <si>
    <t>https://podminky.urs.cz/item/CS_URS_2021_02/997013602</t>
  </si>
  <si>
    <t>-307409968</t>
  </si>
  <si>
    <t>76</t>
  </si>
  <si>
    <t>-1696015851</t>
  </si>
  <si>
    <t>https://podminky.urs.cz/item/CS_URS_2021_02/460941211</t>
  </si>
  <si>
    <t>77</t>
  </si>
  <si>
    <t>115058246</t>
  </si>
  <si>
    <t>https://podminky.urs.cz/item/CS_URS_2021_02/460941212</t>
  </si>
  <si>
    <t>78</t>
  </si>
  <si>
    <t>362071970</t>
  </si>
  <si>
    <t>https://podminky.urs.cz/item/CS_URS_2021_02/460941213</t>
  </si>
  <si>
    <t>79</t>
  </si>
  <si>
    <t>460941215</t>
  </si>
  <si>
    <t>Vyplnění a omítnutí rýh při elektroinstalacích ve stěnách hl do 3 cm a š přes 10 do 15 cm</t>
  </si>
  <si>
    <t>-586053290</t>
  </si>
  <si>
    <t>Vyplnění rýh vyplnění a omítnutí rýh ve stěnách hloubky do 3 cm a šířky přes 10 do 15 cm</t>
  </si>
  <si>
    <t>https://podminky.urs.cz/item/CS_URS_2021_02/460941215</t>
  </si>
  <si>
    <t>80</t>
  </si>
  <si>
    <t>386274374</t>
  </si>
  <si>
    <t>https://podminky.urs.cz/item/CS_URS_2021_02/460941221</t>
  </si>
  <si>
    <t>-1843225833</t>
  </si>
  <si>
    <t>https://podminky.urs.cz/item/CS_URS_2021_02/460941222</t>
  </si>
  <si>
    <t>82</t>
  </si>
  <si>
    <t>460941224</t>
  </si>
  <si>
    <t>Vyplnění a omítnutí rýh při elektroinstalacích ve stěnách hl přes 3 do 5 cm a š přes 10 do 15 cm</t>
  </si>
  <si>
    <t>477611294</t>
  </si>
  <si>
    <t>Vyplnění rýh vyplnění a omítnutí rýh ve stěnách hloubky přes 3 do 5 cm a šířky přes 10 do 15 cm</t>
  </si>
  <si>
    <t>https://podminky.urs.cz/item/CS_URS_2021_02/460941224</t>
  </si>
  <si>
    <t>83</t>
  </si>
  <si>
    <t>1837648893</t>
  </si>
  <si>
    <t>Stavební začištění vrtů podlahou</t>
  </si>
  <si>
    <t>468091351</t>
  </si>
  <si>
    <t>Vysekání kapes a výklenků ve zdivu cihelném pro elektroinstalační zařízení plochy přes 0,25 m2 jakékoliv hl</t>
  </si>
  <si>
    <t>m3</t>
  </si>
  <si>
    <t>595850536</t>
  </si>
  <si>
    <t>Vysekání kapes nebo výklenků ve zdivu pro osazení kotevních prvků nebo elektroinstalačního zařízení cihelném, velikosti plochy přes 0,25 m2 jakékoli hloubky</t>
  </si>
  <si>
    <t>https://podminky.urs.cz/item/CS_URS_2021_02/468091351</t>
  </si>
  <si>
    <t xml:space="preserve">Rozšíření otvoru pro rozvaděč </t>
  </si>
  <si>
    <t>(0,5*0,87)*0,127</t>
  </si>
  <si>
    <t>85</t>
  </si>
  <si>
    <t>2094576121</t>
  </si>
  <si>
    <t>https://podminky.urs.cz/item/CS_URS_2021_02/468101411</t>
  </si>
  <si>
    <t>86</t>
  </si>
  <si>
    <t>489514772</t>
  </si>
  <si>
    <t>https://podminky.urs.cz/item/CS_URS_2021_02/468101412</t>
  </si>
  <si>
    <t>87</t>
  </si>
  <si>
    <t>-1762724426</t>
  </si>
  <si>
    <t>https://podminky.urs.cz/item/CS_URS_2021_02/468101413</t>
  </si>
  <si>
    <t>88</t>
  </si>
  <si>
    <t>468101415</t>
  </si>
  <si>
    <t>Vysekání rýh pro montáž trubek a kabelů v cihelných zdech hl do 3 cm a š přes 10 do 15 cm</t>
  </si>
  <si>
    <t>1673011437</t>
  </si>
  <si>
    <t>Vysekání rýh pro montáž trubek a kabelů v cihelných zdech hloubky do 3 cm a šířky přes 10 do 15 cm</t>
  </si>
  <si>
    <t>https://podminky.urs.cz/item/CS_URS_2021_02/468101415</t>
  </si>
  <si>
    <t>89</t>
  </si>
  <si>
    <t>1337790803</t>
  </si>
  <si>
    <t>https://podminky.urs.cz/item/CS_URS_2021_02/468101421</t>
  </si>
  <si>
    <t>-273766439</t>
  </si>
  <si>
    <t>https://podminky.urs.cz/item/CS_URS_2021_02/468101422</t>
  </si>
  <si>
    <t>91</t>
  </si>
  <si>
    <t>468101424</t>
  </si>
  <si>
    <t>Vysekání rýh pro montáž trubek a kabelů v cihelných zdech hl přes 3 do 5 cm a š přes 10 do 15 cm</t>
  </si>
  <si>
    <t>-1540128826</t>
  </si>
  <si>
    <t>Vysekání rýh pro montáž trubek a kabelů v cihelných zdech hloubky přes 3 do 5 cm a šířky přes 10 do 15 cm</t>
  </si>
  <si>
    <t>https://podminky.urs.cz/item/CS_URS_2021_02/468101424</t>
  </si>
  <si>
    <t>92</t>
  </si>
  <si>
    <t>1366593878</t>
  </si>
  <si>
    <t>https://podminky.urs.cz/item/CS_URS_2021_02/469971111</t>
  </si>
  <si>
    <t>93</t>
  </si>
  <si>
    <t>1388320134</t>
  </si>
  <si>
    <t>https://podminky.urs.cz/item/CS_URS_2021_02/469971121</t>
  </si>
  <si>
    <t>0,663*2</t>
  </si>
  <si>
    <t>94</t>
  </si>
  <si>
    <t>-1897941970</t>
  </si>
  <si>
    <t>https://podminky.urs.cz/item/CS_URS_2021_02/469972111</t>
  </si>
  <si>
    <t>95</t>
  </si>
  <si>
    <t>-2103788525</t>
  </si>
  <si>
    <t>https://podminky.urs.cz/item/CS_URS_2021_02/469972121</t>
  </si>
  <si>
    <t>0,663*6</t>
  </si>
  <si>
    <t>96</t>
  </si>
  <si>
    <t>1131783308</t>
  </si>
  <si>
    <t>https://podminky.urs.cz/item/CS_URS_2021_02/469973113</t>
  </si>
  <si>
    <t>97</t>
  </si>
  <si>
    <t>1455012739</t>
  </si>
  <si>
    <t>https://podminky.urs.cz/item/CS_URS_2021_02/469981111</t>
  </si>
  <si>
    <t>15 - elektroinstalace místnost č. 4 (307)</t>
  </si>
  <si>
    <t>IP-SV-FL3</t>
  </si>
  <si>
    <t>svítidlo stropní, Elkovo Čepelík, typ ZCLED3G54L840/FLAT250-MIKRO-C, LED modul 54W/5698lm/840, matný mikroprismatický optický difuzor, IP40</t>
  </si>
  <si>
    <t>1822923322</t>
  </si>
  <si>
    <t>741310101</t>
  </si>
  <si>
    <t>Montáž spínač (polo)zapuštěný bezšroubové připojení 1-jednopólový se zapojením vodičů</t>
  </si>
  <si>
    <t>-589594854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</si>
  <si>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</si>
  <si>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</si>
  <si>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IP-PR-003</t>
  </si>
  <si>
    <t>přístroj spínače jednopólového, řazení 1, ABB, typ 3559-A01345</t>
  </si>
  <si>
    <t>1355774487</t>
  </si>
  <si>
    <t>-427899807</t>
  </si>
  <si>
    <t>-1685810106</t>
  </si>
  <si>
    <t>0,15*3</t>
  </si>
  <si>
    <t>-244176768</t>
  </si>
  <si>
    <t>6780200</t>
  </si>
  <si>
    <t>1442330140</t>
  </si>
  <si>
    <t>-872058032</t>
  </si>
  <si>
    <t>1435112506</t>
  </si>
  <si>
    <t>0,001*6</t>
  </si>
  <si>
    <t>9322652</t>
  </si>
  <si>
    <t>770648658</t>
  </si>
  <si>
    <t>681743052</t>
  </si>
  <si>
    <t>-124014063</t>
  </si>
  <si>
    <t>945684452</t>
  </si>
  <si>
    <t>2088396701</t>
  </si>
  <si>
    <t>604428256</t>
  </si>
  <si>
    <t>0,126*2</t>
  </si>
  <si>
    <t>-1817483382</t>
  </si>
  <si>
    <t>-77568277</t>
  </si>
  <si>
    <t>0,126*6</t>
  </si>
  <si>
    <t>2123763530</t>
  </si>
  <si>
    <t>1051297672</t>
  </si>
  <si>
    <t>16 - elektroinstalace místnost č. 5 (306)</t>
  </si>
  <si>
    <t>108</t>
  </si>
  <si>
    <t>20+18</t>
  </si>
  <si>
    <t>29055665</t>
  </si>
  <si>
    <t>415581594</t>
  </si>
  <si>
    <t>-399543213</t>
  </si>
  <si>
    <t>0,55*4</t>
  </si>
  <si>
    <t>977131118</t>
  </si>
  <si>
    <t>Vrty příklepovými vrtáky D přes 25 do 28 mm do cihelného zdiva nebo prostého betonu</t>
  </si>
  <si>
    <t>1799731037</t>
  </si>
  <si>
    <t>Vrty příklepovými vrtáky do cihelného zdiva nebo prostého betonu průměru přes 25 do 28 mm</t>
  </si>
  <si>
    <t>https://podminky.urs.cz/item/CS_URS_2021_02/977131118</t>
  </si>
  <si>
    <t>0,15+0,55</t>
  </si>
  <si>
    <t>1494689416</t>
  </si>
  <si>
    <t>-1886312037</t>
  </si>
  <si>
    <t>-1669245637</t>
  </si>
  <si>
    <t>816101245</t>
  </si>
  <si>
    <t>0,004*6</t>
  </si>
  <si>
    <t>-152514751</t>
  </si>
  <si>
    <t>1181588043</t>
  </si>
  <si>
    <t>1515318518</t>
  </si>
  <si>
    <t>2000326464</t>
  </si>
  <si>
    <t>1049956038</t>
  </si>
  <si>
    <t>424611471</t>
  </si>
  <si>
    <t>1341133889</t>
  </si>
  <si>
    <t>-538946788</t>
  </si>
  <si>
    <t>-1969545620</t>
  </si>
  <si>
    <t>868489332</t>
  </si>
  <si>
    <t>585823708</t>
  </si>
  <si>
    <t>0,243*2</t>
  </si>
  <si>
    <t>276883985</t>
  </si>
  <si>
    <t>-2067042715</t>
  </si>
  <si>
    <t>0,243*6</t>
  </si>
  <si>
    <t>-2000366041</t>
  </si>
  <si>
    <t>2114503501</t>
  </si>
  <si>
    <t>17 - elektroinstalace místnost č. 6 (308)</t>
  </si>
  <si>
    <t>117</t>
  </si>
  <si>
    <t>741122021</t>
  </si>
  <si>
    <t>Montáž kabel Cu bez ukončení uložený pod omítku plný kulatý 4x1,5 mm2 (např. CYKY)</t>
  </si>
  <si>
    <t>-749435143</t>
  </si>
  <si>
    <t>Montáž kabelů měděných bez ukončení uložených pod omítku plných kulatých (např. CYKY), počtu a průřezu žil 4x1,5 mm2</t>
  </si>
  <si>
    <t>https://podminky.urs.cz/item/CS_URS_2022_01/741122021</t>
  </si>
  <si>
    <t>IP-KAB5</t>
  </si>
  <si>
    <t>kabel silový instalační, PRAKAB, typ PRAFlaSafe X 4x1,5-O B2cas1d1a1</t>
  </si>
  <si>
    <t>1129322702</t>
  </si>
  <si>
    <t>101</t>
  </si>
  <si>
    <t>2+12</t>
  </si>
  <si>
    <t>741310122</t>
  </si>
  <si>
    <t>Montáž přepínač (polo)zapuštěný bezšroubové připojení 6-střídavý se zapojením vodičů</t>
  </si>
  <si>
    <t>-2102739662</t>
  </si>
  <si>
    <t>Montáž spínačů jedno nebo dvoupólových polozapuštěných nebo zapuštěných se zapojením vodičů bezšroubové připojení přepínačů, řazení 6-střídavých</t>
  </si>
  <si>
    <t>https://podminky.urs.cz/item/CS_URS_2022_01/741310122</t>
  </si>
  <si>
    <t>IP-PR-005</t>
  </si>
  <si>
    <t>přístroj přepínače střídavého, řazení 6, ABB, typ 3559-A25345</t>
  </si>
  <si>
    <t>773041471</t>
  </si>
  <si>
    <t>1+6</t>
  </si>
  <si>
    <t>43+80</t>
  </si>
  <si>
    <t>-10597926</t>
  </si>
  <si>
    <t>-1050422155</t>
  </si>
  <si>
    <t>1401796076</t>
  </si>
  <si>
    <t>4*0,55</t>
  </si>
  <si>
    <t>-696751689</t>
  </si>
  <si>
    <t>-331307498</t>
  </si>
  <si>
    <t>373652803</t>
  </si>
  <si>
    <t>895960450</t>
  </si>
  <si>
    <t>1060464246</t>
  </si>
  <si>
    <t>-1104527533</t>
  </si>
  <si>
    <t>368753184</t>
  </si>
  <si>
    <t>-1381413776</t>
  </si>
  <si>
    <t>1815359000</t>
  </si>
  <si>
    <t>1598145806</t>
  </si>
  <si>
    <t>1137621904</t>
  </si>
  <si>
    <t>-2083898467</t>
  </si>
  <si>
    <t>707011320</t>
  </si>
  <si>
    <t>-947815639</t>
  </si>
  <si>
    <t>163541023</t>
  </si>
  <si>
    <t>-157678813</t>
  </si>
  <si>
    <t>-1696436009</t>
  </si>
  <si>
    <t>1133793947</t>
  </si>
  <si>
    <t>-445251234</t>
  </si>
  <si>
    <t>908779205</t>
  </si>
  <si>
    <t>-619757506</t>
  </si>
  <si>
    <t>1466630570</t>
  </si>
  <si>
    <t>0,54*2</t>
  </si>
  <si>
    <t>-290874661</t>
  </si>
  <si>
    <t>1553627210</t>
  </si>
  <si>
    <t>0,54*6</t>
  </si>
  <si>
    <t>-885723791</t>
  </si>
  <si>
    <t>879419017</t>
  </si>
  <si>
    <t>18 - elektroinstalace místnost č. 7 (312)</t>
  </si>
  <si>
    <t>103</t>
  </si>
  <si>
    <t>614715398</t>
  </si>
  <si>
    <t>-1486700949</t>
  </si>
  <si>
    <t>-1973910309</t>
  </si>
  <si>
    <t>-1757637683</t>
  </si>
  <si>
    <t>-244288047</t>
  </si>
  <si>
    <t>503732856</t>
  </si>
  <si>
    <t>206008790</t>
  </si>
  <si>
    <t>-2029752996</t>
  </si>
  <si>
    <t>-508780961</t>
  </si>
  <si>
    <t>663467138</t>
  </si>
  <si>
    <t>-1951792157</t>
  </si>
  <si>
    <t>1474402254</t>
  </si>
  <si>
    <t>-1660711682</t>
  </si>
  <si>
    <t>-936019503</t>
  </si>
  <si>
    <t>-1078028228</t>
  </si>
  <si>
    <t>-668836727</t>
  </si>
  <si>
    <t>-1480429277</t>
  </si>
  <si>
    <t>-1448869391</t>
  </si>
  <si>
    <t>579109568</t>
  </si>
  <si>
    <t>0,259*2</t>
  </si>
  <si>
    <t>1314284523</t>
  </si>
  <si>
    <t>-143043396</t>
  </si>
  <si>
    <t>0,259*6</t>
  </si>
  <si>
    <t>1010186916</t>
  </si>
  <si>
    <t>-1614538799</t>
  </si>
  <si>
    <t>19 - elektroinstalace místnost č. 8 (313)</t>
  </si>
  <si>
    <t>-501333588</t>
  </si>
  <si>
    <t>-899833989</t>
  </si>
  <si>
    <t>295091041</t>
  </si>
  <si>
    <t>1082839862</t>
  </si>
  <si>
    <t>0,15*0,55</t>
  </si>
  <si>
    <t>-1329353992</t>
  </si>
  <si>
    <t>-1222433222</t>
  </si>
  <si>
    <t>456111236</t>
  </si>
  <si>
    <t>765533343</t>
  </si>
  <si>
    <t>0,002*6</t>
  </si>
  <si>
    <t>-1737135463</t>
  </si>
  <si>
    <t>-1856300932</t>
  </si>
  <si>
    <t>1460597132</t>
  </si>
  <si>
    <t>387359239</t>
  </si>
  <si>
    <t>668481492</t>
  </si>
  <si>
    <t>-1814209892</t>
  </si>
  <si>
    <t>-1113830092</t>
  </si>
  <si>
    <t>-888383472</t>
  </si>
  <si>
    <t>-2034076716</t>
  </si>
  <si>
    <t>-1434797450</t>
  </si>
  <si>
    <t>838228024</t>
  </si>
  <si>
    <t>0,263*2</t>
  </si>
  <si>
    <t>-1606465491</t>
  </si>
  <si>
    <t>2028330498</t>
  </si>
  <si>
    <t>0,263*6</t>
  </si>
  <si>
    <t>1172206049</t>
  </si>
  <si>
    <t>80787807</t>
  </si>
  <si>
    <t>20 - elektroinstalace místnost č. 9 (311)</t>
  </si>
  <si>
    <t>154</t>
  </si>
  <si>
    <t>656847952</t>
  </si>
  <si>
    <t>1751137312</t>
  </si>
  <si>
    <t>1402297409</t>
  </si>
  <si>
    <t>-889637740</t>
  </si>
  <si>
    <t>-2023041689</t>
  </si>
  <si>
    <t>-1030011819</t>
  </si>
  <si>
    <t>-1213546422</t>
  </si>
  <si>
    <t>1022397571</t>
  </si>
  <si>
    <t>865717165</t>
  </si>
  <si>
    <t>-466722345</t>
  </si>
  <si>
    <t>-190041996</t>
  </si>
  <si>
    <t>-350185120</t>
  </si>
  <si>
    <t>2115068309</t>
  </si>
  <si>
    <t>1786162907</t>
  </si>
  <si>
    <t>-1023369401</t>
  </si>
  <si>
    <t>-1125720196</t>
  </si>
  <si>
    <t>317933277</t>
  </si>
  <si>
    <t>0,16*2</t>
  </si>
  <si>
    <t>1099730359</t>
  </si>
  <si>
    <t>1145379460</t>
  </si>
  <si>
    <t>0,16*6</t>
  </si>
  <si>
    <t>1664100094</t>
  </si>
  <si>
    <t>-101208360</t>
  </si>
  <si>
    <t>21 - elektroinstalace místnost č. 10 (309, 310 a 315)</t>
  </si>
  <si>
    <t>310490094</t>
  </si>
  <si>
    <t>IP-RP32</t>
  </si>
  <si>
    <t>rozvodnice RP3.2 kompletně osazená a zapojená dle schéma, včetně vydrátování, rozvodnice: Eaton typ BF-U-5/120-C</t>
  </si>
  <si>
    <t>777530878</t>
  </si>
  <si>
    <t>135+61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</si>
  <si>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</si>
  <si>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</si>
  <si>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Montáž svítidlo LED bytové přisazené stropní panelové do 0,09 m2</t>
  </si>
  <si>
    <t>Montáž svítidel LED se zapojením vodičů bytových nebo společenských místností přisazených stropních panelových, obsahu do 0,09 m2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</si>
  <si>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</si>
  <si>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</si>
  <si>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Montáž svítidel LED se zapojením vodičů bytových nebo společenských místností přisazených stropních panelových, obsahu přes 0,09 do 0,36 m2</t>
  </si>
  <si>
    <t>Montáž zásuvka (polo)zapuštěná bezšroubové připojení 2P + PE s přepěťovou ochranou</t>
  </si>
  <si>
    <t>Montáž ovladač (polo)zapuštěný bezšroubové připojení 1/0-tlačítkový zapínací</t>
  </si>
  <si>
    <t>6+56</t>
  </si>
  <si>
    <t>246832536</t>
  </si>
  <si>
    <t>1748060226</t>
  </si>
  <si>
    <t>1265417292</t>
  </si>
  <si>
    <t>870186135</t>
  </si>
  <si>
    <t>2009782403</t>
  </si>
  <si>
    <t>1231835845</t>
  </si>
  <si>
    <t>2128088949</t>
  </si>
  <si>
    <t>460941223</t>
  </si>
  <si>
    <t>Vyplnění a omítnutí rýh při elektroinstalacích ve stěnách hl přes 3 do 5 cm a š přes 7 do 10 cm</t>
  </si>
  <si>
    <t>60628930</t>
  </si>
  <si>
    <t>Vyplnění rýh vyplnění a omítnutí rýh ve stěnách hloubky přes 3 do 5 cm a šířky přes 7 do 10 cm</t>
  </si>
  <si>
    <t>https://podminky.urs.cz/item/CS_URS_2021_02/460941223</t>
  </si>
  <si>
    <t>-950002885</t>
  </si>
  <si>
    <t>Rozšíření otvoru pro rozvaděč</t>
  </si>
  <si>
    <t>2044657895</t>
  </si>
  <si>
    <t>-1888691945</t>
  </si>
  <si>
    <t>-236178979</t>
  </si>
  <si>
    <t>725578817</t>
  </si>
  <si>
    <t>456758480</t>
  </si>
  <si>
    <t>-1316232638</t>
  </si>
  <si>
    <t>468101423</t>
  </si>
  <si>
    <t>Vysekání rýh pro montáž trubek a kabelů v cihelných zdech hl přes 3 do 5 cm a š přes 7 do 10 cm</t>
  </si>
  <si>
    <t>-1815917238</t>
  </si>
  <si>
    <t>Vysekání rýh pro montáž trubek a kabelů v cihelných zdech hloubky přes 3 do 5 cm a šířky přes 7 do 10 cm</t>
  </si>
  <si>
    <t>https://podminky.urs.cz/item/CS_URS_2021_02/468101423</t>
  </si>
  <si>
    <t>1606400018</t>
  </si>
  <si>
    <t>-1424261697</t>
  </si>
  <si>
    <t>0,582*2</t>
  </si>
  <si>
    <t>1530715003</t>
  </si>
  <si>
    <t>-457855803</t>
  </si>
  <si>
    <t>0,582*6</t>
  </si>
  <si>
    <t>1372620205</t>
  </si>
  <si>
    <t>830582954</t>
  </si>
  <si>
    <t>22 - elektroinstalace místnost č. 11 (314)</t>
  </si>
  <si>
    <t>104</t>
  </si>
  <si>
    <t>Montáž přepínač (polo)zapuštěný bezšroubové připojení 5-seriový</t>
  </si>
  <si>
    <t>27+27</t>
  </si>
  <si>
    <t>139</t>
  </si>
  <si>
    <t>452307372</t>
  </si>
  <si>
    <t>1342735040</t>
  </si>
  <si>
    <t>2108120828</t>
  </si>
  <si>
    <t>1004020932</t>
  </si>
  <si>
    <t>480555759</t>
  </si>
  <si>
    <t>-408193238</t>
  </si>
  <si>
    <t>2143672451</t>
  </si>
  <si>
    <t>1174139613</t>
  </si>
  <si>
    <t>325379409</t>
  </si>
  <si>
    <t>123085189</t>
  </si>
  <si>
    <t>207076573</t>
  </si>
  <si>
    <t>-1693204170</t>
  </si>
  <si>
    <t>-1467086713</t>
  </si>
  <si>
    <t>-498363380</t>
  </si>
  <si>
    <t>513406948</t>
  </si>
  <si>
    <t>866302096</t>
  </si>
  <si>
    <t>1193037981</t>
  </si>
  <si>
    <t>-1683920779</t>
  </si>
  <si>
    <t>-504405305</t>
  </si>
  <si>
    <t>0,414*2</t>
  </si>
  <si>
    <t>-729408517</t>
  </si>
  <si>
    <t>1952323000</t>
  </si>
  <si>
    <t>0,414*6</t>
  </si>
  <si>
    <t>682852783</t>
  </si>
  <si>
    <t>329307338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</si>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</sst>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18112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7111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4211163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21110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8112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6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9" TargetMode="External"/><Relationship Id="rId13" Type="http://schemas.openxmlformats.org/officeDocument/2006/relationships/hyperlink" Target="https://podminky.urs.cz/item/CS_URS_2021_02/766691914" TargetMode="External"/><Relationship Id="rId18" Type="http://schemas.openxmlformats.org/officeDocument/2006/relationships/hyperlink" Target="https://podminky.urs.cz/item/CS_URS_2021_02/783306801" TargetMode="External"/><Relationship Id="rId26" Type="http://schemas.openxmlformats.org/officeDocument/2006/relationships/hyperlink" Target="https://podminky.urs.cz/item/CS_URS_2021_02/784181121" TargetMode="External"/><Relationship Id="rId3" Type="http://schemas.openxmlformats.org/officeDocument/2006/relationships/hyperlink" Target="https://podminky.urs.cz/item/CS_URS_2021_02/949101111" TargetMode="External"/><Relationship Id="rId21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501" TargetMode="External"/><Relationship Id="rId12" Type="http://schemas.openxmlformats.org/officeDocument/2006/relationships/hyperlink" Target="https://podminky.urs.cz/item/CS_URS_2021_02/998763402" TargetMode="External"/><Relationship Id="rId17" Type="http://schemas.openxmlformats.org/officeDocument/2006/relationships/hyperlink" Target="https://podminky.urs.cz/item/CS_URS_2021_02/998766202" TargetMode="External"/><Relationship Id="rId25" Type="http://schemas.openxmlformats.org/officeDocument/2006/relationships/hyperlink" Target="https://podminky.urs.cz/item/CS_URS_2021_02/784171111" TargetMode="External"/><Relationship Id="rId2" Type="http://schemas.openxmlformats.org/officeDocument/2006/relationships/hyperlink" Target="https://podminky.urs.cz/item/CS_URS_2021_02/978013121" TargetMode="External"/><Relationship Id="rId16" Type="http://schemas.openxmlformats.org/officeDocument/2006/relationships/hyperlink" Target="https://podminky.urs.cz/item/CS_URS_2021_02/766660728" TargetMode="External"/><Relationship Id="rId20" Type="http://schemas.openxmlformats.org/officeDocument/2006/relationships/hyperlink" Target="https://podminky.urs.cz/item/CS_URS_2021_02/78331710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97002611" TargetMode="External"/><Relationship Id="rId11" Type="http://schemas.openxmlformats.org/officeDocument/2006/relationships/hyperlink" Target="https://podminky.urs.cz/item/CS_URS_2021_02/763131411" TargetMode="External"/><Relationship Id="rId24" Type="http://schemas.openxmlformats.org/officeDocument/2006/relationships/hyperlink" Target="https://podminky.urs.cz/item/CS_URS_2021_02/784171101" TargetMode="External"/><Relationship Id="rId5" Type="http://schemas.openxmlformats.org/officeDocument/2006/relationships/hyperlink" Target="https://podminky.urs.cz/item/CS_URS_2021_02/997013213" TargetMode="External"/><Relationship Id="rId15" Type="http://schemas.openxmlformats.org/officeDocument/2006/relationships/hyperlink" Target="https://podminky.urs.cz/item/CS_URS_2021_02/766660729" TargetMode="External"/><Relationship Id="rId23" Type="http://schemas.openxmlformats.org/officeDocument/2006/relationships/hyperlink" Target="https://podminky.urs.cz/item/CS_URS_2021_02/784171001" TargetMode="External"/><Relationship Id="rId28" Type="http://schemas.openxmlformats.org/officeDocument/2006/relationships/hyperlink" Target="https://podminky.urs.cz/item/CS_URS_2021_02/784211163" TargetMode="External"/><Relationship Id="rId10" Type="http://schemas.openxmlformats.org/officeDocument/2006/relationships/hyperlink" Target="https://podminky.urs.cz/item/CS_URS_2021_02/998018002" TargetMode="External"/><Relationship Id="rId19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52901111" TargetMode="External"/><Relationship Id="rId9" Type="http://schemas.openxmlformats.org/officeDocument/2006/relationships/hyperlink" Target="https://podminky.urs.cz/item/CS_URS_2021_02/997013631" TargetMode="External"/><Relationship Id="rId14" Type="http://schemas.openxmlformats.org/officeDocument/2006/relationships/hyperlink" Target="https://podminky.urs.cz/item/CS_URS_2021_02/766660001" TargetMode="External"/><Relationship Id="rId22" Type="http://schemas.openxmlformats.org/officeDocument/2006/relationships/hyperlink" Target="https://podminky.urs.cz/item/CS_URS_2021_02/784111001" TargetMode="External"/><Relationship Id="rId27" Type="http://schemas.openxmlformats.org/officeDocument/2006/relationships/hyperlink" Target="https://podminky.urs.cz/item/CS_URS_2021_02/78421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6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18112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7111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4211163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8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9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9" TargetMode="External"/><Relationship Id="rId13" Type="http://schemas.openxmlformats.org/officeDocument/2006/relationships/hyperlink" Target="https://podminky.urs.cz/item/CS_URS_2021_02/766691914" TargetMode="External"/><Relationship Id="rId18" Type="http://schemas.openxmlformats.org/officeDocument/2006/relationships/hyperlink" Target="https://podminky.urs.cz/item/CS_URS_2021_02/783306801" TargetMode="External"/><Relationship Id="rId26" Type="http://schemas.openxmlformats.org/officeDocument/2006/relationships/hyperlink" Target="https://podminky.urs.cz/item/CS_URS_2021_02/784181121" TargetMode="External"/><Relationship Id="rId3" Type="http://schemas.openxmlformats.org/officeDocument/2006/relationships/hyperlink" Target="https://podminky.urs.cz/item/CS_URS_2021_02/949101111" TargetMode="External"/><Relationship Id="rId21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501" TargetMode="External"/><Relationship Id="rId12" Type="http://schemas.openxmlformats.org/officeDocument/2006/relationships/hyperlink" Target="https://podminky.urs.cz/item/CS_URS_2021_02/998763402" TargetMode="External"/><Relationship Id="rId17" Type="http://schemas.openxmlformats.org/officeDocument/2006/relationships/hyperlink" Target="https://podminky.urs.cz/item/CS_URS_2021_02/998766202" TargetMode="External"/><Relationship Id="rId25" Type="http://schemas.openxmlformats.org/officeDocument/2006/relationships/hyperlink" Target="https://podminky.urs.cz/item/CS_URS_2021_02/784171111" TargetMode="External"/><Relationship Id="rId2" Type="http://schemas.openxmlformats.org/officeDocument/2006/relationships/hyperlink" Target="https://podminky.urs.cz/item/CS_URS_2021_02/978013121" TargetMode="External"/><Relationship Id="rId16" Type="http://schemas.openxmlformats.org/officeDocument/2006/relationships/hyperlink" Target="https://podminky.urs.cz/item/CS_URS_2021_02/766660728" TargetMode="External"/><Relationship Id="rId20" Type="http://schemas.openxmlformats.org/officeDocument/2006/relationships/hyperlink" Target="https://podminky.urs.cz/item/CS_URS_2021_02/783317101" TargetMode="External"/><Relationship Id="rId29" Type="http://schemas.openxmlformats.org/officeDocument/2006/relationships/drawing" Target="../drawings/drawing10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97002611" TargetMode="External"/><Relationship Id="rId11" Type="http://schemas.openxmlformats.org/officeDocument/2006/relationships/hyperlink" Target="https://podminky.urs.cz/item/CS_URS_2021_02/763131411" TargetMode="External"/><Relationship Id="rId24" Type="http://schemas.openxmlformats.org/officeDocument/2006/relationships/hyperlink" Target="https://podminky.urs.cz/item/CS_URS_2021_02/784171101" TargetMode="External"/><Relationship Id="rId5" Type="http://schemas.openxmlformats.org/officeDocument/2006/relationships/hyperlink" Target="https://podminky.urs.cz/item/CS_URS_2021_02/997013213" TargetMode="External"/><Relationship Id="rId15" Type="http://schemas.openxmlformats.org/officeDocument/2006/relationships/hyperlink" Target="https://podminky.urs.cz/item/CS_URS_2021_02/766660729" TargetMode="External"/><Relationship Id="rId23" Type="http://schemas.openxmlformats.org/officeDocument/2006/relationships/hyperlink" Target="https://podminky.urs.cz/item/CS_URS_2021_02/784171001" TargetMode="External"/><Relationship Id="rId28" Type="http://schemas.openxmlformats.org/officeDocument/2006/relationships/hyperlink" Target="https://podminky.urs.cz/item/CS_URS_2021_02/784211163" TargetMode="External"/><Relationship Id="rId10" Type="http://schemas.openxmlformats.org/officeDocument/2006/relationships/hyperlink" Target="https://podminky.urs.cz/item/CS_URS_2021_02/998018002" TargetMode="External"/><Relationship Id="rId19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52901111" TargetMode="External"/><Relationship Id="rId9" Type="http://schemas.openxmlformats.org/officeDocument/2006/relationships/hyperlink" Target="https://podminky.urs.cz/item/CS_URS_2021_02/997013631" TargetMode="External"/><Relationship Id="rId14" Type="http://schemas.openxmlformats.org/officeDocument/2006/relationships/hyperlink" Target="https://podminky.urs.cz/item/CS_URS_2021_02/766660001" TargetMode="External"/><Relationship Id="rId22" Type="http://schemas.openxmlformats.org/officeDocument/2006/relationships/hyperlink" Target="https://podminky.urs.cz/item/CS_URS_2021_02/784111001" TargetMode="External"/><Relationship Id="rId27" Type="http://schemas.openxmlformats.org/officeDocument/2006/relationships/hyperlink" Target="https://podminky.urs.cz/item/CS_URS_2021_02/78421110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21110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8112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drawing" Target="../drawings/drawing11.xm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6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12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3" TargetMode="External"/><Relationship Id="rId26" Type="http://schemas.openxmlformats.org/officeDocument/2006/relationships/hyperlink" Target="https://podminky.urs.cz/item/CS_URS_2022_01/460941212" TargetMode="External"/><Relationship Id="rId39" Type="http://schemas.openxmlformats.org/officeDocument/2006/relationships/drawing" Target="../drawings/drawing13.xm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213" TargetMode="External"/><Relationship Id="rId34" Type="http://schemas.openxmlformats.org/officeDocument/2006/relationships/hyperlink" Target="https://podminky.urs.cz/item/CS_URS_2022_01/46997112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2_01/460941211" TargetMode="External"/><Relationship Id="rId33" Type="http://schemas.openxmlformats.org/officeDocument/2006/relationships/hyperlink" Target="https://podminky.urs.cz/item/CS_URS_2022_01/469971111" TargetMode="External"/><Relationship Id="rId38" Type="http://schemas.openxmlformats.org/officeDocument/2006/relationships/hyperlink" Target="https://podminky.urs.cz/item/CS_URS_2022_01/469981111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2_01/46810141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997013603" TargetMode="External"/><Relationship Id="rId32" Type="http://schemas.openxmlformats.org/officeDocument/2006/relationships/hyperlink" Target="https://podminky.urs.cz/item/CS_URS_2022_01/468101422" TargetMode="External"/><Relationship Id="rId37" Type="http://schemas.openxmlformats.org/officeDocument/2006/relationships/hyperlink" Target="https://podminky.urs.cz/item/CS_URS_2022_01/469973113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509" TargetMode="External"/><Relationship Id="rId28" Type="http://schemas.openxmlformats.org/officeDocument/2006/relationships/hyperlink" Target="https://podminky.urs.cz/item/CS_URS_2022_01/460941222" TargetMode="External"/><Relationship Id="rId36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77131117" TargetMode="External"/><Relationship Id="rId31" Type="http://schemas.openxmlformats.org/officeDocument/2006/relationships/hyperlink" Target="https://podminky.urs.cz/item/CS_URS_2022_01/468101421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1" TargetMode="External"/><Relationship Id="rId27" Type="http://schemas.openxmlformats.org/officeDocument/2006/relationships/hyperlink" Target="https://podminky.urs.cz/item/CS_URS_2022_01/460941221" TargetMode="External"/><Relationship Id="rId30" Type="http://schemas.openxmlformats.org/officeDocument/2006/relationships/hyperlink" Target="https://podminky.urs.cz/item/CS_URS_2022_01/468101412" TargetMode="External"/><Relationship Id="rId35" Type="http://schemas.openxmlformats.org/officeDocument/2006/relationships/hyperlink" Target="https://podminky.urs.cz/item/CS_URS_2022_01/469972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HZS2232" TargetMode="External"/><Relationship Id="rId18" Type="http://schemas.openxmlformats.org/officeDocument/2006/relationships/hyperlink" Target="https://podminky.urs.cz/item/CS_URS_2021_02/977131110" TargetMode="External"/><Relationship Id="rId26" Type="http://schemas.openxmlformats.org/officeDocument/2006/relationships/hyperlink" Target="https://podminky.urs.cz/item/CS_URS_2022_01/460941212" TargetMode="External"/><Relationship Id="rId39" Type="http://schemas.openxmlformats.org/officeDocument/2006/relationships/drawing" Target="../drawings/drawing14.xm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02611" TargetMode="External"/><Relationship Id="rId34" Type="http://schemas.openxmlformats.org/officeDocument/2006/relationships/hyperlink" Target="https://podminky.urs.cz/item/CS_URS_2022_01/46997112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2001" TargetMode="External"/><Relationship Id="rId17" Type="http://schemas.openxmlformats.org/officeDocument/2006/relationships/hyperlink" Target="https://podminky.urs.cz/item/CS_URS_2022_01/741810001" TargetMode="External"/><Relationship Id="rId25" Type="http://schemas.openxmlformats.org/officeDocument/2006/relationships/hyperlink" Target="https://podminky.urs.cz/item/CS_URS_2022_01/460941211" TargetMode="External"/><Relationship Id="rId33" Type="http://schemas.openxmlformats.org/officeDocument/2006/relationships/hyperlink" Target="https://podminky.urs.cz/item/CS_URS_2022_01/469971111" TargetMode="External"/><Relationship Id="rId38" Type="http://schemas.openxmlformats.org/officeDocument/2006/relationships/hyperlink" Target="https://podminky.urs.cz/item/CS_URS_2022_01/469981111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2330041" TargetMode="External"/><Relationship Id="rId20" Type="http://schemas.openxmlformats.org/officeDocument/2006/relationships/hyperlink" Target="https://podminky.urs.cz/item/CS_URS_2021_02/997013213" TargetMode="External"/><Relationship Id="rId29" Type="http://schemas.openxmlformats.org/officeDocument/2006/relationships/hyperlink" Target="https://podminky.urs.cz/item/CS_URS_2022_01/46810141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741112061" TargetMode="External"/><Relationship Id="rId24" Type="http://schemas.openxmlformats.org/officeDocument/2006/relationships/hyperlink" Target="https://podminky.urs.cz/item/CS_URS_2021_02/997013603" TargetMode="External"/><Relationship Id="rId32" Type="http://schemas.openxmlformats.org/officeDocument/2006/relationships/hyperlink" Target="https://podminky.urs.cz/item/CS_URS_2022_01/468101421" TargetMode="External"/><Relationship Id="rId37" Type="http://schemas.openxmlformats.org/officeDocument/2006/relationships/hyperlink" Target="https://podminky.urs.cz/item/CS_URS_2022_01/469973113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21001" TargetMode="External"/><Relationship Id="rId23" Type="http://schemas.openxmlformats.org/officeDocument/2006/relationships/hyperlink" Target="https://podminky.urs.cz/item/CS_URS_2021_02/997013509" TargetMode="External"/><Relationship Id="rId28" Type="http://schemas.openxmlformats.org/officeDocument/2006/relationships/hyperlink" Target="https://podminky.urs.cz/item/CS_URS_2022_01/460941221" TargetMode="External"/><Relationship Id="rId36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741112103" TargetMode="External"/><Relationship Id="rId19" Type="http://schemas.openxmlformats.org/officeDocument/2006/relationships/hyperlink" Target="https://podminky.urs.cz/item/CS_URS_2021_02/977131117" TargetMode="External"/><Relationship Id="rId31" Type="http://schemas.openxmlformats.org/officeDocument/2006/relationships/hyperlink" Target="https://podminky.urs.cz/item/CS_URS_2022_01/468101413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310401" TargetMode="External"/><Relationship Id="rId14" Type="http://schemas.openxmlformats.org/officeDocument/2006/relationships/hyperlink" Target="https://podminky.urs.cz/item/CS_URS_2022_01/741110062" TargetMode="External"/><Relationship Id="rId22" Type="http://schemas.openxmlformats.org/officeDocument/2006/relationships/hyperlink" Target="https://podminky.urs.cz/item/CS_URS_2021_02/997013501" TargetMode="External"/><Relationship Id="rId27" Type="http://schemas.openxmlformats.org/officeDocument/2006/relationships/hyperlink" Target="https://podminky.urs.cz/item/CS_URS_2022_01/460941213" TargetMode="External"/><Relationship Id="rId30" Type="http://schemas.openxmlformats.org/officeDocument/2006/relationships/hyperlink" Target="https://podminky.urs.cz/item/CS_URS_2022_01/468101412" TargetMode="External"/><Relationship Id="rId35" Type="http://schemas.openxmlformats.org/officeDocument/2006/relationships/hyperlink" Target="https://podminky.urs.cz/item/CS_URS_2022_01/46997211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112" TargetMode="External"/><Relationship Id="rId18" Type="http://schemas.openxmlformats.org/officeDocument/2006/relationships/hyperlink" Target="https://podminky.urs.cz/item/CS_URS_2022_01/HZS2232" TargetMode="External"/><Relationship Id="rId26" Type="http://schemas.openxmlformats.org/officeDocument/2006/relationships/hyperlink" Target="https://podminky.urs.cz/item/CS_URS_2022_01/742110505" TargetMode="External"/><Relationship Id="rId39" Type="http://schemas.openxmlformats.org/officeDocument/2006/relationships/hyperlink" Target="https://podminky.urs.cz/item/CS_URS_2021_02/460941211" TargetMode="External"/><Relationship Id="rId21" Type="http://schemas.openxmlformats.org/officeDocument/2006/relationships/hyperlink" Target="https://podminky.urs.cz/item/CS_URS_2022_01/742121001" TargetMode="External"/><Relationship Id="rId34" Type="http://schemas.openxmlformats.org/officeDocument/2006/relationships/hyperlink" Target="https://podminky.urs.cz/item/CS_URS_2021_02/997002611" TargetMode="External"/><Relationship Id="rId42" Type="http://schemas.openxmlformats.org/officeDocument/2006/relationships/hyperlink" Target="https://podminky.urs.cz/item/CS_URS_2021_02/460941215" TargetMode="External"/><Relationship Id="rId47" Type="http://schemas.openxmlformats.org/officeDocument/2006/relationships/hyperlink" Target="https://podminky.urs.cz/item/CS_URS_2021_02/468101411" TargetMode="External"/><Relationship Id="rId50" Type="http://schemas.openxmlformats.org/officeDocument/2006/relationships/hyperlink" Target="https://podminky.urs.cz/item/CS_URS_2021_02/468101415" TargetMode="External"/><Relationship Id="rId55" Type="http://schemas.openxmlformats.org/officeDocument/2006/relationships/hyperlink" Target="https://podminky.urs.cz/item/CS_URS_2021_02/469971121" TargetMode="External"/><Relationship Id="rId7" Type="http://schemas.openxmlformats.org/officeDocument/2006/relationships/hyperlink" Target="https://podminky.urs.cz/item/CS_URS_2022_01/741130001" TargetMode="External"/><Relationship Id="rId12" Type="http://schemas.openxmlformats.org/officeDocument/2006/relationships/hyperlink" Target="https://podminky.urs.cz/item/CS_URS_2022_01/741313005" TargetMode="External"/><Relationship Id="rId17" Type="http://schemas.openxmlformats.org/officeDocument/2006/relationships/hyperlink" Target="https://podminky.urs.cz/item/CS_URS_2022_01/741112113" TargetMode="External"/><Relationship Id="rId25" Type="http://schemas.openxmlformats.org/officeDocument/2006/relationships/hyperlink" Target="https://podminky.urs.cz/item/CS_URS_2022_01/741110511" TargetMode="External"/><Relationship Id="rId33" Type="http://schemas.openxmlformats.org/officeDocument/2006/relationships/hyperlink" Target="https://podminky.urs.cz/item/CS_URS_2021_02/997013213" TargetMode="External"/><Relationship Id="rId38" Type="http://schemas.openxmlformats.org/officeDocument/2006/relationships/hyperlink" Target="https://podminky.urs.cz/item/CS_URS_2021_02/997013603" TargetMode="External"/><Relationship Id="rId46" Type="http://schemas.openxmlformats.org/officeDocument/2006/relationships/hyperlink" Target="https://podminky.urs.cz/item/CS_URS_2021_02/468091351" TargetMode="External"/><Relationship Id="rId59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3" TargetMode="External"/><Relationship Id="rId16" Type="http://schemas.openxmlformats.org/officeDocument/2006/relationships/hyperlink" Target="https://podminky.urs.cz/item/CS_URS_2022_01/741112001" TargetMode="External"/><Relationship Id="rId20" Type="http://schemas.openxmlformats.org/officeDocument/2006/relationships/hyperlink" Target="https://podminky.urs.cz/item/CS_URS_2022_01/741122121" TargetMode="External"/><Relationship Id="rId29" Type="http://schemas.openxmlformats.org/officeDocument/2006/relationships/hyperlink" Target="https://podminky.urs.cz/item/CS_URS_2021_02/977131116" TargetMode="External"/><Relationship Id="rId41" Type="http://schemas.openxmlformats.org/officeDocument/2006/relationships/hyperlink" Target="https://podminky.urs.cz/item/CS_URS_2021_02/460941213" TargetMode="External"/><Relationship Id="rId54" Type="http://schemas.openxmlformats.org/officeDocument/2006/relationships/hyperlink" Target="https://podminky.urs.cz/item/CS_URS_2021_02/469971111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30005" TargetMode="External"/><Relationship Id="rId11" Type="http://schemas.openxmlformats.org/officeDocument/2006/relationships/hyperlink" Target="https://podminky.urs.cz/item/CS_URS_2022_01/741372062" TargetMode="External"/><Relationship Id="rId24" Type="http://schemas.openxmlformats.org/officeDocument/2006/relationships/hyperlink" Target="https://podminky.urs.cz/item/CS_URS_2022_01/742340021" TargetMode="External"/><Relationship Id="rId32" Type="http://schemas.openxmlformats.org/officeDocument/2006/relationships/hyperlink" Target="https://podminky.urs.cz/item/CS_URS_2021_02/977151111" TargetMode="External"/><Relationship Id="rId37" Type="http://schemas.openxmlformats.org/officeDocument/2006/relationships/hyperlink" Target="https://podminky.urs.cz/item/CS_URS_2021_02/997013602" TargetMode="External"/><Relationship Id="rId40" Type="http://schemas.openxmlformats.org/officeDocument/2006/relationships/hyperlink" Target="https://podminky.urs.cz/item/CS_URS_2021_02/460941212" TargetMode="External"/><Relationship Id="rId45" Type="http://schemas.openxmlformats.org/officeDocument/2006/relationships/hyperlink" Target="https://podminky.urs.cz/item/CS_URS_2021_02/460941224" TargetMode="External"/><Relationship Id="rId53" Type="http://schemas.openxmlformats.org/officeDocument/2006/relationships/hyperlink" Target="https://podminky.urs.cz/item/CS_URS_2021_02/468101424" TargetMode="External"/><Relationship Id="rId58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112061" TargetMode="External"/><Relationship Id="rId23" Type="http://schemas.openxmlformats.org/officeDocument/2006/relationships/hyperlink" Target="https://podminky.urs.cz/item/CS_URS_2022_01/742340002" TargetMode="External"/><Relationship Id="rId28" Type="http://schemas.openxmlformats.org/officeDocument/2006/relationships/hyperlink" Target="https://podminky.urs.cz/item/CS_URS_2022_01/741810001" TargetMode="External"/><Relationship Id="rId36" Type="http://schemas.openxmlformats.org/officeDocument/2006/relationships/hyperlink" Target="https://podminky.urs.cz/item/CS_URS_2021_02/997013509" TargetMode="External"/><Relationship Id="rId49" Type="http://schemas.openxmlformats.org/officeDocument/2006/relationships/hyperlink" Target="https://podminky.urs.cz/item/CS_URS_2021_02/468101413" TargetMode="External"/><Relationship Id="rId57" Type="http://schemas.openxmlformats.org/officeDocument/2006/relationships/hyperlink" Target="https://podminky.urs.cz/item/CS_URS_2021_02/469972121" TargetMode="External"/><Relationship Id="rId10" Type="http://schemas.openxmlformats.org/officeDocument/2006/relationships/hyperlink" Target="https://podminky.urs.cz/item/CS_URS_2022_01/741372022" TargetMode="External"/><Relationship Id="rId19" Type="http://schemas.openxmlformats.org/officeDocument/2006/relationships/hyperlink" Target="https://podminky.urs.cz/item/CS_URS_2022_01/741110062" TargetMode="External"/><Relationship Id="rId31" Type="http://schemas.openxmlformats.org/officeDocument/2006/relationships/hyperlink" Target="https://podminky.urs.cz/item/CS_URS_2021_02/977131119" TargetMode="External"/><Relationship Id="rId44" Type="http://schemas.openxmlformats.org/officeDocument/2006/relationships/hyperlink" Target="https://podminky.urs.cz/item/CS_URS_2021_02/460941222" TargetMode="External"/><Relationship Id="rId52" Type="http://schemas.openxmlformats.org/officeDocument/2006/relationships/hyperlink" Target="https://podminky.urs.cz/item/CS_URS_2021_02/468101422" TargetMode="External"/><Relationship Id="rId60" Type="http://schemas.openxmlformats.org/officeDocument/2006/relationships/drawing" Target="../drawings/drawing15.xml"/><Relationship Id="rId4" Type="http://schemas.openxmlformats.org/officeDocument/2006/relationships/hyperlink" Target="https://podminky.urs.cz/item/CS_URS_2022_01/741122016" TargetMode="External"/><Relationship Id="rId9" Type="http://schemas.openxmlformats.org/officeDocument/2006/relationships/hyperlink" Target="https://podminky.urs.cz/item/CS_URS_2022_01/741372061" TargetMode="External"/><Relationship Id="rId14" Type="http://schemas.openxmlformats.org/officeDocument/2006/relationships/hyperlink" Target="https://podminky.urs.cz/item/CS_URS_2022_01/741110512" TargetMode="External"/><Relationship Id="rId22" Type="http://schemas.openxmlformats.org/officeDocument/2006/relationships/hyperlink" Target="https://podminky.urs.cz/item/CS_URS_2022_01/742330041" TargetMode="External"/><Relationship Id="rId27" Type="http://schemas.openxmlformats.org/officeDocument/2006/relationships/hyperlink" Target="https://podminky.urs.cz/item/CS_URS_2022_01/741112113" TargetMode="External"/><Relationship Id="rId30" Type="http://schemas.openxmlformats.org/officeDocument/2006/relationships/hyperlink" Target="https://podminky.urs.cz/item/CS_URS_2021_02/977131117" TargetMode="External"/><Relationship Id="rId35" Type="http://schemas.openxmlformats.org/officeDocument/2006/relationships/hyperlink" Target="https://podminky.urs.cz/item/CS_URS_2021_02/997013501" TargetMode="External"/><Relationship Id="rId43" Type="http://schemas.openxmlformats.org/officeDocument/2006/relationships/hyperlink" Target="https://podminky.urs.cz/item/CS_URS_2021_02/460941221" TargetMode="External"/><Relationship Id="rId48" Type="http://schemas.openxmlformats.org/officeDocument/2006/relationships/hyperlink" Target="https://podminky.urs.cz/item/CS_URS_2021_02/468101412" TargetMode="External"/><Relationship Id="rId56" Type="http://schemas.openxmlformats.org/officeDocument/2006/relationships/hyperlink" Target="https://podminky.urs.cz/item/CS_URS_2021_02/469972111" TargetMode="External"/><Relationship Id="rId8" Type="http://schemas.openxmlformats.org/officeDocument/2006/relationships/hyperlink" Target="https://podminky.urs.cz/item/CS_URS_2022_01/741372021" TargetMode="External"/><Relationship Id="rId51" Type="http://schemas.openxmlformats.org/officeDocument/2006/relationships/hyperlink" Target="https://podminky.urs.cz/item/CS_URS_2021_02/468101421" TargetMode="External"/><Relationship Id="rId3" Type="http://schemas.openxmlformats.org/officeDocument/2006/relationships/hyperlink" Target="https://podminky.urs.cz/item/CS_URS_2022_01/741122233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061" TargetMode="External"/><Relationship Id="rId13" Type="http://schemas.openxmlformats.org/officeDocument/2006/relationships/hyperlink" Target="https://podminky.urs.cz/item/CS_URS_2022_01/742330041" TargetMode="External"/><Relationship Id="rId18" Type="http://schemas.openxmlformats.org/officeDocument/2006/relationships/hyperlink" Target="https://podminky.urs.cz/item/CS_URS_2021_02/997002611" TargetMode="External"/><Relationship Id="rId26" Type="http://schemas.openxmlformats.org/officeDocument/2006/relationships/hyperlink" Target="https://podminky.urs.cz/item/CS_URS_2022_01/469971111" TargetMode="External"/><Relationship Id="rId3" Type="http://schemas.openxmlformats.org/officeDocument/2006/relationships/hyperlink" Target="https://podminky.urs.cz/item/CS_URS_2022_01/741130001" TargetMode="External"/><Relationship Id="rId21" Type="http://schemas.openxmlformats.org/officeDocument/2006/relationships/hyperlink" Target="https://podminky.urs.cz/item/CS_URS_2021_02/997013603" TargetMode="External"/><Relationship Id="rId7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42121001" TargetMode="External"/><Relationship Id="rId17" Type="http://schemas.openxmlformats.org/officeDocument/2006/relationships/hyperlink" Target="https://podminky.urs.cz/item/CS_URS_2021_02/997013213" TargetMode="External"/><Relationship Id="rId25" Type="http://schemas.openxmlformats.org/officeDocument/2006/relationships/hyperlink" Target="https://podminky.urs.cz/item/CS_URS_2022_01/468101421" TargetMode="External"/><Relationship Id="rId2" Type="http://schemas.openxmlformats.org/officeDocument/2006/relationships/hyperlink" Target="https://podminky.urs.cz/item/CS_URS_2022_01/741122015" TargetMode="External"/><Relationship Id="rId16" Type="http://schemas.openxmlformats.org/officeDocument/2006/relationships/hyperlink" Target="https://podminky.urs.cz/item/CS_URS_2021_02/977131117" TargetMode="External"/><Relationship Id="rId20" Type="http://schemas.openxmlformats.org/officeDocument/2006/relationships/hyperlink" Target="https://podminky.urs.cz/item/CS_URS_2021_02/997013509" TargetMode="External"/><Relationship Id="rId29" Type="http://schemas.openxmlformats.org/officeDocument/2006/relationships/hyperlink" Target="https://podminky.urs.cz/item/CS_URS_2022_01/469972121" TargetMode="External"/><Relationship Id="rId1" Type="http://schemas.openxmlformats.org/officeDocument/2006/relationships/hyperlink" Target="https://podminky.urs.cz/item/CS_URS_2022_01/741122016" TargetMode="External"/><Relationship Id="rId6" Type="http://schemas.openxmlformats.org/officeDocument/2006/relationships/hyperlink" Target="https://podminky.urs.cz/item/CS_URS_2022_01/741313005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2_01/468101411" TargetMode="External"/><Relationship Id="rId32" Type="http://schemas.openxmlformats.org/officeDocument/2006/relationships/drawing" Target="../drawings/drawing16.xml"/><Relationship Id="rId5" Type="http://schemas.openxmlformats.org/officeDocument/2006/relationships/hyperlink" Target="https://podminky.urs.cz/item/CS_URS_2022_01/741313001" TargetMode="External"/><Relationship Id="rId15" Type="http://schemas.openxmlformats.org/officeDocument/2006/relationships/hyperlink" Target="https://podminky.urs.cz/item/CS_URS_2021_02/977131110" TargetMode="External"/><Relationship Id="rId23" Type="http://schemas.openxmlformats.org/officeDocument/2006/relationships/hyperlink" Target="https://podminky.urs.cz/item/CS_URS_2022_01/460941221" TargetMode="External"/><Relationship Id="rId28" Type="http://schemas.openxmlformats.org/officeDocument/2006/relationships/hyperlink" Target="https://podminky.urs.cz/item/CS_URS_2022_01/469972111" TargetMode="External"/><Relationship Id="rId10" Type="http://schemas.openxmlformats.org/officeDocument/2006/relationships/hyperlink" Target="https://podminky.urs.cz/item/CS_URS_2022_01/HZS2232" TargetMode="External"/><Relationship Id="rId19" Type="http://schemas.openxmlformats.org/officeDocument/2006/relationships/hyperlink" Target="https://podminky.urs.cz/item/CS_URS_2021_02/997013501" TargetMode="External"/><Relationship Id="rId31" Type="http://schemas.openxmlformats.org/officeDocument/2006/relationships/hyperlink" Target="https://podminky.urs.cz/item/CS_URS_2022_01/469981111" TargetMode="External"/><Relationship Id="rId4" Type="http://schemas.openxmlformats.org/officeDocument/2006/relationships/hyperlink" Target="https://podminky.urs.cz/item/CS_URS_2022_01/741372062" TargetMode="External"/><Relationship Id="rId9" Type="http://schemas.openxmlformats.org/officeDocument/2006/relationships/hyperlink" Target="https://podminky.urs.cz/item/CS_URS_2022_01/74111200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2_01/460941211" TargetMode="External"/><Relationship Id="rId27" Type="http://schemas.openxmlformats.org/officeDocument/2006/relationships/hyperlink" Target="https://podminky.urs.cz/item/CS_URS_2022_01/469971121" TargetMode="External"/><Relationship Id="rId30" Type="http://schemas.openxmlformats.org/officeDocument/2006/relationships/hyperlink" Target="https://podminky.urs.cz/item/CS_URS_2022_01/46997311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8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17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3001" TargetMode="External"/><Relationship Id="rId13" Type="http://schemas.openxmlformats.org/officeDocument/2006/relationships/hyperlink" Target="https://podminky.urs.cz/item/CS_URS_2022_01/741112001" TargetMode="External"/><Relationship Id="rId18" Type="http://schemas.openxmlformats.org/officeDocument/2006/relationships/hyperlink" Target="https://podminky.urs.cz/item/CS_URS_2022_01/742110505" TargetMode="External"/><Relationship Id="rId26" Type="http://schemas.openxmlformats.org/officeDocument/2006/relationships/hyperlink" Target="https://podminky.urs.cz/item/CS_URS_2021_02/997013501" TargetMode="External"/><Relationship Id="rId39" Type="http://schemas.openxmlformats.org/officeDocument/2006/relationships/hyperlink" Target="https://podminky.urs.cz/item/CS_URS_2021_02/468101422" TargetMode="Externa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1_02/977131116" TargetMode="External"/><Relationship Id="rId34" Type="http://schemas.openxmlformats.org/officeDocument/2006/relationships/hyperlink" Target="https://podminky.urs.cz/item/CS_URS_2021_02/460941224" TargetMode="External"/><Relationship Id="rId42" Type="http://schemas.openxmlformats.org/officeDocument/2006/relationships/hyperlink" Target="https://podminky.urs.cz/item/CS_URS_2021_02/469971121" TargetMode="External"/><Relationship Id="rId47" Type="http://schemas.openxmlformats.org/officeDocument/2006/relationships/drawing" Target="../drawings/drawing18.xml"/><Relationship Id="rId7" Type="http://schemas.openxmlformats.org/officeDocument/2006/relationships/hyperlink" Target="https://podminky.urs.cz/item/CS_URS_2022_01/741372062" TargetMode="External"/><Relationship Id="rId12" Type="http://schemas.openxmlformats.org/officeDocument/2006/relationships/hyperlink" Target="https://podminky.urs.cz/item/CS_URS_2022_01/741112061" TargetMode="External"/><Relationship Id="rId17" Type="http://schemas.openxmlformats.org/officeDocument/2006/relationships/hyperlink" Target="https://podminky.urs.cz/item/CS_URS_2022_01/742330041" TargetMode="External"/><Relationship Id="rId25" Type="http://schemas.openxmlformats.org/officeDocument/2006/relationships/hyperlink" Target="https://podminky.urs.cz/item/CS_URS_2021_02/997013213" TargetMode="External"/><Relationship Id="rId33" Type="http://schemas.openxmlformats.org/officeDocument/2006/relationships/hyperlink" Target="https://podminky.urs.cz/item/CS_URS_2021_02/460941222" TargetMode="External"/><Relationship Id="rId38" Type="http://schemas.openxmlformats.org/officeDocument/2006/relationships/hyperlink" Target="https://podminky.urs.cz/item/CS_URS_2021_02/468101421" TargetMode="External"/><Relationship Id="rId46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1" TargetMode="External"/><Relationship Id="rId16" Type="http://schemas.openxmlformats.org/officeDocument/2006/relationships/hyperlink" Target="https://podminky.urs.cz/item/CS_URS_2022_01/742121001" TargetMode="External"/><Relationship Id="rId20" Type="http://schemas.openxmlformats.org/officeDocument/2006/relationships/hyperlink" Target="https://podminky.urs.cz/item/CS_URS_2021_02/977131110" TargetMode="External"/><Relationship Id="rId29" Type="http://schemas.openxmlformats.org/officeDocument/2006/relationships/hyperlink" Target="https://podminky.urs.cz/item/CS_URS_2021_02/460941211" TargetMode="External"/><Relationship Id="rId41" Type="http://schemas.openxmlformats.org/officeDocument/2006/relationships/hyperlink" Target="https://podminky.urs.cz/item/CS_URS_2021_02/469971111" TargetMode="External"/><Relationship Id="rId1" Type="http://schemas.openxmlformats.org/officeDocument/2006/relationships/hyperlink" Target="https://podminky.urs.cz/item/CS_URS_2022_01/741122033" TargetMode="External"/><Relationship Id="rId6" Type="http://schemas.openxmlformats.org/officeDocument/2006/relationships/hyperlink" Target="https://podminky.urs.cz/item/CS_URS_2022_01/741130001" TargetMode="External"/><Relationship Id="rId11" Type="http://schemas.openxmlformats.org/officeDocument/2006/relationships/hyperlink" Target="https://podminky.urs.cz/item/CS_URS_2022_01/741310122" TargetMode="External"/><Relationship Id="rId24" Type="http://schemas.openxmlformats.org/officeDocument/2006/relationships/hyperlink" Target="https://podminky.urs.cz/item/CS_URS_2021_02/997002611" TargetMode="External"/><Relationship Id="rId32" Type="http://schemas.openxmlformats.org/officeDocument/2006/relationships/hyperlink" Target="https://podminky.urs.cz/item/CS_URS_2021_02/460941221" TargetMode="External"/><Relationship Id="rId37" Type="http://schemas.openxmlformats.org/officeDocument/2006/relationships/hyperlink" Target="https://podminky.urs.cz/item/CS_URS_2021_02/468101413" TargetMode="External"/><Relationship Id="rId40" Type="http://schemas.openxmlformats.org/officeDocument/2006/relationships/hyperlink" Target="https://podminky.urs.cz/item/CS_URS_2021_02/468101424" TargetMode="External"/><Relationship Id="rId45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110062" TargetMode="External"/><Relationship Id="rId23" Type="http://schemas.openxmlformats.org/officeDocument/2006/relationships/hyperlink" Target="https://podminky.urs.cz/item/CS_URS_2021_02/977131119" TargetMode="External"/><Relationship Id="rId28" Type="http://schemas.openxmlformats.org/officeDocument/2006/relationships/hyperlink" Target="https://podminky.urs.cz/item/CS_URS_2021_02/997013603" TargetMode="External"/><Relationship Id="rId36" Type="http://schemas.openxmlformats.org/officeDocument/2006/relationships/hyperlink" Target="https://podminky.urs.cz/item/CS_URS_2021_02/468101412" TargetMode="External"/><Relationship Id="rId10" Type="http://schemas.openxmlformats.org/officeDocument/2006/relationships/hyperlink" Target="https://podminky.urs.cz/item/CS_URS_2022_01/741310101" TargetMode="External"/><Relationship Id="rId19" Type="http://schemas.openxmlformats.org/officeDocument/2006/relationships/hyperlink" Target="https://podminky.urs.cz/item/CS_URS_2022_01/741810001" TargetMode="External"/><Relationship Id="rId31" Type="http://schemas.openxmlformats.org/officeDocument/2006/relationships/hyperlink" Target="https://podminky.urs.cz/item/CS_URS_2021_02/460941213" TargetMode="External"/><Relationship Id="rId44" Type="http://schemas.openxmlformats.org/officeDocument/2006/relationships/hyperlink" Target="https://podminky.urs.cz/item/CS_URS_2021_02/469972121" TargetMode="External"/><Relationship Id="rId4" Type="http://schemas.openxmlformats.org/officeDocument/2006/relationships/hyperlink" Target="https://podminky.urs.cz/item/CS_URS_2022_01/741122021" TargetMode="External"/><Relationship Id="rId9" Type="http://schemas.openxmlformats.org/officeDocument/2006/relationships/hyperlink" Target="https://podminky.urs.cz/item/CS_URS_2022_01/741313005" TargetMode="External"/><Relationship Id="rId14" Type="http://schemas.openxmlformats.org/officeDocument/2006/relationships/hyperlink" Target="https://podminky.urs.cz/item/CS_URS_2022_01/HZS2232" TargetMode="External"/><Relationship Id="rId22" Type="http://schemas.openxmlformats.org/officeDocument/2006/relationships/hyperlink" Target="https://podminky.urs.cz/item/CS_URS_2021_02/977131117" TargetMode="External"/><Relationship Id="rId27" Type="http://schemas.openxmlformats.org/officeDocument/2006/relationships/hyperlink" Target="https://podminky.urs.cz/item/CS_URS_2021_02/997013509" TargetMode="External"/><Relationship Id="rId30" Type="http://schemas.openxmlformats.org/officeDocument/2006/relationships/hyperlink" Target="https://podminky.urs.cz/item/CS_URS_2021_02/460941212" TargetMode="External"/><Relationship Id="rId35" Type="http://schemas.openxmlformats.org/officeDocument/2006/relationships/hyperlink" Target="https://podminky.urs.cz/item/CS_URS_2021_02/468101411" TargetMode="External"/><Relationship Id="rId43" Type="http://schemas.openxmlformats.org/officeDocument/2006/relationships/hyperlink" Target="https://podminky.urs.cz/item/CS_URS_2021_02/469972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7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19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7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20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061" TargetMode="External"/><Relationship Id="rId13" Type="http://schemas.openxmlformats.org/officeDocument/2006/relationships/hyperlink" Target="https://podminky.urs.cz/item/CS_URS_2022_01/742330041" TargetMode="External"/><Relationship Id="rId18" Type="http://schemas.openxmlformats.org/officeDocument/2006/relationships/hyperlink" Target="https://podminky.urs.cz/item/CS_URS_2021_02/997002611" TargetMode="External"/><Relationship Id="rId26" Type="http://schemas.openxmlformats.org/officeDocument/2006/relationships/hyperlink" Target="https://podminky.urs.cz/item/CS_URS_2021_02/468101421" TargetMode="External"/><Relationship Id="rId3" Type="http://schemas.openxmlformats.org/officeDocument/2006/relationships/hyperlink" Target="https://podminky.urs.cz/item/CS_URS_2022_01/741130001" TargetMode="External"/><Relationship Id="rId21" Type="http://schemas.openxmlformats.org/officeDocument/2006/relationships/hyperlink" Target="https://podminky.urs.cz/item/CS_URS_2021_02/997013603" TargetMode="External"/><Relationship Id="rId34" Type="http://schemas.openxmlformats.org/officeDocument/2006/relationships/drawing" Target="../drawings/drawing21.xml"/><Relationship Id="rId7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42121001" TargetMode="External"/><Relationship Id="rId17" Type="http://schemas.openxmlformats.org/officeDocument/2006/relationships/hyperlink" Target="https://podminky.urs.cz/item/CS_URS_2021_02/997013213" TargetMode="External"/><Relationship Id="rId25" Type="http://schemas.openxmlformats.org/officeDocument/2006/relationships/hyperlink" Target="https://podminky.urs.cz/item/CS_URS_2021_02/468101411" TargetMode="External"/><Relationship Id="rId33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15" TargetMode="External"/><Relationship Id="rId16" Type="http://schemas.openxmlformats.org/officeDocument/2006/relationships/hyperlink" Target="https://podminky.urs.cz/item/CS_URS_2021_02/977131117" TargetMode="External"/><Relationship Id="rId20" Type="http://schemas.openxmlformats.org/officeDocument/2006/relationships/hyperlink" Target="https://podminky.urs.cz/item/CS_URS_2021_02/997013509" TargetMode="External"/><Relationship Id="rId29" Type="http://schemas.openxmlformats.org/officeDocument/2006/relationships/hyperlink" Target="https://podminky.urs.cz/item/CS_URS_2021_02/469971121" TargetMode="External"/><Relationship Id="rId1" Type="http://schemas.openxmlformats.org/officeDocument/2006/relationships/hyperlink" Target="https://podminky.urs.cz/item/CS_URS_2022_01/741122016" TargetMode="External"/><Relationship Id="rId6" Type="http://schemas.openxmlformats.org/officeDocument/2006/relationships/hyperlink" Target="https://podminky.urs.cz/item/CS_URS_2022_01/741313005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1_02/460941222" TargetMode="External"/><Relationship Id="rId32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313001" TargetMode="External"/><Relationship Id="rId15" Type="http://schemas.openxmlformats.org/officeDocument/2006/relationships/hyperlink" Target="https://podminky.urs.cz/item/CS_URS_2021_02/977131110" TargetMode="External"/><Relationship Id="rId23" Type="http://schemas.openxmlformats.org/officeDocument/2006/relationships/hyperlink" Target="https://podminky.urs.cz/item/CS_URS_2021_02/460941221" TargetMode="External"/><Relationship Id="rId28" Type="http://schemas.openxmlformats.org/officeDocument/2006/relationships/hyperlink" Target="https://podminky.urs.cz/item/CS_URS_2021_02/469971111" TargetMode="External"/><Relationship Id="rId10" Type="http://schemas.openxmlformats.org/officeDocument/2006/relationships/hyperlink" Target="https://podminky.urs.cz/item/CS_URS_2022_01/HZS2232" TargetMode="External"/><Relationship Id="rId19" Type="http://schemas.openxmlformats.org/officeDocument/2006/relationships/hyperlink" Target="https://podminky.urs.cz/item/CS_URS_2021_02/997013501" TargetMode="External"/><Relationship Id="rId31" Type="http://schemas.openxmlformats.org/officeDocument/2006/relationships/hyperlink" Target="https://podminky.urs.cz/item/CS_URS_2021_02/469972121" TargetMode="External"/><Relationship Id="rId4" Type="http://schemas.openxmlformats.org/officeDocument/2006/relationships/hyperlink" Target="https://podminky.urs.cz/item/CS_URS_2022_01/741372062" TargetMode="External"/><Relationship Id="rId9" Type="http://schemas.openxmlformats.org/officeDocument/2006/relationships/hyperlink" Target="https://podminky.urs.cz/item/CS_URS_2022_01/74111200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1_02/460941211" TargetMode="External"/><Relationship Id="rId27" Type="http://schemas.openxmlformats.org/officeDocument/2006/relationships/hyperlink" Target="https://podminky.urs.cz/item/CS_URS_2021_02/468101422" TargetMode="External"/><Relationship Id="rId30" Type="http://schemas.openxmlformats.org/officeDocument/2006/relationships/hyperlink" Target="https://podminky.urs.cz/item/CS_URS_2021_02/4699721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72022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460941211" TargetMode="External"/><Relationship Id="rId26" Type="http://schemas.openxmlformats.org/officeDocument/2006/relationships/hyperlink" Target="https://podminky.urs.cz/item/CS_URS_2021_02/468101411" TargetMode="External"/><Relationship Id="rId39" Type="http://schemas.openxmlformats.org/officeDocument/2006/relationships/drawing" Target="../drawings/drawing22.xm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1_02/460941215" TargetMode="External"/><Relationship Id="rId34" Type="http://schemas.openxmlformats.org/officeDocument/2006/relationships/hyperlink" Target="https://podminky.urs.cz/item/CS_URS_2021_02/469971121" TargetMode="External"/><Relationship Id="rId7" Type="http://schemas.openxmlformats.org/officeDocument/2006/relationships/hyperlink" Target="https://podminky.urs.cz/item/CS_URS_2022_01/741372061" TargetMode="External"/><Relationship Id="rId12" Type="http://schemas.openxmlformats.org/officeDocument/2006/relationships/hyperlink" Target="https://podminky.urs.cz/item/CS_URS_2022_01/741122121" TargetMode="External"/><Relationship Id="rId17" Type="http://schemas.openxmlformats.org/officeDocument/2006/relationships/hyperlink" Target="https://podminky.urs.cz/item/CS_URS_2022_01/741810001" TargetMode="External"/><Relationship Id="rId25" Type="http://schemas.openxmlformats.org/officeDocument/2006/relationships/hyperlink" Target="https://podminky.urs.cz/item/CS_URS_2021_02/468091351" TargetMode="External"/><Relationship Id="rId33" Type="http://schemas.openxmlformats.org/officeDocument/2006/relationships/hyperlink" Target="https://podminky.urs.cz/item/CS_URS_2021_02/469971111" TargetMode="External"/><Relationship Id="rId38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3" TargetMode="External"/><Relationship Id="rId16" Type="http://schemas.openxmlformats.org/officeDocument/2006/relationships/hyperlink" Target="https://podminky.urs.cz/item/CS_URS_2022_01/742340021" TargetMode="External"/><Relationship Id="rId20" Type="http://schemas.openxmlformats.org/officeDocument/2006/relationships/hyperlink" Target="https://podminky.urs.cz/item/CS_URS_2021_02/460941213" TargetMode="External"/><Relationship Id="rId29" Type="http://schemas.openxmlformats.org/officeDocument/2006/relationships/hyperlink" Target="https://podminky.urs.cz/item/CS_URS_2021_02/468101415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372021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1_02/460941223" TargetMode="External"/><Relationship Id="rId32" Type="http://schemas.openxmlformats.org/officeDocument/2006/relationships/hyperlink" Target="https://podminky.urs.cz/item/CS_URS_2021_02/468101423" TargetMode="External"/><Relationship Id="rId37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30005" TargetMode="External"/><Relationship Id="rId15" Type="http://schemas.openxmlformats.org/officeDocument/2006/relationships/hyperlink" Target="https://podminky.urs.cz/item/CS_URS_2022_01/742340002" TargetMode="External"/><Relationship Id="rId23" Type="http://schemas.openxmlformats.org/officeDocument/2006/relationships/hyperlink" Target="https://podminky.urs.cz/item/CS_URS_2021_02/460941222" TargetMode="External"/><Relationship Id="rId28" Type="http://schemas.openxmlformats.org/officeDocument/2006/relationships/hyperlink" Target="https://podminky.urs.cz/item/CS_URS_2021_02/468101413" TargetMode="External"/><Relationship Id="rId36" Type="http://schemas.openxmlformats.org/officeDocument/2006/relationships/hyperlink" Target="https://podminky.urs.cz/item/CS_URS_2021_02/469972121" TargetMode="External"/><Relationship Id="rId10" Type="http://schemas.openxmlformats.org/officeDocument/2006/relationships/hyperlink" Target="https://podminky.urs.cz/item/CS_URS_2022_01/741310112" TargetMode="External"/><Relationship Id="rId19" Type="http://schemas.openxmlformats.org/officeDocument/2006/relationships/hyperlink" Target="https://podminky.urs.cz/item/CS_URS_2021_02/460941212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22015" TargetMode="External"/><Relationship Id="rId9" Type="http://schemas.openxmlformats.org/officeDocument/2006/relationships/hyperlink" Target="https://podminky.urs.cz/item/CS_URS_2022_01/741313005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460941221" TargetMode="External"/><Relationship Id="rId27" Type="http://schemas.openxmlformats.org/officeDocument/2006/relationships/hyperlink" Target="https://podminky.urs.cz/item/CS_URS_2021_02/46810141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1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2330041" TargetMode="External"/><Relationship Id="rId13" Type="http://schemas.openxmlformats.org/officeDocument/2006/relationships/hyperlink" Target="https://podminky.urs.cz/item/CS_URS_2021_02/997013213" TargetMode="External"/><Relationship Id="rId18" Type="http://schemas.openxmlformats.org/officeDocument/2006/relationships/hyperlink" Target="https://podminky.urs.cz/item/CS_URS_2021_02/460941211" TargetMode="External"/><Relationship Id="rId26" Type="http://schemas.openxmlformats.org/officeDocument/2006/relationships/hyperlink" Target="https://podminky.urs.cz/item/CS_URS_2021_02/46997111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460941222" TargetMode="External"/><Relationship Id="rId7" Type="http://schemas.openxmlformats.org/officeDocument/2006/relationships/hyperlink" Target="https://podminky.urs.cz/item/CS_URS_2022_01/742121001" TargetMode="External"/><Relationship Id="rId12" Type="http://schemas.openxmlformats.org/officeDocument/2006/relationships/hyperlink" Target="https://podminky.urs.cz/item/CS_URS_2021_02/977131117" TargetMode="External"/><Relationship Id="rId17" Type="http://schemas.openxmlformats.org/officeDocument/2006/relationships/hyperlink" Target="https://podminky.urs.cz/item/CS_URS_2021_02/997013603" TargetMode="External"/><Relationship Id="rId25" Type="http://schemas.openxmlformats.org/officeDocument/2006/relationships/hyperlink" Target="https://podminky.urs.cz/item/CS_URS_2021_02/468101422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1_02/997013509" TargetMode="External"/><Relationship Id="rId20" Type="http://schemas.openxmlformats.org/officeDocument/2006/relationships/hyperlink" Target="https://podminky.urs.cz/item/CS_URS_2021_02/460941221" TargetMode="External"/><Relationship Id="rId29" Type="http://schemas.openxmlformats.org/officeDocument/2006/relationships/hyperlink" Target="https://podminky.urs.cz/item/CS_URS_2021_02/46997212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110062" TargetMode="External"/><Relationship Id="rId11" Type="http://schemas.openxmlformats.org/officeDocument/2006/relationships/hyperlink" Target="https://podminky.urs.cz/item/CS_URS_2021_02/977131110" TargetMode="External"/><Relationship Id="rId24" Type="http://schemas.openxmlformats.org/officeDocument/2006/relationships/hyperlink" Target="https://podminky.urs.cz/item/CS_URS_2021_02/468101421" TargetMode="External"/><Relationship Id="rId32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1/741310121" TargetMode="External"/><Relationship Id="rId15" Type="http://schemas.openxmlformats.org/officeDocument/2006/relationships/hyperlink" Target="https://podminky.urs.cz/item/CS_URS_2021_02/997013501" TargetMode="External"/><Relationship Id="rId23" Type="http://schemas.openxmlformats.org/officeDocument/2006/relationships/hyperlink" Target="https://podminky.urs.cz/item/CS_URS_2021_02/468101412" TargetMode="External"/><Relationship Id="rId28" Type="http://schemas.openxmlformats.org/officeDocument/2006/relationships/hyperlink" Target="https://podminky.urs.cz/item/CS_URS_2021_02/469972111" TargetMode="External"/><Relationship Id="rId10" Type="http://schemas.openxmlformats.org/officeDocument/2006/relationships/hyperlink" Target="https://podminky.urs.cz/item/CS_URS_2022_01/741810001" TargetMode="External"/><Relationship Id="rId19" Type="http://schemas.openxmlformats.org/officeDocument/2006/relationships/hyperlink" Target="https://podminky.urs.cz/item/CS_URS_2021_02/460941212" TargetMode="External"/><Relationship Id="rId31" Type="http://schemas.openxmlformats.org/officeDocument/2006/relationships/hyperlink" Target="https://podminky.urs.cz/item/CS_URS_2021_02/469981111" TargetMode="External"/><Relationship Id="rId4" Type="http://schemas.openxmlformats.org/officeDocument/2006/relationships/hyperlink" Target="https://podminky.urs.cz/item/CS_URS_2022_01/741313005" TargetMode="External"/><Relationship Id="rId9" Type="http://schemas.openxmlformats.org/officeDocument/2006/relationships/hyperlink" Target="https://podminky.urs.cz/item/CS_URS_2022_01/742110505" TargetMode="External"/><Relationship Id="rId14" Type="http://schemas.openxmlformats.org/officeDocument/2006/relationships/hyperlink" Target="https://podminky.urs.cz/item/CS_URS_2021_02/997002611" TargetMode="External"/><Relationship Id="rId22" Type="http://schemas.openxmlformats.org/officeDocument/2006/relationships/hyperlink" Target="https://podminky.urs.cz/item/CS_URS_2021_02/468101411" TargetMode="External"/><Relationship Id="rId27" Type="http://schemas.openxmlformats.org/officeDocument/2006/relationships/hyperlink" Target="https://podminky.urs.cz/item/CS_URS_2021_02/469971121" TargetMode="External"/><Relationship Id="rId30" Type="http://schemas.openxmlformats.org/officeDocument/2006/relationships/hyperlink" Target="https://podminky.urs.cz/item/CS_URS_2021_02/469973113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33" t="s">
        <v>15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3"/>
      <c r="AQ5" s="23"/>
      <c r="AR5" s="21"/>
      <c r="BG5" s="330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35" t="s">
        <v>18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3"/>
      <c r="AQ6" s="23"/>
      <c r="AR6" s="21"/>
      <c r="BG6" s="331"/>
      <c r="BS6" s="18" t="s">
        <v>7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20</v>
      </c>
      <c r="AO7" s="23"/>
      <c r="AP7" s="23"/>
      <c r="AQ7" s="23"/>
      <c r="AR7" s="21"/>
      <c r="BG7" s="331"/>
      <c r="BS7" s="18" t="s">
        <v>7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G8" s="331"/>
      <c r="BS8" s="18" t="s">
        <v>7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31"/>
      <c r="BS9" s="18" t="s">
        <v>7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20</v>
      </c>
      <c r="AO10" s="23"/>
      <c r="AP10" s="23"/>
      <c r="AQ10" s="23"/>
      <c r="AR10" s="21"/>
      <c r="BG10" s="331"/>
      <c r="BS10" s="18" t="s">
        <v>7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20</v>
      </c>
      <c r="AO11" s="23"/>
      <c r="AP11" s="23"/>
      <c r="AQ11" s="23"/>
      <c r="AR11" s="21"/>
      <c r="BG11" s="331"/>
      <c r="BS11" s="18" t="s">
        <v>7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31"/>
      <c r="BS12" s="18" t="s">
        <v>7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G13" s="331"/>
      <c r="BS13" s="18" t="s">
        <v>7</v>
      </c>
    </row>
    <row r="14" spans="1:74" ht="12.75">
      <c r="B14" s="22"/>
      <c r="C14" s="23"/>
      <c r="D14" s="23"/>
      <c r="E14" s="336" t="s">
        <v>31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G14" s="331"/>
      <c r="BS14" s="18" t="s">
        <v>7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31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20</v>
      </c>
      <c r="AO16" s="23"/>
      <c r="AP16" s="23"/>
      <c r="AQ16" s="23"/>
      <c r="AR16" s="21"/>
      <c r="BG16" s="33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20</v>
      </c>
      <c r="AO17" s="23"/>
      <c r="AP17" s="23"/>
      <c r="AQ17" s="23"/>
      <c r="AR17" s="21"/>
      <c r="BG17" s="331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31"/>
      <c r="BS18" s="18" t="s">
        <v>7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20</v>
      </c>
      <c r="AO19" s="23"/>
      <c r="AP19" s="23"/>
      <c r="AQ19" s="23"/>
      <c r="AR19" s="21"/>
      <c r="BG19" s="331"/>
      <c r="BS19" s="18" t="s">
        <v>7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20</v>
      </c>
      <c r="AO20" s="23"/>
      <c r="AP20" s="23"/>
      <c r="AQ20" s="23"/>
      <c r="AR20" s="21"/>
      <c r="BG20" s="331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31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31"/>
    </row>
    <row r="23" spans="1:71" s="1" customFormat="1" ht="47.25" customHeight="1">
      <c r="B23" s="22"/>
      <c r="C23" s="23"/>
      <c r="D23" s="23"/>
      <c r="E23" s="338" t="s">
        <v>37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3"/>
      <c r="AP23" s="23"/>
      <c r="AQ23" s="23"/>
      <c r="AR23" s="21"/>
      <c r="BG23" s="33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3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31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9">
        <f>ROUND(AG54,2)</f>
        <v>0</v>
      </c>
      <c r="AL26" s="340"/>
      <c r="AM26" s="340"/>
      <c r="AN26" s="340"/>
      <c r="AO26" s="340"/>
      <c r="AP26" s="37"/>
      <c r="AQ26" s="37"/>
      <c r="AR26" s="40"/>
      <c r="BG26" s="33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3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1" t="s">
        <v>39</v>
      </c>
      <c r="M28" s="341"/>
      <c r="N28" s="341"/>
      <c r="O28" s="341"/>
      <c r="P28" s="341"/>
      <c r="Q28" s="37"/>
      <c r="R28" s="37"/>
      <c r="S28" s="37"/>
      <c r="T28" s="37"/>
      <c r="U28" s="37"/>
      <c r="V28" s="37"/>
      <c r="W28" s="341" t="s">
        <v>40</v>
      </c>
      <c r="X28" s="341"/>
      <c r="Y28" s="341"/>
      <c r="Z28" s="341"/>
      <c r="AA28" s="341"/>
      <c r="AB28" s="341"/>
      <c r="AC28" s="341"/>
      <c r="AD28" s="341"/>
      <c r="AE28" s="341"/>
      <c r="AF28" s="37"/>
      <c r="AG28" s="37"/>
      <c r="AH28" s="37"/>
      <c r="AI28" s="37"/>
      <c r="AJ28" s="37"/>
      <c r="AK28" s="341" t="s">
        <v>41</v>
      </c>
      <c r="AL28" s="341"/>
      <c r="AM28" s="341"/>
      <c r="AN28" s="341"/>
      <c r="AO28" s="341"/>
      <c r="AP28" s="37"/>
      <c r="AQ28" s="37"/>
      <c r="AR28" s="40"/>
      <c r="BG28" s="331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4">
        <v>0.21</v>
      </c>
      <c r="M29" s="343"/>
      <c r="N29" s="343"/>
      <c r="O29" s="343"/>
      <c r="P29" s="343"/>
      <c r="Q29" s="42"/>
      <c r="R29" s="42"/>
      <c r="S29" s="42"/>
      <c r="T29" s="42"/>
      <c r="U29" s="42"/>
      <c r="V29" s="42"/>
      <c r="W29" s="342">
        <f>ROUND(BB54,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42"/>
      <c r="AG29" s="42"/>
      <c r="AH29" s="42"/>
      <c r="AI29" s="42"/>
      <c r="AJ29" s="42"/>
      <c r="AK29" s="342">
        <f>ROUND(AX54, 2)</f>
        <v>0</v>
      </c>
      <c r="AL29" s="343"/>
      <c r="AM29" s="343"/>
      <c r="AN29" s="343"/>
      <c r="AO29" s="343"/>
      <c r="AP29" s="42"/>
      <c r="AQ29" s="42"/>
      <c r="AR29" s="43"/>
      <c r="BG29" s="332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4">
        <v>0.15</v>
      </c>
      <c r="M30" s="343"/>
      <c r="N30" s="343"/>
      <c r="O30" s="343"/>
      <c r="P30" s="343"/>
      <c r="Q30" s="42"/>
      <c r="R30" s="42"/>
      <c r="S30" s="42"/>
      <c r="T30" s="42"/>
      <c r="U30" s="42"/>
      <c r="V30" s="42"/>
      <c r="W30" s="342">
        <f>ROUND(BC54,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42"/>
      <c r="AG30" s="42"/>
      <c r="AH30" s="42"/>
      <c r="AI30" s="42"/>
      <c r="AJ30" s="42"/>
      <c r="AK30" s="342">
        <f>ROUND(AY54, 2)</f>
        <v>0</v>
      </c>
      <c r="AL30" s="343"/>
      <c r="AM30" s="343"/>
      <c r="AN30" s="343"/>
      <c r="AO30" s="343"/>
      <c r="AP30" s="42"/>
      <c r="AQ30" s="42"/>
      <c r="AR30" s="43"/>
      <c r="BG30" s="332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4">
        <v>0.21</v>
      </c>
      <c r="M31" s="343"/>
      <c r="N31" s="343"/>
      <c r="O31" s="343"/>
      <c r="P31" s="343"/>
      <c r="Q31" s="42"/>
      <c r="R31" s="42"/>
      <c r="S31" s="42"/>
      <c r="T31" s="42"/>
      <c r="U31" s="42"/>
      <c r="V31" s="42"/>
      <c r="W31" s="342">
        <f>ROUND(BD54,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42"/>
      <c r="AG31" s="42"/>
      <c r="AH31" s="42"/>
      <c r="AI31" s="42"/>
      <c r="AJ31" s="42"/>
      <c r="AK31" s="342">
        <v>0</v>
      </c>
      <c r="AL31" s="343"/>
      <c r="AM31" s="343"/>
      <c r="AN31" s="343"/>
      <c r="AO31" s="343"/>
      <c r="AP31" s="42"/>
      <c r="AQ31" s="42"/>
      <c r="AR31" s="43"/>
      <c r="BG31" s="332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4">
        <v>0.15</v>
      </c>
      <c r="M32" s="343"/>
      <c r="N32" s="343"/>
      <c r="O32" s="343"/>
      <c r="P32" s="343"/>
      <c r="Q32" s="42"/>
      <c r="R32" s="42"/>
      <c r="S32" s="42"/>
      <c r="T32" s="42"/>
      <c r="U32" s="42"/>
      <c r="V32" s="42"/>
      <c r="W32" s="342">
        <f>ROUND(BE54,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42"/>
      <c r="AG32" s="42"/>
      <c r="AH32" s="42"/>
      <c r="AI32" s="42"/>
      <c r="AJ32" s="42"/>
      <c r="AK32" s="342">
        <v>0</v>
      </c>
      <c r="AL32" s="343"/>
      <c r="AM32" s="343"/>
      <c r="AN32" s="343"/>
      <c r="AO32" s="343"/>
      <c r="AP32" s="42"/>
      <c r="AQ32" s="42"/>
      <c r="AR32" s="43"/>
      <c r="BG32" s="332"/>
    </row>
    <row r="33" spans="1:59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4">
        <v>0</v>
      </c>
      <c r="M33" s="343"/>
      <c r="N33" s="343"/>
      <c r="O33" s="343"/>
      <c r="P33" s="343"/>
      <c r="Q33" s="42"/>
      <c r="R33" s="42"/>
      <c r="S33" s="42"/>
      <c r="T33" s="42"/>
      <c r="U33" s="42"/>
      <c r="V33" s="42"/>
      <c r="W33" s="342">
        <f>ROUND(BF54,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42"/>
      <c r="AG33" s="42"/>
      <c r="AH33" s="42"/>
      <c r="AI33" s="42"/>
      <c r="AJ33" s="42"/>
      <c r="AK33" s="342">
        <v>0</v>
      </c>
      <c r="AL33" s="343"/>
      <c r="AM33" s="343"/>
      <c r="AN33" s="343"/>
      <c r="AO33" s="343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8" t="s">
        <v>50</v>
      </c>
      <c r="Y35" s="346"/>
      <c r="Z35" s="346"/>
      <c r="AA35" s="346"/>
      <c r="AB35" s="346"/>
      <c r="AC35" s="46"/>
      <c r="AD35" s="46"/>
      <c r="AE35" s="46"/>
      <c r="AF35" s="46"/>
      <c r="AG35" s="46"/>
      <c r="AH35" s="46"/>
      <c r="AI35" s="46"/>
      <c r="AJ35" s="46"/>
      <c r="AK35" s="345">
        <f>SUM(AK26:AK33)</f>
        <v>0</v>
      </c>
      <c r="AL35" s="346"/>
      <c r="AM35" s="346"/>
      <c r="AN35" s="346"/>
      <c r="AO35" s="347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220110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53" t="str">
        <f>K6</f>
        <v>ZŠ Pionýrů, Sokolov, Oprava elektroinstalace učeben v 2.NP a 3.NP 2. stupně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Pionýrů 1614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7" t="str">
        <f>IF(AN8= "","",AN8)</f>
        <v>2. 3. 2022</v>
      </c>
      <c r="AN47" s="357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55" t="str">
        <f>IF(E17="","",E17)</f>
        <v xml:space="preserve"> </v>
      </c>
      <c r="AN49" s="356"/>
      <c r="AO49" s="356"/>
      <c r="AP49" s="356"/>
      <c r="AQ49" s="37"/>
      <c r="AR49" s="40"/>
      <c r="AS49" s="358" t="s">
        <v>52</v>
      </c>
      <c r="AT49" s="359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55" t="str">
        <f>IF(E20="","",E20)</f>
        <v>Michal Kubelka</v>
      </c>
      <c r="AN50" s="356"/>
      <c r="AO50" s="356"/>
      <c r="AP50" s="356"/>
      <c r="AQ50" s="37"/>
      <c r="AR50" s="40"/>
      <c r="AS50" s="360"/>
      <c r="AT50" s="361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2"/>
      <c r="AT51" s="363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27" t="s">
        <v>53</v>
      </c>
      <c r="D52" s="328"/>
      <c r="E52" s="328"/>
      <c r="F52" s="328"/>
      <c r="G52" s="328"/>
      <c r="H52" s="67"/>
      <c r="I52" s="352" t="s">
        <v>54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64" t="s">
        <v>55</v>
      </c>
      <c r="AH52" s="328"/>
      <c r="AI52" s="328"/>
      <c r="AJ52" s="328"/>
      <c r="AK52" s="328"/>
      <c r="AL52" s="328"/>
      <c r="AM52" s="328"/>
      <c r="AN52" s="352" t="s">
        <v>56</v>
      </c>
      <c r="AO52" s="328"/>
      <c r="AP52" s="328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0" t="s">
        <v>69</v>
      </c>
      <c r="BE52" s="70" t="s">
        <v>70</v>
      </c>
      <c r="BF52" s="71" t="s">
        <v>71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5">
        <f>ROUND(SUM(AG55:AG76),2)</f>
        <v>0</v>
      </c>
      <c r="AH54" s="365"/>
      <c r="AI54" s="365"/>
      <c r="AJ54" s="365"/>
      <c r="AK54" s="365"/>
      <c r="AL54" s="365"/>
      <c r="AM54" s="365"/>
      <c r="AN54" s="366">
        <f t="shared" ref="AN54:AN76" si="0">SUM(AG54,AV54)</f>
        <v>0</v>
      </c>
      <c r="AO54" s="366"/>
      <c r="AP54" s="366"/>
      <c r="AQ54" s="79" t="s">
        <v>20</v>
      </c>
      <c r="AR54" s="80"/>
      <c r="AS54" s="81">
        <f>ROUND(SUM(AS55:AS76),2)</f>
        <v>0</v>
      </c>
      <c r="AT54" s="82">
        <f>ROUND(SUM(AT55:AT76),2)</f>
        <v>0</v>
      </c>
      <c r="AU54" s="83">
        <f>ROUND(SUM(AU55:AU76),2)</f>
        <v>0</v>
      </c>
      <c r="AV54" s="83">
        <f t="shared" ref="AV54:AV76" si="1">ROUND(SUM(AX54:AY54),2)</f>
        <v>0</v>
      </c>
      <c r="AW54" s="84">
        <f>ROUND(SUM(AW55:AW76),5)</f>
        <v>0</v>
      </c>
      <c r="AX54" s="83">
        <f>ROUND(BB54*L29,2)</f>
        <v>0</v>
      </c>
      <c r="AY54" s="83">
        <f>ROUND(BC54*L30,2)</f>
        <v>0</v>
      </c>
      <c r="AZ54" s="83">
        <f>ROUND(BD54*L29,2)</f>
        <v>0</v>
      </c>
      <c r="BA54" s="83">
        <f>ROUND(BE54*L30,2)</f>
        <v>0</v>
      </c>
      <c r="BB54" s="83">
        <f>ROUND(SUM(BB55:BB76),2)</f>
        <v>0</v>
      </c>
      <c r="BC54" s="83">
        <f>ROUND(SUM(BC55:BC76),2)</f>
        <v>0</v>
      </c>
      <c r="BD54" s="83">
        <f>ROUND(SUM(BD55:BD76),2)</f>
        <v>0</v>
      </c>
      <c r="BE54" s="83">
        <f>ROUND(SUM(BE55:BE76),2)</f>
        <v>0</v>
      </c>
      <c r="BF54" s="85">
        <f>ROUND(SUM(BF55:BF76),2)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6</v>
      </c>
      <c r="BX54" s="86" t="s">
        <v>77</v>
      </c>
      <c r="CL54" s="86" t="s">
        <v>20</v>
      </c>
    </row>
    <row r="55" spans="1:91" s="7" customFormat="1" ht="16.5" customHeight="1">
      <c r="A55" s="88" t="s">
        <v>78</v>
      </c>
      <c r="B55" s="89"/>
      <c r="C55" s="90"/>
      <c r="D55" s="329" t="s">
        <v>79</v>
      </c>
      <c r="E55" s="329"/>
      <c r="F55" s="329"/>
      <c r="G55" s="329"/>
      <c r="H55" s="329"/>
      <c r="I55" s="91"/>
      <c r="J55" s="329" t="s">
        <v>80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50">
        <f>'01 - Místnost č. 1'!K32</f>
        <v>0</v>
      </c>
      <c r="AH55" s="351"/>
      <c r="AI55" s="351"/>
      <c r="AJ55" s="351"/>
      <c r="AK55" s="351"/>
      <c r="AL55" s="351"/>
      <c r="AM55" s="351"/>
      <c r="AN55" s="350">
        <f t="shared" si="0"/>
        <v>0</v>
      </c>
      <c r="AO55" s="351"/>
      <c r="AP55" s="351"/>
      <c r="AQ55" s="92" t="s">
        <v>81</v>
      </c>
      <c r="AR55" s="93"/>
      <c r="AS55" s="94">
        <f>'01 - Místnost č. 1'!K30</f>
        <v>0</v>
      </c>
      <c r="AT55" s="95">
        <f>'01 - Místnost č. 1'!K31</f>
        <v>0</v>
      </c>
      <c r="AU55" s="95">
        <v>0</v>
      </c>
      <c r="AV55" s="95">
        <f t="shared" si="1"/>
        <v>0</v>
      </c>
      <c r="AW55" s="96">
        <f>'01 - Místnost č. 1'!T94</f>
        <v>0</v>
      </c>
      <c r="AX55" s="95">
        <f>'01 - Místnost č. 1'!K35</f>
        <v>0</v>
      </c>
      <c r="AY55" s="95">
        <f>'01 - Místnost č. 1'!K36</f>
        <v>0</v>
      </c>
      <c r="AZ55" s="95">
        <f>'01 - Místnost č. 1'!K37</f>
        <v>0</v>
      </c>
      <c r="BA55" s="95">
        <f>'01 - Místnost č. 1'!K38</f>
        <v>0</v>
      </c>
      <c r="BB55" s="95">
        <f>'01 - Místnost č. 1'!F35</f>
        <v>0</v>
      </c>
      <c r="BC55" s="95">
        <f>'01 - Místnost č. 1'!F36</f>
        <v>0</v>
      </c>
      <c r="BD55" s="95">
        <f>'01 - Místnost č. 1'!F37</f>
        <v>0</v>
      </c>
      <c r="BE55" s="95">
        <f>'01 - Místnost č. 1'!F38</f>
        <v>0</v>
      </c>
      <c r="BF55" s="97">
        <f>'01 - Místnost č. 1'!F39</f>
        <v>0</v>
      </c>
      <c r="BT55" s="98" t="s">
        <v>82</v>
      </c>
      <c r="BV55" s="98" t="s">
        <v>76</v>
      </c>
      <c r="BW55" s="98" t="s">
        <v>83</v>
      </c>
      <c r="BX55" s="98" t="s">
        <v>6</v>
      </c>
      <c r="CL55" s="98" t="s">
        <v>20</v>
      </c>
      <c r="CM55" s="98" t="s">
        <v>84</v>
      </c>
    </row>
    <row r="56" spans="1:91" s="7" customFormat="1" ht="16.5" customHeight="1">
      <c r="A56" s="88" t="s">
        <v>78</v>
      </c>
      <c r="B56" s="89"/>
      <c r="C56" s="90"/>
      <c r="D56" s="329" t="s">
        <v>85</v>
      </c>
      <c r="E56" s="329"/>
      <c r="F56" s="329"/>
      <c r="G56" s="329"/>
      <c r="H56" s="329"/>
      <c r="I56" s="91"/>
      <c r="J56" s="329" t="s">
        <v>86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50">
        <f>'02 - Místnost č. 2'!K32</f>
        <v>0</v>
      </c>
      <c r="AH56" s="351"/>
      <c r="AI56" s="351"/>
      <c r="AJ56" s="351"/>
      <c r="AK56" s="351"/>
      <c r="AL56" s="351"/>
      <c r="AM56" s="351"/>
      <c r="AN56" s="350">
        <f t="shared" si="0"/>
        <v>0</v>
      </c>
      <c r="AO56" s="351"/>
      <c r="AP56" s="351"/>
      <c r="AQ56" s="92" t="s">
        <v>81</v>
      </c>
      <c r="AR56" s="93"/>
      <c r="AS56" s="94">
        <f>'02 - Místnost č. 2'!K30</f>
        <v>0</v>
      </c>
      <c r="AT56" s="95">
        <f>'02 - Místnost č. 2'!K31</f>
        <v>0</v>
      </c>
      <c r="AU56" s="95">
        <v>0</v>
      </c>
      <c r="AV56" s="95">
        <f t="shared" si="1"/>
        <v>0</v>
      </c>
      <c r="AW56" s="96">
        <f>'02 - Místnost č. 2'!T93</f>
        <v>0</v>
      </c>
      <c r="AX56" s="95">
        <f>'02 - Místnost č. 2'!K35</f>
        <v>0</v>
      </c>
      <c r="AY56" s="95">
        <f>'02 - Místnost č. 2'!K36</f>
        <v>0</v>
      </c>
      <c r="AZ56" s="95">
        <f>'02 - Místnost č. 2'!K37</f>
        <v>0</v>
      </c>
      <c r="BA56" s="95">
        <f>'02 - Místnost č. 2'!K38</f>
        <v>0</v>
      </c>
      <c r="BB56" s="95">
        <f>'02 - Místnost č. 2'!F35</f>
        <v>0</v>
      </c>
      <c r="BC56" s="95">
        <f>'02 - Místnost č. 2'!F36</f>
        <v>0</v>
      </c>
      <c r="BD56" s="95">
        <f>'02 - Místnost č. 2'!F37</f>
        <v>0</v>
      </c>
      <c r="BE56" s="95">
        <f>'02 - Místnost č. 2'!F38</f>
        <v>0</v>
      </c>
      <c r="BF56" s="97">
        <f>'02 - Místnost č. 2'!F39</f>
        <v>0</v>
      </c>
      <c r="BT56" s="98" t="s">
        <v>82</v>
      </c>
      <c r="BV56" s="98" t="s">
        <v>76</v>
      </c>
      <c r="BW56" s="98" t="s">
        <v>87</v>
      </c>
      <c r="BX56" s="98" t="s">
        <v>6</v>
      </c>
      <c r="CL56" s="98" t="s">
        <v>20</v>
      </c>
      <c r="CM56" s="98" t="s">
        <v>84</v>
      </c>
    </row>
    <row r="57" spans="1:91" s="7" customFormat="1" ht="16.5" customHeight="1">
      <c r="A57" s="88" t="s">
        <v>78</v>
      </c>
      <c r="B57" s="89"/>
      <c r="C57" s="90"/>
      <c r="D57" s="329" t="s">
        <v>88</v>
      </c>
      <c r="E57" s="329"/>
      <c r="F57" s="329"/>
      <c r="G57" s="329"/>
      <c r="H57" s="329"/>
      <c r="I57" s="91"/>
      <c r="J57" s="329" t="s">
        <v>89</v>
      </c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50">
        <f>'03 - Místnost (chodba) č. 3'!K32</f>
        <v>0</v>
      </c>
      <c r="AH57" s="351"/>
      <c r="AI57" s="351"/>
      <c r="AJ57" s="351"/>
      <c r="AK57" s="351"/>
      <c r="AL57" s="351"/>
      <c r="AM57" s="351"/>
      <c r="AN57" s="350">
        <f t="shared" si="0"/>
        <v>0</v>
      </c>
      <c r="AO57" s="351"/>
      <c r="AP57" s="351"/>
      <c r="AQ57" s="92" t="s">
        <v>81</v>
      </c>
      <c r="AR57" s="93"/>
      <c r="AS57" s="94">
        <f>'03 - Místnost (chodba) č. 3'!K30</f>
        <v>0</v>
      </c>
      <c r="AT57" s="95">
        <f>'03 - Místnost (chodba) č. 3'!K31</f>
        <v>0</v>
      </c>
      <c r="AU57" s="95">
        <v>0</v>
      </c>
      <c r="AV57" s="95">
        <f t="shared" si="1"/>
        <v>0</v>
      </c>
      <c r="AW57" s="96">
        <f>'03 - Místnost (chodba) č. 3'!T93</f>
        <v>0</v>
      </c>
      <c r="AX57" s="95">
        <f>'03 - Místnost (chodba) č. 3'!K35</f>
        <v>0</v>
      </c>
      <c r="AY57" s="95">
        <f>'03 - Místnost (chodba) č. 3'!K36</f>
        <v>0</v>
      </c>
      <c r="AZ57" s="95">
        <f>'03 - Místnost (chodba) č. 3'!K37</f>
        <v>0</v>
      </c>
      <c r="BA57" s="95">
        <f>'03 - Místnost (chodba) č. 3'!K38</f>
        <v>0</v>
      </c>
      <c r="BB57" s="95">
        <f>'03 - Místnost (chodba) č. 3'!F35</f>
        <v>0</v>
      </c>
      <c r="BC57" s="95">
        <f>'03 - Místnost (chodba) č. 3'!F36</f>
        <v>0</v>
      </c>
      <c r="BD57" s="95">
        <f>'03 - Místnost (chodba) č. 3'!F37</f>
        <v>0</v>
      </c>
      <c r="BE57" s="95">
        <f>'03 - Místnost (chodba) č. 3'!F38</f>
        <v>0</v>
      </c>
      <c r="BF57" s="97">
        <f>'03 - Místnost (chodba) č. 3'!F39</f>
        <v>0</v>
      </c>
      <c r="BT57" s="98" t="s">
        <v>82</v>
      </c>
      <c r="BV57" s="98" t="s">
        <v>76</v>
      </c>
      <c r="BW57" s="98" t="s">
        <v>90</v>
      </c>
      <c r="BX57" s="98" t="s">
        <v>6</v>
      </c>
      <c r="CL57" s="98" t="s">
        <v>20</v>
      </c>
      <c r="CM57" s="98" t="s">
        <v>84</v>
      </c>
    </row>
    <row r="58" spans="1:91" s="7" customFormat="1" ht="16.5" customHeight="1">
      <c r="A58" s="88" t="s">
        <v>78</v>
      </c>
      <c r="B58" s="89"/>
      <c r="C58" s="90"/>
      <c r="D58" s="329" t="s">
        <v>91</v>
      </c>
      <c r="E58" s="329"/>
      <c r="F58" s="329"/>
      <c r="G58" s="329"/>
      <c r="H58" s="329"/>
      <c r="I58" s="91"/>
      <c r="J58" s="329" t="s">
        <v>92</v>
      </c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50">
        <f>'04 - Místnost č. 4'!K32</f>
        <v>0</v>
      </c>
      <c r="AH58" s="351"/>
      <c r="AI58" s="351"/>
      <c r="AJ58" s="351"/>
      <c r="AK58" s="351"/>
      <c r="AL58" s="351"/>
      <c r="AM58" s="351"/>
      <c r="AN58" s="350">
        <f t="shared" si="0"/>
        <v>0</v>
      </c>
      <c r="AO58" s="351"/>
      <c r="AP58" s="351"/>
      <c r="AQ58" s="92" t="s">
        <v>81</v>
      </c>
      <c r="AR58" s="93"/>
      <c r="AS58" s="94">
        <f>'04 - Místnost č. 4'!K30</f>
        <v>0</v>
      </c>
      <c r="AT58" s="95">
        <f>'04 - Místnost č. 4'!K31</f>
        <v>0</v>
      </c>
      <c r="AU58" s="95">
        <v>0</v>
      </c>
      <c r="AV58" s="95">
        <f t="shared" si="1"/>
        <v>0</v>
      </c>
      <c r="AW58" s="96">
        <f>'04 - Místnost č. 4'!T93</f>
        <v>0</v>
      </c>
      <c r="AX58" s="95">
        <f>'04 - Místnost č. 4'!K35</f>
        <v>0</v>
      </c>
      <c r="AY58" s="95">
        <f>'04 - Místnost č. 4'!K36</f>
        <v>0</v>
      </c>
      <c r="AZ58" s="95">
        <f>'04 - Místnost č. 4'!K37</f>
        <v>0</v>
      </c>
      <c r="BA58" s="95">
        <f>'04 - Místnost č. 4'!K38</f>
        <v>0</v>
      </c>
      <c r="BB58" s="95">
        <f>'04 - Místnost č. 4'!F35</f>
        <v>0</v>
      </c>
      <c r="BC58" s="95">
        <f>'04 - Místnost č. 4'!F36</f>
        <v>0</v>
      </c>
      <c r="BD58" s="95">
        <f>'04 - Místnost č. 4'!F37</f>
        <v>0</v>
      </c>
      <c r="BE58" s="95">
        <f>'04 - Místnost č. 4'!F38</f>
        <v>0</v>
      </c>
      <c r="BF58" s="97">
        <f>'04 - Místnost č. 4'!F39</f>
        <v>0</v>
      </c>
      <c r="BT58" s="98" t="s">
        <v>82</v>
      </c>
      <c r="BV58" s="98" t="s">
        <v>76</v>
      </c>
      <c r="BW58" s="98" t="s">
        <v>93</v>
      </c>
      <c r="BX58" s="98" t="s">
        <v>6</v>
      </c>
      <c r="CL58" s="98" t="s">
        <v>20</v>
      </c>
      <c r="CM58" s="98" t="s">
        <v>84</v>
      </c>
    </row>
    <row r="59" spans="1:91" s="7" customFormat="1" ht="16.5" customHeight="1">
      <c r="A59" s="88" t="s">
        <v>78</v>
      </c>
      <c r="B59" s="89"/>
      <c r="C59" s="90"/>
      <c r="D59" s="329" t="s">
        <v>94</v>
      </c>
      <c r="E59" s="329"/>
      <c r="F59" s="329"/>
      <c r="G59" s="329"/>
      <c r="H59" s="329"/>
      <c r="I59" s="91"/>
      <c r="J59" s="329" t="s">
        <v>95</v>
      </c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50">
        <f>'05 - Místnost č. 5'!K32</f>
        <v>0</v>
      </c>
      <c r="AH59" s="351"/>
      <c r="AI59" s="351"/>
      <c r="AJ59" s="351"/>
      <c r="AK59" s="351"/>
      <c r="AL59" s="351"/>
      <c r="AM59" s="351"/>
      <c r="AN59" s="350">
        <f t="shared" si="0"/>
        <v>0</v>
      </c>
      <c r="AO59" s="351"/>
      <c r="AP59" s="351"/>
      <c r="AQ59" s="92" t="s">
        <v>81</v>
      </c>
      <c r="AR59" s="93"/>
      <c r="AS59" s="94">
        <f>'05 - Místnost č. 5'!K30</f>
        <v>0</v>
      </c>
      <c r="AT59" s="95">
        <f>'05 - Místnost č. 5'!K31</f>
        <v>0</v>
      </c>
      <c r="AU59" s="95">
        <v>0</v>
      </c>
      <c r="AV59" s="95">
        <f t="shared" si="1"/>
        <v>0</v>
      </c>
      <c r="AW59" s="96">
        <f>'05 - Místnost č. 5'!T94</f>
        <v>0</v>
      </c>
      <c r="AX59" s="95">
        <f>'05 - Místnost č. 5'!K35</f>
        <v>0</v>
      </c>
      <c r="AY59" s="95">
        <f>'05 - Místnost č. 5'!K36</f>
        <v>0</v>
      </c>
      <c r="AZ59" s="95">
        <f>'05 - Místnost č. 5'!K37</f>
        <v>0</v>
      </c>
      <c r="BA59" s="95">
        <f>'05 - Místnost č. 5'!K38</f>
        <v>0</v>
      </c>
      <c r="BB59" s="95">
        <f>'05 - Místnost č. 5'!F35</f>
        <v>0</v>
      </c>
      <c r="BC59" s="95">
        <f>'05 - Místnost č. 5'!F36</f>
        <v>0</v>
      </c>
      <c r="BD59" s="95">
        <f>'05 - Místnost č. 5'!F37</f>
        <v>0</v>
      </c>
      <c r="BE59" s="95">
        <f>'05 - Místnost č. 5'!F38</f>
        <v>0</v>
      </c>
      <c r="BF59" s="97">
        <f>'05 - Místnost č. 5'!F39</f>
        <v>0</v>
      </c>
      <c r="BT59" s="98" t="s">
        <v>82</v>
      </c>
      <c r="BV59" s="98" t="s">
        <v>76</v>
      </c>
      <c r="BW59" s="98" t="s">
        <v>96</v>
      </c>
      <c r="BX59" s="98" t="s">
        <v>6</v>
      </c>
      <c r="CL59" s="98" t="s">
        <v>20</v>
      </c>
      <c r="CM59" s="98" t="s">
        <v>84</v>
      </c>
    </row>
    <row r="60" spans="1:91" s="7" customFormat="1" ht="16.5" customHeight="1">
      <c r="A60" s="88" t="s">
        <v>78</v>
      </c>
      <c r="B60" s="89"/>
      <c r="C60" s="90"/>
      <c r="D60" s="329" t="s">
        <v>97</v>
      </c>
      <c r="E60" s="329"/>
      <c r="F60" s="329"/>
      <c r="G60" s="329"/>
      <c r="H60" s="329"/>
      <c r="I60" s="91"/>
      <c r="J60" s="329" t="s">
        <v>98</v>
      </c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50">
        <f>'06 - Místnost č. 6'!K32</f>
        <v>0</v>
      </c>
      <c r="AH60" s="351"/>
      <c r="AI60" s="351"/>
      <c r="AJ60" s="351"/>
      <c r="AK60" s="351"/>
      <c r="AL60" s="351"/>
      <c r="AM60" s="351"/>
      <c r="AN60" s="350">
        <f t="shared" si="0"/>
        <v>0</v>
      </c>
      <c r="AO60" s="351"/>
      <c r="AP60" s="351"/>
      <c r="AQ60" s="92" t="s">
        <v>81</v>
      </c>
      <c r="AR60" s="93"/>
      <c r="AS60" s="94">
        <f>'06 - Místnost č. 6'!K30</f>
        <v>0</v>
      </c>
      <c r="AT60" s="95">
        <f>'06 - Místnost č. 6'!K31</f>
        <v>0</v>
      </c>
      <c r="AU60" s="95">
        <v>0</v>
      </c>
      <c r="AV60" s="95">
        <f t="shared" si="1"/>
        <v>0</v>
      </c>
      <c r="AW60" s="96">
        <f>'06 - Místnost č. 6'!T93</f>
        <v>0</v>
      </c>
      <c r="AX60" s="95">
        <f>'06 - Místnost č. 6'!K35</f>
        <v>0</v>
      </c>
      <c r="AY60" s="95">
        <f>'06 - Místnost č. 6'!K36</f>
        <v>0</v>
      </c>
      <c r="AZ60" s="95">
        <f>'06 - Místnost č. 6'!K37</f>
        <v>0</v>
      </c>
      <c r="BA60" s="95">
        <f>'06 - Místnost č. 6'!K38</f>
        <v>0</v>
      </c>
      <c r="BB60" s="95">
        <f>'06 - Místnost č. 6'!F35</f>
        <v>0</v>
      </c>
      <c r="BC60" s="95">
        <f>'06 - Místnost č. 6'!F36</f>
        <v>0</v>
      </c>
      <c r="BD60" s="95">
        <f>'06 - Místnost č. 6'!F37</f>
        <v>0</v>
      </c>
      <c r="BE60" s="95">
        <f>'06 - Místnost č. 6'!F38</f>
        <v>0</v>
      </c>
      <c r="BF60" s="97">
        <f>'06 - Místnost č. 6'!F39</f>
        <v>0</v>
      </c>
      <c r="BT60" s="98" t="s">
        <v>82</v>
      </c>
      <c r="BV60" s="98" t="s">
        <v>76</v>
      </c>
      <c r="BW60" s="98" t="s">
        <v>99</v>
      </c>
      <c r="BX60" s="98" t="s">
        <v>6</v>
      </c>
      <c r="CL60" s="98" t="s">
        <v>20</v>
      </c>
      <c r="CM60" s="98" t="s">
        <v>84</v>
      </c>
    </row>
    <row r="61" spans="1:91" s="7" customFormat="1" ht="16.5" customHeight="1">
      <c r="A61" s="88" t="s">
        <v>78</v>
      </c>
      <c r="B61" s="89"/>
      <c r="C61" s="90"/>
      <c r="D61" s="329" t="s">
        <v>100</v>
      </c>
      <c r="E61" s="329"/>
      <c r="F61" s="329"/>
      <c r="G61" s="329"/>
      <c r="H61" s="329"/>
      <c r="I61" s="91"/>
      <c r="J61" s="329" t="s">
        <v>101</v>
      </c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50">
        <f>'07 - Místnost č. 7'!K32</f>
        <v>0</v>
      </c>
      <c r="AH61" s="351"/>
      <c r="AI61" s="351"/>
      <c r="AJ61" s="351"/>
      <c r="AK61" s="351"/>
      <c r="AL61" s="351"/>
      <c r="AM61" s="351"/>
      <c r="AN61" s="350">
        <f t="shared" si="0"/>
        <v>0</v>
      </c>
      <c r="AO61" s="351"/>
      <c r="AP61" s="351"/>
      <c r="AQ61" s="92" t="s">
        <v>81</v>
      </c>
      <c r="AR61" s="93"/>
      <c r="AS61" s="94">
        <f>'07 - Místnost č. 7'!K30</f>
        <v>0</v>
      </c>
      <c r="AT61" s="95">
        <f>'07 - Místnost č. 7'!K31</f>
        <v>0</v>
      </c>
      <c r="AU61" s="95">
        <v>0</v>
      </c>
      <c r="AV61" s="95">
        <f t="shared" si="1"/>
        <v>0</v>
      </c>
      <c r="AW61" s="96">
        <f>'07 - Místnost č. 7'!T94</f>
        <v>0</v>
      </c>
      <c r="AX61" s="95">
        <f>'07 - Místnost č. 7'!K35</f>
        <v>0</v>
      </c>
      <c r="AY61" s="95">
        <f>'07 - Místnost č. 7'!K36</f>
        <v>0</v>
      </c>
      <c r="AZ61" s="95">
        <f>'07 - Místnost č. 7'!K37</f>
        <v>0</v>
      </c>
      <c r="BA61" s="95">
        <f>'07 - Místnost č. 7'!K38</f>
        <v>0</v>
      </c>
      <c r="BB61" s="95">
        <f>'07 - Místnost č. 7'!F35</f>
        <v>0</v>
      </c>
      <c r="BC61" s="95">
        <f>'07 - Místnost č. 7'!F36</f>
        <v>0</v>
      </c>
      <c r="BD61" s="95">
        <f>'07 - Místnost č. 7'!F37</f>
        <v>0</v>
      </c>
      <c r="BE61" s="95">
        <f>'07 - Místnost č. 7'!F38</f>
        <v>0</v>
      </c>
      <c r="BF61" s="97">
        <f>'07 - Místnost č. 7'!F39</f>
        <v>0</v>
      </c>
      <c r="BT61" s="98" t="s">
        <v>82</v>
      </c>
      <c r="BV61" s="98" t="s">
        <v>76</v>
      </c>
      <c r="BW61" s="98" t="s">
        <v>102</v>
      </c>
      <c r="BX61" s="98" t="s">
        <v>6</v>
      </c>
      <c r="CL61" s="98" t="s">
        <v>20</v>
      </c>
      <c r="CM61" s="98" t="s">
        <v>84</v>
      </c>
    </row>
    <row r="62" spans="1:91" s="7" customFormat="1" ht="16.5" customHeight="1">
      <c r="A62" s="88" t="s">
        <v>78</v>
      </c>
      <c r="B62" s="89"/>
      <c r="C62" s="90"/>
      <c r="D62" s="329" t="s">
        <v>103</v>
      </c>
      <c r="E62" s="329"/>
      <c r="F62" s="329"/>
      <c r="G62" s="329"/>
      <c r="H62" s="329"/>
      <c r="I62" s="91"/>
      <c r="J62" s="329" t="s">
        <v>104</v>
      </c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50">
        <f>'08 - Místnost č. 8'!K32</f>
        <v>0</v>
      </c>
      <c r="AH62" s="351"/>
      <c r="AI62" s="351"/>
      <c r="AJ62" s="351"/>
      <c r="AK62" s="351"/>
      <c r="AL62" s="351"/>
      <c r="AM62" s="351"/>
      <c r="AN62" s="350">
        <f t="shared" si="0"/>
        <v>0</v>
      </c>
      <c r="AO62" s="351"/>
      <c r="AP62" s="351"/>
      <c r="AQ62" s="92" t="s">
        <v>81</v>
      </c>
      <c r="AR62" s="93"/>
      <c r="AS62" s="94">
        <f>'08 - Místnost č. 8'!K30</f>
        <v>0</v>
      </c>
      <c r="AT62" s="95">
        <f>'08 - Místnost č. 8'!K31</f>
        <v>0</v>
      </c>
      <c r="AU62" s="95">
        <v>0</v>
      </c>
      <c r="AV62" s="95">
        <f t="shared" si="1"/>
        <v>0</v>
      </c>
      <c r="AW62" s="96">
        <f>'08 - Místnost č. 8'!T94</f>
        <v>0</v>
      </c>
      <c r="AX62" s="95">
        <f>'08 - Místnost č. 8'!K35</f>
        <v>0</v>
      </c>
      <c r="AY62" s="95">
        <f>'08 - Místnost č. 8'!K36</f>
        <v>0</v>
      </c>
      <c r="AZ62" s="95">
        <f>'08 - Místnost č. 8'!K37</f>
        <v>0</v>
      </c>
      <c r="BA62" s="95">
        <f>'08 - Místnost č. 8'!K38</f>
        <v>0</v>
      </c>
      <c r="BB62" s="95">
        <f>'08 - Místnost č. 8'!F35</f>
        <v>0</v>
      </c>
      <c r="BC62" s="95">
        <f>'08 - Místnost č. 8'!F36</f>
        <v>0</v>
      </c>
      <c r="BD62" s="95">
        <f>'08 - Místnost č. 8'!F37</f>
        <v>0</v>
      </c>
      <c r="BE62" s="95">
        <f>'08 - Místnost č. 8'!F38</f>
        <v>0</v>
      </c>
      <c r="BF62" s="97">
        <f>'08 - Místnost č. 8'!F39</f>
        <v>0</v>
      </c>
      <c r="BT62" s="98" t="s">
        <v>82</v>
      </c>
      <c r="BV62" s="98" t="s">
        <v>76</v>
      </c>
      <c r="BW62" s="98" t="s">
        <v>105</v>
      </c>
      <c r="BX62" s="98" t="s">
        <v>6</v>
      </c>
      <c r="CL62" s="98" t="s">
        <v>20</v>
      </c>
      <c r="CM62" s="98" t="s">
        <v>84</v>
      </c>
    </row>
    <row r="63" spans="1:91" s="7" customFormat="1" ht="16.5" customHeight="1">
      <c r="A63" s="88" t="s">
        <v>78</v>
      </c>
      <c r="B63" s="89"/>
      <c r="C63" s="90"/>
      <c r="D63" s="329" t="s">
        <v>106</v>
      </c>
      <c r="E63" s="329"/>
      <c r="F63" s="329"/>
      <c r="G63" s="329"/>
      <c r="H63" s="329"/>
      <c r="I63" s="91"/>
      <c r="J63" s="329" t="s">
        <v>107</v>
      </c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50">
        <f>'09 - Místnost č. 9'!K32</f>
        <v>0</v>
      </c>
      <c r="AH63" s="351"/>
      <c r="AI63" s="351"/>
      <c r="AJ63" s="351"/>
      <c r="AK63" s="351"/>
      <c r="AL63" s="351"/>
      <c r="AM63" s="351"/>
      <c r="AN63" s="350">
        <f t="shared" si="0"/>
        <v>0</v>
      </c>
      <c r="AO63" s="351"/>
      <c r="AP63" s="351"/>
      <c r="AQ63" s="92" t="s">
        <v>81</v>
      </c>
      <c r="AR63" s="93"/>
      <c r="AS63" s="94">
        <f>'09 - Místnost č. 9'!K30</f>
        <v>0</v>
      </c>
      <c r="AT63" s="95">
        <f>'09 - Místnost č. 9'!K31</f>
        <v>0</v>
      </c>
      <c r="AU63" s="95">
        <v>0</v>
      </c>
      <c r="AV63" s="95">
        <f t="shared" si="1"/>
        <v>0</v>
      </c>
      <c r="AW63" s="96">
        <f>'09 - Místnost č. 9'!T93</f>
        <v>0</v>
      </c>
      <c r="AX63" s="95">
        <f>'09 - Místnost č. 9'!K35</f>
        <v>0</v>
      </c>
      <c r="AY63" s="95">
        <f>'09 - Místnost č. 9'!K36</f>
        <v>0</v>
      </c>
      <c r="AZ63" s="95">
        <f>'09 - Místnost č. 9'!K37</f>
        <v>0</v>
      </c>
      <c r="BA63" s="95">
        <f>'09 - Místnost č. 9'!K38</f>
        <v>0</v>
      </c>
      <c r="BB63" s="95">
        <f>'09 - Místnost č. 9'!F35</f>
        <v>0</v>
      </c>
      <c r="BC63" s="95">
        <f>'09 - Místnost č. 9'!F36</f>
        <v>0</v>
      </c>
      <c r="BD63" s="95">
        <f>'09 - Místnost č. 9'!F37</f>
        <v>0</v>
      </c>
      <c r="BE63" s="95">
        <f>'09 - Místnost č. 9'!F38</f>
        <v>0</v>
      </c>
      <c r="BF63" s="97">
        <f>'09 - Místnost č. 9'!F39</f>
        <v>0</v>
      </c>
      <c r="BT63" s="98" t="s">
        <v>82</v>
      </c>
      <c r="BV63" s="98" t="s">
        <v>76</v>
      </c>
      <c r="BW63" s="98" t="s">
        <v>108</v>
      </c>
      <c r="BX63" s="98" t="s">
        <v>6</v>
      </c>
      <c r="CL63" s="98" t="s">
        <v>20</v>
      </c>
      <c r="CM63" s="98" t="s">
        <v>84</v>
      </c>
    </row>
    <row r="64" spans="1:91" s="7" customFormat="1" ht="16.5" customHeight="1">
      <c r="A64" s="88" t="s">
        <v>78</v>
      </c>
      <c r="B64" s="89"/>
      <c r="C64" s="90"/>
      <c r="D64" s="329" t="s">
        <v>109</v>
      </c>
      <c r="E64" s="329"/>
      <c r="F64" s="329"/>
      <c r="G64" s="329"/>
      <c r="H64" s="329"/>
      <c r="I64" s="91"/>
      <c r="J64" s="329" t="s">
        <v>110</v>
      </c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50">
        <f>'10 - Místnost (chodba) č. 10'!K32</f>
        <v>0</v>
      </c>
      <c r="AH64" s="351"/>
      <c r="AI64" s="351"/>
      <c r="AJ64" s="351"/>
      <c r="AK64" s="351"/>
      <c r="AL64" s="351"/>
      <c r="AM64" s="351"/>
      <c r="AN64" s="350">
        <f t="shared" si="0"/>
        <v>0</v>
      </c>
      <c r="AO64" s="351"/>
      <c r="AP64" s="351"/>
      <c r="AQ64" s="92" t="s">
        <v>81</v>
      </c>
      <c r="AR64" s="93"/>
      <c r="AS64" s="94">
        <f>'10 - Místnost (chodba) č. 10'!K30</f>
        <v>0</v>
      </c>
      <c r="AT64" s="95">
        <f>'10 - Místnost (chodba) č. 10'!K31</f>
        <v>0</v>
      </c>
      <c r="AU64" s="95">
        <v>0</v>
      </c>
      <c r="AV64" s="95">
        <f t="shared" si="1"/>
        <v>0</v>
      </c>
      <c r="AW64" s="96">
        <f>'10 - Místnost (chodba) č. 10'!T93</f>
        <v>0</v>
      </c>
      <c r="AX64" s="95">
        <f>'10 - Místnost (chodba) č. 10'!K35</f>
        <v>0</v>
      </c>
      <c r="AY64" s="95">
        <f>'10 - Místnost (chodba) č. 10'!K36</f>
        <v>0</v>
      </c>
      <c r="AZ64" s="95">
        <f>'10 - Místnost (chodba) č. 10'!K37</f>
        <v>0</v>
      </c>
      <c r="BA64" s="95">
        <f>'10 - Místnost (chodba) č. 10'!K38</f>
        <v>0</v>
      </c>
      <c r="BB64" s="95">
        <f>'10 - Místnost (chodba) č. 10'!F35</f>
        <v>0</v>
      </c>
      <c r="BC64" s="95">
        <f>'10 - Místnost (chodba) č. 10'!F36</f>
        <v>0</v>
      </c>
      <c r="BD64" s="95">
        <f>'10 - Místnost (chodba) č. 10'!F37</f>
        <v>0</v>
      </c>
      <c r="BE64" s="95">
        <f>'10 - Místnost (chodba) č. 10'!F38</f>
        <v>0</v>
      </c>
      <c r="BF64" s="97">
        <f>'10 - Místnost (chodba) č. 10'!F39</f>
        <v>0</v>
      </c>
      <c r="BT64" s="98" t="s">
        <v>82</v>
      </c>
      <c r="BV64" s="98" t="s">
        <v>76</v>
      </c>
      <c r="BW64" s="98" t="s">
        <v>111</v>
      </c>
      <c r="BX64" s="98" t="s">
        <v>6</v>
      </c>
      <c r="CL64" s="98" t="s">
        <v>20</v>
      </c>
      <c r="CM64" s="98" t="s">
        <v>84</v>
      </c>
    </row>
    <row r="65" spans="1:91" s="7" customFormat="1" ht="16.5" customHeight="1">
      <c r="A65" s="88" t="s">
        <v>78</v>
      </c>
      <c r="B65" s="89"/>
      <c r="C65" s="90"/>
      <c r="D65" s="329" t="s">
        <v>112</v>
      </c>
      <c r="E65" s="329"/>
      <c r="F65" s="329"/>
      <c r="G65" s="329"/>
      <c r="H65" s="329"/>
      <c r="I65" s="91"/>
      <c r="J65" s="329" t="s">
        <v>113</v>
      </c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50">
        <f>'11 - Místnost č. 11'!K32</f>
        <v>0</v>
      </c>
      <c r="AH65" s="351"/>
      <c r="AI65" s="351"/>
      <c r="AJ65" s="351"/>
      <c r="AK65" s="351"/>
      <c r="AL65" s="351"/>
      <c r="AM65" s="351"/>
      <c r="AN65" s="350">
        <f t="shared" si="0"/>
        <v>0</v>
      </c>
      <c r="AO65" s="351"/>
      <c r="AP65" s="351"/>
      <c r="AQ65" s="92" t="s">
        <v>81</v>
      </c>
      <c r="AR65" s="93"/>
      <c r="AS65" s="94">
        <f>'11 - Místnost č. 11'!K30</f>
        <v>0</v>
      </c>
      <c r="AT65" s="95">
        <f>'11 - Místnost č. 11'!K31</f>
        <v>0</v>
      </c>
      <c r="AU65" s="95">
        <v>0</v>
      </c>
      <c r="AV65" s="95">
        <f t="shared" si="1"/>
        <v>0</v>
      </c>
      <c r="AW65" s="96">
        <f>'11 - Místnost č. 11'!T94</f>
        <v>0</v>
      </c>
      <c r="AX65" s="95">
        <f>'11 - Místnost č. 11'!K35</f>
        <v>0</v>
      </c>
      <c r="AY65" s="95">
        <f>'11 - Místnost č. 11'!K36</f>
        <v>0</v>
      </c>
      <c r="AZ65" s="95">
        <f>'11 - Místnost č. 11'!K37</f>
        <v>0</v>
      </c>
      <c r="BA65" s="95">
        <f>'11 - Místnost č. 11'!K38</f>
        <v>0</v>
      </c>
      <c r="BB65" s="95">
        <f>'11 - Místnost č. 11'!F35</f>
        <v>0</v>
      </c>
      <c r="BC65" s="95">
        <f>'11 - Místnost č. 11'!F36</f>
        <v>0</v>
      </c>
      <c r="BD65" s="95">
        <f>'11 - Místnost č. 11'!F37</f>
        <v>0</v>
      </c>
      <c r="BE65" s="95">
        <f>'11 - Místnost č. 11'!F38</f>
        <v>0</v>
      </c>
      <c r="BF65" s="97">
        <f>'11 - Místnost č. 11'!F39</f>
        <v>0</v>
      </c>
      <c r="BT65" s="98" t="s">
        <v>82</v>
      </c>
      <c r="BV65" s="98" t="s">
        <v>76</v>
      </c>
      <c r="BW65" s="98" t="s">
        <v>114</v>
      </c>
      <c r="BX65" s="98" t="s">
        <v>6</v>
      </c>
      <c r="CL65" s="98" t="s">
        <v>20</v>
      </c>
      <c r="CM65" s="98" t="s">
        <v>84</v>
      </c>
    </row>
    <row r="66" spans="1:91" s="7" customFormat="1" ht="16.5" customHeight="1">
      <c r="A66" s="88" t="s">
        <v>78</v>
      </c>
      <c r="B66" s="89"/>
      <c r="C66" s="90"/>
      <c r="D66" s="329" t="s">
        <v>115</v>
      </c>
      <c r="E66" s="329"/>
      <c r="F66" s="329"/>
      <c r="G66" s="329"/>
      <c r="H66" s="329"/>
      <c r="I66" s="91"/>
      <c r="J66" s="329" t="s">
        <v>116</v>
      </c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50">
        <f>'12 - elektroinstalace mís...'!K32</f>
        <v>0</v>
      </c>
      <c r="AH66" s="351"/>
      <c r="AI66" s="351"/>
      <c r="AJ66" s="351"/>
      <c r="AK66" s="351"/>
      <c r="AL66" s="351"/>
      <c r="AM66" s="351"/>
      <c r="AN66" s="350">
        <f t="shared" si="0"/>
        <v>0</v>
      </c>
      <c r="AO66" s="351"/>
      <c r="AP66" s="351"/>
      <c r="AQ66" s="92" t="s">
        <v>81</v>
      </c>
      <c r="AR66" s="93"/>
      <c r="AS66" s="94">
        <f>'12 - elektroinstalace mís...'!K30</f>
        <v>0</v>
      </c>
      <c r="AT66" s="95">
        <f>'12 - elektroinstalace mís...'!K31</f>
        <v>0</v>
      </c>
      <c r="AU66" s="95">
        <v>0</v>
      </c>
      <c r="AV66" s="95">
        <f t="shared" si="1"/>
        <v>0</v>
      </c>
      <c r="AW66" s="96">
        <f>'12 - elektroinstalace mís...'!T91</f>
        <v>0</v>
      </c>
      <c r="AX66" s="95">
        <f>'12 - elektroinstalace mís...'!K35</f>
        <v>0</v>
      </c>
      <c r="AY66" s="95">
        <f>'12 - elektroinstalace mís...'!K36</f>
        <v>0</v>
      </c>
      <c r="AZ66" s="95">
        <f>'12 - elektroinstalace mís...'!K37</f>
        <v>0</v>
      </c>
      <c r="BA66" s="95">
        <f>'12 - elektroinstalace mís...'!K38</f>
        <v>0</v>
      </c>
      <c r="BB66" s="95">
        <f>'12 - elektroinstalace mís...'!F35</f>
        <v>0</v>
      </c>
      <c r="BC66" s="95">
        <f>'12 - elektroinstalace mís...'!F36</f>
        <v>0</v>
      </c>
      <c r="BD66" s="95">
        <f>'12 - elektroinstalace mís...'!F37</f>
        <v>0</v>
      </c>
      <c r="BE66" s="95">
        <f>'12 - elektroinstalace mís...'!F38</f>
        <v>0</v>
      </c>
      <c r="BF66" s="97">
        <f>'12 - elektroinstalace mís...'!F39</f>
        <v>0</v>
      </c>
      <c r="BT66" s="98" t="s">
        <v>82</v>
      </c>
      <c r="BV66" s="98" t="s">
        <v>76</v>
      </c>
      <c r="BW66" s="98" t="s">
        <v>117</v>
      </c>
      <c r="BX66" s="98" t="s">
        <v>6</v>
      </c>
      <c r="CL66" s="98" t="s">
        <v>20</v>
      </c>
      <c r="CM66" s="98" t="s">
        <v>84</v>
      </c>
    </row>
    <row r="67" spans="1:91" s="7" customFormat="1" ht="16.5" customHeight="1">
      <c r="A67" s="88" t="s">
        <v>78</v>
      </c>
      <c r="B67" s="89"/>
      <c r="C67" s="90"/>
      <c r="D67" s="329" t="s">
        <v>118</v>
      </c>
      <c r="E67" s="329"/>
      <c r="F67" s="329"/>
      <c r="G67" s="329"/>
      <c r="H67" s="329"/>
      <c r="I67" s="91"/>
      <c r="J67" s="329" t="s">
        <v>119</v>
      </c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50">
        <f>'13 - elektroinstalace mís...'!K32</f>
        <v>0</v>
      </c>
      <c r="AH67" s="351"/>
      <c r="AI67" s="351"/>
      <c r="AJ67" s="351"/>
      <c r="AK67" s="351"/>
      <c r="AL67" s="351"/>
      <c r="AM67" s="351"/>
      <c r="AN67" s="350">
        <f t="shared" si="0"/>
        <v>0</v>
      </c>
      <c r="AO67" s="351"/>
      <c r="AP67" s="351"/>
      <c r="AQ67" s="92" t="s">
        <v>81</v>
      </c>
      <c r="AR67" s="93"/>
      <c r="AS67" s="94">
        <f>'13 - elektroinstalace mís...'!K30</f>
        <v>0</v>
      </c>
      <c r="AT67" s="95">
        <f>'13 - elektroinstalace mís...'!K31</f>
        <v>0</v>
      </c>
      <c r="AU67" s="95">
        <v>0</v>
      </c>
      <c r="AV67" s="95">
        <f t="shared" si="1"/>
        <v>0</v>
      </c>
      <c r="AW67" s="96">
        <f>'13 - elektroinstalace mís...'!T91</f>
        <v>0</v>
      </c>
      <c r="AX67" s="95">
        <f>'13 - elektroinstalace mís...'!K35</f>
        <v>0</v>
      </c>
      <c r="AY67" s="95">
        <f>'13 - elektroinstalace mís...'!K36</f>
        <v>0</v>
      </c>
      <c r="AZ67" s="95">
        <f>'13 - elektroinstalace mís...'!K37</f>
        <v>0</v>
      </c>
      <c r="BA67" s="95">
        <f>'13 - elektroinstalace mís...'!K38</f>
        <v>0</v>
      </c>
      <c r="BB67" s="95">
        <f>'13 - elektroinstalace mís...'!F35</f>
        <v>0</v>
      </c>
      <c r="BC67" s="95">
        <f>'13 - elektroinstalace mís...'!F36</f>
        <v>0</v>
      </c>
      <c r="BD67" s="95">
        <f>'13 - elektroinstalace mís...'!F37</f>
        <v>0</v>
      </c>
      <c r="BE67" s="95">
        <f>'13 - elektroinstalace mís...'!F38</f>
        <v>0</v>
      </c>
      <c r="BF67" s="97">
        <f>'13 - elektroinstalace mís...'!F39</f>
        <v>0</v>
      </c>
      <c r="BT67" s="98" t="s">
        <v>82</v>
      </c>
      <c r="BV67" s="98" t="s">
        <v>76</v>
      </c>
      <c r="BW67" s="98" t="s">
        <v>120</v>
      </c>
      <c r="BX67" s="98" t="s">
        <v>6</v>
      </c>
      <c r="CL67" s="98" t="s">
        <v>20</v>
      </c>
      <c r="CM67" s="98" t="s">
        <v>84</v>
      </c>
    </row>
    <row r="68" spans="1:91" s="7" customFormat="1" ht="24.75" customHeight="1">
      <c r="A68" s="88" t="s">
        <v>78</v>
      </c>
      <c r="B68" s="89"/>
      <c r="C68" s="90"/>
      <c r="D68" s="329" t="s">
        <v>121</v>
      </c>
      <c r="E68" s="329"/>
      <c r="F68" s="329"/>
      <c r="G68" s="329"/>
      <c r="H68" s="329"/>
      <c r="I68" s="91"/>
      <c r="J68" s="329" t="s">
        <v>122</v>
      </c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50">
        <f>'14 - elektroinstalace mís...'!K32</f>
        <v>0</v>
      </c>
      <c r="AH68" s="351"/>
      <c r="AI68" s="351"/>
      <c r="AJ68" s="351"/>
      <c r="AK68" s="351"/>
      <c r="AL68" s="351"/>
      <c r="AM68" s="351"/>
      <c r="AN68" s="350">
        <f t="shared" si="0"/>
        <v>0</v>
      </c>
      <c r="AO68" s="351"/>
      <c r="AP68" s="351"/>
      <c r="AQ68" s="92" t="s">
        <v>81</v>
      </c>
      <c r="AR68" s="93"/>
      <c r="AS68" s="94">
        <f>'14 - elektroinstalace mís...'!K30</f>
        <v>0</v>
      </c>
      <c r="AT68" s="95">
        <f>'14 - elektroinstalace mís...'!K31</f>
        <v>0</v>
      </c>
      <c r="AU68" s="95">
        <v>0</v>
      </c>
      <c r="AV68" s="95">
        <f t="shared" si="1"/>
        <v>0</v>
      </c>
      <c r="AW68" s="96">
        <f>'14 - elektroinstalace mís...'!T91</f>
        <v>0</v>
      </c>
      <c r="AX68" s="95">
        <f>'14 - elektroinstalace mís...'!K35</f>
        <v>0</v>
      </c>
      <c r="AY68" s="95">
        <f>'14 - elektroinstalace mís...'!K36</f>
        <v>0</v>
      </c>
      <c r="AZ68" s="95">
        <f>'14 - elektroinstalace mís...'!K37</f>
        <v>0</v>
      </c>
      <c r="BA68" s="95">
        <f>'14 - elektroinstalace mís...'!K38</f>
        <v>0</v>
      </c>
      <c r="BB68" s="95">
        <f>'14 - elektroinstalace mís...'!F35</f>
        <v>0</v>
      </c>
      <c r="BC68" s="95">
        <f>'14 - elektroinstalace mís...'!F36</f>
        <v>0</v>
      </c>
      <c r="BD68" s="95">
        <f>'14 - elektroinstalace mís...'!F37</f>
        <v>0</v>
      </c>
      <c r="BE68" s="95">
        <f>'14 - elektroinstalace mís...'!F38</f>
        <v>0</v>
      </c>
      <c r="BF68" s="97">
        <f>'14 - elektroinstalace mís...'!F39</f>
        <v>0</v>
      </c>
      <c r="BT68" s="98" t="s">
        <v>82</v>
      </c>
      <c r="BV68" s="98" t="s">
        <v>76</v>
      </c>
      <c r="BW68" s="98" t="s">
        <v>123</v>
      </c>
      <c r="BX68" s="98" t="s">
        <v>6</v>
      </c>
      <c r="CL68" s="98" t="s">
        <v>20</v>
      </c>
      <c r="CM68" s="98" t="s">
        <v>84</v>
      </c>
    </row>
    <row r="69" spans="1:91" s="7" customFormat="1" ht="16.5" customHeight="1">
      <c r="A69" s="88" t="s">
        <v>78</v>
      </c>
      <c r="B69" s="89"/>
      <c r="C69" s="90"/>
      <c r="D69" s="329" t="s">
        <v>9</v>
      </c>
      <c r="E69" s="329"/>
      <c r="F69" s="329"/>
      <c r="G69" s="329"/>
      <c r="H69" s="329"/>
      <c r="I69" s="91"/>
      <c r="J69" s="329" t="s">
        <v>124</v>
      </c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50">
        <f>'15 - elektroinstalace mís...'!K32</f>
        <v>0</v>
      </c>
      <c r="AH69" s="351"/>
      <c r="AI69" s="351"/>
      <c r="AJ69" s="351"/>
      <c r="AK69" s="351"/>
      <c r="AL69" s="351"/>
      <c r="AM69" s="351"/>
      <c r="AN69" s="350">
        <f t="shared" si="0"/>
        <v>0</v>
      </c>
      <c r="AO69" s="351"/>
      <c r="AP69" s="351"/>
      <c r="AQ69" s="92" t="s">
        <v>81</v>
      </c>
      <c r="AR69" s="93"/>
      <c r="AS69" s="94">
        <f>'15 - elektroinstalace mís...'!K30</f>
        <v>0</v>
      </c>
      <c r="AT69" s="95">
        <f>'15 - elektroinstalace mís...'!K31</f>
        <v>0</v>
      </c>
      <c r="AU69" s="95">
        <v>0</v>
      </c>
      <c r="AV69" s="95">
        <f t="shared" si="1"/>
        <v>0</v>
      </c>
      <c r="AW69" s="96">
        <f>'15 - elektroinstalace mís...'!T91</f>
        <v>0</v>
      </c>
      <c r="AX69" s="95">
        <f>'15 - elektroinstalace mís...'!K35</f>
        <v>0</v>
      </c>
      <c r="AY69" s="95">
        <f>'15 - elektroinstalace mís...'!K36</f>
        <v>0</v>
      </c>
      <c r="AZ69" s="95">
        <f>'15 - elektroinstalace mís...'!K37</f>
        <v>0</v>
      </c>
      <c r="BA69" s="95">
        <f>'15 - elektroinstalace mís...'!K38</f>
        <v>0</v>
      </c>
      <c r="BB69" s="95">
        <f>'15 - elektroinstalace mís...'!F35</f>
        <v>0</v>
      </c>
      <c r="BC69" s="95">
        <f>'15 - elektroinstalace mís...'!F36</f>
        <v>0</v>
      </c>
      <c r="BD69" s="95">
        <f>'15 - elektroinstalace mís...'!F37</f>
        <v>0</v>
      </c>
      <c r="BE69" s="95">
        <f>'15 - elektroinstalace mís...'!F38</f>
        <v>0</v>
      </c>
      <c r="BF69" s="97">
        <f>'15 - elektroinstalace mís...'!F39</f>
        <v>0</v>
      </c>
      <c r="BT69" s="98" t="s">
        <v>82</v>
      </c>
      <c r="BV69" s="98" t="s">
        <v>76</v>
      </c>
      <c r="BW69" s="98" t="s">
        <v>125</v>
      </c>
      <c r="BX69" s="98" t="s">
        <v>6</v>
      </c>
      <c r="CL69" s="98" t="s">
        <v>20</v>
      </c>
      <c r="CM69" s="98" t="s">
        <v>84</v>
      </c>
    </row>
    <row r="70" spans="1:91" s="7" customFormat="1" ht="16.5" customHeight="1">
      <c r="A70" s="88" t="s">
        <v>78</v>
      </c>
      <c r="B70" s="89"/>
      <c r="C70" s="90"/>
      <c r="D70" s="329" t="s">
        <v>126</v>
      </c>
      <c r="E70" s="329"/>
      <c r="F70" s="329"/>
      <c r="G70" s="329"/>
      <c r="H70" s="329"/>
      <c r="I70" s="91"/>
      <c r="J70" s="329" t="s">
        <v>127</v>
      </c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50">
        <f>'16 - elektroinstalace mís...'!K32</f>
        <v>0</v>
      </c>
      <c r="AH70" s="351"/>
      <c r="AI70" s="351"/>
      <c r="AJ70" s="351"/>
      <c r="AK70" s="351"/>
      <c r="AL70" s="351"/>
      <c r="AM70" s="351"/>
      <c r="AN70" s="350">
        <f t="shared" si="0"/>
        <v>0</v>
      </c>
      <c r="AO70" s="351"/>
      <c r="AP70" s="351"/>
      <c r="AQ70" s="92" t="s">
        <v>81</v>
      </c>
      <c r="AR70" s="93"/>
      <c r="AS70" s="94">
        <f>'16 - elektroinstalace mís...'!K30</f>
        <v>0</v>
      </c>
      <c r="AT70" s="95">
        <f>'16 - elektroinstalace mís...'!K31</f>
        <v>0</v>
      </c>
      <c r="AU70" s="95">
        <v>0</v>
      </c>
      <c r="AV70" s="95">
        <f t="shared" si="1"/>
        <v>0</v>
      </c>
      <c r="AW70" s="96">
        <f>'16 - elektroinstalace mís...'!T91</f>
        <v>0</v>
      </c>
      <c r="AX70" s="95">
        <f>'16 - elektroinstalace mís...'!K35</f>
        <v>0</v>
      </c>
      <c r="AY70" s="95">
        <f>'16 - elektroinstalace mís...'!K36</f>
        <v>0</v>
      </c>
      <c r="AZ70" s="95">
        <f>'16 - elektroinstalace mís...'!K37</f>
        <v>0</v>
      </c>
      <c r="BA70" s="95">
        <f>'16 - elektroinstalace mís...'!K38</f>
        <v>0</v>
      </c>
      <c r="BB70" s="95">
        <f>'16 - elektroinstalace mís...'!F35</f>
        <v>0</v>
      </c>
      <c r="BC70" s="95">
        <f>'16 - elektroinstalace mís...'!F36</f>
        <v>0</v>
      </c>
      <c r="BD70" s="95">
        <f>'16 - elektroinstalace mís...'!F37</f>
        <v>0</v>
      </c>
      <c r="BE70" s="95">
        <f>'16 - elektroinstalace mís...'!F38</f>
        <v>0</v>
      </c>
      <c r="BF70" s="97">
        <f>'16 - elektroinstalace mís...'!F39</f>
        <v>0</v>
      </c>
      <c r="BT70" s="98" t="s">
        <v>82</v>
      </c>
      <c r="BV70" s="98" t="s">
        <v>76</v>
      </c>
      <c r="BW70" s="98" t="s">
        <v>128</v>
      </c>
      <c r="BX70" s="98" t="s">
        <v>6</v>
      </c>
      <c r="CL70" s="98" t="s">
        <v>20</v>
      </c>
      <c r="CM70" s="98" t="s">
        <v>84</v>
      </c>
    </row>
    <row r="71" spans="1:91" s="7" customFormat="1" ht="16.5" customHeight="1">
      <c r="A71" s="88" t="s">
        <v>78</v>
      </c>
      <c r="B71" s="89"/>
      <c r="C71" s="90"/>
      <c r="D71" s="329" t="s">
        <v>129</v>
      </c>
      <c r="E71" s="329"/>
      <c r="F71" s="329"/>
      <c r="G71" s="329"/>
      <c r="H71" s="329"/>
      <c r="I71" s="91"/>
      <c r="J71" s="329" t="s">
        <v>130</v>
      </c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50">
        <f>'17 - elektroinstalace mís...'!K32</f>
        <v>0</v>
      </c>
      <c r="AH71" s="351"/>
      <c r="AI71" s="351"/>
      <c r="AJ71" s="351"/>
      <c r="AK71" s="351"/>
      <c r="AL71" s="351"/>
      <c r="AM71" s="351"/>
      <c r="AN71" s="350">
        <f t="shared" si="0"/>
        <v>0</v>
      </c>
      <c r="AO71" s="351"/>
      <c r="AP71" s="351"/>
      <c r="AQ71" s="92" t="s">
        <v>81</v>
      </c>
      <c r="AR71" s="93"/>
      <c r="AS71" s="94">
        <f>'17 - elektroinstalace mís...'!K30</f>
        <v>0</v>
      </c>
      <c r="AT71" s="95">
        <f>'17 - elektroinstalace mís...'!K31</f>
        <v>0</v>
      </c>
      <c r="AU71" s="95">
        <v>0</v>
      </c>
      <c r="AV71" s="95">
        <f t="shared" si="1"/>
        <v>0</v>
      </c>
      <c r="AW71" s="96">
        <f>'17 - elektroinstalace mís...'!T91</f>
        <v>0</v>
      </c>
      <c r="AX71" s="95">
        <f>'17 - elektroinstalace mís...'!K35</f>
        <v>0</v>
      </c>
      <c r="AY71" s="95">
        <f>'17 - elektroinstalace mís...'!K36</f>
        <v>0</v>
      </c>
      <c r="AZ71" s="95">
        <f>'17 - elektroinstalace mís...'!K37</f>
        <v>0</v>
      </c>
      <c r="BA71" s="95">
        <f>'17 - elektroinstalace mís...'!K38</f>
        <v>0</v>
      </c>
      <c r="BB71" s="95">
        <f>'17 - elektroinstalace mís...'!F35</f>
        <v>0</v>
      </c>
      <c r="BC71" s="95">
        <f>'17 - elektroinstalace mís...'!F36</f>
        <v>0</v>
      </c>
      <c r="BD71" s="95">
        <f>'17 - elektroinstalace mís...'!F37</f>
        <v>0</v>
      </c>
      <c r="BE71" s="95">
        <f>'17 - elektroinstalace mís...'!F38</f>
        <v>0</v>
      </c>
      <c r="BF71" s="97">
        <f>'17 - elektroinstalace mís...'!F39</f>
        <v>0</v>
      </c>
      <c r="BT71" s="98" t="s">
        <v>82</v>
      </c>
      <c r="BV71" s="98" t="s">
        <v>76</v>
      </c>
      <c r="BW71" s="98" t="s">
        <v>131</v>
      </c>
      <c r="BX71" s="98" t="s">
        <v>6</v>
      </c>
      <c r="CL71" s="98" t="s">
        <v>20</v>
      </c>
      <c r="CM71" s="98" t="s">
        <v>84</v>
      </c>
    </row>
    <row r="72" spans="1:91" s="7" customFormat="1" ht="16.5" customHeight="1">
      <c r="A72" s="88" t="s">
        <v>78</v>
      </c>
      <c r="B72" s="89"/>
      <c r="C72" s="90"/>
      <c r="D72" s="329" t="s">
        <v>132</v>
      </c>
      <c r="E72" s="329"/>
      <c r="F72" s="329"/>
      <c r="G72" s="329"/>
      <c r="H72" s="329"/>
      <c r="I72" s="91"/>
      <c r="J72" s="329" t="s">
        <v>133</v>
      </c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50">
        <f>'18 - elektroinstalace mís...'!K32</f>
        <v>0</v>
      </c>
      <c r="AH72" s="351"/>
      <c r="AI72" s="351"/>
      <c r="AJ72" s="351"/>
      <c r="AK72" s="351"/>
      <c r="AL72" s="351"/>
      <c r="AM72" s="351"/>
      <c r="AN72" s="350">
        <f t="shared" si="0"/>
        <v>0</v>
      </c>
      <c r="AO72" s="351"/>
      <c r="AP72" s="351"/>
      <c r="AQ72" s="92" t="s">
        <v>81</v>
      </c>
      <c r="AR72" s="93"/>
      <c r="AS72" s="94">
        <f>'18 - elektroinstalace mís...'!K30</f>
        <v>0</v>
      </c>
      <c r="AT72" s="95">
        <f>'18 - elektroinstalace mís...'!K31</f>
        <v>0</v>
      </c>
      <c r="AU72" s="95">
        <v>0</v>
      </c>
      <c r="AV72" s="95">
        <f t="shared" si="1"/>
        <v>0</v>
      </c>
      <c r="AW72" s="96">
        <f>'18 - elektroinstalace mís...'!T91</f>
        <v>0</v>
      </c>
      <c r="AX72" s="95">
        <f>'18 - elektroinstalace mís...'!K35</f>
        <v>0</v>
      </c>
      <c r="AY72" s="95">
        <f>'18 - elektroinstalace mís...'!K36</f>
        <v>0</v>
      </c>
      <c r="AZ72" s="95">
        <f>'18 - elektroinstalace mís...'!K37</f>
        <v>0</v>
      </c>
      <c r="BA72" s="95">
        <f>'18 - elektroinstalace mís...'!K38</f>
        <v>0</v>
      </c>
      <c r="BB72" s="95">
        <f>'18 - elektroinstalace mís...'!F35</f>
        <v>0</v>
      </c>
      <c r="BC72" s="95">
        <f>'18 - elektroinstalace mís...'!F36</f>
        <v>0</v>
      </c>
      <c r="BD72" s="95">
        <f>'18 - elektroinstalace mís...'!F37</f>
        <v>0</v>
      </c>
      <c r="BE72" s="95">
        <f>'18 - elektroinstalace mís...'!F38</f>
        <v>0</v>
      </c>
      <c r="BF72" s="97">
        <f>'18 - elektroinstalace mís...'!F39</f>
        <v>0</v>
      </c>
      <c r="BT72" s="98" t="s">
        <v>82</v>
      </c>
      <c r="BV72" s="98" t="s">
        <v>76</v>
      </c>
      <c r="BW72" s="98" t="s">
        <v>134</v>
      </c>
      <c r="BX72" s="98" t="s">
        <v>6</v>
      </c>
      <c r="CL72" s="98" t="s">
        <v>20</v>
      </c>
      <c r="CM72" s="98" t="s">
        <v>84</v>
      </c>
    </row>
    <row r="73" spans="1:91" s="7" customFormat="1" ht="16.5" customHeight="1">
      <c r="A73" s="88" t="s">
        <v>78</v>
      </c>
      <c r="B73" s="89"/>
      <c r="C73" s="90"/>
      <c r="D73" s="329" t="s">
        <v>135</v>
      </c>
      <c r="E73" s="329"/>
      <c r="F73" s="329"/>
      <c r="G73" s="329"/>
      <c r="H73" s="329"/>
      <c r="I73" s="91"/>
      <c r="J73" s="329" t="s">
        <v>136</v>
      </c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50">
        <f>'19 - elektroinstalace mís...'!K32</f>
        <v>0</v>
      </c>
      <c r="AH73" s="351"/>
      <c r="AI73" s="351"/>
      <c r="AJ73" s="351"/>
      <c r="AK73" s="351"/>
      <c r="AL73" s="351"/>
      <c r="AM73" s="351"/>
      <c r="AN73" s="350">
        <f t="shared" si="0"/>
        <v>0</v>
      </c>
      <c r="AO73" s="351"/>
      <c r="AP73" s="351"/>
      <c r="AQ73" s="92" t="s">
        <v>81</v>
      </c>
      <c r="AR73" s="93"/>
      <c r="AS73" s="94">
        <f>'19 - elektroinstalace mís...'!K30</f>
        <v>0</v>
      </c>
      <c r="AT73" s="95">
        <f>'19 - elektroinstalace mís...'!K31</f>
        <v>0</v>
      </c>
      <c r="AU73" s="95">
        <v>0</v>
      </c>
      <c r="AV73" s="95">
        <f t="shared" si="1"/>
        <v>0</v>
      </c>
      <c r="AW73" s="96">
        <f>'19 - elektroinstalace mís...'!T91</f>
        <v>0</v>
      </c>
      <c r="AX73" s="95">
        <f>'19 - elektroinstalace mís...'!K35</f>
        <v>0</v>
      </c>
      <c r="AY73" s="95">
        <f>'19 - elektroinstalace mís...'!K36</f>
        <v>0</v>
      </c>
      <c r="AZ73" s="95">
        <f>'19 - elektroinstalace mís...'!K37</f>
        <v>0</v>
      </c>
      <c r="BA73" s="95">
        <f>'19 - elektroinstalace mís...'!K38</f>
        <v>0</v>
      </c>
      <c r="BB73" s="95">
        <f>'19 - elektroinstalace mís...'!F35</f>
        <v>0</v>
      </c>
      <c r="BC73" s="95">
        <f>'19 - elektroinstalace mís...'!F36</f>
        <v>0</v>
      </c>
      <c r="BD73" s="95">
        <f>'19 - elektroinstalace mís...'!F37</f>
        <v>0</v>
      </c>
      <c r="BE73" s="95">
        <f>'19 - elektroinstalace mís...'!F38</f>
        <v>0</v>
      </c>
      <c r="BF73" s="97">
        <f>'19 - elektroinstalace mís...'!F39</f>
        <v>0</v>
      </c>
      <c r="BT73" s="98" t="s">
        <v>82</v>
      </c>
      <c r="BV73" s="98" t="s">
        <v>76</v>
      </c>
      <c r="BW73" s="98" t="s">
        <v>137</v>
      </c>
      <c r="BX73" s="98" t="s">
        <v>6</v>
      </c>
      <c r="CL73" s="98" t="s">
        <v>20</v>
      </c>
      <c r="CM73" s="98" t="s">
        <v>84</v>
      </c>
    </row>
    <row r="74" spans="1:91" s="7" customFormat="1" ht="16.5" customHeight="1">
      <c r="A74" s="88" t="s">
        <v>78</v>
      </c>
      <c r="B74" s="89"/>
      <c r="C74" s="90"/>
      <c r="D74" s="329" t="s">
        <v>138</v>
      </c>
      <c r="E74" s="329"/>
      <c r="F74" s="329"/>
      <c r="G74" s="329"/>
      <c r="H74" s="329"/>
      <c r="I74" s="91"/>
      <c r="J74" s="329" t="s">
        <v>139</v>
      </c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50">
        <f>'20 - elektroinstalace mís...'!K32</f>
        <v>0</v>
      </c>
      <c r="AH74" s="351"/>
      <c r="AI74" s="351"/>
      <c r="AJ74" s="351"/>
      <c r="AK74" s="351"/>
      <c r="AL74" s="351"/>
      <c r="AM74" s="351"/>
      <c r="AN74" s="350">
        <f t="shared" si="0"/>
        <v>0</v>
      </c>
      <c r="AO74" s="351"/>
      <c r="AP74" s="351"/>
      <c r="AQ74" s="92" t="s">
        <v>81</v>
      </c>
      <c r="AR74" s="93"/>
      <c r="AS74" s="94">
        <f>'20 - elektroinstalace mís...'!K30</f>
        <v>0</v>
      </c>
      <c r="AT74" s="95">
        <f>'20 - elektroinstalace mís...'!K31</f>
        <v>0</v>
      </c>
      <c r="AU74" s="95">
        <v>0</v>
      </c>
      <c r="AV74" s="95">
        <f t="shared" si="1"/>
        <v>0</v>
      </c>
      <c r="AW74" s="96">
        <f>'20 - elektroinstalace mís...'!T91</f>
        <v>0</v>
      </c>
      <c r="AX74" s="95">
        <f>'20 - elektroinstalace mís...'!K35</f>
        <v>0</v>
      </c>
      <c r="AY74" s="95">
        <f>'20 - elektroinstalace mís...'!K36</f>
        <v>0</v>
      </c>
      <c r="AZ74" s="95">
        <f>'20 - elektroinstalace mís...'!K37</f>
        <v>0</v>
      </c>
      <c r="BA74" s="95">
        <f>'20 - elektroinstalace mís...'!K38</f>
        <v>0</v>
      </c>
      <c r="BB74" s="95">
        <f>'20 - elektroinstalace mís...'!F35</f>
        <v>0</v>
      </c>
      <c r="BC74" s="95">
        <f>'20 - elektroinstalace mís...'!F36</f>
        <v>0</v>
      </c>
      <c r="BD74" s="95">
        <f>'20 - elektroinstalace mís...'!F37</f>
        <v>0</v>
      </c>
      <c r="BE74" s="95">
        <f>'20 - elektroinstalace mís...'!F38</f>
        <v>0</v>
      </c>
      <c r="BF74" s="97">
        <f>'20 - elektroinstalace mís...'!F39</f>
        <v>0</v>
      </c>
      <c r="BT74" s="98" t="s">
        <v>82</v>
      </c>
      <c r="BV74" s="98" t="s">
        <v>76</v>
      </c>
      <c r="BW74" s="98" t="s">
        <v>140</v>
      </c>
      <c r="BX74" s="98" t="s">
        <v>6</v>
      </c>
      <c r="CL74" s="98" t="s">
        <v>20</v>
      </c>
      <c r="CM74" s="98" t="s">
        <v>84</v>
      </c>
    </row>
    <row r="75" spans="1:91" s="7" customFormat="1" ht="24.75" customHeight="1">
      <c r="A75" s="88" t="s">
        <v>78</v>
      </c>
      <c r="B75" s="89"/>
      <c r="C75" s="90"/>
      <c r="D75" s="329" t="s">
        <v>8</v>
      </c>
      <c r="E75" s="329"/>
      <c r="F75" s="329"/>
      <c r="G75" s="329"/>
      <c r="H75" s="329"/>
      <c r="I75" s="91"/>
      <c r="J75" s="329" t="s">
        <v>141</v>
      </c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50">
        <f>'21 - elektroinstalace mís...'!K32</f>
        <v>0</v>
      </c>
      <c r="AH75" s="351"/>
      <c r="AI75" s="351"/>
      <c r="AJ75" s="351"/>
      <c r="AK75" s="351"/>
      <c r="AL75" s="351"/>
      <c r="AM75" s="351"/>
      <c r="AN75" s="350">
        <f t="shared" si="0"/>
        <v>0</v>
      </c>
      <c r="AO75" s="351"/>
      <c r="AP75" s="351"/>
      <c r="AQ75" s="92" t="s">
        <v>81</v>
      </c>
      <c r="AR75" s="93"/>
      <c r="AS75" s="94">
        <f>'21 - elektroinstalace mís...'!K30</f>
        <v>0</v>
      </c>
      <c r="AT75" s="95">
        <f>'21 - elektroinstalace mís...'!K31</f>
        <v>0</v>
      </c>
      <c r="AU75" s="95">
        <v>0</v>
      </c>
      <c r="AV75" s="95">
        <f t="shared" si="1"/>
        <v>0</v>
      </c>
      <c r="AW75" s="96">
        <f>'21 - elektroinstalace mís...'!T89</f>
        <v>0</v>
      </c>
      <c r="AX75" s="95">
        <f>'21 - elektroinstalace mís...'!K35</f>
        <v>0</v>
      </c>
      <c r="AY75" s="95">
        <f>'21 - elektroinstalace mís...'!K36</f>
        <v>0</v>
      </c>
      <c r="AZ75" s="95">
        <f>'21 - elektroinstalace mís...'!K37</f>
        <v>0</v>
      </c>
      <c r="BA75" s="95">
        <f>'21 - elektroinstalace mís...'!K38</f>
        <v>0</v>
      </c>
      <c r="BB75" s="95">
        <f>'21 - elektroinstalace mís...'!F35</f>
        <v>0</v>
      </c>
      <c r="BC75" s="95">
        <f>'21 - elektroinstalace mís...'!F36</f>
        <v>0</v>
      </c>
      <c r="BD75" s="95">
        <f>'21 - elektroinstalace mís...'!F37</f>
        <v>0</v>
      </c>
      <c r="BE75" s="95">
        <f>'21 - elektroinstalace mís...'!F38</f>
        <v>0</v>
      </c>
      <c r="BF75" s="97">
        <f>'21 - elektroinstalace mís...'!F39</f>
        <v>0</v>
      </c>
      <c r="BT75" s="98" t="s">
        <v>82</v>
      </c>
      <c r="BV75" s="98" t="s">
        <v>76</v>
      </c>
      <c r="BW75" s="98" t="s">
        <v>142</v>
      </c>
      <c r="BX75" s="98" t="s">
        <v>6</v>
      </c>
      <c r="CL75" s="98" t="s">
        <v>20</v>
      </c>
      <c r="CM75" s="98" t="s">
        <v>84</v>
      </c>
    </row>
    <row r="76" spans="1:91" s="7" customFormat="1" ht="16.5" customHeight="1">
      <c r="A76" s="88" t="s">
        <v>78</v>
      </c>
      <c r="B76" s="89"/>
      <c r="C76" s="90"/>
      <c r="D76" s="329" t="s">
        <v>143</v>
      </c>
      <c r="E76" s="329"/>
      <c r="F76" s="329"/>
      <c r="G76" s="329"/>
      <c r="H76" s="329"/>
      <c r="I76" s="91"/>
      <c r="J76" s="329" t="s">
        <v>144</v>
      </c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50">
        <f>'22 - elektroinstalace mís...'!K32</f>
        <v>0</v>
      </c>
      <c r="AH76" s="351"/>
      <c r="AI76" s="351"/>
      <c r="AJ76" s="351"/>
      <c r="AK76" s="351"/>
      <c r="AL76" s="351"/>
      <c r="AM76" s="351"/>
      <c r="AN76" s="350">
        <f t="shared" si="0"/>
        <v>0</v>
      </c>
      <c r="AO76" s="351"/>
      <c r="AP76" s="351"/>
      <c r="AQ76" s="92" t="s">
        <v>81</v>
      </c>
      <c r="AR76" s="93"/>
      <c r="AS76" s="99">
        <f>'22 - elektroinstalace mís...'!K30</f>
        <v>0</v>
      </c>
      <c r="AT76" s="100">
        <f>'22 - elektroinstalace mís...'!K31</f>
        <v>0</v>
      </c>
      <c r="AU76" s="100">
        <v>0</v>
      </c>
      <c r="AV76" s="100">
        <f t="shared" si="1"/>
        <v>0</v>
      </c>
      <c r="AW76" s="101">
        <f>'22 - elektroinstalace mís...'!T91</f>
        <v>0</v>
      </c>
      <c r="AX76" s="100">
        <f>'22 - elektroinstalace mís...'!K35</f>
        <v>0</v>
      </c>
      <c r="AY76" s="100">
        <f>'22 - elektroinstalace mís...'!K36</f>
        <v>0</v>
      </c>
      <c r="AZ76" s="100">
        <f>'22 - elektroinstalace mís...'!K37</f>
        <v>0</v>
      </c>
      <c r="BA76" s="100">
        <f>'22 - elektroinstalace mís...'!K38</f>
        <v>0</v>
      </c>
      <c r="BB76" s="100">
        <f>'22 - elektroinstalace mís...'!F35</f>
        <v>0</v>
      </c>
      <c r="BC76" s="100">
        <f>'22 - elektroinstalace mís...'!F36</f>
        <v>0</v>
      </c>
      <c r="BD76" s="100">
        <f>'22 - elektroinstalace mís...'!F37</f>
        <v>0</v>
      </c>
      <c r="BE76" s="100">
        <f>'22 - elektroinstalace mís...'!F38</f>
        <v>0</v>
      </c>
      <c r="BF76" s="102">
        <f>'22 - elektroinstalace mís...'!F39</f>
        <v>0</v>
      </c>
      <c r="BT76" s="98" t="s">
        <v>82</v>
      </c>
      <c r="BV76" s="98" t="s">
        <v>76</v>
      </c>
      <c r="BW76" s="98" t="s">
        <v>145</v>
      </c>
      <c r="BX76" s="98" t="s">
        <v>6</v>
      </c>
      <c r="CL76" s="98" t="s">
        <v>20</v>
      </c>
      <c r="CM76" s="98" t="s">
        <v>84</v>
      </c>
    </row>
    <row r="77" spans="1:91" s="2" customFormat="1" ht="30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40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9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0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</sheetData>
  <sheetProtection algorithmName="SHA-512" hashValue="8tSIuCm3FJLGjBCq7jxlhE2yNPadKoDKKYxc1lj1Zdc323CHbNSwGALI1x2jGB6UhLOTqgoqthIAqGpWVMbgiQ==" saltValue="qJkua+uMLGj7+hx/tY7fHl99TRCg6/0QCExCQlWZzCYjFzCJEtdqKY4wYaZGwk0YlRYst0Tya40pjyhMUKXqXg==" spinCount="100000" sheet="1" objects="1" scenarios="1" formatColumns="0" formatRows="0"/>
  <mergeCells count="126">
    <mergeCell ref="J63:AF63"/>
    <mergeCell ref="J65:AF65"/>
    <mergeCell ref="J60:AF60"/>
    <mergeCell ref="L45:AO45"/>
    <mergeCell ref="AM50:AP50"/>
    <mergeCell ref="AM49:AP49"/>
    <mergeCell ref="AM47:AN47"/>
    <mergeCell ref="AS49:AT5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I52:AF52"/>
    <mergeCell ref="J69:AF69"/>
    <mergeCell ref="J64:AF64"/>
    <mergeCell ref="J71:AF71"/>
    <mergeCell ref="J72:AF72"/>
    <mergeCell ref="J73:AF73"/>
    <mergeCell ref="J74:AF74"/>
    <mergeCell ref="J75:AF75"/>
    <mergeCell ref="J70:AF70"/>
    <mergeCell ref="J68:AF68"/>
    <mergeCell ref="J76:AF76"/>
    <mergeCell ref="J66:AF66"/>
    <mergeCell ref="J55:AF55"/>
    <mergeCell ref="J56:AF56"/>
    <mergeCell ref="J67:AF67"/>
    <mergeCell ref="J58:AF58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K33:AO33"/>
    <mergeCell ref="L33:P33"/>
    <mergeCell ref="W33:AE33"/>
    <mergeCell ref="AK35:AO35"/>
    <mergeCell ref="X35:AB35"/>
    <mergeCell ref="AR2:BG2"/>
    <mergeCell ref="AG61:AM61"/>
    <mergeCell ref="AN61:AP61"/>
    <mergeCell ref="AG62:AM62"/>
    <mergeCell ref="AN62:AP62"/>
    <mergeCell ref="J59:AF59"/>
    <mergeCell ref="J57:AF57"/>
    <mergeCell ref="J61:AF61"/>
    <mergeCell ref="J62:AF6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76:H76"/>
    <mergeCell ref="D72:H72"/>
    <mergeCell ref="D65:H65"/>
    <mergeCell ref="D56:H56"/>
    <mergeCell ref="D55:H55"/>
    <mergeCell ref="D73:H73"/>
    <mergeCell ref="D68:H68"/>
    <mergeCell ref="D74:H74"/>
    <mergeCell ref="D75:H75"/>
    <mergeCell ref="D66:H66"/>
    <mergeCell ref="D63:H63"/>
    <mergeCell ref="C52:G52"/>
    <mergeCell ref="D57:H57"/>
    <mergeCell ref="D69:H69"/>
    <mergeCell ref="D62:H62"/>
    <mergeCell ref="D64:H64"/>
    <mergeCell ref="D61:H61"/>
    <mergeCell ref="D70:H70"/>
    <mergeCell ref="D60:H60"/>
    <mergeCell ref="D71:H71"/>
    <mergeCell ref="D67:H67"/>
    <mergeCell ref="D59:H59"/>
    <mergeCell ref="D58:H58"/>
  </mergeCells>
  <hyperlinks>
    <hyperlink ref="A55" location="'01 - Místnost č. 1'!C2" display="/"/>
    <hyperlink ref="A56" location="'02 - Místnost č. 2'!C2" display="/"/>
    <hyperlink ref="A57" location="'03 - Místnost (chodba) č. 3'!C2" display="/"/>
    <hyperlink ref="A58" location="'04 - Místnost č. 4'!C2" display="/"/>
    <hyperlink ref="A59" location="'05 - Místnost č. 5'!C2" display="/"/>
    <hyperlink ref="A60" location="'06 - Místnost č. 6'!C2" display="/"/>
    <hyperlink ref="A61" location="'07 - Místnost č. 7'!C2" display="/"/>
    <hyperlink ref="A62" location="'08 - Místnost č. 8'!C2" display="/"/>
    <hyperlink ref="A63" location="'09 - Místnost č. 9'!C2" display="/"/>
    <hyperlink ref="A64" location="'10 - Místnost (chodba) č. 10'!C2" display="/"/>
    <hyperlink ref="A65" location="'11 - Místnost č. 11'!C2" display="/"/>
    <hyperlink ref="A66" location="'12 - elektroinstalace mís...'!C2" display="/"/>
    <hyperlink ref="A67" location="'13 - elektroinstalace mís...'!C2" display="/"/>
    <hyperlink ref="A68" location="'14 - elektroinstalace mís...'!C2" display="/"/>
    <hyperlink ref="A69" location="'15 - elektroinstalace mís...'!C2" display="/"/>
    <hyperlink ref="A70" location="'16 - elektroinstalace mís...'!C2" display="/"/>
    <hyperlink ref="A71" location="'17 - elektroinstalace mís...'!C2" display="/"/>
    <hyperlink ref="A72" location="'18 - elektroinstalace mís...'!C2" display="/"/>
    <hyperlink ref="A73" location="'19 - elektroinstalace mís...'!C2" display="/"/>
    <hyperlink ref="A74" location="'20 - elektroinstalace mís...'!C2" display="/"/>
    <hyperlink ref="A75" location="'21 - elektroinstalace mís...'!C2" display="/"/>
    <hyperlink ref="A76" location="'22 - elektroinstalace mís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148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ROUND((SUM(BE94:BE325)),  2)</f>
        <v>0</v>
      </c>
      <c r="G35" s="35"/>
      <c r="H35" s="35"/>
      <c r="I35" s="120">
        <v>0.21</v>
      </c>
      <c r="J35" s="35"/>
      <c r="K35" s="115">
        <f>ROUND(((SUM(BE94:BE325))*I35),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ROUND((SUM(BF94:BF325)),  2)</f>
        <v>0</v>
      </c>
      <c r="G36" s="35"/>
      <c r="H36" s="35"/>
      <c r="I36" s="120">
        <v>0.15</v>
      </c>
      <c r="J36" s="35"/>
      <c r="K36" s="115">
        <f>ROUND(((SUM(BF94:BF325))*I36),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ROUND((SUM(BG94:BG325)),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ROUND((SUM(BH94:BH325)),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ROUND((SUM(BI94:BI325)),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01 - Místnost č. 1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Q144</f>
        <v>0</v>
      </c>
      <c r="J65" s="146">
        <f>R144</f>
        <v>0</v>
      </c>
      <c r="K65" s="146">
        <f>K144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Q161</f>
        <v>0</v>
      </c>
      <c r="J66" s="146">
        <f>R161</f>
        <v>0</v>
      </c>
      <c r="K66" s="146">
        <f>K161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Q165</f>
        <v>0</v>
      </c>
      <c r="J67" s="140">
        <f>R165</f>
        <v>0</v>
      </c>
      <c r="K67" s="140">
        <f>K165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Q166</f>
        <v>0</v>
      </c>
      <c r="J68" s="146">
        <f>R166</f>
        <v>0</v>
      </c>
      <c r="K68" s="146">
        <f>K166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Q175</f>
        <v>0</v>
      </c>
      <c r="J69" s="146">
        <f>R175</f>
        <v>0</v>
      </c>
      <c r="K69" s="146">
        <f>K175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Q199</f>
        <v>0</v>
      </c>
      <c r="J70" s="146">
        <f>R199</f>
        <v>0</v>
      </c>
      <c r="K70" s="146">
        <f>K199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Q247</f>
        <v>0</v>
      </c>
      <c r="J71" s="146">
        <f>R247</f>
        <v>0</v>
      </c>
      <c r="K71" s="146">
        <f>K247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Q274</f>
        <v>0</v>
      </c>
      <c r="J72" s="146">
        <f>R274</f>
        <v>0</v>
      </c>
      <c r="K72" s="146">
        <f>K274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Q318</f>
        <v>0</v>
      </c>
      <c r="J73" s="140">
        <f>R318</f>
        <v>0</v>
      </c>
      <c r="K73" s="140">
        <f>K318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Q319</f>
        <v>0</v>
      </c>
      <c r="J74" s="146">
        <f>R319</f>
        <v>0</v>
      </c>
      <c r="K74" s="146">
        <f>K319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01 - Místnost č. 1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Q95+Q165+Q318</f>
        <v>0</v>
      </c>
      <c r="R94" s="156">
        <f>R95+R165+R318</f>
        <v>0</v>
      </c>
      <c r="S94" s="73"/>
      <c r="T94" s="157">
        <f>T95+T165+T318</f>
        <v>0</v>
      </c>
      <c r="U94" s="73"/>
      <c r="V94" s="157">
        <f>V95+V165+V318</f>
        <v>2.8827910899999996</v>
      </c>
      <c r="W94" s="73"/>
      <c r="X94" s="158">
        <f>X95+X165+X318</f>
        <v>0.87690738999999995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BK95+BK165+BK318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Q96+Q115+Q144+Q161</f>
        <v>0</v>
      </c>
      <c r="R95" s="169">
        <f>R96+R115+R144+R161</f>
        <v>0</v>
      </c>
      <c r="S95" s="168"/>
      <c r="T95" s="170">
        <f>T96+T115+T144+T161</f>
        <v>0</v>
      </c>
      <c r="U95" s="168"/>
      <c r="V95" s="170">
        <f>V96+V115+V144+V161</f>
        <v>1.0905137999999999</v>
      </c>
      <c r="W95" s="168"/>
      <c r="X95" s="171">
        <f>X96+X115+X144+X161</f>
        <v>0.67266799999999993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BK96+BK115+BK144+BK161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1.0801403999999999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57.631999999999998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0.32850239999999997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198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205</v>
      </c>
      <c r="G101" s="209"/>
      <c r="H101" s="212">
        <v>59.558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209</v>
      </c>
      <c r="G105" s="209"/>
      <c r="H105" s="212">
        <v>4.9169999999999998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57.631999999999998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44.213999999999999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0.75163800000000003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213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217</v>
      </c>
      <c r="G111" s="209"/>
      <c r="H111" s="212">
        <v>47.414999999999999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44.213999999999999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SUM(Q116:Q143)</f>
        <v>0</v>
      </c>
      <c r="R115" s="169">
        <f>SUM(R116:R143)</f>
        <v>0</v>
      </c>
      <c r="S115" s="168"/>
      <c r="T115" s="170">
        <f>SUM(T116:T143)</f>
        <v>0</v>
      </c>
      <c r="U115" s="168"/>
      <c r="V115" s="170">
        <f>SUM(V116:V143)</f>
        <v>1.03734E-2</v>
      </c>
      <c r="W115" s="168"/>
      <c r="X115" s="171">
        <f>SUM(X116:X143)</f>
        <v>0.67266799999999993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SUM(BK116:BK143)</f>
        <v>0</v>
      </c>
    </row>
    <row r="116" spans="1:65" s="2" customFormat="1" ht="24">
      <c r="A116" s="35"/>
      <c r="B116" s="36"/>
      <c r="C116" s="177" t="s">
        <v>222</v>
      </c>
      <c r="D116" s="177" t="s">
        <v>192</v>
      </c>
      <c r="E116" s="178" t="s">
        <v>223</v>
      </c>
      <c r="F116" s="179" t="s">
        <v>224</v>
      </c>
      <c r="G116" s="180" t="s">
        <v>195</v>
      </c>
      <c r="H116" s="181">
        <v>57.631999999999998</v>
      </c>
      <c r="I116" s="182"/>
      <c r="J116" s="182"/>
      <c r="K116" s="183">
        <f>ROUND(P116*H116,2)</f>
        <v>0</v>
      </c>
      <c r="L116" s="179" t="s">
        <v>196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4.0000000000000001E-3</v>
      </c>
      <c r="X116" s="188">
        <f>W116*H116</f>
        <v>0.23052799999999998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225</v>
      </c>
    </row>
    <row r="117" spans="1:65" s="2" customFormat="1" ht="19.5">
      <c r="A117" s="35"/>
      <c r="B117" s="36"/>
      <c r="C117" s="37"/>
      <c r="D117" s="191" t="s">
        <v>199</v>
      </c>
      <c r="E117" s="37"/>
      <c r="F117" s="192" t="s">
        <v>226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11.25">
      <c r="A118" s="35"/>
      <c r="B118" s="36"/>
      <c r="C118" s="37"/>
      <c r="D118" s="196" t="s">
        <v>201</v>
      </c>
      <c r="E118" s="37"/>
      <c r="F118" s="197" t="s">
        <v>227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201</v>
      </c>
      <c r="AU118" s="18" t="s">
        <v>84</v>
      </c>
    </row>
    <row r="119" spans="1:65" s="13" customFormat="1" ht="11.25">
      <c r="B119" s="198"/>
      <c r="C119" s="199"/>
      <c r="D119" s="191" t="s">
        <v>203</v>
      </c>
      <c r="E119" s="200" t="s">
        <v>20</v>
      </c>
      <c r="F119" s="201" t="s">
        <v>204</v>
      </c>
      <c r="G119" s="199"/>
      <c r="H119" s="200" t="s">
        <v>20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203</v>
      </c>
      <c r="AU119" s="207" t="s">
        <v>84</v>
      </c>
      <c r="AV119" s="13" t="s">
        <v>82</v>
      </c>
      <c r="AW119" s="13" t="s">
        <v>5</v>
      </c>
      <c r="AX119" s="13" t="s">
        <v>74</v>
      </c>
      <c r="AY119" s="207" t="s">
        <v>189</v>
      </c>
    </row>
    <row r="120" spans="1:65" s="14" customFormat="1" ht="11.25">
      <c r="B120" s="208"/>
      <c r="C120" s="209"/>
      <c r="D120" s="191" t="s">
        <v>203</v>
      </c>
      <c r="E120" s="210" t="s">
        <v>20</v>
      </c>
      <c r="F120" s="211" t="s">
        <v>205</v>
      </c>
      <c r="G120" s="209"/>
      <c r="H120" s="212">
        <v>59.558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203</v>
      </c>
      <c r="AU120" s="218" t="s">
        <v>84</v>
      </c>
      <c r="AV120" s="14" t="s">
        <v>84</v>
      </c>
      <c r="AW120" s="14" t="s">
        <v>5</v>
      </c>
      <c r="AX120" s="14" t="s">
        <v>74</v>
      </c>
      <c r="AY120" s="218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206</v>
      </c>
      <c r="G121" s="209"/>
      <c r="H121" s="212">
        <v>-10.56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207</v>
      </c>
      <c r="G122" s="209"/>
      <c r="H122" s="212">
        <v>4.2119999999999997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208</v>
      </c>
      <c r="G123" s="209"/>
      <c r="H123" s="212">
        <v>-0.495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209</v>
      </c>
      <c r="G124" s="209"/>
      <c r="H124" s="212">
        <v>4.9169999999999998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5" customFormat="1" ht="11.25">
      <c r="B125" s="219"/>
      <c r="C125" s="220"/>
      <c r="D125" s="191" t="s">
        <v>203</v>
      </c>
      <c r="E125" s="221" t="s">
        <v>20</v>
      </c>
      <c r="F125" s="222" t="s">
        <v>210</v>
      </c>
      <c r="G125" s="220"/>
      <c r="H125" s="223">
        <v>57.631999999999998</v>
      </c>
      <c r="I125" s="224"/>
      <c r="J125" s="224"/>
      <c r="K125" s="220"/>
      <c r="L125" s="220"/>
      <c r="M125" s="225"/>
      <c r="N125" s="226"/>
      <c r="O125" s="227"/>
      <c r="P125" s="227"/>
      <c r="Q125" s="227"/>
      <c r="R125" s="227"/>
      <c r="S125" s="227"/>
      <c r="T125" s="227"/>
      <c r="U125" s="227"/>
      <c r="V125" s="227"/>
      <c r="W125" s="227"/>
      <c r="X125" s="228"/>
      <c r="AT125" s="229" t="s">
        <v>203</v>
      </c>
      <c r="AU125" s="229" t="s">
        <v>84</v>
      </c>
      <c r="AV125" s="15" t="s">
        <v>197</v>
      </c>
      <c r="AW125" s="15" t="s">
        <v>5</v>
      </c>
      <c r="AX125" s="15" t="s">
        <v>82</v>
      </c>
      <c r="AY125" s="229" t="s">
        <v>189</v>
      </c>
    </row>
    <row r="126" spans="1:65" s="2" customFormat="1" ht="24">
      <c r="A126" s="35"/>
      <c r="B126" s="36"/>
      <c r="C126" s="177" t="s">
        <v>197</v>
      </c>
      <c r="D126" s="177" t="s">
        <v>192</v>
      </c>
      <c r="E126" s="178" t="s">
        <v>228</v>
      </c>
      <c r="F126" s="179" t="s">
        <v>229</v>
      </c>
      <c r="G126" s="180" t="s">
        <v>195</v>
      </c>
      <c r="H126" s="181">
        <v>44.213999999999999</v>
      </c>
      <c r="I126" s="182"/>
      <c r="J126" s="182"/>
      <c r="K126" s="183">
        <f>ROUND(P126*H126,2)</f>
        <v>0</v>
      </c>
      <c r="L126" s="179" t="s">
        <v>196</v>
      </c>
      <c r="M126" s="40"/>
      <c r="N126" s="184" t="s">
        <v>20</v>
      </c>
      <c r="O126" s="185" t="s">
        <v>43</v>
      </c>
      <c r="P126" s="186">
        <f>I126+J126</f>
        <v>0</v>
      </c>
      <c r="Q126" s="186">
        <f>ROUND(I126*H126,2)</f>
        <v>0</v>
      </c>
      <c r="R126" s="186">
        <f>ROUND(J126*H126,2)</f>
        <v>0</v>
      </c>
      <c r="S126" s="65"/>
      <c r="T126" s="187">
        <f>S126*H126</f>
        <v>0</v>
      </c>
      <c r="U126" s="187">
        <v>0</v>
      </c>
      <c r="V126" s="187">
        <f>U126*H126</f>
        <v>0</v>
      </c>
      <c r="W126" s="187">
        <v>0.01</v>
      </c>
      <c r="X126" s="188">
        <f>W126*H126</f>
        <v>0.44213999999999998</v>
      </c>
      <c r="Y126" s="35"/>
      <c r="Z126" s="35"/>
      <c r="AA126" s="35"/>
      <c r="AB126" s="35"/>
      <c r="AC126" s="35"/>
      <c r="AD126" s="35"/>
      <c r="AE126" s="35"/>
      <c r="AR126" s="189" t="s">
        <v>197</v>
      </c>
      <c r="AT126" s="189" t="s">
        <v>192</v>
      </c>
      <c r="AU126" s="189" t="s">
        <v>84</v>
      </c>
      <c r="AY126" s="18" t="s">
        <v>189</v>
      </c>
      <c r="BE126" s="190">
        <f>IF(O126="základní",K126,0)</f>
        <v>0</v>
      </c>
      <c r="BF126" s="190">
        <f>IF(O126="snížená",K126,0)</f>
        <v>0</v>
      </c>
      <c r="BG126" s="190">
        <f>IF(O126="zákl. přenesená",K126,0)</f>
        <v>0</v>
      </c>
      <c r="BH126" s="190">
        <f>IF(O126="sníž. přenesená",K126,0)</f>
        <v>0</v>
      </c>
      <c r="BI126" s="190">
        <f>IF(O126="nulová",K126,0)</f>
        <v>0</v>
      </c>
      <c r="BJ126" s="18" t="s">
        <v>82</v>
      </c>
      <c r="BK126" s="190">
        <f>ROUND(P126*H126,2)</f>
        <v>0</v>
      </c>
      <c r="BL126" s="18" t="s">
        <v>197</v>
      </c>
      <c r="BM126" s="189" t="s">
        <v>230</v>
      </c>
    </row>
    <row r="127" spans="1:65" s="2" customFormat="1" ht="19.5">
      <c r="A127" s="35"/>
      <c r="B127" s="36"/>
      <c r="C127" s="37"/>
      <c r="D127" s="191" t="s">
        <v>199</v>
      </c>
      <c r="E127" s="37"/>
      <c r="F127" s="192" t="s">
        <v>231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199</v>
      </c>
      <c r="AU127" s="18" t="s">
        <v>84</v>
      </c>
    </row>
    <row r="128" spans="1:65" s="2" customFormat="1" ht="11.25">
      <c r="A128" s="35"/>
      <c r="B128" s="36"/>
      <c r="C128" s="37"/>
      <c r="D128" s="196" t="s">
        <v>201</v>
      </c>
      <c r="E128" s="37"/>
      <c r="F128" s="197" t="s">
        <v>232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201</v>
      </c>
      <c r="AU128" s="18" t="s">
        <v>84</v>
      </c>
    </row>
    <row r="129" spans="1:65" s="13" customFormat="1" ht="11.25">
      <c r="B129" s="198"/>
      <c r="C129" s="199"/>
      <c r="D129" s="191" t="s">
        <v>203</v>
      </c>
      <c r="E129" s="200" t="s">
        <v>20</v>
      </c>
      <c r="F129" s="201" t="s">
        <v>216</v>
      </c>
      <c r="G129" s="199"/>
      <c r="H129" s="200" t="s">
        <v>20</v>
      </c>
      <c r="I129" s="202"/>
      <c r="J129" s="202"/>
      <c r="K129" s="199"/>
      <c r="L129" s="199"/>
      <c r="M129" s="203"/>
      <c r="N129" s="204"/>
      <c r="O129" s="205"/>
      <c r="P129" s="205"/>
      <c r="Q129" s="205"/>
      <c r="R129" s="205"/>
      <c r="S129" s="205"/>
      <c r="T129" s="205"/>
      <c r="U129" s="205"/>
      <c r="V129" s="205"/>
      <c r="W129" s="205"/>
      <c r="X129" s="206"/>
      <c r="AT129" s="207" t="s">
        <v>203</v>
      </c>
      <c r="AU129" s="207" t="s">
        <v>84</v>
      </c>
      <c r="AV129" s="13" t="s">
        <v>82</v>
      </c>
      <c r="AW129" s="13" t="s">
        <v>5</v>
      </c>
      <c r="AX129" s="13" t="s">
        <v>74</v>
      </c>
      <c r="AY129" s="207" t="s">
        <v>189</v>
      </c>
    </row>
    <row r="130" spans="1:65" s="14" customFormat="1" ht="11.25">
      <c r="B130" s="208"/>
      <c r="C130" s="209"/>
      <c r="D130" s="191" t="s">
        <v>203</v>
      </c>
      <c r="E130" s="210" t="s">
        <v>20</v>
      </c>
      <c r="F130" s="211" t="s">
        <v>217</v>
      </c>
      <c r="G130" s="209"/>
      <c r="H130" s="212">
        <v>47.414999999999999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AT130" s="218" t="s">
        <v>203</v>
      </c>
      <c r="AU130" s="218" t="s">
        <v>84</v>
      </c>
      <c r="AV130" s="14" t="s">
        <v>84</v>
      </c>
      <c r="AW130" s="14" t="s">
        <v>5</v>
      </c>
      <c r="AX130" s="14" t="s">
        <v>74</v>
      </c>
      <c r="AY130" s="218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218</v>
      </c>
      <c r="G131" s="209"/>
      <c r="H131" s="212">
        <v>-3.63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219</v>
      </c>
      <c r="G132" s="209"/>
      <c r="H132" s="212">
        <v>0.42899999999999999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5" customFormat="1" ht="11.25">
      <c r="B133" s="219"/>
      <c r="C133" s="220"/>
      <c r="D133" s="191" t="s">
        <v>203</v>
      </c>
      <c r="E133" s="221" t="s">
        <v>20</v>
      </c>
      <c r="F133" s="222" t="s">
        <v>210</v>
      </c>
      <c r="G133" s="220"/>
      <c r="H133" s="223">
        <v>44.213999999999999</v>
      </c>
      <c r="I133" s="224"/>
      <c r="J133" s="224"/>
      <c r="K133" s="220"/>
      <c r="L133" s="220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AT133" s="229" t="s">
        <v>203</v>
      </c>
      <c r="AU133" s="229" t="s">
        <v>84</v>
      </c>
      <c r="AV133" s="15" t="s">
        <v>197</v>
      </c>
      <c r="AW133" s="15" t="s">
        <v>5</v>
      </c>
      <c r="AX133" s="15" t="s">
        <v>82</v>
      </c>
      <c r="AY133" s="229" t="s">
        <v>189</v>
      </c>
    </row>
    <row r="134" spans="1:65" s="2" customFormat="1" ht="24">
      <c r="A134" s="35"/>
      <c r="B134" s="36"/>
      <c r="C134" s="177" t="s">
        <v>233</v>
      </c>
      <c r="D134" s="177" t="s">
        <v>192</v>
      </c>
      <c r="E134" s="178" t="s">
        <v>234</v>
      </c>
      <c r="F134" s="179" t="s">
        <v>235</v>
      </c>
      <c r="G134" s="180" t="s">
        <v>195</v>
      </c>
      <c r="H134" s="181">
        <v>61.02</v>
      </c>
      <c r="I134" s="182"/>
      <c r="J134" s="182"/>
      <c r="K134" s="183">
        <f>ROUND(P134*H134,2)</f>
        <v>0</v>
      </c>
      <c r="L134" s="179" t="s">
        <v>196</v>
      </c>
      <c r="M134" s="40"/>
      <c r="N134" s="184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1.2999999999999999E-4</v>
      </c>
      <c r="V134" s="187">
        <f>U134*H134</f>
        <v>7.9325999999999997E-3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197</v>
      </c>
      <c r="AT134" s="189" t="s">
        <v>192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236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237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1.25">
      <c r="A136" s="35"/>
      <c r="B136" s="36"/>
      <c r="C136" s="37"/>
      <c r="D136" s="196" t="s">
        <v>201</v>
      </c>
      <c r="E136" s="37"/>
      <c r="F136" s="197" t="s">
        <v>238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201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239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240</v>
      </c>
      <c r="G138" s="209"/>
      <c r="H138" s="212">
        <v>61.02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82</v>
      </c>
      <c r="AY138" s="218" t="s">
        <v>189</v>
      </c>
    </row>
    <row r="139" spans="1:65" s="2" customFormat="1" ht="24.2" customHeight="1">
      <c r="A139" s="35"/>
      <c r="B139" s="36"/>
      <c r="C139" s="177" t="s">
        <v>190</v>
      </c>
      <c r="D139" s="177" t="s">
        <v>192</v>
      </c>
      <c r="E139" s="178" t="s">
        <v>241</v>
      </c>
      <c r="F139" s="179" t="s">
        <v>242</v>
      </c>
      <c r="G139" s="180" t="s">
        <v>195</v>
      </c>
      <c r="H139" s="181">
        <v>61.02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4.0000000000000003E-5</v>
      </c>
      <c r="V139" s="187">
        <f>U139*H139</f>
        <v>2.4408000000000003E-3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243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244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245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240</v>
      </c>
      <c r="G143" s="209"/>
      <c r="H143" s="212">
        <v>61.02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12" customFormat="1" ht="22.9" customHeight="1">
      <c r="B144" s="160"/>
      <c r="C144" s="161"/>
      <c r="D144" s="162" t="s">
        <v>73</v>
      </c>
      <c r="E144" s="175" t="s">
        <v>246</v>
      </c>
      <c r="F144" s="175" t="s">
        <v>247</v>
      </c>
      <c r="G144" s="161"/>
      <c r="H144" s="161"/>
      <c r="I144" s="164"/>
      <c r="J144" s="164"/>
      <c r="K144" s="176">
        <f>BK144</f>
        <v>0</v>
      </c>
      <c r="L144" s="161"/>
      <c r="M144" s="166"/>
      <c r="N144" s="167"/>
      <c r="O144" s="168"/>
      <c r="P144" s="168"/>
      <c r="Q144" s="169">
        <f>SUM(Q145:Q160)</f>
        <v>0</v>
      </c>
      <c r="R144" s="169">
        <f>SUM(R145:R160)</f>
        <v>0</v>
      </c>
      <c r="S144" s="168"/>
      <c r="T144" s="170">
        <f>SUM(T145:T160)</f>
        <v>0</v>
      </c>
      <c r="U144" s="168"/>
      <c r="V144" s="170">
        <f>SUM(V145:V160)</f>
        <v>0</v>
      </c>
      <c r="W144" s="168"/>
      <c r="X144" s="171">
        <f>SUM(X145:X160)</f>
        <v>0</v>
      </c>
      <c r="AR144" s="172" t="s">
        <v>82</v>
      </c>
      <c r="AT144" s="173" t="s">
        <v>73</v>
      </c>
      <c r="AU144" s="173" t="s">
        <v>82</v>
      </c>
      <c r="AY144" s="172" t="s">
        <v>189</v>
      </c>
      <c r="BK144" s="174">
        <f>SUM(BK145:BK160)</f>
        <v>0</v>
      </c>
    </row>
    <row r="145" spans="1:65" s="2" customFormat="1" ht="24.2" customHeight="1">
      <c r="A145" s="35"/>
      <c r="B145" s="36"/>
      <c r="C145" s="177" t="s">
        <v>248</v>
      </c>
      <c r="D145" s="177" t="s">
        <v>192</v>
      </c>
      <c r="E145" s="178" t="s">
        <v>249</v>
      </c>
      <c r="F145" s="179" t="s">
        <v>250</v>
      </c>
      <c r="G145" s="180" t="s">
        <v>251</v>
      </c>
      <c r="H145" s="181">
        <v>0.877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252</v>
      </c>
    </row>
    <row r="146" spans="1:65" s="2" customFormat="1" ht="11.25">
      <c r="A146" s="35"/>
      <c r="B146" s="36"/>
      <c r="C146" s="37"/>
      <c r="D146" s="191" t="s">
        <v>199</v>
      </c>
      <c r="E146" s="37"/>
      <c r="F146" s="192" t="s">
        <v>253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254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2" customFormat="1" ht="24.2" customHeight="1">
      <c r="A148" s="35"/>
      <c r="B148" s="36"/>
      <c r="C148" s="177" t="s">
        <v>255</v>
      </c>
      <c r="D148" s="177" t="s">
        <v>192</v>
      </c>
      <c r="E148" s="178" t="s">
        <v>256</v>
      </c>
      <c r="F148" s="179" t="s">
        <v>257</v>
      </c>
      <c r="G148" s="180" t="s">
        <v>251</v>
      </c>
      <c r="H148" s="181">
        <v>0.877</v>
      </c>
      <c r="I148" s="182"/>
      <c r="J148" s="182"/>
      <c r="K148" s="183">
        <f>ROUND(P148*H148,2)</f>
        <v>0</v>
      </c>
      <c r="L148" s="179" t="s">
        <v>196</v>
      </c>
      <c r="M148" s="40"/>
      <c r="N148" s="184" t="s">
        <v>20</v>
      </c>
      <c r="O148" s="185" t="s">
        <v>43</v>
      </c>
      <c r="P148" s="186">
        <f>I148+J148</f>
        <v>0</v>
      </c>
      <c r="Q148" s="186">
        <f>ROUND(I148*H148,2)</f>
        <v>0</v>
      </c>
      <c r="R148" s="186">
        <f>ROUND(J148*H148,2)</f>
        <v>0</v>
      </c>
      <c r="S148" s="65"/>
      <c r="T148" s="187">
        <f>S148*H148</f>
        <v>0</v>
      </c>
      <c r="U148" s="187">
        <v>0</v>
      </c>
      <c r="V148" s="187">
        <f>U148*H148</f>
        <v>0</v>
      </c>
      <c r="W148" s="187">
        <v>0</v>
      </c>
      <c r="X148" s="188">
        <f>W148*H148</f>
        <v>0</v>
      </c>
      <c r="Y148" s="35"/>
      <c r="Z148" s="35"/>
      <c r="AA148" s="35"/>
      <c r="AB148" s="35"/>
      <c r="AC148" s="35"/>
      <c r="AD148" s="35"/>
      <c r="AE148" s="35"/>
      <c r="AR148" s="189" t="s">
        <v>197</v>
      </c>
      <c r="AT148" s="189" t="s">
        <v>192</v>
      </c>
      <c r="AU148" s="189" t="s">
        <v>84</v>
      </c>
      <c r="AY148" s="18" t="s">
        <v>189</v>
      </c>
      <c r="BE148" s="190">
        <f>IF(O148="základní",K148,0)</f>
        <v>0</v>
      </c>
      <c r="BF148" s="190">
        <f>IF(O148="snížená",K148,0)</f>
        <v>0</v>
      </c>
      <c r="BG148" s="190">
        <f>IF(O148="zákl. přenesená",K148,0)</f>
        <v>0</v>
      </c>
      <c r="BH148" s="190">
        <f>IF(O148="sníž. přenesená",K148,0)</f>
        <v>0</v>
      </c>
      <c r="BI148" s="190">
        <f>IF(O148="nulová",K148,0)</f>
        <v>0</v>
      </c>
      <c r="BJ148" s="18" t="s">
        <v>82</v>
      </c>
      <c r="BK148" s="190">
        <f>ROUND(P148*H148,2)</f>
        <v>0</v>
      </c>
      <c r="BL148" s="18" t="s">
        <v>197</v>
      </c>
      <c r="BM148" s="189" t="s">
        <v>258</v>
      </c>
    </row>
    <row r="149" spans="1:65" s="2" customFormat="1" ht="11.25">
      <c r="A149" s="35"/>
      <c r="B149" s="36"/>
      <c r="C149" s="37"/>
      <c r="D149" s="191" t="s">
        <v>199</v>
      </c>
      <c r="E149" s="37"/>
      <c r="F149" s="192" t="s">
        <v>259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199</v>
      </c>
      <c r="AU149" s="18" t="s">
        <v>84</v>
      </c>
    </row>
    <row r="150" spans="1:65" s="2" customFormat="1" ht="11.25">
      <c r="A150" s="35"/>
      <c r="B150" s="36"/>
      <c r="C150" s="37"/>
      <c r="D150" s="196" t="s">
        <v>201</v>
      </c>
      <c r="E150" s="37"/>
      <c r="F150" s="197" t="s">
        <v>260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201</v>
      </c>
      <c r="AU150" s="18" t="s">
        <v>84</v>
      </c>
    </row>
    <row r="151" spans="1:65" s="2" customFormat="1" ht="24.2" customHeight="1">
      <c r="A151" s="35"/>
      <c r="B151" s="36"/>
      <c r="C151" s="177" t="s">
        <v>220</v>
      </c>
      <c r="D151" s="177" t="s">
        <v>192</v>
      </c>
      <c r="E151" s="178" t="s">
        <v>261</v>
      </c>
      <c r="F151" s="179" t="s">
        <v>262</v>
      </c>
      <c r="G151" s="180" t="s">
        <v>251</v>
      </c>
      <c r="H151" s="181">
        <v>0.877</v>
      </c>
      <c r="I151" s="182"/>
      <c r="J151" s="182"/>
      <c r="K151" s="183">
        <f>ROUND(P151*H151,2)</f>
        <v>0</v>
      </c>
      <c r="L151" s="179" t="s">
        <v>196</v>
      </c>
      <c r="M151" s="40"/>
      <c r="N151" s="184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197</v>
      </c>
      <c r="AT151" s="189" t="s">
        <v>192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263</v>
      </c>
    </row>
    <row r="152" spans="1:65" s="2" customFormat="1" ht="11.25">
      <c r="A152" s="35"/>
      <c r="B152" s="36"/>
      <c r="C152" s="37"/>
      <c r="D152" s="191" t="s">
        <v>199</v>
      </c>
      <c r="E152" s="37"/>
      <c r="F152" s="192" t="s">
        <v>264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1.25">
      <c r="A153" s="35"/>
      <c r="B153" s="36"/>
      <c r="C153" s="37"/>
      <c r="D153" s="196" t="s">
        <v>201</v>
      </c>
      <c r="E153" s="37"/>
      <c r="F153" s="197" t="s">
        <v>265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201</v>
      </c>
      <c r="AU153" s="18" t="s">
        <v>84</v>
      </c>
    </row>
    <row r="154" spans="1:65" s="2" customFormat="1" ht="24.2" customHeight="1">
      <c r="A154" s="35"/>
      <c r="B154" s="36"/>
      <c r="C154" s="177" t="s">
        <v>109</v>
      </c>
      <c r="D154" s="177" t="s">
        <v>192</v>
      </c>
      <c r="E154" s="178" t="s">
        <v>266</v>
      </c>
      <c r="F154" s="179" t="s">
        <v>267</v>
      </c>
      <c r="G154" s="180" t="s">
        <v>251</v>
      </c>
      <c r="H154" s="181">
        <v>5.2619999999999996</v>
      </c>
      <c r="I154" s="182"/>
      <c r="J154" s="182"/>
      <c r="K154" s="183">
        <f>ROUND(P154*H154,2)</f>
        <v>0</v>
      </c>
      <c r="L154" s="179" t="s">
        <v>196</v>
      </c>
      <c r="M154" s="40"/>
      <c r="N154" s="184" t="s">
        <v>20</v>
      </c>
      <c r="O154" s="185" t="s">
        <v>43</v>
      </c>
      <c r="P154" s="186">
        <f>I154+J154</f>
        <v>0</v>
      </c>
      <c r="Q154" s="186">
        <f>ROUND(I154*H154,2)</f>
        <v>0</v>
      </c>
      <c r="R154" s="186">
        <f>ROUND(J154*H154,2)</f>
        <v>0</v>
      </c>
      <c r="S154" s="65"/>
      <c r="T154" s="187">
        <f>S154*H154</f>
        <v>0</v>
      </c>
      <c r="U154" s="187">
        <v>0</v>
      </c>
      <c r="V154" s="187">
        <f>U154*H154</f>
        <v>0</v>
      </c>
      <c r="W154" s="187">
        <v>0</v>
      </c>
      <c r="X154" s="188">
        <f>W154*H154</f>
        <v>0</v>
      </c>
      <c r="Y154" s="35"/>
      <c r="Z154" s="35"/>
      <c r="AA154" s="35"/>
      <c r="AB154" s="35"/>
      <c r="AC154" s="35"/>
      <c r="AD154" s="35"/>
      <c r="AE154" s="35"/>
      <c r="AR154" s="189" t="s">
        <v>197</v>
      </c>
      <c r="AT154" s="189" t="s">
        <v>192</v>
      </c>
      <c r="AU154" s="189" t="s">
        <v>84</v>
      </c>
      <c r="AY154" s="18" t="s">
        <v>189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8" t="s">
        <v>82</v>
      </c>
      <c r="BK154" s="190">
        <f>ROUND(P154*H154,2)</f>
        <v>0</v>
      </c>
      <c r="BL154" s="18" t="s">
        <v>197</v>
      </c>
      <c r="BM154" s="189" t="s">
        <v>268</v>
      </c>
    </row>
    <row r="155" spans="1:65" s="2" customFormat="1" ht="19.5">
      <c r="A155" s="35"/>
      <c r="B155" s="36"/>
      <c r="C155" s="37"/>
      <c r="D155" s="191" t="s">
        <v>199</v>
      </c>
      <c r="E155" s="37"/>
      <c r="F155" s="192" t="s">
        <v>269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199</v>
      </c>
      <c r="AU155" s="18" t="s">
        <v>84</v>
      </c>
    </row>
    <row r="156" spans="1:65" s="2" customFormat="1" ht="11.25">
      <c r="A156" s="35"/>
      <c r="B156" s="36"/>
      <c r="C156" s="37"/>
      <c r="D156" s="196" t="s">
        <v>201</v>
      </c>
      <c r="E156" s="37"/>
      <c r="F156" s="197" t="s">
        <v>270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201</v>
      </c>
      <c r="AU156" s="18" t="s">
        <v>84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271</v>
      </c>
      <c r="G157" s="209"/>
      <c r="H157" s="212">
        <v>5.2619999999999996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82</v>
      </c>
      <c r="AY157" s="218" t="s">
        <v>189</v>
      </c>
    </row>
    <row r="158" spans="1:65" s="2" customFormat="1" ht="24">
      <c r="A158" s="35"/>
      <c r="B158" s="36"/>
      <c r="C158" s="177" t="s">
        <v>112</v>
      </c>
      <c r="D158" s="177" t="s">
        <v>192</v>
      </c>
      <c r="E158" s="178" t="s">
        <v>272</v>
      </c>
      <c r="F158" s="179" t="s">
        <v>273</v>
      </c>
      <c r="G158" s="180" t="s">
        <v>251</v>
      </c>
      <c r="H158" s="181">
        <v>0.877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274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275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2" customFormat="1" ht="22.9" customHeight="1">
      <c r="B161" s="160"/>
      <c r="C161" s="161"/>
      <c r="D161" s="162" t="s">
        <v>73</v>
      </c>
      <c r="E161" s="175" t="s">
        <v>277</v>
      </c>
      <c r="F161" s="175" t="s">
        <v>278</v>
      </c>
      <c r="G161" s="161"/>
      <c r="H161" s="161"/>
      <c r="I161" s="164"/>
      <c r="J161" s="164"/>
      <c r="K161" s="176">
        <f>BK161</f>
        <v>0</v>
      </c>
      <c r="L161" s="161"/>
      <c r="M161" s="166"/>
      <c r="N161" s="167"/>
      <c r="O161" s="168"/>
      <c r="P161" s="168"/>
      <c r="Q161" s="169">
        <f>SUM(Q162:Q164)</f>
        <v>0</v>
      </c>
      <c r="R161" s="169">
        <f>SUM(R162:R164)</f>
        <v>0</v>
      </c>
      <c r="S161" s="168"/>
      <c r="T161" s="170">
        <f>SUM(T162:T164)</f>
        <v>0</v>
      </c>
      <c r="U161" s="168"/>
      <c r="V161" s="170">
        <f>SUM(V162:V164)</f>
        <v>0</v>
      </c>
      <c r="W161" s="168"/>
      <c r="X161" s="171">
        <f>SUM(X162:X164)</f>
        <v>0</v>
      </c>
      <c r="AR161" s="172" t="s">
        <v>82</v>
      </c>
      <c r="AT161" s="173" t="s">
        <v>73</v>
      </c>
      <c r="AU161" s="173" t="s">
        <v>82</v>
      </c>
      <c r="AY161" s="172" t="s">
        <v>189</v>
      </c>
      <c r="BK161" s="174">
        <f>SUM(BK162:BK164)</f>
        <v>0</v>
      </c>
    </row>
    <row r="162" spans="1:65" s="2" customFormat="1" ht="24.2" customHeight="1">
      <c r="A162" s="35"/>
      <c r="B162" s="36"/>
      <c r="C162" s="177" t="s">
        <v>115</v>
      </c>
      <c r="D162" s="177" t="s">
        <v>192</v>
      </c>
      <c r="E162" s="178" t="s">
        <v>279</v>
      </c>
      <c r="F162" s="179" t="s">
        <v>280</v>
      </c>
      <c r="G162" s="180" t="s">
        <v>251</v>
      </c>
      <c r="H162" s="181">
        <v>1.091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281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282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283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5.9" customHeight="1">
      <c r="B165" s="160"/>
      <c r="C165" s="161"/>
      <c r="D165" s="162" t="s">
        <v>73</v>
      </c>
      <c r="E165" s="163" t="s">
        <v>284</v>
      </c>
      <c r="F165" s="163" t="s">
        <v>285</v>
      </c>
      <c r="G165" s="161"/>
      <c r="H165" s="161"/>
      <c r="I165" s="164"/>
      <c r="J165" s="164"/>
      <c r="K165" s="165">
        <f>BK165</f>
        <v>0</v>
      </c>
      <c r="L165" s="161"/>
      <c r="M165" s="166"/>
      <c r="N165" s="167"/>
      <c r="O165" s="168"/>
      <c r="P165" s="168"/>
      <c r="Q165" s="169">
        <f>Q166+Q175+Q199+Q247+Q274</f>
        <v>0</v>
      </c>
      <c r="R165" s="169">
        <f>R166+R175+R199+R247+R274</f>
        <v>0</v>
      </c>
      <c r="S165" s="168"/>
      <c r="T165" s="170">
        <f>T166+T175+T199+T247+T274</f>
        <v>0</v>
      </c>
      <c r="U165" s="168"/>
      <c r="V165" s="170">
        <f>V166+V175+V199+V247+V274</f>
        <v>1.7922772899999999</v>
      </c>
      <c r="W165" s="168"/>
      <c r="X165" s="171">
        <f>X166+X175+X199+X247+X274</f>
        <v>0.20423938999999999</v>
      </c>
      <c r="AR165" s="172" t="s">
        <v>84</v>
      </c>
      <c r="AT165" s="173" t="s">
        <v>73</v>
      </c>
      <c r="AU165" s="173" t="s">
        <v>74</v>
      </c>
      <c r="AY165" s="172" t="s">
        <v>189</v>
      </c>
      <c r="BK165" s="174">
        <f>BK166+BK175+BK199+BK247+BK274</f>
        <v>0</v>
      </c>
    </row>
    <row r="166" spans="1:65" s="12" customFormat="1" ht="22.9" customHeight="1">
      <c r="B166" s="160"/>
      <c r="C166" s="161"/>
      <c r="D166" s="162" t="s">
        <v>73</v>
      </c>
      <c r="E166" s="175" t="s">
        <v>286</v>
      </c>
      <c r="F166" s="175" t="s">
        <v>287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SUM(Q167:Q174)</f>
        <v>0</v>
      </c>
      <c r="R166" s="169">
        <f>SUM(R167:R174)</f>
        <v>0</v>
      </c>
      <c r="S166" s="168"/>
      <c r="T166" s="170">
        <f>SUM(T167:T174)</f>
        <v>0</v>
      </c>
      <c r="U166" s="168"/>
      <c r="V166" s="170">
        <f>SUM(V167:V174)</f>
        <v>0.70306160000000006</v>
      </c>
      <c r="W166" s="168"/>
      <c r="X166" s="171">
        <f>SUM(X167:X174)</f>
        <v>0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SUM(BK167:BK174)</f>
        <v>0</v>
      </c>
    </row>
    <row r="167" spans="1:65" s="2" customFormat="1" ht="24.2" customHeight="1">
      <c r="A167" s="35"/>
      <c r="B167" s="36"/>
      <c r="C167" s="177" t="s">
        <v>118</v>
      </c>
      <c r="D167" s="177" t="s">
        <v>192</v>
      </c>
      <c r="E167" s="178" t="s">
        <v>288</v>
      </c>
      <c r="F167" s="179" t="s">
        <v>289</v>
      </c>
      <c r="G167" s="180" t="s">
        <v>195</v>
      </c>
      <c r="H167" s="181">
        <v>57.628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1.2200000000000001E-2</v>
      </c>
      <c r="V167" s="187">
        <f>U167*H167</f>
        <v>0.70306160000000006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290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291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292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293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294</v>
      </c>
      <c r="G171" s="209"/>
      <c r="H171" s="212">
        <v>57.628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121</v>
      </c>
      <c r="D172" s="177" t="s">
        <v>192</v>
      </c>
      <c r="E172" s="178" t="s">
        <v>295</v>
      </c>
      <c r="F172" s="179" t="s">
        <v>296</v>
      </c>
      <c r="G172" s="180" t="s">
        <v>297</v>
      </c>
      <c r="H172" s="230"/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298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300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2" customFormat="1" ht="22.9" customHeight="1">
      <c r="B175" s="160"/>
      <c r="C175" s="161"/>
      <c r="D175" s="162" t="s">
        <v>73</v>
      </c>
      <c r="E175" s="175" t="s">
        <v>301</v>
      </c>
      <c r="F175" s="175" t="s">
        <v>302</v>
      </c>
      <c r="G175" s="161"/>
      <c r="H175" s="161"/>
      <c r="I175" s="164"/>
      <c r="J175" s="164"/>
      <c r="K175" s="176">
        <f>BK175</f>
        <v>0</v>
      </c>
      <c r="L175" s="161"/>
      <c r="M175" s="166"/>
      <c r="N175" s="167"/>
      <c r="O175" s="168"/>
      <c r="P175" s="168"/>
      <c r="Q175" s="169">
        <f>SUM(Q176:Q198)</f>
        <v>0</v>
      </c>
      <c r="R175" s="169">
        <f>SUM(R176:R198)</f>
        <v>0</v>
      </c>
      <c r="S175" s="168"/>
      <c r="T175" s="170">
        <f>SUM(T176:T198)</f>
        <v>0</v>
      </c>
      <c r="U175" s="168"/>
      <c r="V175" s="170">
        <f>SUM(V176:V198)</f>
        <v>2.085E-2</v>
      </c>
      <c r="W175" s="168"/>
      <c r="X175" s="171">
        <f>SUM(X176:X198)</f>
        <v>2.58E-2</v>
      </c>
      <c r="AR175" s="172" t="s">
        <v>84</v>
      </c>
      <c r="AT175" s="173" t="s">
        <v>73</v>
      </c>
      <c r="AU175" s="173" t="s">
        <v>82</v>
      </c>
      <c r="AY175" s="172" t="s">
        <v>189</v>
      </c>
      <c r="BK175" s="174">
        <f>SUM(BK176:BK198)</f>
        <v>0</v>
      </c>
    </row>
    <row r="176" spans="1:65" s="2" customFormat="1" ht="16.5" customHeight="1">
      <c r="A176" s="35"/>
      <c r="B176" s="36"/>
      <c r="C176" s="177" t="s">
        <v>9</v>
      </c>
      <c r="D176" s="177" t="s">
        <v>192</v>
      </c>
      <c r="E176" s="178" t="s">
        <v>303</v>
      </c>
      <c r="F176" s="179" t="s">
        <v>304</v>
      </c>
      <c r="G176" s="180" t="s">
        <v>305</v>
      </c>
      <c r="H176" s="181">
        <v>1</v>
      </c>
      <c r="I176" s="182"/>
      <c r="J176" s="182"/>
      <c r="K176" s="183">
        <f>ROUND(P176*H176,2)</f>
        <v>0</v>
      </c>
      <c r="L176" s="179" t="s">
        <v>20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1.8E-3</v>
      </c>
      <c r="X176" s="188">
        <f>W176*H176</f>
        <v>1.8E-3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306</v>
      </c>
    </row>
    <row r="177" spans="1:65" s="2" customFormat="1" ht="11.25">
      <c r="A177" s="35"/>
      <c r="B177" s="36"/>
      <c r="C177" s="37"/>
      <c r="D177" s="191" t="s">
        <v>199</v>
      </c>
      <c r="E177" s="37"/>
      <c r="F177" s="192" t="s">
        <v>307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24.2" customHeight="1">
      <c r="A178" s="35"/>
      <c r="B178" s="36"/>
      <c r="C178" s="177" t="s">
        <v>126</v>
      </c>
      <c r="D178" s="177" t="s">
        <v>192</v>
      </c>
      <c r="E178" s="178" t="s">
        <v>308</v>
      </c>
      <c r="F178" s="179" t="s">
        <v>309</v>
      </c>
      <c r="G178" s="180" t="s">
        <v>305</v>
      </c>
      <c r="H178" s="181">
        <v>1</v>
      </c>
      <c r="I178" s="182"/>
      <c r="J178" s="182"/>
      <c r="K178" s="183">
        <f>ROUND(P178*H178,2)</f>
        <v>0</v>
      </c>
      <c r="L178" s="179" t="s">
        <v>196</v>
      </c>
      <c r="M178" s="40"/>
      <c r="N178" s="184" t="s">
        <v>20</v>
      </c>
      <c r="O178" s="185" t="s">
        <v>43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0</v>
      </c>
      <c r="V178" s="187">
        <f>U178*H178</f>
        <v>0</v>
      </c>
      <c r="W178" s="187">
        <v>2.4E-2</v>
      </c>
      <c r="X178" s="188">
        <f>W178*H178</f>
        <v>2.4E-2</v>
      </c>
      <c r="Y178" s="35"/>
      <c r="Z178" s="35"/>
      <c r="AA178" s="35"/>
      <c r="AB178" s="35"/>
      <c r="AC178" s="35"/>
      <c r="AD178" s="35"/>
      <c r="AE178" s="35"/>
      <c r="AR178" s="189" t="s">
        <v>126</v>
      </c>
      <c r="AT178" s="189" t="s">
        <v>192</v>
      </c>
      <c r="AU178" s="189" t="s">
        <v>84</v>
      </c>
      <c r="AY178" s="18" t="s">
        <v>189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82</v>
      </c>
      <c r="BK178" s="190">
        <f>ROUND(P178*H178,2)</f>
        <v>0</v>
      </c>
      <c r="BL178" s="18" t="s">
        <v>126</v>
      </c>
      <c r="BM178" s="189" t="s">
        <v>310</v>
      </c>
    </row>
    <row r="179" spans="1:65" s="2" customFormat="1" ht="19.5">
      <c r="A179" s="35"/>
      <c r="B179" s="36"/>
      <c r="C179" s="37"/>
      <c r="D179" s="191" t="s">
        <v>199</v>
      </c>
      <c r="E179" s="37"/>
      <c r="F179" s="192" t="s">
        <v>311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199</v>
      </c>
      <c r="AU179" s="18" t="s">
        <v>84</v>
      </c>
    </row>
    <row r="180" spans="1:65" s="2" customFormat="1" ht="11.25">
      <c r="A180" s="35"/>
      <c r="B180" s="36"/>
      <c r="C180" s="37"/>
      <c r="D180" s="196" t="s">
        <v>201</v>
      </c>
      <c r="E180" s="37"/>
      <c r="F180" s="197" t="s">
        <v>312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201</v>
      </c>
      <c r="AU180" s="18" t="s">
        <v>84</v>
      </c>
    </row>
    <row r="181" spans="1:65" s="2" customFormat="1" ht="24.2" customHeight="1">
      <c r="A181" s="35"/>
      <c r="B181" s="36"/>
      <c r="C181" s="177" t="s">
        <v>129</v>
      </c>
      <c r="D181" s="177" t="s">
        <v>192</v>
      </c>
      <c r="E181" s="178" t="s">
        <v>313</v>
      </c>
      <c r="F181" s="179" t="s">
        <v>314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196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0</v>
      </c>
      <c r="X181" s="188">
        <f>W181*H181</f>
        <v>0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315</v>
      </c>
    </row>
    <row r="182" spans="1:65" s="2" customFormat="1" ht="19.5">
      <c r="A182" s="35"/>
      <c r="B182" s="36"/>
      <c r="C182" s="37"/>
      <c r="D182" s="191" t="s">
        <v>199</v>
      </c>
      <c r="E182" s="37"/>
      <c r="F182" s="192" t="s">
        <v>316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11.25">
      <c r="A183" s="35"/>
      <c r="B183" s="36"/>
      <c r="C183" s="37"/>
      <c r="D183" s="196" t="s">
        <v>201</v>
      </c>
      <c r="E183" s="37"/>
      <c r="F183" s="197" t="s">
        <v>317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201</v>
      </c>
      <c r="AU183" s="18" t="s">
        <v>84</v>
      </c>
    </row>
    <row r="184" spans="1:65" s="2" customFormat="1" ht="24.2" customHeight="1">
      <c r="A184" s="35"/>
      <c r="B184" s="36"/>
      <c r="C184" s="231" t="s">
        <v>132</v>
      </c>
      <c r="D184" s="231" t="s">
        <v>318</v>
      </c>
      <c r="E184" s="232" t="s">
        <v>319</v>
      </c>
      <c r="F184" s="233" t="s">
        <v>320</v>
      </c>
      <c r="G184" s="234" t="s">
        <v>305</v>
      </c>
      <c r="H184" s="235">
        <v>1</v>
      </c>
      <c r="I184" s="236"/>
      <c r="J184" s="237"/>
      <c r="K184" s="238">
        <f>ROUND(P184*H184,2)</f>
        <v>0</v>
      </c>
      <c r="L184" s="233" t="s">
        <v>196</v>
      </c>
      <c r="M184" s="239"/>
      <c r="N184" s="240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1.95E-2</v>
      </c>
      <c r="V184" s="187">
        <f>U184*H184</f>
        <v>1.95E-2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321</v>
      </c>
      <c r="AT184" s="189" t="s">
        <v>318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322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320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323</v>
      </c>
      <c r="F186" s="179" t="s">
        <v>324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325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326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327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16.5" customHeight="1">
      <c r="A189" s="35"/>
      <c r="B189" s="36"/>
      <c r="C189" s="231" t="s">
        <v>138</v>
      </c>
      <c r="D189" s="231" t="s">
        <v>318</v>
      </c>
      <c r="E189" s="232" t="s">
        <v>328</v>
      </c>
      <c r="F189" s="233" t="s">
        <v>329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1.1999999999999999E-3</v>
      </c>
      <c r="V189" s="187">
        <f>U189*H189</f>
        <v>1.1999999999999999E-3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330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331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332</v>
      </c>
      <c r="F191" s="179" t="s">
        <v>333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334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335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336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24.2" customHeight="1">
      <c r="A194" s="35"/>
      <c r="B194" s="36"/>
      <c r="C194" s="231" t="s">
        <v>143</v>
      </c>
      <c r="D194" s="231" t="s">
        <v>318</v>
      </c>
      <c r="E194" s="232" t="s">
        <v>337</v>
      </c>
      <c r="F194" s="233" t="s">
        <v>338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196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1.4999999999999999E-4</v>
      </c>
      <c r="V194" s="187">
        <f>U194*H194</f>
        <v>1.4999999999999999E-4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339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338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341</v>
      </c>
      <c r="F196" s="179" t="s">
        <v>342</v>
      </c>
      <c r="G196" s="180" t="s">
        <v>297</v>
      </c>
      <c r="H196" s="230"/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343</v>
      </c>
    </row>
    <row r="197" spans="1:65" s="2" customFormat="1" ht="19.5">
      <c r="A197" s="35"/>
      <c r="B197" s="36"/>
      <c r="C197" s="37"/>
      <c r="D197" s="191" t="s">
        <v>199</v>
      </c>
      <c r="E197" s="37"/>
      <c r="F197" s="192" t="s">
        <v>344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345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12" customFormat="1" ht="22.9" customHeight="1">
      <c r="B199" s="160"/>
      <c r="C199" s="161"/>
      <c r="D199" s="162" t="s">
        <v>73</v>
      </c>
      <c r="E199" s="175" t="s">
        <v>346</v>
      </c>
      <c r="F199" s="175" t="s">
        <v>347</v>
      </c>
      <c r="G199" s="161"/>
      <c r="H199" s="161"/>
      <c r="I199" s="164"/>
      <c r="J199" s="164"/>
      <c r="K199" s="176">
        <f>BK199</f>
        <v>0</v>
      </c>
      <c r="L199" s="161"/>
      <c r="M199" s="166"/>
      <c r="N199" s="167"/>
      <c r="O199" s="168"/>
      <c r="P199" s="168"/>
      <c r="Q199" s="169">
        <f>SUM(Q200:Q246)</f>
        <v>0</v>
      </c>
      <c r="R199" s="169">
        <f>SUM(R200:R246)</f>
        <v>0</v>
      </c>
      <c r="S199" s="168"/>
      <c r="T199" s="170">
        <f>SUM(T200:T246)</f>
        <v>0</v>
      </c>
      <c r="U199" s="168"/>
      <c r="V199" s="170">
        <f>SUM(V200:V246)</f>
        <v>0.96081189</v>
      </c>
      <c r="W199" s="168"/>
      <c r="X199" s="171">
        <f>SUM(X200:X246)</f>
        <v>0.16236</v>
      </c>
      <c r="AR199" s="172" t="s">
        <v>84</v>
      </c>
      <c r="AT199" s="173" t="s">
        <v>73</v>
      </c>
      <c r="AU199" s="173" t="s">
        <v>82</v>
      </c>
      <c r="AY199" s="172" t="s">
        <v>189</v>
      </c>
      <c r="BK199" s="174">
        <f>SUM(BK200:BK246)</f>
        <v>0</v>
      </c>
    </row>
    <row r="200" spans="1:65" s="2" customFormat="1" ht="24.2" customHeight="1">
      <c r="A200" s="35"/>
      <c r="B200" s="36"/>
      <c r="C200" s="177" t="s">
        <v>348</v>
      </c>
      <c r="D200" s="177" t="s">
        <v>192</v>
      </c>
      <c r="E200" s="178" t="s">
        <v>349</v>
      </c>
      <c r="F200" s="179" t="s">
        <v>350</v>
      </c>
      <c r="G200" s="180" t="s">
        <v>195</v>
      </c>
      <c r="H200" s="181">
        <v>61.02</v>
      </c>
      <c r="I200" s="182"/>
      <c r="J200" s="182"/>
      <c r="K200" s="183">
        <f>ROUND(P200*H200,2)</f>
        <v>0</v>
      </c>
      <c r="L200" s="179" t="s">
        <v>196</v>
      </c>
      <c r="M200" s="40"/>
      <c r="N200" s="184" t="s">
        <v>20</v>
      </c>
      <c r="O200" s="185" t="s">
        <v>43</v>
      </c>
      <c r="P200" s="186">
        <f>I200+J200</f>
        <v>0</v>
      </c>
      <c r="Q200" s="186">
        <f>ROUND(I200*H200,2)</f>
        <v>0</v>
      </c>
      <c r="R200" s="186">
        <f>ROUND(J200*H200,2)</f>
        <v>0</v>
      </c>
      <c r="S200" s="65"/>
      <c r="T200" s="187">
        <f>S200*H200</f>
        <v>0</v>
      </c>
      <c r="U200" s="187">
        <v>0</v>
      </c>
      <c r="V200" s="187">
        <f>U200*H200</f>
        <v>0</v>
      </c>
      <c r="W200" s="187">
        <v>2.5000000000000001E-3</v>
      </c>
      <c r="X200" s="188">
        <f>W200*H200</f>
        <v>0.15255000000000002</v>
      </c>
      <c r="Y200" s="35"/>
      <c r="Z200" s="35"/>
      <c r="AA200" s="35"/>
      <c r="AB200" s="35"/>
      <c r="AC200" s="35"/>
      <c r="AD200" s="35"/>
      <c r="AE200" s="35"/>
      <c r="AR200" s="189" t="s">
        <v>126</v>
      </c>
      <c r="AT200" s="189" t="s">
        <v>192</v>
      </c>
      <c r="AU200" s="189" t="s">
        <v>84</v>
      </c>
      <c r="AY200" s="18" t="s">
        <v>189</v>
      </c>
      <c r="BE200" s="190">
        <f>IF(O200="základní",K200,0)</f>
        <v>0</v>
      </c>
      <c r="BF200" s="190">
        <f>IF(O200="snížená",K200,0)</f>
        <v>0</v>
      </c>
      <c r="BG200" s="190">
        <f>IF(O200="zákl. přenesená",K200,0)</f>
        <v>0</v>
      </c>
      <c r="BH200" s="190">
        <f>IF(O200="sníž. přenesená",K200,0)</f>
        <v>0</v>
      </c>
      <c r="BI200" s="190">
        <f>IF(O200="nulová",K200,0)</f>
        <v>0</v>
      </c>
      <c r="BJ200" s="18" t="s">
        <v>82</v>
      </c>
      <c r="BK200" s="190">
        <f>ROUND(P200*H200,2)</f>
        <v>0</v>
      </c>
      <c r="BL200" s="18" t="s">
        <v>126</v>
      </c>
      <c r="BM200" s="189" t="s">
        <v>351</v>
      </c>
    </row>
    <row r="201" spans="1:65" s="2" customFormat="1" ht="11.25">
      <c r="A201" s="35"/>
      <c r="B201" s="36"/>
      <c r="C201" s="37"/>
      <c r="D201" s="191" t="s">
        <v>199</v>
      </c>
      <c r="E201" s="37"/>
      <c r="F201" s="192" t="s">
        <v>352</v>
      </c>
      <c r="G201" s="37"/>
      <c r="H201" s="37"/>
      <c r="I201" s="193"/>
      <c r="J201" s="193"/>
      <c r="K201" s="37"/>
      <c r="L201" s="37"/>
      <c r="M201" s="40"/>
      <c r="N201" s="194"/>
      <c r="O201" s="195"/>
      <c r="P201" s="65"/>
      <c r="Q201" s="65"/>
      <c r="R201" s="65"/>
      <c r="S201" s="65"/>
      <c r="T201" s="65"/>
      <c r="U201" s="65"/>
      <c r="V201" s="65"/>
      <c r="W201" s="65"/>
      <c r="X201" s="66"/>
      <c r="Y201" s="35"/>
      <c r="Z201" s="35"/>
      <c r="AA201" s="35"/>
      <c r="AB201" s="35"/>
      <c r="AC201" s="35"/>
      <c r="AD201" s="35"/>
      <c r="AE201" s="35"/>
      <c r="AT201" s="18" t="s">
        <v>199</v>
      </c>
      <c r="AU201" s="18" t="s">
        <v>84</v>
      </c>
    </row>
    <row r="202" spans="1:65" s="2" customFormat="1" ht="11.25">
      <c r="A202" s="35"/>
      <c r="B202" s="36"/>
      <c r="C202" s="37"/>
      <c r="D202" s="196" t="s">
        <v>201</v>
      </c>
      <c r="E202" s="37"/>
      <c r="F202" s="197" t="s">
        <v>353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201</v>
      </c>
      <c r="AU202" s="18" t="s">
        <v>84</v>
      </c>
    </row>
    <row r="203" spans="1:65" s="13" customFormat="1" ht="11.25">
      <c r="B203" s="198"/>
      <c r="C203" s="199"/>
      <c r="D203" s="191" t="s">
        <v>203</v>
      </c>
      <c r="E203" s="200" t="s">
        <v>20</v>
      </c>
      <c r="F203" s="201" t="s">
        <v>239</v>
      </c>
      <c r="G203" s="199"/>
      <c r="H203" s="200" t="s">
        <v>20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203</v>
      </c>
      <c r="AU203" s="207" t="s">
        <v>84</v>
      </c>
      <c r="AV203" s="13" t="s">
        <v>82</v>
      </c>
      <c r="AW203" s="13" t="s">
        <v>5</v>
      </c>
      <c r="AX203" s="13" t="s">
        <v>74</v>
      </c>
      <c r="AY203" s="207" t="s">
        <v>189</v>
      </c>
    </row>
    <row r="204" spans="1:65" s="14" customFormat="1" ht="11.25">
      <c r="B204" s="208"/>
      <c r="C204" s="209"/>
      <c r="D204" s="191" t="s">
        <v>203</v>
      </c>
      <c r="E204" s="210" t="s">
        <v>20</v>
      </c>
      <c r="F204" s="211" t="s">
        <v>240</v>
      </c>
      <c r="G204" s="209"/>
      <c r="H204" s="212">
        <v>61.02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203</v>
      </c>
      <c r="AU204" s="218" t="s">
        <v>84</v>
      </c>
      <c r="AV204" s="14" t="s">
        <v>84</v>
      </c>
      <c r="AW204" s="14" t="s">
        <v>5</v>
      </c>
      <c r="AX204" s="14" t="s">
        <v>82</v>
      </c>
      <c r="AY204" s="218" t="s">
        <v>189</v>
      </c>
    </row>
    <row r="205" spans="1:65" s="2" customFormat="1" ht="24.2" customHeight="1">
      <c r="A205" s="35"/>
      <c r="B205" s="36"/>
      <c r="C205" s="177" t="s">
        <v>354</v>
      </c>
      <c r="D205" s="177" t="s">
        <v>192</v>
      </c>
      <c r="E205" s="178" t="s">
        <v>355</v>
      </c>
      <c r="F205" s="179" t="s">
        <v>356</v>
      </c>
      <c r="G205" s="180" t="s">
        <v>357</v>
      </c>
      <c r="H205" s="181">
        <v>32.700000000000003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2.9999999999999997E-4</v>
      </c>
      <c r="X205" s="188">
        <f>W205*H205</f>
        <v>9.8099999999999993E-3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358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359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360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361</v>
      </c>
      <c r="G208" s="209"/>
      <c r="H208" s="212">
        <v>32.700000000000003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24.2" customHeight="1">
      <c r="A209" s="35"/>
      <c r="B209" s="36"/>
      <c r="C209" s="177" t="s">
        <v>362</v>
      </c>
      <c r="D209" s="177" t="s">
        <v>192</v>
      </c>
      <c r="E209" s="178" t="s">
        <v>363</v>
      </c>
      <c r="F209" s="179" t="s">
        <v>364</v>
      </c>
      <c r="G209" s="180" t="s">
        <v>195</v>
      </c>
      <c r="H209" s="181">
        <v>61.02</v>
      </c>
      <c r="I209" s="182"/>
      <c r="J209" s="182"/>
      <c r="K209" s="183">
        <f>ROUND(P209*H209,2)</f>
        <v>0</v>
      </c>
      <c r="L209" s="179" t="s">
        <v>196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365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366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2" customFormat="1" ht="11.25">
      <c r="A211" s="35"/>
      <c r="B211" s="36"/>
      <c r="C211" s="37"/>
      <c r="D211" s="196" t="s">
        <v>201</v>
      </c>
      <c r="E211" s="37"/>
      <c r="F211" s="197" t="s">
        <v>367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201</v>
      </c>
      <c r="AU211" s="18" t="s">
        <v>84</v>
      </c>
    </row>
    <row r="212" spans="1:65" s="2" customFormat="1" ht="24.2" customHeight="1">
      <c r="A212" s="35"/>
      <c r="B212" s="36"/>
      <c r="C212" s="177" t="s">
        <v>368</v>
      </c>
      <c r="D212" s="177" t="s">
        <v>192</v>
      </c>
      <c r="E212" s="178" t="s">
        <v>369</v>
      </c>
      <c r="F212" s="179" t="s">
        <v>370</v>
      </c>
      <c r="G212" s="180" t="s">
        <v>195</v>
      </c>
      <c r="H212" s="181">
        <v>61.02</v>
      </c>
      <c r="I212" s="182"/>
      <c r="J212" s="182"/>
      <c r="K212" s="183">
        <f>ROUND(P212*H212,2)</f>
        <v>0</v>
      </c>
      <c r="L212" s="179" t="s">
        <v>196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371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372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2" customFormat="1" ht="11.25">
      <c r="A214" s="35"/>
      <c r="B214" s="36"/>
      <c r="C214" s="37"/>
      <c r="D214" s="196" t="s">
        <v>201</v>
      </c>
      <c r="E214" s="37"/>
      <c r="F214" s="197" t="s">
        <v>373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201</v>
      </c>
      <c r="AU214" s="18" t="s">
        <v>84</v>
      </c>
    </row>
    <row r="215" spans="1:65" s="2" customFormat="1" ht="24.2" customHeight="1">
      <c r="A215" s="35"/>
      <c r="B215" s="36"/>
      <c r="C215" s="177" t="s">
        <v>374</v>
      </c>
      <c r="D215" s="177" t="s">
        <v>192</v>
      </c>
      <c r="E215" s="178" t="s">
        <v>375</v>
      </c>
      <c r="F215" s="179" t="s">
        <v>376</v>
      </c>
      <c r="G215" s="180" t="s">
        <v>195</v>
      </c>
      <c r="H215" s="181">
        <v>122.04</v>
      </c>
      <c r="I215" s="182"/>
      <c r="J215" s="182"/>
      <c r="K215" s="183">
        <f>ROUND(P215*H215,2)</f>
        <v>0</v>
      </c>
      <c r="L215" s="179" t="s">
        <v>196</v>
      </c>
      <c r="M215" s="40"/>
      <c r="N215" s="184" t="s">
        <v>20</v>
      </c>
      <c r="O215" s="185" t="s">
        <v>43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3.0000000000000001E-5</v>
      </c>
      <c r="V215" s="187">
        <f>U215*H215</f>
        <v>3.6612000000000003E-3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126</v>
      </c>
      <c r="AT215" s="189" t="s">
        <v>192</v>
      </c>
      <c r="AU215" s="189" t="s">
        <v>84</v>
      </c>
      <c r="AY215" s="18" t="s">
        <v>189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82</v>
      </c>
      <c r="BK215" s="190">
        <f>ROUND(P215*H215,2)</f>
        <v>0</v>
      </c>
      <c r="BL215" s="18" t="s">
        <v>126</v>
      </c>
      <c r="BM215" s="189" t="s">
        <v>377</v>
      </c>
    </row>
    <row r="216" spans="1:65" s="2" customFormat="1" ht="11.25">
      <c r="A216" s="35"/>
      <c r="B216" s="36"/>
      <c r="C216" s="37"/>
      <c r="D216" s="191" t="s">
        <v>199</v>
      </c>
      <c r="E216" s="37"/>
      <c r="F216" s="192" t="s">
        <v>378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199</v>
      </c>
      <c r="AU216" s="18" t="s">
        <v>84</v>
      </c>
    </row>
    <row r="217" spans="1:65" s="2" customFormat="1" ht="11.25">
      <c r="A217" s="35"/>
      <c r="B217" s="36"/>
      <c r="C217" s="37"/>
      <c r="D217" s="196" t="s">
        <v>201</v>
      </c>
      <c r="E217" s="37"/>
      <c r="F217" s="197" t="s">
        <v>379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201</v>
      </c>
      <c r="AU217" s="18" t="s">
        <v>84</v>
      </c>
    </row>
    <row r="218" spans="1:65" s="13" customFormat="1" ht="11.25">
      <c r="B218" s="198"/>
      <c r="C218" s="199"/>
      <c r="D218" s="191" t="s">
        <v>203</v>
      </c>
      <c r="E218" s="200" t="s">
        <v>20</v>
      </c>
      <c r="F218" s="201" t="s">
        <v>380</v>
      </c>
      <c r="G218" s="199"/>
      <c r="H218" s="200" t="s">
        <v>20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203</v>
      </c>
      <c r="AU218" s="207" t="s">
        <v>84</v>
      </c>
      <c r="AV218" s="13" t="s">
        <v>82</v>
      </c>
      <c r="AW218" s="13" t="s">
        <v>5</v>
      </c>
      <c r="AX218" s="13" t="s">
        <v>74</v>
      </c>
      <c r="AY218" s="207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240</v>
      </c>
      <c r="G219" s="209"/>
      <c r="H219" s="212">
        <v>61.02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3" customFormat="1" ht="11.25">
      <c r="B220" s="198"/>
      <c r="C220" s="199"/>
      <c r="D220" s="191" t="s">
        <v>203</v>
      </c>
      <c r="E220" s="200" t="s">
        <v>20</v>
      </c>
      <c r="F220" s="201" t="s">
        <v>381</v>
      </c>
      <c r="G220" s="199"/>
      <c r="H220" s="200" t="s">
        <v>20</v>
      </c>
      <c r="I220" s="202"/>
      <c r="J220" s="202"/>
      <c r="K220" s="199"/>
      <c r="L220" s="199"/>
      <c r="M220" s="203"/>
      <c r="N220" s="204"/>
      <c r="O220" s="205"/>
      <c r="P220" s="205"/>
      <c r="Q220" s="205"/>
      <c r="R220" s="205"/>
      <c r="S220" s="205"/>
      <c r="T220" s="205"/>
      <c r="U220" s="205"/>
      <c r="V220" s="205"/>
      <c r="W220" s="205"/>
      <c r="X220" s="206"/>
      <c r="AT220" s="207" t="s">
        <v>203</v>
      </c>
      <c r="AU220" s="207" t="s">
        <v>84</v>
      </c>
      <c r="AV220" s="13" t="s">
        <v>82</v>
      </c>
      <c r="AW220" s="13" t="s">
        <v>5</v>
      </c>
      <c r="AX220" s="13" t="s">
        <v>74</v>
      </c>
      <c r="AY220" s="207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240</v>
      </c>
      <c r="G221" s="209"/>
      <c r="H221" s="212">
        <v>61.02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5" customFormat="1" ht="11.25">
      <c r="B222" s="219"/>
      <c r="C222" s="220"/>
      <c r="D222" s="191" t="s">
        <v>203</v>
      </c>
      <c r="E222" s="221" t="s">
        <v>20</v>
      </c>
      <c r="F222" s="222" t="s">
        <v>210</v>
      </c>
      <c r="G222" s="220"/>
      <c r="H222" s="223">
        <v>122.04</v>
      </c>
      <c r="I222" s="224"/>
      <c r="J222" s="224"/>
      <c r="K222" s="220"/>
      <c r="L222" s="220"/>
      <c r="M222" s="225"/>
      <c r="N222" s="226"/>
      <c r="O222" s="227"/>
      <c r="P222" s="227"/>
      <c r="Q222" s="227"/>
      <c r="R222" s="227"/>
      <c r="S222" s="227"/>
      <c r="T222" s="227"/>
      <c r="U222" s="227"/>
      <c r="V222" s="227"/>
      <c r="W222" s="227"/>
      <c r="X222" s="228"/>
      <c r="AT222" s="229" t="s">
        <v>203</v>
      </c>
      <c r="AU222" s="229" t="s">
        <v>84</v>
      </c>
      <c r="AV222" s="15" t="s">
        <v>197</v>
      </c>
      <c r="AW222" s="15" t="s">
        <v>5</v>
      </c>
      <c r="AX222" s="15" t="s">
        <v>82</v>
      </c>
      <c r="AY222" s="229" t="s">
        <v>189</v>
      </c>
    </row>
    <row r="223" spans="1:65" s="2" customFormat="1" ht="24.2" customHeight="1">
      <c r="A223" s="35"/>
      <c r="B223" s="36"/>
      <c r="C223" s="177" t="s">
        <v>382</v>
      </c>
      <c r="D223" s="177" t="s">
        <v>192</v>
      </c>
      <c r="E223" s="178" t="s">
        <v>383</v>
      </c>
      <c r="F223" s="179" t="s">
        <v>384</v>
      </c>
      <c r="G223" s="180" t="s">
        <v>195</v>
      </c>
      <c r="H223" s="181">
        <v>61.02</v>
      </c>
      <c r="I223" s="182"/>
      <c r="J223" s="182"/>
      <c r="K223" s="183">
        <f>ROUND(P223*H223,2)</f>
        <v>0</v>
      </c>
      <c r="L223" s="179" t="s">
        <v>196</v>
      </c>
      <c r="M223" s="40"/>
      <c r="N223" s="184" t="s">
        <v>20</v>
      </c>
      <c r="O223" s="185" t="s">
        <v>43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1.2E-2</v>
      </c>
      <c r="V223" s="187">
        <f>U223*H223</f>
        <v>0.73224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126</v>
      </c>
      <c r="AT223" s="189" t="s">
        <v>192</v>
      </c>
      <c r="AU223" s="189" t="s">
        <v>84</v>
      </c>
      <c r="AY223" s="18" t="s">
        <v>189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82</v>
      </c>
      <c r="BK223" s="190">
        <f>ROUND(P223*H223,2)</f>
        <v>0</v>
      </c>
      <c r="BL223" s="18" t="s">
        <v>126</v>
      </c>
      <c r="BM223" s="189" t="s">
        <v>385</v>
      </c>
    </row>
    <row r="224" spans="1:65" s="2" customFormat="1" ht="11.25">
      <c r="A224" s="35"/>
      <c r="B224" s="36"/>
      <c r="C224" s="37"/>
      <c r="D224" s="191" t="s">
        <v>199</v>
      </c>
      <c r="E224" s="37"/>
      <c r="F224" s="192" t="s">
        <v>386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199</v>
      </c>
      <c r="AU224" s="18" t="s">
        <v>84</v>
      </c>
    </row>
    <row r="225" spans="1:65" s="2" customFormat="1" ht="11.25">
      <c r="A225" s="35"/>
      <c r="B225" s="36"/>
      <c r="C225" s="37"/>
      <c r="D225" s="196" t="s">
        <v>201</v>
      </c>
      <c r="E225" s="37"/>
      <c r="F225" s="197" t="s">
        <v>387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201</v>
      </c>
      <c r="AU225" s="18" t="s">
        <v>84</v>
      </c>
    </row>
    <row r="226" spans="1:65" s="2" customFormat="1" ht="24.2" customHeight="1">
      <c r="A226" s="35"/>
      <c r="B226" s="36"/>
      <c r="C226" s="177" t="s">
        <v>388</v>
      </c>
      <c r="D226" s="177" t="s">
        <v>192</v>
      </c>
      <c r="E226" s="178" t="s">
        <v>389</v>
      </c>
      <c r="F226" s="179" t="s">
        <v>390</v>
      </c>
      <c r="G226" s="180" t="s">
        <v>195</v>
      </c>
      <c r="H226" s="181">
        <v>61.02</v>
      </c>
      <c r="I226" s="182"/>
      <c r="J226" s="182"/>
      <c r="K226" s="183">
        <f>ROUND(P226*H226,2)</f>
        <v>0</v>
      </c>
      <c r="L226" s="179" t="s">
        <v>196</v>
      </c>
      <c r="M226" s="40"/>
      <c r="N226" s="184" t="s">
        <v>20</v>
      </c>
      <c r="O226" s="185" t="s">
        <v>43</v>
      </c>
      <c r="P226" s="186">
        <f>I226+J226</f>
        <v>0</v>
      </c>
      <c r="Q226" s="186">
        <f>ROUND(I226*H226,2)</f>
        <v>0</v>
      </c>
      <c r="R226" s="186">
        <f>ROUND(J226*H226,2)</f>
        <v>0</v>
      </c>
      <c r="S226" s="65"/>
      <c r="T226" s="187">
        <f>S226*H226</f>
        <v>0</v>
      </c>
      <c r="U226" s="187">
        <v>2.9999999999999997E-4</v>
      </c>
      <c r="V226" s="187">
        <f>U226*H226</f>
        <v>1.8305999999999999E-2</v>
      </c>
      <c r="W226" s="187">
        <v>0</v>
      </c>
      <c r="X226" s="188">
        <f>W226*H226</f>
        <v>0</v>
      </c>
      <c r="Y226" s="35"/>
      <c r="Z226" s="35"/>
      <c r="AA226" s="35"/>
      <c r="AB226" s="35"/>
      <c r="AC226" s="35"/>
      <c r="AD226" s="35"/>
      <c r="AE226" s="35"/>
      <c r="AR226" s="189" t="s">
        <v>126</v>
      </c>
      <c r="AT226" s="189" t="s">
        <v>192</v>
      </c>
      <c r="AU226" s="189" t="s">
        <v>84</v>
      </c>
      <c r="AY226" s="18" t="s">
        <v>189</v>
      </c>
      <c r="BE226" s="190">
        <f>IF(O226="základní",K226,0)</f>
        <v>0</v>
      </c>
      <c r="BF226" s="190">
        <f>IF(O226="snížená",K226,0)</f>
        <v>0</v>
      </c>
      <c r="BG226" s="190">
        <f>IF(O226="zákl. přenesená",K226,0)</f>
        <v>0</v>
      </c>
      <c r="BH226" s="190">
        <f>IF(O226="sníž. přenesená",K226,0)</f>
        <v>0</v>
      </c>
      <c r="BI226" s="190">
        <f>IF(O226="nulová",K226,0)</f>
        <v>0</v>
      </c>
      <c r="BJ226" s="18" t="s">
        <v>82</v>
      </c>
      <c r="BK226" s="190">
        <f>ROUND(P226*H226,2)</f>
        <v>0</v>
      </c>
      <c r="BL226" s="18" t="s">
        <v>126</v>
      </c>
      <c r="BM226" s="189" t="s">
        <v>391</v>
      </c>
    </row>
    <row r="227" spans="1:65" s="2" customFormat="1" ht="11.25">
      <c r="A227" s="35"/>
      <c r="B227" s="36"/>
      <c r="C227" s="37"/>
      <c r="D227" s="191" t="s">
        <v>199</v>
      </c>
      <c r="E227" s="37"/>
      <c r="F227" s="192" t="s">
        <v>392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199</v>
      </c>
      <c r="AU227" s="18" t="s">
        <v>84</v>
      </c>
    </row>
    <row r="228" spans="1:65" s="2" customFormat="1" ht="11.25">
      <c r="A228" s="35"/>
      <c r="B228" s="36"/>
      <c r="C228" s="37"/>
      <c r="D228" s="196" t="s">
        <v>201</v>
      </c>
      <c r="E228" s="37"/>
      <c r="F228" s="197" t="s">
        <v>393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201</v>
      </c>
      <c r="AU228" s="18" t="s">
        <v>84</v>
      </c>
    </row>
    <row r="229" spans="1:65" s="2" customFormat="1" ht="16.5" customHeight="1">
      <c r="A229" s="35"/>
      <c r="B229" s="36"/>
      <c r="C229" s="231" t="s">
        <v>394</v>
      </c>
      <c r="D229" s="231" t="s">
        <v>318</v>
      </c>
      <c r="E229" s="232" t="s">
        <v>395</v>
      </c>
      <c r="F229" s="233" t="s">
        <v>396</v>
      </c>
      <c r="G229" s="234" t="s">
        <v>195</v>
      </c>
      <c r="H229" s="235">
        <v>70.173000000000002</v>
      </c>
      <c r="I229" s="236"/>
      <c r="J229" s="237"/>
      <c r="K229" s="238">
        <f>ROUND(P229*H229,2)</f>
        <v>0</v>
      </c>
      <c r="L229" s="233" t="s">
        <v>20</v>
      </c>
      <c r="M229" s="239"/>
      <c r="N229" s="240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2.8300000000000001E-3</v>
      </c>
      <c r="V229" s="187">
        <f>U229*H229</f>
        <v>0.19858959000000001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321</v>
      </c>
      <c r="AT229" s="189" t="s">
        <v>318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397</v>
      </c>
    </row>
    <row r="230" spans="1:65" s="2" customFormat="1" ht="19.5">
      <c r="A230" s="35"/>
      <c r="B230" s="36"/>
      <c r="C230" s="37"/>
      <c r="D230" s="191" t="s">
        <v>199</v>
      </c>
      <c r="E230" s="37"/>
      <c r="F230" s="192" t="s">
        <v>398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14" customFormat="1" ht="11.25">
      <c r="B231" s="208"/>
      <c r="C231" s="209"/>
      <c r="D231" s="191" t="s">
        <v>203</v>
      </c>
      <c r="E231" s="209"/>
      <c r="F231" s="211" t="s">
        <v>399</v>
      </c>
      <c r="G231" s="209"/>
      <c r="H231" s="212">
        <v>70.173000000000002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203</v>
      </c>
      <c r="AU231" s="218" t="s">
        <v>84</v>
      </c>
      <c r="AV231" s="14" t="s">
        <v>84</v>
      </c>
      <c r="AW231" s="14" t="s">
        <v>4</v>
      </c>
      <c r="AX231" s="14" t="s">
        <v>82</v>
      </c>
      <c r="AY231" s="218" t="s">
        <v>189</v>
      </c>
    </row>
    <row r="232" spans="1:65" s="2" customFormat="1" ht="24.2" customHeight="1">
      <c r="A232" s="35"/>
      <c r="B232" s="36"/>
      <c r="C232" s="177" t="s">
        <v>321</v>
      </c>
      <c r="D232" s="177" t="s">
        <v>192</v>
      </c>
      <c r="E232" s="178" t="s">
        <v>400</v>
      </c>
      <c r="F232" s="179" t="s">
        <v>401</v>
      </c>
      <c r="G232" s="180" t="s">
        <v>357</v>
      </c>
      <c r="H232" s="181">
        <v>32.700000000000003</v>
      </c>
      <c r="I232" s="182"/>
      <c r="J232" s="182"/>
      <c r="K232" s="183">
        <f>ROUND(P232*H232,2)</f>
        <v>0</v>
      </c>
      <c r="L232" s="179" t="s">
        <v>196</v>
      </c>
      <c r="M232" s="40"/>
      <c r="N232" s="184" t="s">
        <v>20</v>
      </c>
      <c r="O232" s="185" t="s">
        <v>43</v>
      </c>
      <c r="P232" s="186">
        <f>I232+J232</f>
        <v>0</v>
      </c>
      <c r="Q232" s="186">
        <f>ROUND(I232*H232,2)</f>
        <v>0</v>
      </c>
      <c r="R232" s="186">
        <f>ROUND(J232*H232,2)</f>
        <v>0</v>
      </c>
      <c r="S232" s="65"/>
      <c r="T232" s="187">
        <f>S232*H232</f>
        <v>0</v>
      </c>
      <c r="U232" s="187">
        <v>1.0000000000000001E-5</v>
      </c>
      <c r="V232" s="187">
        <f>U232*H232</f>
        <v>3.2700000000000003E-4</v>
      </c>
      <c r="W232" s="187">
        <v>0</v>
      </c>
      <c r="X232" s="188">
        <f>W232*H232</f>
        <v>0</v>
      </c>
      <c r="Y232" s="35"/>
      <c r="Z232" s="35"/>
      <c r="AA232" s="35"/>
      <c r="AB232" s="35"/>
      <c r="AC232" s="35"/>
      <c r="AD232" s="35"/>
      <c r="AE232" s="35"/>
      <c r="AR232" s="189" t="s">
        <v>126</v>
      </c>
      <c r="AT232" s="189" t="s">
        <v>192</v>
      </c>
      <c r="AU232" s="189" t="s">
        <v>84</v>
      </c>
      <c r="AY232" s="18" t="s">
        <v>189</v>
      </c>
      <c r="BE232" s="190">
        <f>IF(O232="základní",K232,0)</f>
        <v>0</v>
      </c>
      <c r="BF232" s="190">
        <f>IF(O232="snížená",K232,0)</f>
        <v>0</v>
      </c>
      <c r="BG232" s="190">
        <f>IF(O232="zákl. přenesená",K232,0)</f>
        <v>0</v>
      </c>
      <c r="BH232" s="190">
        <f>IF(O232="sníž. přenesená",K232,0)</f>
        <v>0</v>
      </c>
      <c r="BI232" s="190">
        <f>IF(O232="nulová",K232,0)</f>
        <v>0</v>
      </c>
      <c r="BJ232" s="18" t="s">
        <v>82</v>
      </c>
      <c r="BK232" s="190">
        <f>ROUND(P232*H232,2)</f>
        <v>0</v>
      </c>
      <c r="BL232" s="18" t="s">
        <v>126</v>
      </c>
      <c r="BM232" s="189" t="s">
        <v>402</v>
      </c>
    </row>
    <row r="233" spans="1:65" s="2" customFormat="1" ht="11.25">
      <c r="A233" s="35"/>
      <c r="B233" s="36"/>
      <c r="C233" s="37"/>
      <c r="D233" s="191" t="s">
        <v>199</v>
      </c>
      <c r="E233" s="37"/>
      <c r="F233" s="192" t="s">
        <v>403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199</v>
      </c>
      <c r="AU233" s="18" t="s">
        <v>84</v>
      </c>
    </row>
    <row r="234" spans="1:65" s="2" customFormat="1" ht="11.25">
      <c r="A234" s="35"/>
      <c r="B234" s="36"/>
      <c r="C234" s="37"/>
      <c r="D234" s="196" t="s">
        <v>201</v>
      </c>
      <c r="E234" s="37"/>
      <c r="F234" s="197" t="s">
        <v>404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201</v>
      </c>
      <c r="AU234" s="18" t="s">
        <v>84</v>
      </c>
    </row>
    <row r="235" spans="1:65" s="2" customFormat="1" ht="24.2" customHeight="1">
      <c r="A235" s="35"/>
      <c r="B235" s="36"/>
      <c r="C235" s="231" t="s">
        <v>405</v>
      </c>
      <c r="D235" s="231" t="s">
        <v>318</v>
      </c>
      <c r="E235" s="232" t="s">
        <v>406</v>
      </c>
      <c r="F235" s="233" t="s">
        <v>407</v>
      </c>
      <c r="G235" s="234" t="s">
        <v>357</v>
      </c>
      <c r="H235" s="235">
        <v>34.335000000000001</v>
      </c>
      <c r="I235" s="236"/>
      <c r="J235" s="237"/>
      <c r="K235" s="238">
        <f>ROUND(P235*H235,2)</f>
        <v>0</v>
      </c>
      <c r="L235" s="233" t="s">
        <v>196</v>
      </c>
      <c r="M235" s="239"/>
      <c r="N235" s="240" t="s">
        <v>20</v>
      </c>
      <c r="O235" s="185" t="s">
        <v>43</v>
      </c>
      <c r="P235" s="186">
        <f>I235+J235</f>
        <v>0</v>
      </c>
      <c r="Q235" s="186">
        <f>ROUND(I235*H235,2)</f>
        <v>0</v>
      </c>
      <c r="R235" s="186">
        <f>ROUND(J235*H235,2)</f>
        <v>0</v>
      </c>
      <c r="S235" s="65"/>
      <c r="T235" s="187">
        <f>S235*H235</f>
        <v>0</v>
      </c>
      <c r="U235" s="187">
        <v>2.2000000000000001E-4</v>
      </c>
      <c r="V235" s="187">
        <f>U235*H235</f>
        <v>7.5537000000000009E-3</v>
      </c>
      <c r="W235" s="187">
        <v>0</v>
      </c>
      <c r="X235" s="188">
        <f>W235*H235</f>
        <v>0</v>
      </c>
      <c r="Y235" s="35"/>
      <c r="Z235" s="35"/>
      <c r="AA235" s="35"/>
      <c r="AB235" s="35"/>
      <c r="AC235" s="35"/>
      <c r="AD235" s="35"/>
      <c r="AE235" s="35"/>
      <c r="AR235" s="189" t="s">
        <v>321</v>
      </c>
      <c r="AT235" s="189" t="s">
        <v>318</v>
      </c>
      <c r="AU235" s="189" t="s">
        <v>84</v>
      </c>
      <c r="AY235" s="18" t="s">
        <v>189</v>
      </c>
      <c r="BE235" s="190">
        <f>IF(O235="základní",K235,0)</f>
        <v>0</v>
      </c>
      <c r="BF235" s="190">
        <f>IF(O235="snížená",K235,0)</f>
        <v>0</v>
      </c>
      <c r="BG235" s="190">
        <f>IF(O235="zákl. přenesená",K235,0)</f>
        <v>0</v>
      </c>
      <c r="BH235" s="190">
        <f>IF(O235="sníž. přenesená",K235,0)</f>
        <v>0</v>
      </c>
      <c r="BI235" s="190">
        <f>IF(O235="nulová",K235,0)</f>
        <v>0</v>
      </c>
      <c r="BJ235" s="18" t="s">
        <v>82</v>
      </c>
      <c r="BK235" s="190">
        <f>ROUND(P235*H235,2)</f>
        <v>0</v>
      </c>
      <c r="BL235" s="18" t="s">
        <v>126</v>
      </c>
      <c r="BM235" s="189" t="s">
        <v>408</v>
      </c>
    </row>
    <row r="236" spans="1:65" s="2" customFormat="1" ht="11.25">
      <c r="A236" s="35"/>
      <c r="B236" s="36"/>
      <c r="C236" s="37"/>
      <c r="D236" s="191" t="s">
        <v>199</v>
      </c>
      <c r="E236" s="37"/>
      <c r="F236" s="192" t="s">
        <v>409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199</v>
      </c>
      <c r="AU236" s="18" t="s">
        <v>84</v>
      </c>
    </row>
    <row r="237" spans="1:65" s="14" customFormat="1" ht="11.25">
      <c r="B237" s="208"/>
      <c r="C237" s="209"/>
      <c r="D237" s="191" t="s">
        <v>203</v>
      </c>
      <c r="E237" s="209"/>
      <c r="F237" s="211" t="s">
        <v>410</v>
      </c>
      <c r="G237" s="209"/>
      <c r="H237" s="212">
        <v>34.335000000000001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4</v>
      </c>
      <c r="AX237" s="14" t="s">
        <v>82</v>
      </c>
      <c r="AY237" s="218" t="s">
        <v>189</v>
      </c>
    </row>
    <row r="238" spans="1:65" s="2" customFormat="1" ht="24.2" customHeight="1">
      <c r="A238" s="35"/>
      <c r="B238" s="36"/>
      <c r="C238" s="177" t="s">
        <v>411</v>
      </c>
      <c r="D238" s="177" t="s">
        <v>192</v>
      </c>
      <c r="E238" s="178" t="s">
        <v>412</v>
      </c>
      <c r="F238" s="179" t="s">
        <v>413</v>
      </c>
      <c r="G238" s="180" t="s">
        <v>357</v>
      </c>
      <c r="H238" s="181">
        <v>0.8</v>
      </c>
      <c r="I238" s="182"/>
      <c r="J238" s="182"/>
      <c r="K238" s="183">
        <f>ROUND(P238*H238,2)</f>
        <v>0</v>
      </c>
      <c r="L238" s="179" t="s">
        <v>196</v>
      </c>
      <c r="M238" s="40"/>
      <c r="N238" s="184" t="s">
        <v>20</v>
      </c>
      <c r="O238" s="185" t="s">
        <v>43</v>
      </c>
      <c r="P238" s="186">
        <f>I238+J238</f>
        <v>0</v>
      </c>
      <c r="Q238" s="186">
        <f>ROUND(I238*H238,2)</f>
        <v>0</v>
      </c>
      <c r="R238" s="186">
        <f>ROUND(J238*H238,2)</f>
        <v>0</v>
      </c>
      <c r="S238" s="65"/>
      <c r="T238" s="187">
        <f>S238*H238</f>
        <v>0</v>
      </c>
      <c r="U238" s="187">
        <v>0</v>
      </c>
      <c r="V238" s="187">
        <f>U238*H238</f>
        <v>0</v>
      </c>
      <c r="W238" s="187">
        <v>0</v>
      </c>
      <c r="X238" s="188">
        <f>W238*H238</f>
        <v>0</v>
      </c>
      <c r="Y238" s="35"/>
      <c r="Z238" s="35"/>
      <c r="AA238" s="35"/>
      <c r="AB238" s="35"/>
      <c r="AC238" s="35"/>
      <c r="AD238" s="35"/>
      <c r="AE238" s="35"/>
      <c r="AR238" s="189" t="s">
        <v>126</v>
      </c>
      <c r="AT238" s="189" t="s">
        <v>192</v>
      </c>
      <c r="AU238" s="189" t="s">
        <v>84</v>
      </c>
      <c r="AY238" s="18" t="s">
        <v>189</v>
      </c>
      <c r="BE238" s="190">
        <f>IF(O238="základní",K238,0)</f>
        <v>0</v>
      </c>
      <c r="BF238" s="190">
        <f>IF(O238="snížená",K238,0)</f>
        <v>0</v>
      </c>
      <c r="BG238" s="190">
        <f>IF(O238="zákl. přenesená",K238,0)</f>
        <v>0</v>
      </c>
      <c r="BH238" s="190">
        <f>IF(O238="sníž. přenesená",K238,0)</f>
        <v>0</v>
      </c>
      <c r="BI238" s="190">
        <f>IF(O238="nulová",K238,0)</f>
        <v>0</v>
      </c>
      <c r="BJ238" s="18" t="s">
        <v>82</v>
      </c>
      <c r="BK238" s="190">
        <f>ROUND(P238*H238,2)</f>
        <v>0</v>
      </c>
      <c r="BL238" s="18" t="s">
        <v>126</v>
      </c>
      <c r="BM238" s="189" t="s">
        <v>414</v>
      </c>
    </row>
    <row r="239" spans="1:65" s="2" customFormat="1" ht="11.25">
      <c r="A239" s="35"/>
      <c r="B239" s="36"/>
      <c r="C239" s="37"/>
      <c r="D239" s="191" t="s">
        <v>199</v>
      </c>
      <c r="E239" s="37"/>
      <c r="F239" s="192" t="s">
        <v>415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199</v>
      </c>
      <c r="AU239" s="18" t="s">
        <v>84</v>
      </c>
    </row>
    <row r="240" spans="1:65" s="2" customFormat="1" ht="11.25">
      <c r="A240" s="35"/>
      <c r="B240" s="36"/>
      <c r="C240" s="37"/>
      <c r="D240" s="196" t="s">
        <v>201</v>
      </c>
      <c r="E240" s="37"/>
      <c r="F240" s="197" t="s">
        <v>416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201</v>
      </c>
      <c r="AU240" s="18" t="s">
        <v>84</v>
      </c>
    </row>
    <row r="241" spans="1:65" s="2" customFormat="1" ht="24.2" customHeight="1">
      <c r="A241" s="35"/>
      <c r="B241" s="36"/>
      <c r="C241" s="231" t="s">
        <v>417</v>
      </c>
      <c r="D241" s="231" t="s">
        <v>318</v>
      </c>
      <c r="E241" s="232" t="s">
        <v>418</v>
      </c>
      <c r="F241" s="233" t="s">
        <v>419</v>
      </c>
      <c r="G241" s="234" t="s">
        <v>357</v>
      </c>
      <c r="H241" s="235">
        <v>0.84</v>
      </c>
      <c r="I241" s="236"/>
      <c r="J241" s="237"/>
      <c r="K241" s="238">
        <f>ROUND(P241*H241,2)</f>
        <v>0</v>
      </c>
      <c r="L241" s="233" t="s">
        <v>196</v>
      </c>
      <c r="M241" s="239"/>
      <c r="N241" s="240" t="s">
        <v>20</v>
      </c>
      <c r="O241" s="185" t="s">
        <v>43</v>
      </c>
      <c r="P241" s="186">
        <f>I241+J241</f>
        <v>0</v>
      </c>
      <c r="Q241" s="186">
        <f>ROUND(I241*H241,2)</f>
        <v>0</v>
      </c>
      <c r="R241" s="186">
        <f>ROUND(J241*H241,2)</f>
        <v>0</v>
      </c>
      <c r="S241" s="65"/>
      <c r="T241" s="187">
        <f>S241*H241</f>
        <v>0</v>
      </c>
      <c r="U241" s="187">
        <v>1.6000000000000001E-4</v>
      </c>
      <c r="V241" s="187">
        <f>U241*H241</f>
        <v>1.3440000000000001E-4</v>
      </c>
      <c r="W241" s="187">
        <v>0</v>
      </c>
      <c r="X241" s="188">
        <f>W241*H241</f>
        <v>0</v>
      </c>
      <c r="Y241" s="35"/>
      <c r="Z241" s="35"/>
      <c r="AA241" s="35"/>
      <c r="AB241" s="35"/>
      <c r="AC241" s="35"/>
      <c r="AD241" s="35"/>
      <c r="AE241" s="35"/>
      <c r="AR241" s="189" t="s">
        <v>321</v>
      </c>
      <c r="AT241" s="189" t="s">
        <v>318</v>
      </c>
      <c r="AU241" s="189" t="s">
        <v>84</v>
      </c>
      <c r="AY241" s="18" t="s">
        <v>189</v>
      </c>
      <c r="BE241" s="190">
        <f>IF(O241="základní",K241,0)</f>
        <v>0</v>
      </c>
      <c r="BF241" s="190">
        <f>IF(O241="snížená",K241,0)</f>
        <v>0</v>
      </c>
      <c r="BG241" s="190">
        <f>IF(O241="zákl. přenesená",K241,0)</f>
        <v>0</v>
      </c>
      <c r="BH241" s="190">
        <f>IF(O241="sníž. přenesená",K241,0)</f>
        <v>0</v>
      </c>
      <c r="BI241" s="190">
        <f>IF(O241="nulová",K241,0)</f>
        <v>0</v>
      </c>
      <c r="BJ241" s="18" t="s">
        <v>82</v>
      </c>
      <c r="BK241" s="190">
        <f>ROUND(P241*H241,2)</f>
        <v>0</v>
      </c>
      <c r="BL241" s="18" t="s">
        <v>126</v>
      </c>
      <c r="BM241" s="189" t="s">
        <v>420</v>
      </c>
    </row>
    <row r="242" spans="1:65" s="2" customFormat="1" ht="11.25">
      <c r="A242" s="35"/>
      <c r="B242" s="36"/>
      <c r="C242" s="37"/>
      <c r="D242" s="191" t="s">
        <v>199</v>
      </c>
      <c r="E242" s="37"/>
      <c r="F242" s="192" t="s">
        <v>421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199</v>
      </c>
      <c r="AU242" s="18" t="s">
        <v>84</v>
      </c>
    </row>
    <row r="243" spans="1:65" s="14" customFormat="1" ht="11.25">
      <c r="B243" s="208"/>
      <c r="C243" s="209"/>
      <c r="D243" s="191" t="s">
        <v>203</v>
      </c>
      <c r="E243" s="209"/>
      <c r="F243" s="211" t="s">
        <v>422</v>
      </c>
      <c r="G243" s="209"/>
      <c r="H243" s="212">
        <v>0.84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4</v>
      </c>
      <c r="AX243" s="14" t="s">
        <v>82</v>
      </c>
      <c r="AY243" s="218" t="s">
        <v>189</v>
      </c>
    </row>
    <row r="244" spans="1:65" s="2" customFormat="1" ht="24.2" customHeight="1">
      <c r="A244" s="35"/>
      <c r="B244" s="36"/>
      <c r="C244" s="177" t="s">
        <v>423</v>
      </c>
      <c r="D244" s="177" t="s">
        <v>192</v>
      </c>
      <c r="E244" s="178" t="s">
        <v>424</v>
      </c>
      <c r="F244" s="179" t="s">
        <v>425</v>
      </c>
      <c r="G244" s="180" t="s">
        <v>297</v>
      </c>
      <c r="H244" s="230"/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0</v>
      </c>
      <c r="V244" s="187">
        <f>U244*H244</f>
        <v>0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426</v>
      </c>
    </row>
    <row r="245" spans="1:65" s="2" customFormat="1" ht="19.5">
      <c r="A245" s="35"/>
      <c r="B245" s="36"/>
      <c r="C245" s="37"/>
      <c r="D245" s="191" t="s">
        <v>199</v>
      </c>
      <c r="E245" s="37"/>
      <c r="F245" s="192" t="s">
        <v>427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428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12" customFormat="1" ht="22.9" customHeight="1">
      <c r="B247" s="160"/>
      <c r="C247" s="161"/>
      <c r="D247" s="162" t="s">
        <v>73</v>
      </c>
      <c r="E247" s="175" t="s">
        <v>429</v>
      </c>
      <c r="F247" s="175" t="s">
        <v>430</v>
      </c>
      <c r="G247" s="161"/>
      <c r="H247" s="161"/>
      <c r="I247" s="164"/>
      <c r="J247" s="164"/>
      <c r="K247" s="176">
        <f>BK247</f>
        <v>0</v>
      </c>
      <c r="L247" s="161"/>
      <c r="M247" s="166"/>
      <c r="N247" s="167"/>
      <c r="O247" s="168"/>
      <c r="P247" s="168"/>
      <c r="Q247" s="169">
        <f>SUM(Q248:Q273)</f>
        <v>0</v>
      </c>
      <c r="R247" s="169">
        <f>SUM(R248:R273)</f>
        <v>0</v>
      </c>
      <c r="S247" s="168"/>
      <c r="T247" s="170">
        <f>SUM(T248:T273)</f>
        <v>0</v>
      </c>
      <c r="U247" s="168"/>
      <c r="V247" s="170">
        <f>SUM(V248:V273)</f>
        <v>3.5999999999999997E-4</v>
      </c>
      <c r="W247" s="168"/>
      <c r="X247" s="171">
        <f>SUM(X248:X273)</f>
        <v>0</v>
      </c>
      <c r="AR247" s="172" t="s">
        <v>84</v>
      </c>
      <c r="AT247" s="173" t="s">
        <v>73</v>
      </c>
      <c r="AU247" s="173" t="s">
        <v>82</v>
      </c>
      <c r="AY247" s="172" t="s">
        <v>189</v>
      </c>
      <c r="BK247" s="174">
        <f>SUM(BK248:BK273)</f>
        <v>0</v>
      </c>
    </row>
    <row r="248" spans="1:65" s="2" customFormat="1" ht="24.2" customHeight="1">
      <c r="A248" s="35"/>
      <c r="B248" s="36"/>
      <c r="C248" s="177" t="s">
        <v>431</v>
      </c>
      <c r="D248" s="177" t="s">
        <v>192</v>
      </c>
      <c r="E248" s="178" t="s">
        <v>432</v>
      </c>
      <c r="F248" s="179" t="s">
        <v>433</v>
      </c>
      <c r="G248" s="180" t="s">
        <v>195</v>
      </c>
      <c r="H248" s="181">
        <v>1.2</v>
      </c>
      <c r="I248" s="182"/>
      <c r="J248" s="182"/>
      <c r="K248" s="183">
        <f>ROUND(P248*H248,2)</f>
        <v>0</v>
      </c>
      <c r="L248" s="179" t="s">
        <v>196</v>
      </c>
      <c r="M248" s="40"/>
      <c r="N248" s="184" t="s">
        <v>20</v>
      </c>
      <c r="O248" s="185" t="s">
        <v>43</v>
      </c>
      <c r="P248" s="186">
        <f>I248+J248</f>
        <v>0</v>
      </c>
      <c r="Q248" s="186">
        <f>ROUND(I248*H248,2)</f>
        <v>0</v>
      </c>
      <c r="R248" s="186">
        <f>ROUND(J248*H248,2)</f>
        <v>0</v>
      </c>
      <c r="S248" s="65"/>
      <c r="T248" s="187">
        <f>S248*H248</f>
        <v>0</v>
      </c>
      <c r="U248" s="187">
        <v>6.0000000000000002E-5</v>
      </c>
      <c r="V248" s="187">
        <f>U248*H248</f>
        <v>7.2000000000000002E-5</v>
      </c>
      <c r="W248" s="187">
        <v>0</v>
      </c>
      <c r="X248" s="188">
        <f>W248*H248</f>
        <v>0</v>
      </c>
      <c r="Y248" s="35"/>
      <c r="Z248" s="35"/>
      <c r="AA248" s="35"/>
      <c r="AB248" s="35"/>
      <c r="AC248" s="35"/>
      <c r="AD248" s="35"/>
      <c r="AE248" s="35"/>
      <c r="AR248" s="189" t="s">
        <v>126</v>
      </c>
      <c r="AT248" s="189" t="s">
        <v>192</v>
      </c>
      <c r="AU248" s="189" t="s">
        <v>84</v>
      </c>
      <c r="AY248" s="18" t="s">
        <v>189</v>
      </c>
      <c r="BE248" s="190">
        <f>IF(O248="základní",K248,0)</f>
        <v>0</v>
      </c>
      <c r="BF248" s="190">
        <f>IF(O248="snížená",K248,0)</f>
        <v>0</v>
      </c>
      <c r="BG248" s="190">
        <f>IF(O248="zákl. přenesená",K248,0)</f>
        <v>0</v>
      </c>
      <c r="BH248" s="190">
        <f>IF(O248="sníž. přenesená",K248,0)</f>
        <v>0</v>
      </c>
      <c r="BI248" s="190">
        <f>IF(O248="nulová",K248,0)</f>
        <v>0</v>
      </c>
      <c r="BJ248" s="18" t="s">
        <v>82</v>
      </c>
      <c r="BK248" s="190">
        <f>ROUND(P248*H248,2)</f>
        <v>0</v>
      </c>
      <c r="BL248" s="18" t="s">
        <v>126</v>
      </c>
      <c r="BM248" s="189" t="s">
        <v>434</v>
      </c>
    </row>
    <row r="249" spans="1:65" s="2" customFormat="1" ht="11.25">
      <c r="A249" s="35"/>
      <c r="B249" s="36"/>
      <c r="C249" s="37"/>
      <c r="D249" s="191" t="s">
        <v>199</v>
      </c>
      <c r="E249" s="37"/>
      <c r="F249" s="192" t="s">
        <v>435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199</v>
      </c>
      <c r="AU249" s="18" t="s">
        <v>84</v>
      </c>
    </row>
    <row r="250" spans="1:65" s="2" customFormat="1" ht="11.25">
      <c r="A250" s="35"/>
      <c r="B250" s="36"/>
      <c r="C250" s="37"/>
      <c r="D250" s="196" t="s">
        <v>201</v>
      </c>
      <c r="E250" s="37"/>
      <c r="F250" s="197" t="s">
        <v>436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201</v>
      </c>
      <c r="AU250" s="18" t="s">
        <v>84</v>
      </c>
    </row>
    <row r="251" spans="1:65" s="13" customFormat="1" ht="11.25">
      <c r="B251" s="198"/>
      <c r="C251" s="199"/>
      <c r="D251" s="191" t="s">
        <v>203</v>
      </c>
      <c r="E251" s="200" t="s">
        <v>20</v>
      </c>
      <c r="F251" s="201" t="s">
        <v>437</v>
      </c>
      <c r="G251" s="199"/>
      <c r="H251" s="200" t="s">
        <v>20</v>
      </c>
      <c r="I251" s="202"/>
      <c r="J251" s="202"/>
      <c r="K251" s="199"/>
      <c r="L251" s="199"/>
      <c r="M251" s="203"/>
      <c r="N251" s="204"/>
      <c r="O251" s="205"/>
      <c r="P251" s="205"/>
      <c r="Q251" s="205"/>
      <c r="R251" s="205"/>
      <c r="S251" s="205"/>
      <c r="T251" s="205"/>
      <c r="U251" s="205"/>
      <c r="V251" s="205"/>
      <c r="W251" s="205"/>
      <c r="X251" s="206"/>
      <c r="AT251" s="207" t="s">
        <v>203</v>
      </c>
      <c r="AU251" s="207" t="s">
        <v>84</v>
      </c>
      <c r="AV251" s="13" t="s">
        <v>82</v>
      </c>
      <c r="AW251" s="13" t="s">
        <v>5</v>
      </c>
      <c r="AX251" s="13" t="s">
        <v>74</v>
      </c>
      <c r="AY251" s="207" t="s">
        <v>189</v>
      </c>
    </row>
    <row r="252" spans="1:65" s="14" customFormat="1" ht="11.25">
      <c r="B252" s="208"/>
      <c r="C252" s="209"/>
      <c r="D252" s="191" t="s">
        <v>203</v>
      </c>
      <c r="E252" s="210" t="s">
        <v>20</v>
      </c>
      <c r="F252" s="211" t="s">
        <v>438</v>
      </c>
      <c r="G252" s="209"/>
      <c r="H252" s="212">
        <v>1.2</v>
      </c>
      <c r="I252" s="213"/>
      <c r="J252" s="213"/>
      <c r="K252" s="209"/>
      <c r="L252" s="209"/>
      <c r="M252" s="214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7"/>
      <c r="AT252" s="218" t="s">
        <v>203</v>
      </c>
      <c r="AU252" s="218" t="s">
        <v>84</v>
      </c>
      <c r="AV252" s="14" t="s">
        <v>84</v>
      </c>
      <c r="AW252" s="14" t="s">
        <v>5</v>
      </c>
      <c r="AX252" s="14" t="s">
        <v>82</v>
      </c>
      <c r="AY252" s="218" t="s">
        <v>189</v>
      </c>
    </row>
    <row r="253" spans="1:65" s="2" customFormat="1" ht="24.2" customHeight="1">
      <c r="A253" s="35"/>
      <c r="B253" s="36"/>
      <c r="C253" s="177" t="s">
        <v>439</v>
      </c>
      <c r="D253" s="177" t="s">
        <v>192</v>
      </c>
      <c r="E253" s="178" t="s">
        <v>440</v>
      </c>
      <c r="F253" s="179" t="s">
        <v>441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1.2E-4</v>
      </c>
      <c r="V253" s="187">
        <f>U253*H253</f>
        <v>1.44E-4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442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443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444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2" customFormat="1" ht="24.2" customHeight="1">
      <c r="A256" s="35"/>
      <c r="B256" s="36"/>
      <c r="C256" s="177" t="s">
        <v>445</v>
      </c>
      <c r="D256" s="177" t="s">
        <v>192</v>
      </c>
      <c r="E256" s="178" t="s">
        <v>446</v>
      </c>
      <c r="F256" s="179" t="s">
        <v>447</v>
      </c>
      <c r="G256" s="180" t="s">
        <v>195</v>
      </c>
      <c r="H256" s="181">
        <v>1.2</v>
      </c>
      <c r="I256" s="182"/>
      <c r="J256" s="182"/>
      <c r="K256" s="183">
        <f>ROUND(P256*H256,2)</f>
        <v>0</v>
      </c>
      <c r="L256" s="179" t="s">
        <v>196</v>
      </c>
      <c r="M256" s="40"/>
      <c r="N256" s="184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1.2E-4</v>
      </c>
      <c r="V256" s="187">
        <f>U256*H256</f>
        <v>1.44E-4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126</v>
      </c>
      <c r="AT256" s="189" t="s">
        <v>192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126</v>
      </c>
      <c r="BM256" s="189" t="s">
        <v>448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449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1.25">
      <c r="A258" s="35"/>
      <c r="B258" s="36"/>
      <c r="C258" s="37"/>
      <c r="D258" s="196" t="s">
        <v>201</v>
      </c>
      <c r="E258" s="37"/>
      <c r="F258" s="197" t="s">
        <v>450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201</v>
      </c>
      <c r="AU258" s="18" t="s">
        <v>84</v>
      </c>
    </row>
    <row r="259" spans="1:65" s="2" customFormat="1" ht="24.2" customHeight="1">
      <c r="A259" s="35"/>
      <c r="B259" s="36"/>
      <c r="C259" s="177" t="s">
        <v>451</v>
      </c>
      <c r="D259" s="177" t="s">
        <v>192</v>
      </c>
      <c r="E259" s="178" t="s">
        <v>452</v>
      </c>
      <c r="F259" s="179" t="s">
        <v>453</v>
      </c>
      <c r="G259" s="180" t="s">
        <v>195</v>
      </c>
      <c r="H259" s="181">
        <v>44.213999999999999</v>
      </c>
      <c r="I259" s="182"/>
      <c r="J259" s="182"/>
      <c r="K259" s="183">
        <f>ROUND(P259*H259,2)</f>
        <v>0</v>
      </c>
      <c r="L259" s="179" t="s">
        <v>196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126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126</v>
      </c>
      <c r="BM259" s="189" t="s">
        <v>454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455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11.25">
      <c r="A261" s="35"/>
      <c r="B261" s="36"/>
      <c r="C261" s="37"/>
      <c r="D261" s="196" t="s">
        <v>201</v>
      </c>
      <c r="E261" s="37"/>
      <c r="F261" s="197" t="s">
        <v>456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201</v>
      </c>
      <c r="AU261" s="18" t="s">
        <v>84</v>
      </c>
    </row>
    <row r="262" spans="1:65" s="13" customFormat="1" ht="11.25">
      <c r="B262" s="198"/>
      <c r="C262" s="199"/>
      <c r="D262" s="191" t="s">
        <v>203</v>
      </c>
      <c r="E262" s="200" t="s">
        <v>20</v>
      </c>
      <c r="F262" s="201" t="s">
        <v>457</v>
      </c>
      <c r="G262" s="199"/>
      <c r="H262" s="200" t="s">
        <v>20</v>
      </c>
      <c r="I262" s="202"/>
      <c r="J262" s="202"/>
      <c r="K262" s="199"/>
      <c r="L262" s="199"/>
      <c r="M262" s="203"/>
      <c r="N262" s="204"/>
      <c r="O262" s="205"/>
      <c r="P262" s="205"/>
      <c r="Q262" s="205"/>
      <c r="R262" s="205"/>
      <c r="S262" s="205"/>
      <c r="T262" s="205"/>
      <c r="U262" s="205"/>
      <c r="V262" s="205"/>
      <c r="W262" s="205"/>
      <c r="X262" s="206"/>
      <c r="AT262" s="207" t="s">
        <v>203</v>
      </c>
      <c r="AU262" s="207" t="s">
        <v>84</v>
      </c>
      <c r="AV262" s="13" t="s">
        <v>82</v>
      </c>
      <c r="AW262" s="13" t="s">
        <v>5</v>
      </c>
      <c r="AX262" s="13" t="s">
        <v>74</v>
      </c>
      <c r="AY262" s="207" t="s">
        <v>189</v>
      </c>
    </row>
    <row r="263" spans="1:65" s="14" customFormat="1" ht="11.25">
      <c r="B263" s="208"/>
      <c r="C263" s="209"/>
      <c r="D263" s="191" t="s">
        <v>203</v>
      </c>
      <c r="E263" s="210" t="s">
        <v>20</v>
      </c>
      <c r="F263" s="211" t="s">
        <v>458</v>
      </c>
      <c r="G263" s="209"/>
      <c r="H263" s="212">
        <v>44.213999999999999</v>
      </c>
      <c r="I263" s="213"/>
      <c r="J263" s="213"/>
      <c r="K263" s="209"/>
      <c r="L263" s="209"/>
      <c r="M263" s="214"/>
      <c r="N263" s="215"/>
      <c r="O263" s="216"/>
      <c r="P263" s="216"/>
      <c r="Q263" s="216"/>
      <c r="R263" s="216"/>
      <c r="S263" s="216"/>
      <c r="T263" s="216"/>
      <c r="U263" s="216"/>
      <c r="V263" s="216"/>
      <c r="W263" s="216"/>
      <c r="X263" s="217"/>
      <c r="AT263" s="218" t="s">
        <v>203</v>
      </c>
      <c r="AU263" s="218" t="s">
        <v>84</v>
      </c>
      <c r="AV263" s="14" t="s">
        <v>84</v>
      </c>
      <c r="AW263" s="14" t="s">
        <v>5</v>
      </c>
      <c r="AX263" s="14" t="s">
        <v>82</v>
      </c>
      <c r="AY263" s="218" t="s">
        <v>189</v>
      </c>
    </row>
    <row r="264" spans="1:65" s="2" customFormat="1" ht="16.5" customHeight="1">
      <c r="A264" s="35"/>
      <c r="B264" s="36"/>
      <c r="C264" s="177" t="s">
        <v>459</v>
      </c>
      <c r="D264" s="177" t="s">
        <v>192</v>
      </c>
      <c r="E264" s="178" t="s">
        <v>460</v>
      </c>
      <c r="F264" s="179" t="s">
        <v>20</v>
      </c>
      <c r="G264" s="180" t="s">
        <v>195</v>
      </c>
      <c r="H264" s="181">
        <v>44.213999999999999</v>
      </c>
      <c r="I264" s="182"/>
      <c r="J264" s="182"/>
      <c r="K264" s="183">
        <f>ROUND(P264*H264,2)</f>
        <v>0</v>
      </c>
      <c r="L264" s="179" t="s">
        <v>20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461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462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217</v>
      </c>
      <c r="G266" s="209"/>
      <c r="H266" s="212">
        <v>47.414999999999999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4" customFormat="1" ht="11.25">
      <c r="B267" s="208"/>
      <c r="C267" s="209"/>
      <c r="D267" s="191" t="s">
        <v>203</v>
      </c>
      <c r="E267" s="210" t="s">
        <v>20</v>
      </c>
      <c r="F267" s="211" t="s">
        <v>218</v>
      </c>
      <c r="G267" s="209"/>
      <c r="H267" s="212">
        <v>-3.63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203</v>
      </c>
      <c r="AU267" s="218" t="s">
        <v>84</v>
      </c>
      <c r="AV267" s="14" t="s">
        <v>84</v>
      </c>
      <c r="AW267" s="14" t="s">
        <v>5</v>
      </c>
      <c r="AX267" s="14" t="s">
        <v>74</v>
      </c>
      <c r="AY267" s="218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219</v>
      </c>
      <c r="G268" s="209"/>
      <c r="H268" s="212">
        <v>0.42899999999999999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74</v>
      </c>
      <c r="AY268" s="218" t="s">
        <v>189</v>
      </c>
    </row>
    <row r="269" spans="1:65" s="15" customFormat="1" ht="11.25">
      <c r="B269" s="219"/>
      <c r="C269" s="220"/>
      <c r="D269" s="191" t="s">
        <v>203</v>
      </c>
      <c r="E269" s="221" t="s">
        <v>20</v>
      </c>
      <c r="F269" s="222" t="s">
        <v>210</v>
      </c>
      <c r="G269" s="220"/>
      <c r="H269" s="223">
        <v>44.213999999999999</v>
      </c>
      <c r="I269" s="224"/>
      <c r="J269" s="224"/>
      <c r="K269" s="220"/>
      <c r="L269" s="220"/>
      <c r="M269" s="225"/>
      <c r="N269" s="226"/>
      <c r="O269" s="227"/>
      <c r="P269" s="227"/>
      <c r="Q269" s="227"/>
      <c r="R269" s="227"/>
      <c r="S269" s="227"/>
      <c r="T269" s="227"/>
      <c r="U269" s="227"/>
      <c r="V269" s="227"/>
      <c r="W269" s="227"/>
      <c r="X269" s="228"/>
      <c r="AT269" s="229" t="s">
        <v>203</v>
      </c>
      <c r="AU269" s="229" t="s">
        <v>84</v>
      </c>
      <c r="AV269" s="15" t="s">
        <v>197</v>
      </c>
      <c r="AW269" s="15" t="s">
        <v>5</v>
      </c>
      <c r="AX269" s="15" t="s">
        <v>82</v>
      </c>
      <c r="AY269" s="229" t="s">
        <v>189</v>
      </c>
    </row>
    <row r="270" spans="1:65" s="2" customFormat="1" ht="16.5" customHeight="1">
      <c r="A270" s="35"/>
      <c r="B270" s="36"/>
      <c r="C270" s="177" t="s">
        <v>463</v>
      </c>
      <c r="D270" s="177" t="s">
        <v>192</v>
      </c>
      <c r="E270" s="178" t="s">
        <v>464</v>
      </c>
      <c r="F270" s="179" t="s">
        <v>20</v>
      </c>
      <c r="G270" s="180" t="s">
        <v>305</v>
      </c>
      <c r="H270" s="181">
        <v>3</v>
      </c>
      <c r="I270" s="182"/>
      <c r="J270" s="182"/>
      <c r="K270" s="183">
        <f>ROUND(P270*H270,2)</f>
        <v>0</v>
      </c>
      <c r="L270" s="179" t="s">
        <v>20</v>
      </c>
      <c r="M270" s="40"/>
      <c r="N270" s="184" t="s">
        <v>20</v>
      </c>
      <c r="O270" s="185" t="s">
        <v>43</v>
      </c>
      <c r="P270" s="186">
        <f>I270+J270</f>
        <v>0</v>
      </c>
      <c r="Q270" s="186">
        <f>ROUND(I270*H270,2)</f>
        <v>0</v>
      </c>
      <c r="R270" s="186">
        <f>ROUND(J270*H270,2)</f>
        <v>0</v>
      </c>
      <c r="S270" s="65"/>
      <c r="T270" s="187">
        <f>S270*H270</f>
        <v>0</v>
      </c>
      <c r="U270" s="187">
        <v>0</v>
      </c>
      <c r="V270" s="187">
        <f>U270*H270</f>
        <v>0</v>
      </c>
      <c r="W270" s="187">
        <v>0</v>
      </c>
      <c r="X270" s="188">
        <f>W270*H270</f>
        <v>0</v>
      </c>
      <c r="Y270" s="35"/>
      <c r="Z270" s="35"/>
      <c r="AA270" s="35"/>
      <c r="AB270" s="35"/>
      <c r="AC270" s="35"/>
      <c r="AD270" s="35"/>
      <c r="AE270" s="35"/>
      <c r="AR270" s="189" t="s">
        <v>126</v>
      </c>
      <c r="AT270" s="189" t="s">
        <v>192</v>
      </c>
      <c r="AU270" s="189" t="s">
        <v>84</v>
      </c>
      <c r="AY270" s="18" t="s">
        <v>189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8" t="s">
        <v>82</v>
      </c>
      <c r="BK270" s="190">
        <f>ROUND(P270*H270,2)</f>
        <v>0</v>
      </c>
      <c r="BL270" s="18" t="s">
        <v>126</v>
      </c>
      <c r="BM270" s="189" t="s">
        <v>465</v>
      </c>
    </row>
    <row r="271" spans="1:65" s="2" customFormat="1" ht="11.25">
      <c r="A271" s="35"/>
      <c r="B271" s="36"/>
      <c r="C271" s="37"/>
      <c r="D271" s="191" t="s">
        <v>199</v>
      </c>
      <c r="E271" s="37"/>
      <c r="F271" s="192" t="s">
        <v>466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199</v>
      </c>
      <c r="AU271" s="18" t="s">
        <v>84</v>
      </c>
    </row>
    <row r="272" spans="1:65" s="2" customFormat="1" ht="16.5" customHeight="1">
      <c r="A272" s="35"/>
      <c r="B272" s="36"/>
      <c r="C272" s="177" t="s">
        <v>467</v>
      </c>
      <c r="D272" s="177" t="s">
        <v>192</v>
      </c>
      <c r="E272" s="178" t="s">
        <v>468</v>
      </c>
      <c r="F272" s="179" t="s">
        <v>20</v>
      </c>
      <c r="G272" s="180" t="s">
        <v>469</v>
      </c>
      <c r="H272" s="181">
        <v>1</v>
      </c>
      <c r="I272" s="182"/>
      <c r="J272" s="182"/>
      <c r="K272" s="183">
        <f>ROUND(P272*H272,2)</f>
        <v>0</v>
      </c>
      <c r="L272" s="179" t="s">
        <v>20</v>
      </c>
      <c r="M272" s="40"/>
      <c r="N272" s="184" t="s">
        <v>20</v>
      </c>
      <c r="O272" s="185" t="s">
        <v>43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126</v>
      </c>
      <c r="AT272" s="189" t="s">
        <v>192</v>
      </c>
      <c r="AU272" s="189" t="s">
        <v>84</v>
      </c>
      <c r="AY272" s="18" t="s">
        <v>189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82</v>
      </c>
      <c r="BK272" s="190">
        <f>ROUND(P272*H272,2)</f>
        <v>0</v>
      </c>
      <c r="BL272" s="18" t="s">
        <v>126</v>
      </c>
      <c r="BM272" s="189" t="s">
        <v>470</v>
      </c>
    </row>
    <row r="273" spans="1:65" s="2" customFormat="1" ht="11.25">
      <c r="A273" s="35"/>
      <c r="B273" s="36"/>
      <c r="C273" s="37"/>
      <c r="D273" s="191" t="s">
        <v>199</v>
      </c>
      <c r="E273" s="37"/>
      <c r="F273" s="192" t="s">
        <v>471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199</v>
      </c>
      <c r="AU273" s="18" t="s">
        <v>84</v>
      </c>
    </row>
    <row r="274" spans="1:65" s="12" customFormat="1" ht="22.9" customHeight="1">
      <c r="B274" s="160"/>
      <c r="C274" s="161"/>
      <c r="D274" s="162" t="s">
        <v>73</v>
      </c>
      <c r="E274" s="175" t="s">
        <v>472</v>
      </c>
      <c r="F274" s="175" t="s">
        <v>473</v>
      </c>
      <c r="G274" s="161"/>
      <c r="H274" s="161"/>
      <c r="I274" s="164"/>
      <c r="J274" s="164"/>
      <c r="K274" s="176">
        <f>BK274</f>
        <v>0</v>
      </c>
      <c r="L274" s="161"/>
      <c r="M274" s="166"/>
      <c r="N274" s="167"/>
      <c r="O274" s="168"/>
      <c r="P274" s="168"/>
      <c r="Q274" s="169">
        <f>SUM(Q275:Q317)</f>
        <v>0</v>
      </c>
      <c r="R274" s="169">
        <f>SUM(R275:R317)</f>
        <v>0</v>
      </c>
      <c r="S274" s="168"/>
      <c r="T274" s="170">
        <f>SUM(T275:T317)</f>
        <v>0</v>
      </c>
      <c r="U274" s="168"/>
      <c r="V274" s="170">
        <f>SUM(V275:V317)</f>
        <v>0.10719380000000001</v>
      </c>
      <c r="W274" s="168"/>
      <c r="X274" s="171">
        <f>SUM(X275:X317)</f>
        <v>1.6079389999999999E-2</v>
      </c>
      <c r="AR274" s="172" t="s">
        <v>84</v>
      </c>
      <c r="AT274" s="173" t="s">
        <v>73</v>
      </c>
      <c r="AU274" s="173" t="s">
        <v>82</v>
      </c>
      <c r="AY274" s="172" t="s">
        <v>189</v>
      </c>
      <c r="BK274" s="174">
        <f>SUM(BK275:BK317)</f>
        <v>0</v>
      </c>
    </row>
    <row r="275" spans="1:65" s="2" customFormat="1" ht="24.2" customHeight="1">
      <c r="A275" s="35"/>
      <c r="B275" s="36"/>
      <c r="C275" s="177" t="s">
        <v>474</v>
      </c>
      <c r="D275" s="177" t="s">
        <v>192</v>
      </c>
      <c r="E275" s="178" t="s">
        <v>475</v>
      </c>
      <c r="F275" s="179" t="s">
        <v>476</v>
      </c>
      <c r="G275" s="180" t="s">
        <v>195</v>
      </c>
      <c r="H275" s="181">
        <v>51.869</v>
      </c>
      <c r="I275" s="182"/>
      <c r="J275" s="182"/>
      <c r="K275" s="183">
        <f>ROUND(P275*H275,2)</f>
        <v>0</v>
      </c>
      <c r="L275" s="179" t="s">
        <v>196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1E-3</v>
      </c>
      <c r="V275" s="187">
        <f>U275*H275</f>
        <v>5.1868999999999998E-2</v>
      </c>
      <c r="W275" s="187">
        <v>3.1E-4</v>
      </c>
      <c r="X275" s="188">
        <f>W275*H275</f>
        <v>1.6079389999999999E-2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477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478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1.25">
      <c r="A277" s="35"/>
      <c r="B277" s="36"/>
      <c r="C277" s="37"/>
      <c r="D277" s="196" t="s">
        <v>201</v>
      </c>
      <c r="E277" s="37"/>
      <c r="F277" s="197" t="s">
        <v>479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201</v>
      </c>
      <c r="AU277" s="18" t="s">
        <v>84</v>
      </c>
    </row>
    <row r="278" spans="1:65" s="13" customFormat="1" ht="11.25">
      <c r="B278" s="198"/>
      <c r="C278" s="199"/>
      <c r="D278" s="191" t="s">
        <v>203</v>
      </c>
      <c r="E278" s="200" t="s">
        <v>20</v>
      </c>
      <c r="F278" s="201" t="s">
        <v>480</v>
      </c>
      <c r="G278" s="199"/>
      <c r="H278" s="200" t="s">
        <v>20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203</v>
      </c>
      <c r="AU278" s="207" t="s">
        <v>84</v>
      </c>
      <c r="AV278" s="13" t="s">
        <v>82</v>
      </c>
      <c r="AW278" s="13" t="s">
        <v>5</v>
      </c>
      <c r="AX278" s="13" t="s">
        <v>74</v>
      </c>
      <c r="AY278" s="207" t="s">
        <v>189</v>
      </c>
    </row>
    <row r="279" spans="1:65" s="14" customFormat="1" ht="11.25">
      <c r="B279" s="208"/>
      <c r="C279" s="209"/>
      <c r="D279" s="191" t="s">
        <v>203</v>
      </c>
      <c r="E279" s="210" t="s">
        <v>20</v>
      </c>
      <c r="F279" s="211" t="s">
        <v>481</v>
      </c>
      <c r="G279" s="209"/>
      <c r="H279" s="212">
        <v>53.603000000000002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203</v>
      </c>
      <c r="AU279" s="218" t="s">
        <v>84</v>
      </c>
      <c r="AV279" s="14" t="s">
        <v>84</v>
      </c>
      <c r="AW279" s="14" t="s">
        <v>5</v>
      </c>
      <c r="AX279" s="14" t="s">
        <v>74</v>
      </c>
      <c r="AY279" s="218" t="s">
        <v>189</v>
      </c>
    </row>
    <row r="280" spans="1:65" s="14" customFormat="1" ht="11.25">
      <c r="B280" s="208"/>
      <c r="C280" s="209"/>
      <c r="D280" s="191" t="s">
        <v>203</v>
      </c>
      <c r="E280" s="210" t="s">
        <v>20</v>
      </c>
      <c r="F280" s="211" t="s">
        <v>482</v>
      </c>
      <c r="G280" s="209"/>
      <c r="H280" s="212">
        <v>-9.5039999999999996</v>
      </c>
      <c r="I280" s="213"/>
      <c r="J280" s="213"/>
      <c r="K280" s="209"/>
      <c r="L280" s="209"/>
      <c r="M280" s="214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7"/>
      <c r="AT280" s="218" t="s">
        <v>203</v>
      </c>
      <c r="AU280" s="218" t="s">
        <v>84</v>
      </c>
      <c r="AV280" s="14" t="s">
        <v>84</v>
      </c>
      <c r="AW280" s="14" t="s">
        <v>5</v>
      </c>
      <c r="AX280" s="14" t="s">
        <v>74</v>
      </c>
      <c r="AY280" s="218" t="s">
        <v>189</v>
      </c>
    </row>
    <row r="281" spans="1:65" s="14" customFormat="1" ht="11.25">
      <c r="B281" s="208"/>
      <c r="C281" s="209"/>
      <c r="D281" s="191" t="s">
        <v>203</v>
      </c>
      <c r="E281" s="210" t="s">
        <v>20</v>
      </c>
      <c r="F281" s="211" t="s">
        <v>483</v>
      </c>
      <c r="G281" s="209"/>
      <c r="H281" s="212">
        <v>3.7909999999999999</v>
      </c>
      <c r="I281" s="213"/>
      <c r="J281" s="213"/>
      <c r="K281" s="209"/>
      <c r="L281" s="209"/>
      <c r="M281" s="214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7"/>
      <c r="AT281" s="218" t="s">
        <v>203</v>
      </c>
      <c r="AU281" s="218" t="s">
        <v>84</v>
      </c>
      <c r="AV281" s="14" t="s">
        <v>84</v>
      </c>
      <c r="AW281" s="14" t="s">
        <v>5</v>
      </c>
      <c r="AX281" s="14" t="s">
        <v>74</v>
      </c>
      <c r="AY281" s="218" t="s">
        <v>189</v>
      </c>
    </row>
    <row r="282" spans="1:65" s="14" customFormat="1" ht="11.25">
      <c r="B282" s="208"/>
      <c r="C282" s="209"/>
      <c r="D282" s="191" t="s">
        <v>203</v>
      </c>
      <c r="E282" s="210" t="s">
        <v>20</v>
      </c>
      <c r="F282" s="211" t="s">
        <v>484</v>
      </c>
      <c r="G282" s="209"/>
      <c r="H282" s="212">
        <v>-0.44600000000000001</v>
      </c>
      <c r="I282" s="213"/>
      <c r="J282" s="213"/>
      <c r="K282" s="209"/>
      <c r="L282" s="209"/>
      <c r="M282" s="214"/>
      <c r="N282" s="215"/>
      <c r="O282" s="216"/>
      <c r="P282" s="216"/>
      <c r="Q282" s="216"/>
      <c r="R282" s="216"/>
      <c r="S282" s="216"/>
      <c r="T282" s="216"/>
      <c r="U282" s="216"/>
      <c r="V282" s="216"/>
      <c r="W282" s="216"/>
      <c r="X282" s="217"/>
      <c r="AT282" s="218" t="s">
        <v>203</v>
      </c>
      <c r="AU282" s="218" t="s">
        <v>84</v>
      </c>
      <c r="AV282" s="14" t="s">
        <v>84</v>
      </c>
      <c r="AW282" s="14" t="s">
        <v>5</v>
      </c>
      <c r="AX282" s="14" t="s">
        <v>74</v>
      </c>
      <c r="AY282" s="218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485</v>
      </c>
      <c r="G283" s="209"/>
      <c r="H283" s="212">
        <v>4.4249999999999998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51.869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486</v>
      </c>
      <c r="D285" s="177" t="s">
        <v>192</v>
      </c>
      <c r="E285" s="178" t="s">
        <v>487</v>
      </c>
      <c r="F285" s="179" t="s">
        <v>488</v>
      </c>
      <c r="G285" s="180" t="s">
        <v>195</v>
      </c>
      <c r="H285" s="181">
        <v>115.26</v>
      </c>
      <c r="I285" s="182"/>
      <c r="J285" s="182"/>
      <c r="K285" s="183">
        <f>ROUND(P285*H285,2)</f>
        <v>0</v>
      </c>
      <c r="L285" s="179" t="s">
        <v>196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126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126</v>
      </c>
      <c r="BM285" s="189" t="s">
        <v>489</v>
      </c>
    </row>
    <row r="286" spans="1:65" s="2" customFormat="1" ht="11.25">
      <c r="A286" s="35"/>
      <c r="B286" s="36"/>
      <c r="C286" s="37"/>
      <c r="D286" s="191" t="s">
        <v>199</v>
      </c>
      <c r="E286" s="37"/>
      <c r="F286" s="192" t="s">
        <v>490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491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492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493</v>
      </c>
      <c r="G289" s="209"/>
      <c r="H289" s="212">
        <v>57.631999999999998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3" customFormat="1" ht="11.25">
      <c r="B290" s="198"/>
      <c r="C290" s="199"/>
      <c r="D290" s="191" t="s">
        <v>203</v>
      </c>
      <c r="E290" s="200" t="s">
        <v>20</v>
      </c>
      <c r="F290" s="201" t="s">
        <v>494</v>
      </c>
      <c r="G290" s="199"/>
      <c r="H290" s="200" t="s">
        <v>20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203</v>
      </c>
      <c r="AU290" s="207" t="s">
        <v>84</v>
      </c>
      <c r="AV290" s="13" t="s">
        <v>82</v>
      </c>
      <c r="AW290" s="13" t="s">
        <v>5</v>
      </c>
      <c r="AX290" s="13" t="s">
        <v>74</v>
      </c>
      <c r="AY290" s="207" t="s">
        <v>189</v>
      </c>
    </row>
    <row r="291" spans="1:65" s="14" customFormat="1" ht="11.25">
      <c r="B291" s="208"/>
      <c r="C291" s="209"/>
      <c r="D291" s="191" t="s">
        <v>203</v>
      </c>
      <c r="E291" s="210" t="s">
        <v>20</v>
      </c>
      <c r="F291" s="211" t="s">
        <v>495</v>
      </c>
      <c r="G291" s="209"/>
      <c r="H291" s="212">
        <v>57.628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203</v>
      </c>
      <c r="AU291" s="218" t="s">
        <v>84</v>
      </c>
      <c r="AV291" s="14" t="s">
        <v>84</v>
      </c>
      <c r="AW291" s="14" t="s">
        <v>5</v>
      </c>
      <c r="AX291" s="14" t="s">
        <v>74</v>
      </c>
      <c r="AY291" s="218" t="s">
        <v>189</v>
      </c>
    </row>
    <row r="292" spans="1:65" s="15" customFormat="1" ht="11.25">
      <c r="B292" s="219"/>
      <c r="C292" s="220"/>
      <c r="D292" s="191" t="s">
        <v>203</v>
      </c>
      <c r="E292" s="221" t="s">
        <v>20</v>
      </c>
      <c r="F292" s="222" t="s">
        <v>210</v>
      </c>
      <c r="G292" s="220"/>
      <c r="H292" s="223">
        <v>115.25999999999999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203</v>
      </c>
      <c r="AU292" s="229" t="s">
        <v>84</v>
      </c>
      <c r="AV292" s="15" t="s">
        <v>197</v>
      </c>
      <c r="AW292" s="15" t="s">
        <v>5</v>
      </c>
      <c r="AX292" s="15" t="s">
        <v>82</v>
      </c>
      <c r="AY292" s="229" t="s">
        <v>189</v>
      </c>
    </row>
    <row r="293" spans="1:65" s="2" customFormat="1" ht="24.2" customHeight="1">
      <c r="A293" s="35"/>
      <c r="B293" s="36"/>
      <c r="C293" s="177" t="s">
        <v>496</v>
      </c>
      <c r="D293" s="177" t="s">
        <v>192</v>
      </c>
      <c r="E293" s="178" t="s">
        <v>497</v>
      </c>
      <c r="F293" s="179" t="s">
        <v>498</v>
      </c>
      <c r="G293" s="180" t="s">
        <v>357</v>
      </c>
      <c r="H293" s="181">
        <v>39.15</v>
      </c>
      <c r="I293" s="182"/>
      <c r="J293" s="182"/>
      <c r="K293" s="183">
        <f>ROUND(P293*H293,2)</f>
        <v>0</v>
      </c>
      <c r="L293" s="179" t="s">
        <v>196</v>
      </c>
      <c r="M293" s="40"/>
      <c r="N293" s="184" t="s">
        <v>20</v>
      </c>
      <c r="O293" s="185" t="s">
        <v>43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126</v>
      </c>
      <c r="AT293" s="189" t="s">
        <v>192</v>
      </c>
      <c r="AU293" s="189" t="s">
        <v>84</v>
      </c>
      <c r="AY293" s="18" t="s">
        <v>189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82</v>
      </c>
      <c r="BK293" s="190">
        <f>ROUND(P293*H293,2)</f>
        <v>0</v>
      </c>
      <c r="BL293" s="18" t="s">
        <v>126</v>
      </c>
      <c r="BM293" s="189" t="s">
        <v>499</v>
      </c>
    </row>
    <row r="294" spans="1:65" s="2" customFormat="1" ht="11.25">
      <c r="A294" s="35"/>
      <c r="B294" s="36"/>
      <c r="C294" s="37"/>
      <c r="D294" s="191" t="s">
        <v>199</v>
      </c>
      <c r="E294" s="37"/>
      <c r="F294" s="192" t="s">
        <v>500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199</v>
      </c>
      <c r="AU294" s="18" t="s">
        <v>84</v>
      </c>
    </row>
    <row r="295" spans="1:65" s="2" customFormat="1" ht="11.25">
      <c r="A295" s="35"/>
      <c r="B295" s="36"/>
      <c r="C295" s="37"/>
      <c r="D295" s="196" t="s">
        <v>201</v>
      </c>
      <c r="E295" s="37"/>
      <c r="F295" s="197" t="s">
        <v>501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201</v>
      </c>
      <c r="AU295" s="18" t="s">
        <v>84</v>
      </c>
    </row>
    <row r="296" spans="1:65" s="13" customFormat="1" ht="11.25">
      <c r="B296" s="198"/>
      <c r="C296" s="199"/>
      <c r="D296" s="191" t="s">
        <v>203</v>
      </c>
      <c r="E296" s="200" t="s">
        <v>20</v>
      </c>
      <c r="F296" s="201" t="s">
        <v>502</v>
      </c>
      <c r="G296" s="199"/>
      <c r="H296" s="200" t="s">
        <v>20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203</v>
      </c>
      <c r="AU296" s="207" t="s">
        <v>84</v>
      </c>
      <c r="AV296" s="13" t="s">
        <v>82</v>
      </c>
      <c r="AW296" s="13" t="s">
        <v>5</v>
      </c>
      <c r="AX296" s="13" t="s">
        <v>74</v>
      </c>
      <c r="AY296" s="207" t="s">
        <v>189</v>
      </c>
    </row>
    <row r="297" spans="1:65" s="14" customFormat="1" ht="11.25">
      <c r="B297" s="208"/>
      <c r="C297" s="209"/>
      <c r="D297" s="191" t="s">
        <v>203</v>
      </c>
      <c r="E297" s="210" t="s">
        <v>20</v>
      </c>
      <c r="F297" s="211" t="s">
        <v>503</v>
      </c>
      <c r="G297" s="209"/>
      <c r="H297" s="212">
        <v>39.15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203</v>
      </c>
      <c r="AU297" s="218" t="s">
        <v>84</v>
      </c>
      <c r="AV297" s="14" t="s">
        <v>84</v>
      </c>
      <c r="AW297" s="14" t="s">
        <v>5</v>
      </c>
      <c r="AX297" s="14" t="s">
        <v>82</v>
      </c>
      <c r="AY297" s="218" t="s">
        <v>189</v>
      </c>
    </row>
    <row r="298" spans="1:65" s="2" customFormat="1" ht="24.2" customHeight="1">
      <c r="A298" s="35"/>
      <c r="B298" s="36"/>
      <c r="C298" s="231" t="s">
        <v>504</v>
      </c>
      <c r="D298" s="231" t="s">
        <v>318</v>
      </c>
      <c r="E298" s="232" t="s">
        <v>505</v>
      </c>
      <c r="F298" s="233" t="s">
        <v>506</v>
      </c>
      <c r="G298" s="234" t="s">
        <v>357</v>
      </c>
      <c r="H298" s="235">
        <v>46.98</v>
      </c>
      <c r="I298" s="236"/>
      <c r="J298" s="237"/>
      <c r="K298" s="238">
        <f>ROUND(P298*H298,2)</f>
        <v>0</v>
      </c>
      <c r="L298" s="233" t="s">
        <v>196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321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507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506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14" customFormat="1" ht="11.25">
      <c r="B300" s="208"/>
      <c r="C300" s="209"/>
      <c r="D300" s="191" t="s">
        <v>203</v>
      </c>
      <c r="E300" s="209"/>
      <c r="F300" s="211" t="s">
        <v>508</v>
      </c>
      <c r="G300" s="209"/>
      <c r="H300" s="212">
        <v>46.98</v>
      </c>
      <c r="I300" s="213"/>
      <c r="J300" s="213"/>
      <c r="K300" s="209"/>
      <c r="L300" s="209"/>
      <c r="M300" s="214"/>
      <c r="N300" s="215"/>
      <c r="O300" s="216"/>
      <c r="P300" s="216"/>
      <c r="Q300" s="216"/>
      <c r="R300" s="216"/>
      <c r="S300" s="216"/>
      <c r="T300" s="216"/>
      <c r="U300" s="216"/>
      <c r="V300" s="216"/>
      <c r="W300" s="216"/>
      <c r="X300" s="217"/>
      <c r="AT300" s="218" t="s">
        <v>203</v>
      </c>
      <c r="AU300" s="218" t="s">
        <v>84</v>
      </c>
      <c r="AV300" s="14" t="s">
        <v>84</v>
      </c>
      <c r="AW300" s="14" t="s">
        <v>4</v>
      </c>
      <c r="AX300" s="14" t="s">
        <v>82</v>
      </c>
      <c r="AY300" s="218" t="s">
        <v>189</v>
      </c>
    </row>
    <row r="301" spans="1:65" s="2" customFormat="1" ht="24.2" customHeight="1">
      <c r="A301" s="35"/>
      <c r="B301" s="36"/>
      <c r="C301" s="177" t="s">
        <v>509</v>
      </c>
      <c r="D301" s="177" t="s">
        <v>192</v>
      </c>
      <c r="E301" s="178" t="s">
        <v>510</v>
      </c>
      <c r="F301" s="179" t="s">
        <v>511</v>
      </c>
      <c r="G301" s="180" t="s">
        <v>195</v>
      </c>
      <c r="H301" s="181">
        <v>14.19</v>
      </c>
      <c r="I301" s="182"/>
      <c r="J301" s="182"/>
      <c r="K301" s="183">
        <f>ROUND(P301*H301,2)</f>
        <v>0</v>
      </c>
      <c r="L301" s="179" t="s">
        <v>196</v>
      </c>
      <c r="M301" s="40"/>
      <c r="N301" s="184" t="s">
        <v>20</v>
      </c>
      <c r="O301" s="185" t="s">
        <v>43</v>
      </c>
      <c r="P301" s="186">
        <f>I301+J301</f>
        <v>0</v>
      </c>
      <c r="Q301" s="186">
        <f>ROUND(I301*H301,2)</f>
        <v>0</v>
      </c>
      <c r="R301" s="186">
        <f>ROUND(J301*H301,2)</f>
        <v>0</v>
      </c>
      <c r="S301" s="65"/>
      <c r="T301" s="187">
        <f>S301*H301</f>
        <v>0</v>
      </c>
      <c r="U301" s="187">
        <v>0</v>
      </c>
      <c r="V301" s="187">
        <f>U301*H301</f>
        <v>0</v>
      </c>
      <c r="W301" s="187">
        <v>0</v>
      </c>
      <c r="X301" s="188">
        <f>W301*H301</f>
        <v>0</v>
      </c>
      <c r="Y301" s="35"/>
      <c r="Z301" s="35"/>
      <c r="AA301" s="35"/>
      <c r="AB301" s="35"/>
      <c r="AC301" s="35"/>
      <c r="AD301" s="35"/>
      <c r="AE301" s="35"/>
      <c r="AR301" s="189" t="s">
        <v>126</v>
      </c>
      <c r="AT301" s="189" t="s">
        <v>192</v>
      </c>
      <c r="AU301" s="189" t="s">
        <v>84</v>
      </c>
      <c r="AY301" s="18" t="s">
        <v>189</v>
      </c>
      <c r="BE301" s="190">
        <f>IF(O301="základní",K301,0)</f>
        <v>0</v>
      </c>
      <c r="BF301" s="190">
        <f>IF(O301="snížená",K301,0)</f>
        <v>0</v>
      </c>
      <c r="BG301" s="190">
        <f>IF(O301="zákl. přenesená",K301,0)</f>
        <v>0</v>
      </c>
      <c r="BH301" s="190">
        <f>IF(O301="sníž. přenesená",K301,0)</f>
        <v>0</v>
      </c>
      <c r="BI301" s="190">
        <f>IF(O301="nulová",K301,0)</f>
        <v>0</v>
      </c>
      <c r="BJ301" s="18" t="s">
        <v>82</v>
      </c>
      <c r="BK301" s="190">
        <f>ROUND(P301*H301,2)</f>
        <v>0</v>
      </c>
      <c r="BL301" s="18" t="s">
        <v>126</v>
      </c>
      <c r="BM301" s="189" t="s">
        <v>512</v>
      </c>
    </row>
    <row r="302" spans="1:65" s="2" customFormat="1" ht="19.5">
      <c r="A302" s="35"/>
      <c r="B302" s="36"/>
      <c r="C302" s="37"/>
      <c r="D302" s="191" t="s">
        <v>199</v>
      </c>
      <c r="E302" s="37"/>
      <c r="F302" s="192" t="s">
        <v>513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199</v>
      </c>
      <c r="AU302" s="18" t="s">
        <v>84</v>
      </c>
    </row>
    <row r="303" spans="1:65" s="2" customFormat="1" ht="11.25">
      <c r="A303" s="35"/>
      <c r="B303" s="36"/>
      <c r="C303" s="37"/>
      <c r="D303" s="196" t="s">
        <v>201</v>
      </c>
      <c r="E303" s="37"/>
      <c r="F303" s="197" t="s">
        <v>514</v>
      </c>
      <c r="G303" s="37"/>
      <c r="H303" s="37"/>
      <c r="I303" s="193"/>
      <c r="J303" s="193"/>
      <c r="K303" s="37"/>
      <c r="L303" s="37"/>
      <c r="M303" s="40"/>
      <c r="N303" s="194"/>
      <c r="O303" s="195"/>
      <c r="P303" s="65"/>
      <c r="Q303" s="65"/>
      <c r="R303" s="65"/>
      <c r="S303" s="65"/>
      <c r="T303" s="65"/>
      <c r="U303" s="65"/>
      <c r="V303" s="65"/>
      <c r="W303" s="65"/>
      <c r="X303" s="66"/>
      <c r="Y303" s="35"/>
      <c r="Z303" s="35"/>
      <c r="AA303" s="35"/>
      <c r="AB303" s="35"/>
      <c r="AC303" s="35"/>
      <c r="AD303" s="35"/>
      <c r="AE303" s="35"/>
      <c r="AT303" s="18" t="s">
        <v>201</v>
      </c>
      <c r="AU303" s="18" t="s">
        <v>84</v>
      </c>
    </row>
    <row r="304" spans="1:65" s="13" customFormat="1" ht="11.25">
      <c r="B304" s="198"/>
      <c r="C304" s="199"/>
      <c r="D304" s="191" t="s">
        <v>203</v>
      </c>
      <c r="E304" s="200" t="s">
        <v>20</v>
      </c>
      <c r="F304" s="201" t="s">
        <v>502</v>
      </c>
      <c r="G304" s="199"/>
      <c r="H304" s="200" t="s">
        <v>20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203</v>
      </c>
      <c r="AU304" s="207" t="s">
        <v>84</v>
      </c>
      <c r="AV304" s="13" t="s">
        <v>82</v>
      </c>
      <c r="AW304" s="13" t="s">
        <v>5</v>
      </c>
      <c r="AX304" s="13" t="s">
        <v>74</v>
      </c>
      <c r="AY304" s="207" t="s">
        <v>189</v>
      </c>
    </row>
    <row r="305" spans="1:65" s="14" customFormat="1" ht="11.25">
      <c r="B305" s="208"/>
      <c r="C305" s="209"/>
      <c r="D305" s="191" t="s">
        <v>203</v>
      </c>
      <c r="E305" s="210" t="s">
        <v>20</v>
      </c>
      <c r="F305" s="211" t="s">
        <v>515</v>
      </c>
      <c r="G305" s="209"/>
      <c r="H305" s="212">
        <v>14.19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5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231" t="s">
        <v>516</v>
      </c>
      <c r="D306" s="231" t="s">
        <v>318</v>
      </c>
      <c r="E306" s="232" t="s">
        <v>517</v>
      </c>
      <c r="F306" s="233" t="s">
        <v>518</v>
      </c>
      <c r="G306" s="234" t="s">
        <v>195</v>
      </c>
      <c r="H306" s="235">
        <v>17.027999999999999</v>
      </c>
      <c r="I306" s="236"/>
      <c r="J306" s="237"/>
      <c r="K306" s="238">
        <f>ROUND(P306*H306,2)</f>
        <v>0</v>
      </c>
      <c r="L306" s="233" t="s">
        <v>196</v>
      </c>
      <c r="M306" s="239"/>
      <c r="N306" s="240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321</v>
      </c>
      <c r="AT306" s="189" t="s">
        <v>318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519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518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14" customFormat="1" ht="11.25">
      <c r="B308" s="208"/>
      <c r="C308" s="209"/>
      <c r="D308" s="191" t="s">
        <v>203</v>
      </c>
      <c r="E308" s="209"/>
      <c r="F308" s="211" t="s">
        <v>520</v>
      </c>
      <c r="G308" s="209"/>
      <c r="H308" s="212">
        <v>17.027999999999999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4</v>
      </c>
      <c r="AX308" s="14" t="s">
        <v>82</v>
      </c>
      <c r="AY308" s="218" t="s">
        <v>189</v>
      </c>
    </row>
    <row r="309" spans="1:65" s="2" customFormat="1" ht="24.2" customHeight="1">
      <c r="A309" s="35"/>
      <c r="B309" s="36"/>
      <c r="C309" s="177" t="s">
        <v>521</v>
      </c>
      <c r="D309" s="177" t="s">
        <v>192</v>
      </c>
      <c r="E309" s="178" t="s">
        <v>522</v>
      </c>
      <c r="F309" s="179" t="s">
        <v>523</v>
      </c>
      <c r="G309" s="180" t="s">
        <v>195</v>
      </c>
      <c r="H309" s="181">
        <v>115.26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2.0000000000000001E-4</v>
      </c>
      <c r="V309" s="187">
        <f>U309*H309</f>
        <v>2.3052000000000003E-2</v>
      </c>
      <c r="W309" s="187">
        <v>0</v>
      </c>
      <c r="X309" s="188">
        <f>W309*H309</f>
        <v>0</v>
      </c>
      <c r="Y309" s="35"/>
      <c r="Z309" s="35"/>
      <c r="AA309" s="35"/>
      <c r="AB309" s="35"/>
      <c r="AC309" s="35"/>
      <c r="AD309" s="35"/>
      <c r="AE309" s="35"/>
      <c r="AR309" s="189" t="s">
        <v>126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126</v>
      </c>
      <c r="BM309" s="189" t="s">
        <v>524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525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526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2" customFormat="1" ht="24.2" customHeight="1">
      <c r="A312" s="35"/>
      <c r="B312" s="36"/>
      <c r="C312" s="177" t="s">
        <v>527</v>
      </c>
      <c r="D312" s="177" t="s">
        <v>192</v>
      </c>
      <c r="E312" s="178" t="s">
        <v>528</v>
      </c>
      <c r="F312" s="179" t="s">
        <v>529</v>
      </c>
      <c r="G312" s="180" t="s">
        <v>195</v>
      </c>
      <c r="H312" s="181">
        <v>115.26</v>
      </c>
      <c r="I312" s="182"/>
      <c r="J312" s="182"/>
      <c r="K312" s="183">
        <f>ROUND(P312*H312,2)</f>
        <v>0</v>
      </c>
      <c r="L312" s="179" t="s">
        <v>196</v>
      </c>
      <c r="M312" s="40"/>
      <c r="N312" s="184" t="s">
        <v>20</v>
      </c>
      <c r="O312" s="185" t="s">
        <v>43</v>
      </c>
      <c r="P312" s="186">
        <f>I312+J312</f>
        <v>0</v>
      </c>
      <c r="Q312" s="186">
        <f>ROUND(I312*H312,2)</f>
        <v>0</v>
      </c>
      <c r="R312" s="186">
        <f>ROUND(J312*H312,2)</f>
        <v>0</v>
      </c>
      <c r="S312" s="65"/>
      <c r="T312" s="187">
        <f>S312*H312</f>
        <v>0</v>
      </c>
      <c r="U312" s="187">
        <v>2.5999999999999998E-4</v>
      </c>
      <c r="V312" s="187">
        <f>U312*H312</f>
        <v>2.9967599999999997E-2</v>
      </c>
      <c r="W312" s="187">
        <v>0</v>
      </c>
      <c r="X312" s="188">
        <f>W312*H312</f>
        <v>0</v>
      </c>
      <c r="Y312" s="35"/>
      <c r="Z312" s="35"/>
      <c r="AA312" s="35"/>
      <c r="AB312" s="35"/>
      <c r="AC312" s="35"/>
      <c r="AD312" s="35"/>
      <c r="AE312" s="35"/>
      <c r="AR312" s="189" t="s">
        <v>126</v>
      </c>
      <c r="AT312" s="189" t="s">
        <v>192</v>
      </c>
      <c r="AU312" s="189" t="s">
        <v>84</v>
      </c>
      <c r="AY312" s="18" t="s">
        <v>189</v>
      </c>
      <c r="BE312" s="190">
        <f>IF(O312="základní",K312,0)</f>
        <v>0</v>
      </c>
      <c r="BF312" s="190">
        <f>IF(O312="snížená",K312,0)</f>
        <v>0</v>
      </c>
      <c r="BG312" s="190">
        <f>IF(O312="zákl. přenesená",K312,0)</f>
        <v>0</v>
      </c>
      <c r="BH312" s="190">
        <f>IF(O312="sníž. přenesená",K312,0)</f>
        <v>0</v>
      </c>
      <c r="BI312" s="190">
        <f>IF(O312="nulová",K312,0)</f>
        <v>0</v>
      </c>
      <c r="BJ312" s="18" t="s">
        <v>82</v>
      </c>
      <c r="BK312" s="190">
        <f>ROUND(P312*H312,2)</f>
        <v>0</v>
      </c>
      <c r="BL312" s="18" t="s">
        <v>126</v>
      </c>
      <c r="BM312" s="189" t="s">
        <v>530</v>
      </c>
    </row>
    <row r="313" spans="1:65" s="2" customFormat="1" ht="11.25">
      <c r="A313" s="35"/>
      <c r="B313" s="36"/>
      <c r="C313" s="37"/>
      <c r="D313" s="191" t="s">
        <v>199</v>
      </c>
      <c r="E313" s="37"/>
      <c r="F313" s="192" t="s">
        <v>531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199</v>
      </c>
      <c r="AU313" s="18" t="s">
        <v>84</v>
      </c>
    </row>
    <row r="314" spans="1:65" s="2" customFormat="1" ht="11.25">
      <c r="A314" s="35"/>
      <c r="B314" s="36"/>
      <c r="C314" s="37"/>
      <c r="D314" s="196" t="s">
        <v>201</v>
      </c>
      <c r="E314" s="37"/>
      <c r="F314" s="197" t="s">
        <v>532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201</v>
      </c>
      <c r="AU314" s="18" t="s">
        <v>84</v>
      </c>
    </row>
    <row r="315" spans="1:65" s="2" customFormat="1" ht="24">
      <c r="A315" s="35"/>
      <c r="B315" s="36"/>
      <c r="C315" s="177" t="s">
        <v>533</v>
      </c>
      <c r="D315" s="177" t="s">
        <v>192</v>
      </c>
      <c r="E315" s="178" t="s">
        <v>534</v>
      </c>
      <c r="F315" s="179" t="s">
        <v>535</v>
      </c>
      <c r="G315" s="180" t="s">
        <v>195</v>
      </c>
      <c r="H315" s="181">
        <v>115.26</v>
      </c>
      <c r="I315" s="182"/>
      <c r="J315" s="182"/>
      <c r="K315" s="183">
        <f>ROUND(P315*H315,2)</f>
        <v>0</v>
      </c>
      <c r="L315" s="179" t="s">
        <v>196</v>
      </c>
      <c r="M315" s="40"/>
      <c r="N315" s="184" t="s">
        <v>20</v>
      </c>
      <c r="O315" s="185" t="s">
        <v>43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2.0000000000000002E-5</v>
      </c>
      <c r="V315" s="187">
        <f>U315*H315</f>
        <v>2.3052000000000003E-3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126</v>
      </c>
      <c r="AT315" s="189" t="s">
        <v>192</v>
      </c>
      <c r="AU315" s="189" t="s">
        <v>84</v>
      </c>
      <c r="AY315" s="18" t="s">
        <v>189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82</v>
      </c>
      <c r="BK315" s="190">
        <f>ROUND(P315*H315,2)</f>
        <v>0</v>
      </c>
      <c r="BL315" s="18" t="s">
        <v>126</v>
      </c>
      <c r="BM315" s="189" t="s">
        <v>536</v>
      </c>
    </row>
    <row r="316" spans="1:65" s="2" customFormat="1" ht="19.5">
      <c r="A316" s="35"/>
      <c r="B316" s="36"/>
      <c r="C316" s="37"/>
      <c r="D316" s="191" t="s">
        <v>199</v>
      </c>
      <c r="E316" s="37"/>
      <c r="F316" s="192" t="s">
        <v>537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199</v>
      </c>
      <c r="AU316" s="18" t="s">
        <v>84</v>
      </c>
    </row>
    <row r="317" spans="1:65" s="2" customFormat="1" ht="11.25">
      <c r="A317" s="35"/>
      <c r="B317" s="36"/>
      <c r="C317" s="37"/>
      <c r="D317" s="196" t="s">
        <v>201</v>
      </c>
      <c r="E317" s="37"/>
      <c r="F317" s="197" t="s">
        <v>538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201</v>
      </c>
      <c r="AU317" s="18" t="s">
        <v>84</v>
      </c>
    </row>
    <row r="318" spans="1:65" s="12" customFormat="1" ht="25.9" customHeight="1">
      <c r="B318" s="160"/>
      <c r="C318" s="161"/>
      <c r="D318" s="162" t="s">
        <v>73</v>
      </c>
      <c r="E318" s="163" t="s">
        <v>539</v>
      </c>
      <c r="F318" s="163" t="s">
        <v>540</v>
      </c>
      <c r="G318" s="161"/>
      <c r="H318" s="161"/>
      <c r="I318" s="164"/>
      <c r="J318" s="164"/>
      <c r="K318" s="165">
        <f>BK318</f>
        <v>0</v>
      </c>
      <c r="L318" s="161"/>
      <c r="M318" s="166"/>
      <c r="N318" s="167"/>
      <c r="O318" s="168"/>
      <c r="P318" s="168"/>
      <c r="Q318" s="169">
        <f>Q319</f>
        <v>0</v>
      </c>
      <c r="R318" s="169">
        <f>R319</f>
        <v>0</v>
      </c>
      <c r="S318" s="168"/>
      <c r="T318" s="170">
        <f>T319</f>
        <v>0</v>
      </c>
      <c r="U318" s="168"/>
      <c r="V318" s="170">
        <f>V319</f>
        <v>0</v>
      </c>
      <c r="W318" s="168"/>
      <c r="X318" s="171">
        <f>X319</f>
        <v>0</v>
      </c>
      <c r="AR318" s="172" t="s">
        <v>233</v>
      </c>
      <c r="AT318" s="173" t="s">
        <v>73</v>
      </c>
      <c r="AU318" s="173" t="s">
        <v>74</v>
      </c>
      <c r="AY318" s="172" t="s">
        <v>189</v>
      </c>
      <c r="BK318" s="174">
        <f>BK319</f>
        <v>0</v>
      </c>
    </row>
    <row r="319" spans="1:65" s="12" customFormat="1" ht="22.9" customHeight="1">
      <c r="B319" s="160"/>
      <c r="C319" s="161"/>
      <c r="D319" s="162" t="s">
        <v>73</v>
      </c>
      <c r="E319" s="175" t="s">
        <v>541</v>
      </c>
      <c r="F319" s="175" t="s">
        <v>542</v>
      </c>
      <c r="G319" s="161"/>
      <c r="H319" s="161"/>
      <c r="I319" s="164"/>
      <c r="J319" s="164"/>
      <c r="K319" s="176">
        <f>BK319</f>
        <v>0</v>
      </c>
      <c r="L319" s="161"/>
      <c r="M319" s="166"/>
      <c r="N319" s="167"/>
      <c r="O319" s="168"/>
      <c r="P319" s="168"/>
      <c r="Q319" s="169">
        <f>SUM(Q320:Q325)</f>
        <v>0</v>
      </c>
      <c r="R319" s="169">
        <f>SUM(R320:R325)</f>
        <v>0</v>
      </c>
      <c r="S319" s="168"/>
      <c r="T319" s="170">
        <f>SUM(T320:T325)</f>
        <v>0</v>
      </c>
      <c r="U319" s="168"/>
      <c r="V319" s="170">
        <f>SUM(V320:V325)</f>
        <v>0</v>
      </c>
      <c r="W319" s="168"/>
      <c r="X319" s="171">
        <f>SUM(X320:X325)</f>
        <v>0</v>
      </c>
      <c r="AR319" s="172" t="s">
        <v>233</v>
      </c>
      <c r="AT319" s="173" t="s">
        <v>73</v>
      </c>
      <c r="AU319" s="173" t="s">
        <v>82</v>
      </c>
      <c r="AY319" s="172" t="s">
        <v>189</v>
      </c>
      <c r="BK319" s="174">
        <f>SUM(BK320:BK325)</f>
        <v>0</v>
      </c>
    </row>
    <row r="320" spans="1:65" s="2" customFormat="1" ht="16.5" customHeight="1">
      <c r="A320" s="35"/>
      <c r="B320" s="36"/>
      <c r="C320" s="177" t="s">
        <v>543</v>
      </c>
      <c r="D320" s="177" t="s">
        <v>192</v>
      </c>
      <c r="E320" s="178" t="s">
        <v>544</v>
      </c>
      <c r="F320" s="179" t="s">
        <v>20</v>
      </c>
      <c r="G320" s="180" t="s">
        <v>469</v>
      </c>
      <c r="H320" s="181">
        <v>1</v>
      </c>
      <c r="I320" s="182"/>
      <c r="J320" s="182"/>
      <c r="K320" s="183">
        <f>ROUND(P320*H320,2)</f>
        <v>0</v>
      </c>
      <c r="L320" s="179" t="s">
        <v>20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0</v>
      </c>
      <c r="V320" s="187">
        <f>U320*H320</f>
        <v>0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197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197</v>
      </c>
      <c r="BM320" s="189" t="s">
        <v>545</v>
      </c>
    </row>
    <row r="321" spans="1:65" s="2" customFormat="1" ht="11.25">
      <c r="A321" s="35"/>
      <c r="B321" s="36"/>
      <c r="C321" s="37"/>
      <c r="D321" s="191" t="s">
        <v>199</v>
      </c>
      <c r="E321" s="37"/>
      <c r="F321" s="192" t="s">
        <v>546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6.5" customHeight="1">
      <c r="A322" s="35"/>
      <c r="B322" s="36"/>
      <c r="C322" s="177" t="s">
        <v>547</v>
      </c>
      <c r="D322" s="177" t="s">
        <v>192</v>
      </c>
      <c r="E322" s="178" t="s">
        <v>548</v>
      </c>
      <c r="F322" s="179" t="s">
        <v>20</v>
      </c>
      <c r="G322" s="180" t="s">
        <v>469</v>
      </c>
      <c r="H322" s="181">
        <v>1</v>
      </c>
      <c r="I322" s="182"/>
      <c r="J322" s="182"/>
      <c r="K322" s="183">
        <f>ROUND(P322*H322,2)</f>
        <v>0</v>
      </c>
      <c r="L322" s="179" t="s">
        <v>20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549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550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6.5" customHeight="1">
      <c r="A324" s="35"/>
      <c r="B324" s="36"/>
      <c r="C324" s="177" t="s">
        <v>551</v>
      </c>
      <c r="D324" s="177" t="s">
        <v>192</v>
      </c>
      <c r="E324" s="178" t="s">
        <v>552</v>
      </c>
      <c r="F324" s="179" t="s">
        <v>20</v>
      </c>
      <c r="G324" s="180" t="s">
        <v>469</v>
      </c>
      <c r="H324" s="181">
        <v>1</v>
      </c>
      <c r="I324" s="182"/>
      <c r="J324" s="182"/>
      <c r="K324" s="183">
        <f>ROUND(P324*H324,2)</f>
        <v>0</v>
      </c>
      <c r="L324" s="179" t="s">
        <v>20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553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554</v>
      </c>
      <c r="G325" s="37"/>
      <c r="H325" s="37"/>
      <c r="I325" s="193"/>
      <c r="J325" s="193"/>
      <c r="K325" s="37"/>
      <c r="L325" s="37"/>
      <c r="M325" s="40"/>
      <c r="N325" s="241"/>
      <c r="O325" s="242"/>
      <c r="P325" s="243"/>
      <c r="Q325" s="243"/>
      <c r="R325" s="243"/>
      <c r="S325" s="243"/>
      <c r="T325" s="243"/>
      <c r="U325" s="243"/>
      <c r="V325" s="243"/>
      <c r="W325" s="243"/>
      <c r="X325" s="244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6.95" customHeight="1">
      <c r="A326" s="35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0"/>
      <c r="N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</sheetData>
  <sheetProtection algorithmName="SHA-512" hashValue="rmwNi5kthFWIKTK0aJj4xOKLtTicDrGnh1yxQRyqdovW9/h0W+46Dw3PV1Do45jRO2zTd7Ex0ZT7CCFC/ywxUA==" saltValue="56+DEl/hBQbsInDj8vzcUfHcGVLuELna32G4Nzm+C+DKxoAB3DVNTGORpgKI8NpnEMh8eI2/ynuWKUdF/rSvow==" spinCount="100000" sheet="1" objects="1" scenarios="1" formatColumns="0" formatRows="0" autoFilter="0"/>
  <autoFilter ref="C93:L325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18" r:id="rId3"/>
    <hyperlink ref="F128" r:id="rId4"/>
    <hyperlink ref="F136" r:id="rId5"/>
    <hyperlink ref="F141" r:id="rId6"/>
    <hyperlink ref="F147" r:id="rId7"/>
    <hyperlink ref="F150" r:id="rId8"/>
    <hyperlink ref="F153" r:id="rId9"/>
    <hyperlink ref="F156" r:id="rId10"/>
    <hyperlink ref="F160" r:id="rId11"/>
    <hyperlink ref="F164" r:id="rId12"/>
    <hyperlink ref="F169" r:id="rId13"/>
    <hyperlink ref="F174" r:id="rId14"/>
    <hyperlink ref="F180" r:id="rId15"/>
    <hyperlink ref="F183" r:id="rId16"/>
    <hyperlink ref="F188" r:id="rId17"/>
    <hyperlink ref="F193" r:id="rId18"/>
    <hyperlink ref="F198" r:id="rId19"/>
    <hyperlink ref="F202" r:id="rId20"/>
    <hyperlink ref="F207" r:id="rId21"/>
    <hyperlink ref="F211" r:id="rId22"/>
    <hyperlink ref="F214" r:id="rId23"/>
    <hyperlink ref="F217" r:id="rId24"/>
    <hyperlink ref="F225" r:id="rId25"/>
    <hyperlink ref="F228" r:id="rId26"/>
    <hyperlink ref="F234" r:id="rId27"/>
    <hyperlink ref="F240" r:id="rId28"/>
    <hyperlink ref="F246" r:id="rId29"/>
    <hyperlink ref="F250" r:id="rId30"/>
    <hyperlink ref="F255" r:id="rId31"/>
    <hyperlink ref="F258" r:id="rId32"/>
    <hyperlink ref="F261" r:id="rId33"/>
    <hyperlink ref="F277" r:id="rId34"/>
    <hyperlink ref="F287" r:id="rId35"/>
    <hyperlink ref="F295" r:id="rId36"/>
    <hyperlink ref="F303" r:id="rId37"/>
    <hyperlink ref="F311" r:id="rId38"/>
    <hyperlink ref="F314" r:id="rId39"/>
    <hyperlink ref="F317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555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ROUND((SUM(BE93:BE290)),  2)</f>
        <v>0</v>
      </c>
      <c r="G35" s="35"/>
      <c r="H35" s="35"/>
      <c r="I35" s="120">
        <v>0.21</v>
      </c>
      <c r="J35" s="35"/>
      <c r="K35" s="115">
        <f>ROUND(((SUM(BE93:BE290))*I35),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ROUND((SUM(BF93:BF290)),  2)</f>
        <v>0</v>
      </c>
      <c r="G36" s="35"/>
      <c r="H36" s="35"/>
      <c r="I36" s="120">
        <v>0.15</v>
      </c>
      <c r="J36" s="35"/>
      <c r="K36" s="115">
        <f>ROUND(((SUM(BF93:BF290))*I36),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ROUND((SUM(BG93:BG290)),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ROUND((SUM(BH93:BH290)),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ROUND((SUM(BI93:BI290)),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02 - Místnost č. 2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Q114</f>
        <v>0</v>
      </c>
      <c r="J64" s="146">
        <f>R114</f>
        <v>0</v>
      </c>
      <c r="K64" s="146">
        <f>K114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Q148</f>
        <v>0</v>
      </c>
      <c r="J65" s="146">
        <f>R148</f>
        <v>0</v>
      </c>
      <c r="K65" s="146">
        <f>K148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Q165</f>
        <v>0</v>
      </c>
      <c r="J66" s="146">
        <f>R165</f>
        <v>0</v>
      </c>
      <c r="K66" s="146">
        <f>K165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Q169</f>
        <v>0</v>
      </c>
      <c r="J67" s="140">
        <f>R169</f>
        <v>0</v>
      </c>
      <c r="K67" s="140">
        <f>K169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Q170</f>
        <v>0</v>
      </c>
      <c r="J68" s="146">
        <f>R170</f>
        <v>0</v>
      </c>
      <c r="K68" s="146">
        <f>K170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Q179</f>
        <v>0</v>
      </c>
      <c r="J69" s="146">
        <f>R179</f>
        <v>0</v>
      </c>
      <c r="K69" s="146">
        <f>K179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Q201</f>
        <v>0</v>
      </c>
      <c r="J70" s="146">
        <f>R201</f>
        <v>0</v>
      </c>
      <c r="K70" s="146">
        <f>K201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Q228</f>
        <v>0</v>
      </c>
      <c r="J71" s="146">
        <f>R228</f>
        <v>0</v>
      </c>
      <c r="K71" s="146">
        <f>K228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Q283</f>
        <v>0</v>
      </c>
      <c r="J72" s="140">
        <f>R283</f>
        <v>0</v>
      </c>
      <c r="K72" s="140">
        <f>K283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Q284</f>
        <v>0</v>
      </c>
      <c r="J73" s="146">
        <f>R284</f>
        <v>0</v>
      </c>
      <c r="K73" s="146">
        <f>K284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02 - Místnost č. 2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Q94+Q169+Q283</f>
        <v>0</v>
      </c>
      <c r="R93" s="156">
        <f>R94+R169+R283</f>
        <v>0</v>
      </c>
      <c r="S93" s="73"/>
      <c r="T93" s="157">
        <f>T94+T169+T283</f>
        <v>0</v>
      </c>
      <c r="U93" s="73"/>
      <c r="V93" s="157">
        <f>V94+V169+V283</f>
        <v>1.8128213400000002</v>
      </c>
      <c r="W93" s="73"/>
      <c r="X93" s="158">
        <f>X94+X169+X283</f>
        <v>0.69153032000000003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BK94+BK169+BK283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Q95+Q114+Q148+Q165</f>
        <v>0</v>
      </c>
      <c r="R94" s="169">
        <f>R95+R114+R148+R165</f>
        <v>0</v>
      </c>
      <c r="S94" s="168"/>
      <c r="T94" s="170">
        <f>T95+T114+T148+T165</f>
        <v>0</v>
      </c>
      <c r="U94" s="168"/>
      <c r="V94" s="170">
        <f>V95+V114+V148+V165</f>
        <v>1.0562575000000001</v>
      </c>
      <c r="W94" s="168"/>
      <c r="X94" s="171">
        <f>X95+X114+X148+X165</f>
        <v>0.65194600000000003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BK95+BK114+BK148+BK165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SUM(Q96:Q113)</f>
        <v>0</v>
      </c>
      <c r="R95" s="169">
        <f>SUM(R96:R113)</f>
        <v>0</v>
      </c>
      <c r="S95" s="168"/>
      <c r="T95" s="170">
        <f>SUM(T96:T113)</f>
        <v>0</v>
      </c>
      <c r="U95" s="168"/>
      <c r="V95" s="170">
        <f>SUM(V96:V113)</f>
        <v>1.0468633000000001</v>
      </c>
      <c r="W95" s="168"/>
      <c r="X95" s="171">
        <f>SUM(X96:X113)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SUM(BK96:BK113)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55.859000000000002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0.31839630000000002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556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557</v>
      </c>
      <c r="G100" s="209"/>
      <c r="H100" s="212">
        <v>56.601999999999997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206</v>
      </c>
      <c r="G101" s="209"/>
      <c r="H101" s="212">
        <v>-10.56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207</v>
      </c>
      <c r="G102" s="209"/>
      <c r="H102" s="212">
        <v>4.2119999999999997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208</v>
      </c>
      <c r="G103" s="209"/>
      <c r="H103" s="212">
        <v>-0.495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558</v>
      </c>
      <c r="G104" s="209"/>
      <c r="H104" s="212">
        <v>6.1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55.858999999999995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2" customFormat="1" ht="24.2" customHeight="1">
      <c r="A106" s="35"/>
      <c r="B106" s="36"/>
      <c r="C106" s="177" t="s">
        <v>84</v>
      </c>
      <c r="D106" s="177" t="s">
        <v>192</v>
      </c>
      <c r="E106" s="178" t="s">
        <v>211</v>
      </c>
      <c r="F106" s="179" t="s">
        <v>212</v>
      </c>
      <c r="G106" s="180" t="s">
        <v>195</v>
      </c>
      <c r="H106" s="181">
        <v>42.850999999999999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1.7000000000000001E-2</v>
      </c>
      <c r="V106" s="187">
        <f>U106*H106</f>
        <v>0.72846700000000009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559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214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215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3" customFormat="1" ht="11.25">
      <c r="B109" s="198"/>
      <c r="C109" s="199"/>
      <c r="D109" s="191" t="s">
        <v>203</v>
      </c>
      <c r="E109" s="200" t="s">
        <v>20</v>
      </c>
      <c r="F109" s="201" t="s">
        <v>216</v>
      </c>
      <c r="G109" s="199"/>
      <c r="H109" s="200" t="s">
        <v>20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203</v>
      </c>
      <c r="AU109" s="207" t="s">
        <v>84</v>
      </c>
      <c r="AV109" s="13" t="s">
        <v>82</v>
      </c>
      <c r="AW109" s="13" t="s">
        <v>5</v>
      </c>
      <c r="AX109" s="13" t="s">
        <v>74</v>
      </c>
      <c r="AY109" s="207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560</v>
      </c>
      <c r="G110" s="209"/>
      <c r="H110" s="212">
        <v>46.052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218</v>
      </c>
      <c r="G111" s="209"/>
      <c r="H111" s="212">
        <v>-3.63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219</v>
      </c>
      <c r="G112" s="209"/>
      <c r="H112" s="212">
        <v>0.42899999999999999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5" customFormat="1" ht="11.25">
      <c r="B113" s="219"/>
      <c r="C113" s="220"/>
      <c r="D113" s="191" t="s">
        <v>203</v>
      </c>
      <c r="E113" s="221" t="s">
        <v>20</v>
      </c>
      <c r="F113" s="222" t="s">
        <v>210</v>
      </c>
      <c r="G113" s="220"/>
      <c r="H113" s="223">
        <v>42.850999999999999</v>
      </c>
      <c r="I113" s="224"/>
      <c r="J113" s="224"/>
      <c r="K113" s="220"/>
      <c r="L113" s="220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AT113" s="229" t="s">
        <v>203</v>
      </c>
      <c r="AU113" s="229" t="s">
        <v>84</v>
      </c>
      <c r="AV113" s="15" t="s">
        <v>197</v>
      </c>
      <c r="AW113" s="15" t="s">
        <v>5</v>
      </c>
      <c r="AX113" s="15" t="s">
        <v>82</v>
      </c>
      <c r="AY113" s="229" t="s">
        <v>189</v>
      </c>
    </row>
    <row r="114" spans="1:65" s="12" customFormat="1" ht="22.9" customHeight="1">
      <c r="B114" s="160"/>
      <c r="C114" s="161"/>
      <c r="D114" s="162" t="s">
        <v>73</v>
      </c>
      <c r="E114" s="175" t="s">
        <v>220</v>
      </c>
      <c r="F114" s="175" t="s">
        <v>221</v>
      </c>
      <c r="G114" s="161"/>
      <c r="H114" s="161"/>
      <c r="I114" s="164"/>
      <c r="J114" s="164"/>
      <c r="K114" s="176">
        <f>BK114</f>
        <v>0</v>
      </c>
      <c r="L114" s="161"/>
      <c r="M114" s="166"/>
      <c r="N114" s="167"/>
      <c r="O114" s="168"/>
      <c r="P114" s="168"/>
      <c r="Q114" s="169">
        <f>SUM(Q115:Q147)</f>
        <v>0</v>
      </c>
      <c r="R114" s="169">
        <f>SUM(R115:R147)</f>
        <v>0</v>
      </c>
      <c r="S114" s="168"/>
      <c r="T114" s="170">
        <f>SUM(T115:T147)</f>
        <v>0</v>
      </c>
      <c r="U114" s="168"/>
      <c r="V114" s="170">
        <f>SUM(V115:V147)</f>
        <v>9.3941999999999984E-3</v>
      </c>
      <c r="W114" s="168"/>
      <c r="X114" s="171">
        <f>SUM(X115:X147)</f>
        <v>0.65194600000000003</v>
      </c>
      <c r="AR114" s="172" t="s">
        <v>82</v>
      </c>
      <c r="AT114" s="173" t="s">
        <v>73</v>
      </c>
      <c r="AU114" s="173" t="s">
        <v>82</v>
      </c>
      <c r="AY114" s="172" t="s">
        <v>189</v>
      </c>
      <c r="BK114" s="174">
        <f>SUM(BK115:BK147)</f>
        <v>0</v>
      </c>
    </row>
    <row r="115" spans="1:65" s="2" customFormat="1" ht="16.5" customHeight="1">
      <c r="A115" s="35"/>
      <c r="B115" s="36"/>
      <c r="C115" s="177" t="s">
        <v>222</v>
      </c>
      <c r="D115" s="177" t="s">
        <v>192</v>
      </c>
      <c r="E115" s="178" t="s">
        <v>561</v>
      </c>
      <c r="F115" s="179" t="s">
        <v>20</v>
      </c>
      <c r="G115" s="180" t="s">
        <v>469</v>
      </c>
      <c r="H115" s="181">
        <v>1</v>
      </c>
      <c r="I115" s="182"/>
      <c r="J115" s="182"/>
      <c r="K115" s="183">
        <f>ROUND(P115*H115,2)</f>
        <v>0</v>
      </c>
      <c r="L115" s="179" t="s">
        <v>20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0</v>
      </c>
      <c r="V115" s="187">
        <f>U115*H115</f>
        <v>0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562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563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24">
      <c r="A117" s="35"/>
      <c r="B117" s="36"/>
      <c r="C117" s="177" t="s">
        <v>197</v>
      </c>
      <c r="D117" s="177" t="s">
        <v>192</v>
      </c>
      <c r="E117" s="178" t="s">
        <v>223</v>
      </c>
      <c r="F117" s="179" t="s">
        <v>224</v>
      </c>
      <c r="G117" s="180" t="s">
        <v>195</v>
      </c>
      <c r="H117" s="181">
        <v>55.859000000000002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4.0000000000000001E-3</v>
      </c>
      <c r="X117" s="188">
        <f>W117*H117</f>
        <v>0.22343600000000002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564</v>
      </c>
    </row>
    <row r="118" spans="1:65" s="2" customFormat="1" ht="19.5">
      <c r="A118" s="35"/>
      <c r="B118" s="36"/>
      <c r="C118" s="37"/>
      <c r="D118" s="191" t="s">
        <v>199</v>
      </c>
      <c r="E118" s="37"/>
      <c r="F118" s="192" t="s">
        <v>226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227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204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557</v>
      </c>
      <c r="G121" s="209"/>
      <c r="H121" s="212">
        <v>56.601999999999997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206</v>
      </c>
      <c r="G122" s="209"/>
      <c r="H122" s="212">
        <v>-10.56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207</v>
      </c>
      <c r="G123" s="209"/>
      <c r="H123" s="212">
        <v>4.2119999999999997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208</v>
      </c>
      <c r="G124" s="209"/>
      <c r="H124" s="212">
        <v>-0.495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558</v>
      </c>
      <c r="G125" s="209"/>
      <c r="H125" s="212">
        <v>6.1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5" customFormat="1" ht="11.25">
      <c r="B126" s="219"/>
      <c r="C126" s="220"/>
      <c r="D126" s="191" t="s">
        <v>203</v>
      </c>
      <c r="E126" s="221" t="s">
        <v>20</v>
      </c>
      <c r="F126" s="222" t="s">
        <v>210</v>
      </c>
      <c r="G126" s="220"/>
      <c r="H126" s="223">
        <v>55.858999999999995</v>
      </c>
      <c r="I126" s="224"/>
      <c r="J126" s="224"/>
      <c r="K126" s="220"/>
      <c r="L126" s="220"/>
      <c r="M126" s="225"/>
      <c r="N126" s="226"/>
      <c r="O126" s="227"/>
      <c r="P126" s="227"/>
      <c r="Q126" s="227"/>
      <c r="R126" s="227"/>
      <c r="S126" s="227"/>
      <c r="T126" s="227"/>
      <c r="U126" s="227"/>
      <c r="V126" s="227"/>
      <c r="W126" s="227"/>
      <c r="X126" s="228"/>
      <c r="AT126" s="229" t="s">
        <v>203</v>
      </c>
      <c r="AU126" s="229" t="s">
        <v>84</v>
      </c>
      <c r="AV126" s="15" t="s">
        <v>197</v>
      </c>
      <c r="AW126" s="15" t="s">
        <v>5</v>
      </c>
      <c r="AX126" s="15" t="s">
        <v>82</v>
      </c>
      <c r="AY126" s="229" t="s">
        <v>189</v>
      </c>
    </row>
    <row r="127" spans="1:65" s="2" customFormat="1" ht="24">
      <c r="A127" s="35"/>
      <c r="B127" s="36"/>
      <c r="C127" s="177" t="s">
        <v>233</v>
      </c>
      <c r="D127" s="177" t="s">
        <v>192</v>
      </c>
      <c r="E127" s="178" t="s">
        <v>228</v>
      </c>
      <c r="F127" s="179" t="s">
        <v>229</v>
      </c>
      <c r="G127" s="180" t="s">
        <v>195</v>
      </c>
      <c r="H127" s="181">
        <v>42.850999999999999</v>
      </c>
      <c r="I127" s="182"/>
      <c r="J127" s="182"/>
      <c r="K127" s="183">
        <f>ROUND(P127*H127,2)</f>
        <v>0</v>
      </c>
      <c r="L127" s="179" t="s">
        <v>196</v>
      </c>
      <c r="M127" s="40"/>
      <c r="N127" s="184" t="s">
        <v>20</v>
      </c>
      <c r="O127" s="185" t="s">
        <v>43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0.01</v>
      </c>
      <c r="X127" s="188">
        <f>W127*H127</f>
        <v>0.42851</v>
      </c>
      <c r="Y127" s="35"/>
      <c r="Z127" s="35"/>
      <c r="AA127" s="35"/>
      <c r="AB127" s="35"/>
      <c r="AC127" s="35"/>
      <c r="AD127" s="35"/>
      <c r="AE127" s="35"/>
      <c r="AR127" s="189" t="s">
        <v>197</v>
      </c>
      <c r="AT127" s="189" t="s">
        <v>192</v>
      </c>
      <c r="AU127" s="189" t="s">
        <v>84</v>
      </c>
      <c r="AY127" s="18" t="s">
        <v>189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82</v>
      </c>
      <c r="BK127" s="190">
        <f>ROUND(P127*H127,2)</f>
        <v>0</v>
      </c>
      <c r="BL127" s="18" t="s">
        <v>197</v>
      </c>
      <c r="BM127" s="189" t="s">
        <v>565</v>
      </c>
    </row>
    <row r="128" spans="1:65" s="2" customFormat="1" ht="19.5">
      <c r="A128" s="35"/>
      <c r="B128" s="36"/>
      <c r="C128" s="37"/>
      <c r="D128" s="191" t="s">
        <v>199</v>
      </c>
      <c r="E128" s="37"/>
      <c r="F128" s="192" t="s">
        <v>231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199</v>
      </c>
      <c r="AU128" s="18" t="s">
        <v>84</v>
      </c>
    </row>
    <row r="129" spans="1:65" s="2" customFormat="1" ht="11.25">
      <c r="A129" s="35"/>
      <c r="B129" s="36"/>
      <c r="C129" s="37"/>
      <c r="D129" s="196" t="s">
        <v>201</v>
      </c>
      <c r="E129" s="37"/>
      <c r="F129" s="197" t="s">
        <v>232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201</v>
      </c>
      <c r="AU129" s="18" t="s">
        <v>84</v>
      </c>
    </row>
    <row r="130" spans="1:65" s="13" customFormat="1" ht="11.25">
      <c r="B130" s="198"/>
      <c r="C130" s="199"/>
      <c r="D130" s="191" t="s">
        <v>203</v>
      </c>
      <c r="E130" s="200" t="s">
        <v>20</v>
      </c>
      <c r="F130" s="201" t="s">
        <v>216</v>
      </c>
      <c r="G130" s="199"/>
      <c r="H130" s="200" t="s">
        <v>20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203</v>
      </c>
      <c r="AU130" s="207" t="s">
        <v>84</v>
      </c>
      <c r="AV130" s="13" t="s">
        <v>82</v>
      </c>
      <c r="AW130" s="13" t="s">
        <v>5</v>
      </c>
      <c r="AX130" s="13" t="s">
        <v>74</v>
      </c>
      <c r="AY130" s="207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560</v>
      </c>
      <c r="G131" s="209"/>
      <c r="H131" s="212">
        <v>46.052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218</v>
      </c>
      <c r="G132" s="209"/>
      <c r="H132" s="212">
        <v>-3.63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219</v>
      </c>
      <c r="G133" s="209"/>
      <c r="H133" s="212">
        <v>0.42899999999999999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42.850999999999999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177" t="s">
        <v>190</v>
      </c>
      <c r="D135" s="177" t="s">
        <v>192</v>
      </c>
      <c r="E135" s="178" t="s">
        <v>566</v>
      </c>
      <c r="F135" s="179" t="s">
        <v>20</v>
      </c>
      <c r="G135" s="180" t="s">
        <v>305</v>
      </c>
      <c r="H135" s="181">
        <v>1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567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568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36.5">
      <c r="A137" s="35"/>
      <c r="B137" s="36"/>
      <c r="C137" s="37"/>
      <c r="D137" s="191" t="s">
        <v>569</v>
      </c>
      <c r="E137" s="37"/>
      <c r="F137" s="245" t="s">
        <v>570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2" customFormat="1" ht="24">
      <c r="A138" s="35"/>
      <c r="B138" s="36"/>
      <c r="C138" s="177" t="s">
        <v>248</v>
      </c>
      <c r="D138" s="177" t="s">
        <v>192</v>
      </c>
      <c r="E138" s="178" t="s">
        <v>234</v>
      </c>
      <c r="F138" s="179" t="s">
        <v>235</v>
      </c>
      <c r="G138" s="180" t="s">
        <v>195</v>
      </c>
      <c r="H138" s="181">
        <v>55.26</v>
      </c>
      <c r="I138" s="182"/>
      <c r="J138" s="182"/>
      <c r="K138" s="183">
        <f>ROUND(P138*H138,2)</f>
        <v>0</v>
      </c>
      <c r="L138" s="179" t="s">
        <v>196</v>
      </c>
      <c r="M138" s="40"/>
      <c r="N138" s="184" t="s">
        <v>20</v>
      </c>
      <c r="O138" s="185" t="s">
        <v>43</v>
      </c>
      <c r="P138" s="186">
        <f>I138+J138</f>
        <v>0</v>
      </c>
      <c r="Q138" s="186">
        <f>ROUND(I138*H138,2)</f>
        <v>0</v>
      </c>
      <c r="R138" s="186">
        <f>ROUND(J138*H138,2)</f>
        <v>0</v>
      </c>
      <c r="S138" s="65"/>
      <c r="T138" s="187">
        <f>S138*H138</f>
        <v>0</v>
      </c>
      <c r="U138" s="187">
        <v>1.2999999999999999E-4</v>
      </c>
      <c r="V138" s="187">
        <f>U138*H138</f>
        <v>7.1837999999999989E-3</v>
      </c>
      <c r="W138" s="187">
        <v>0</v>
      </c>
      <c r="X138" s="188">
        <f>W138*H138</f>
        <v>0</v>
      </c>
      <c r="Y138" s="35"/>
      <c r="Z138" s="35"/>
      <c r="AA138" s="35"/>
      <c r="AB138" s="35"/>
      <c r="AC138" s="35"/>
      <c r="AD138" s="35"/>
      <c r="AE138" s="35"/>
      <c r="AR138" s="189" t="s">
        <v>197</v>
      </c>
      <c r="AT138" s="189" t="s">
        <v>192</v>
      </c>
      <c r="AU138" s="189" t="s">
        <v>84</v>
      </c>
      <c r="AY138" s="18" t="s">
        <v>189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8" t="s">
        <v>82</v>
      </c>
      <c r="BK138" s="190">
        <f>ROUND(P138*H138,2)</f>
        <v>0</v>
      </c>
      <c r="BL138" s="18" t="s">
        <v>197</v>
      </c>
      <c r="BM138" s="189" t="s">
        <v>571</v>
      </c>
    </row>
    <row r="139" spans="1:65" s="2" customFormat="1" ht="11.25">
      <c r="A139" s="35"/>
      <c r="B139" s="36"/>
      <c r="C139" s="37"/>
      <c r="D139" s="191" t="s">
        <v>199</v>
      </c>
      <c r="E139" s="37"/>
      <c r="F139" s="192" t="s">
        <v>237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199</v>
      </c>
      <c r="AU139" s="18" t="s">
        <v>84</v>
      </c>
    </row>
    <row r="140" spans="1:65" s="2" customFormat="1" ht="11.25">
      <c r="A140" s="35"/>
      <c r="B140" s="36"/>
      <c r="C140" s="37"/>
      <c r="D140" s="196" t="s">
        <v>201</v>
      </c>
      <c r="E140" s="37"/>
      <c r="F140" s="197" t="s">
        <v>238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201</v>
      </c>
      <c r="AU140" s="18" t="s">
        <v>84</v>
      </c>
    </row>
    <row r="141" spans="1:65" s="13" customFormat="1" ht="11.25">
      <c r="B141" s="198"/>
      <c r="C141" s="199"/>
      <c r="D141" s="191" t="s">
        <v>203</v>
      </c>
      <c r="E141" s="200" t="s">
        <v>20</v>
      </c>
      <c r="F141" s="201" t="s">
        <v>239</v>
      </c>
      <c r="G141" s="199"/>
      <c r="H141" s="200" t="s">
        <v>20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203</v>
      </c>
      <c r="AU141" s="207" t="s">
        <v>84</v>
      </c>
      <c r="AV141" s="13" t="s">
        <v>82</v>
      </c>
      <c r="AW141" s="13" t="s">
        <v>5</v>
      </c>
      <c r="AX141" s="13" t="s">
        <v>74</v>
      </c>
      <c r="AY141" s="207" t="s">
        <v>189</v>
      </c>
    </row>
    <row r="142" spans="1:65" s="14" customFormat="1" ht="11.25">
      <c r="B142" s="208"/>
      <c r="C142" s="209"/>
      <c r="D142" s="191" t="s">
        <v>203</v>
      </c>
      <c r="E142" s="210" t="s">
        <v>20</v>
      </c>
      <c r="F142" s="211" t="s">
        <v>572</v>
      </c>
      <c r="G142" s="209"/>
      <c r="H142" s="212">
        <v>55.26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203</v>
      </c>
      <c r="AU142" s="218" t="s">
        <v>84</v>
      </c>
      <c r="AV142" s="14" t="s">
        <v>84</v>
      </c>
      <c r="AW142" s="14" t="s">
        <v>5</v>
      </c>
      <c r="AX142" s="14" t="s">
        <v>82</v>
      </c>
      <c r="AY142" s="218" t="s">
        <v>189</v>
      </c>
    </row>
    <row r="143" spans="1:65" s="2" customFormat="1" ht="24.2" customHeight="1">
      <c r="A143" s="35"/>
      <c r="B143" s="36"/>
      <c r="C143" s="177" t="s">
        <v>255</v>
      </c>
      <c r="D143" s="177" t="s">
        <v>192</v>
      </c>
      <c r="E143" s="178" t="s">
        <v>241</v>
      </c>
      <c r="F143" s="179" t="s">
        <v>242</v>
      </c>
      <c r="G143" s="180" t="s">
        <v>195</v>
      </c>
      <c r="H143" s="181">
        <v>55.26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4.0000000000000003E-5</v>
      </c>
      <c r="V143" s="187">
        <f>U143*H143</f>
        <v>2.2104E-3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573</v>
      </c>
    </row>
    <row r="144" spans="1:65" s="2" customFormat="1" ht="11.25">
      <c r="A144" s="35"/>
      <c r="B144" s="36"/>
      <c r="C144" s="37"/>
      <c r="D144" s="191" t="s">
        <v>199</v>
      </c>
      <c r="E144" s="37"/>
      <c r="F144" s="192" t="s">
        <v>244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245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3" customFormat="1" ht="11.25">
      <c r="B146" s="198"/>
      <c r="C146" s="199"/>
      <c r="D146" s="191" t="s">
        <v>203</v>
      </c>
      <c r="E146" s="200" t="s">
        <v>20</v>
      </c>
      <c r="F146" s="201" t="s">
        <v>239</v>
      </c>
      <c r="G146" s="199"/>
      <c r="H146" s="200" t="s">
        <v>20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203</v>
      </c>
      <c r="AU146" s="207" t="s">
        <v>84</v>
      </c>
      <c r="AV146" s="13" t="s">
        <v>82</v>
      </c>
      <c r="AW146" s="13" t="s">
        <v>5</v>
      </c>
      <c r="AX146" s="13" t="s">
        <v>74</v>
      </c>
      <c r="AY146" s="207" t="s">
        <v>189</v>
      </c>
    </row>
    <row r="147" spans="1:65" s="14" customFormat="1" ht="11.25">
      <c r="B147" s="208"/>
      <c r="C147" s="209"/>
      <c r="D147" s="191" t="s">
        <v>203</v>
      </c>
      <c r="E147" s="210" t="s">
        <v>20</v>
      </c>
      <c r="F147" s="211" t="s">
        <v>572</v>
      </c>
      <c r="G147" s="209"/>
      <c r="H147" s="212">
        <v>55.26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203</v>
      </c>
      <c r="AU147" s="218" t="s">
        <v>84</v>
      </c>
      <c r="AV147" s="14" t="s">
        <v>84</v>
      </c>
      <c r="AW147" s="14" t="s">
        <v>5</v>
      </c>
      <c r="AX147" s="14" t="s">
        <v>82</v>
      </c>
      <c r="AY147" s="218" t="s">
        <v>189</v>
      </c>
    </row>
    <row r="148" spans="1:65" s="12" customFormat="1" ht="22.9" customHeight="1">
      <c r="B148" s="160"/>
      <c r="C148" s="161"/>
      <c r="D148" s="162" t="s">
        <v>73</v>
      </c>
      <c r="E148" s="175" t="s">
        <v>246</v>
      </c>
      <c r="F148" s="175" t="s">
        <v>247</v>
      </c>
      <c r="G148" s="161"/>
      <c r="H148" s="161"/>
      <c r="I148" s="164"/>
      <c r="J148" s="164"/>
      <c r="K148" s="176">
        <f>BK148</f>
        <v>0</v>
      </c>
      <c r="L148" s="161"/>
      <c r="M148" s="166"/>
      <c r="N148" s="167"/>
      <c r="O148" s="168"/>
      <c r="P148" s="168"/>
      <c r="Q148" s="169">
        <f>SUM(Q149:Q164)</f>
        <v>0</v>
      </c>
      <c r="R148" s="169">
        <f>SUM(R149:R164)</f>
        <v>0</v>
      </c>
      <c r="S148" s="168"/>
      <c r="T148" s="170">
        <f>SUM(T149:T164)</f>
        <v>0</v>
      </c>
      <c r="U148" s="168"/>
      <c r="V148" s="170">
        <f>SUM(V149:V164)</f>
        <v>0</v>
      </c>
      <c r="W148" s="168"/>
      <c r="X148" s="171">
        <f>SUM(X149:X164)</f>
        <v>0</v>
      </c>
      <c r="AR148" s="172" t="s">
        <v>82</v>
      </c>
      <c r="AT148" s="173" t="s">
        <v>73</v>
      </c>
      <c r="AU148" s="173" t="s">
        <v>82</v>
      </c>
      <c r="AY148" s="172" t="s">
        <v>189</v>
      </c>
      <c r="BK148" s="174">
        <f>SUM(BK149:BK164)</f>
        <v>0</v>
      </c>
    </row>
    <row r="149" spans="1:65" s="2" customFormat="1" ht="24.2" customHeight="1">
      <c r="A149" s="35"/>
      <c r="B149" s="36"/>
      <c r="C149" s="177" t="s">
        <v>220</v>
      </c>
      <c r="D149" s="177" t="s">
        <v>192</v>
      </c>
      <c r="E149" s="178" t="s">
        <v>249</v>
      </c>
      <c r="F149" s="179" t="s">
        <v>250</v>
      </c>
      <c r="G149" s="180" t="s">
        <v>251</v>
      </c>
      <c r="H149" s="181">
        <v>0.69199999999999995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574</v>
      </c>
    </row>
    <row r="150" spans="1:65" s="2" customFormat="1" ht="11.25">
      <c r="A150" s="35"/>
      <c r="B150" s="36"/>
      <c r="C150" s="37"/>
      <c r="D150" s="191" t="s">
        <v>199</v>
      </c>
      <c r="E150" s="37"/>
      <c r="F150" s="192" t="s">
        <v>253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254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2" customFormat="1" ht="24.2" customHeight="1">
      <c r="A152" s="35"/>
      <c r="B152" s="36"/>
      <c r="C152" s="177" t="s">
        <v>109</v>
      </c>
      <c r="D152" s="177" t="s">
        <v>192</v>
      </c>
      <c r="E152" s="178" t="s">
        <v>256</v>
      </c>
      <c r="F152" s="179" t="s">
        <v>257</v>
      </c>
      <c r="G152" s="180" t="s">
        <v>251</v>
      </c>
      <c r="H152" s="181">
        <v>0.69199999999999995</v>
      </c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197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197</v>
      </c>
      <c r="BM152" s="189" t="s">
        <v>575</v>
      </c>
    </row>
    <row r="153" spans="1:65" s="2" customFormat="1" ht="11.25">
      <c r="A153" s="35"/>
      <c r="B153" s="36"/>
      <c r="C153" s="37"/>
      <c r="D153" s="191" t="s">
        <v>199</v>
      </c>
      <c r="E153" s="37"/>
      <c r="F153" s="192" t="s">
        <v>259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260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2" customFormat="1" ht="24.2" customHeight="1">
      <c r="A155" s="35"/>
      <c r="B155" s="36"/>
      <c r="C155" s="177" t="s">
        <v>112</v>
      </c>
      <c r="D155" s="177" t="s">
        <v>192</v>
      </c>
      <c r="E155" s="178" t="s">
        <v>261</v>
      </c>
      <c r="F155" s="179" t="s">
        <v>262</v>
      </c>
      <c r="G155" s="180" t="s">
        <v>251</v>
      </c>
      <c r="H155" s="181">
        <v>0.69199999999999995</v>
      </c>
      <c r="I155" s="182"/>
      <c r="J155" s="182"/>
      <c r="K155" s="183">
        <f>ROUND(P155*H155,2)</f>
        <v>0</v>
      </c>
      <c r="L155" s="179" t="s">
        <v>196</v>
      </c>
      <c r="M155" s="40"/>
      <c r="N155" s="184" t="s">
        <v>20</v>
      </c>
      <c r="O155" s="185" t="s">
        <v>43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197</v>
      </c>
      <c r="AT155" s="189" t="s">
        <v>192</v>
      </c>
      <c r="AU155" s="189" t="s">
        <v>84</v>
      </c>
      <c r="AY155" s="18" t="s">
        <v>189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82</v>
      </c>
      <c r="BK155" s="190">
        <f>ROUND(P155*H155,2)</f>
        <v>0</v>
      </c>
      <c r="BL155" s="18" t="s">
        <v>197</v>
      </c>
      <c r="BM155" s="189" t="s">
        <v>576</v>
      </c>
    </row>
    <row r="156" spans="1:65" s="2" customFormat="1" ht="11.25">
      <c r="A156" s="35"/>
      <c r="B156" s="36"/>
      <c r="C156" s="37"/>
      <c r="D156" s="191" t="s">
        <v>199</v>
      </c>
      <c r="E156" s="37"/>
      <c r="F156" s="192" t="s">
        <v>264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199</v>
      </c>
      <c r="AU156" s="18" t="s">
        <v>84</v>
      </c>
    </row>
    <row r="157" spans="1:65" s="2" customFormat="1" ht="11.25">
      <c r="A157" s="35"/>
      <c r="B157" s="36"/>
      <c r="C157" s="37"/>
      <c r="D157" s="196" t="s">
        <v>201</v>
      </c>
      <c r="E157" s="37"/>
      <c r="F157" s="197" t="s">
        <v>265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201</v>
      </c>
      <c r="AU157" s="18" t="s">
        <v>84</v>
      </c>
    </row>
    <row r="158" spans="1:65" s="2" customFormat="1" ht="24.2" customHeight="1">
      <c r="A158" s="35"/>
      <c r="B158" s="36"/>
      <c r="C158" s="177" t="s">
        <v>115</v>
      </c>
      <c r="D158" s="177" t="s">
        <v>192</v>
      </c>
      <c r="E158" s="178" t="s">
        <v>266</v>
      </c>
      <c r="F158" s="179" t="s">
        <v>267</v>
      </c>
      <c r="G158" s="180" t="s">
        <v>251</v>
      </c>
      <c r="H158" s="181">
        <v>4.1520000000000001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577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269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270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578</v>
      </c>
      <c r="G161" s="209"/>
      <c r="H161" s="212">
        <v>4.1520000000000001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82</v>
      </c>
      <c r="AY161" s="218" t="s">
        <v>189</v>
      </c>
    </row>
    <row r="162" spans="1:65" s="2" customFormat="1" ht="24">
      <c r="A162" s="35"/>
      <c r="B162" s="36"/>
      <c r="C162" s="177" t="s">
        <v>118</v>
      </c>
      <c r="D162" s="177" t="s">
        <v>192</v>
      </c>
      <c r="E162" s="178" t="s">
        <v>272</v>
      </c>
      <c r="F162" s="179" t="s">
        <v>273</v>
      </c>
      <c r="G162" s="180" t="s">
        <v>251</v>
      </c>
      <c r="H162" s="181">
        <v>0.69199999999999995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579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275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276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2.9" customHeight="1">
      <c r="B165" s="160"/>
      <c r="C165" s="161"/>
      <c r="D165" s="162" t="s">
        <v>73</v>
      </c>
      <c r="E165" s="175" t="s">
        <v>277</v>
      </c>
      <c r="F165" s="175" t="s">
        <v>278</v>
      </c>
      <c r="G165" s="161"/>
      <c r="H165" s="161"/>
      <c r="I165" s="164"/>
      <c r="J165" s="164"/>
      <c r="K165" s="176">
        <f>BK165</f>
        <v>0</v>
      </c>
      <c r="L165" s="161"/>
      <c r="M165" s="166"/>
      <c r="N165" s="167"/>
      <c r="O165" s="168"/>
      <c r="P165" s="168"/>
      <c r="Q165" s="169">
        <f>SUM(Q166:Q168)</f>
        <v>0</v>
      </c>
      <c r="R165" s="169">
        <f>SUM(R166:R168)</f>
        <v>0</v>
      </c>
      <c r="S165" s="168"/>
      <c r="T165" s="170">
        <f>SUM(T166:T168)</f>
        <v>0</v>
      </c>
      <c r="U165" s="168"/>
      <c r="V165" s="170">
        <f>SUM(V166:V168)</f>
        <v>0</v>
      </c>
      <c r="W165" s="168"/>
      <c r="X165" s="171">
        <f>SUM(X166:X168)</f>
        <v>0</v>
      </c>
      <c r="AR165" s="172" t="s">
        <v>82</v>
      </c>
      <c r="AT165" s="173" t="s">
        <v>73</v>
      </c>
      <c r="AU165" s="173" t="s">
        <v>82</v>
      </c>
      <c r="AY165" s="172" t="s">
        <v>189</v>
      </c>
      <c r="BK165" s="174">
        <f>SUM(BK166:BK168)</f>
        <v>0</v>
      </c>
    </row>
    <row r="166" spans="1:65" s="2" customFormat="1" ht="24.2" customHeight="1">
      <c r="A166" s="35"/>
      <c r="B166" s="36"/>
      <c r="C166" s="177" t="s">
        <v>121</v>
      </c>
      <c r="D166" s="177" t="s">
        <v>192</v>
      </c>
      <c r="E166" s="178" t="s">
        <v>279</v>
      </c>
      <c r="F166" s="179" t="s">
        <v>280</v>
      </c>
      <c r="G166" s="180" t="s">
        <v>251</v>
      </c>
      <c r="H166" s="181">
        <v>1.056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197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197</v>
      </c>
      <c r="BM166" s="189" t="s">
        <v>580</v>
      </c>
    </row>
    <row r="167" spans="1:65" s="2" customFormat="1" ht="19.5">
      <c r="A167" s="35"/>
      <c r="B167" s="36"/>
      <c r="C167" s="37"/>
      <c r="D167" s="191" t="s">
        <v>199</v>
      </c>
      <c r="E167" s="37"/>
      <c r="F167" s="192" t="s">
        <v>282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283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12" customFormat="1" ht="25.9" customHeight="1">
      <c r="B169" s="160"/>
      <c r="C169" s="161"/>
      <c r="D169" s="162" t="s">
        <v>73</v>
      </c>
      <c r="E169" s="163" t="s">
        <v>284</v>
      </c>
      <c r="F169" s="163" t="s">
        <v>285</v>
      </c>
      <c r="G169" s="161"/>
      <c r="H169" s="161"/>
      <c r="I169" s="164"/>
      <c r="J169" s="164"/>
      <c r="K169" s="165">
        <f>BK169</f>
        <v>0</v>
      </c>
      <c r="L169" s="161"/>
      <c r="M169" s="166"/>
      <c r="N169" s="167"/>
      <c r="O169" s="168"/>
      <c r="P169" s="168"/>
      <c r="Q169" s="169">
        <f>Q170+Q179+Q201+Q228</f>
        <v>0</v>
      </c>
      <c r="R169" s="169">
        <f>R170+R179+R201+R228</f>
        <v>0</v>
      </c>
      <c r="S169" s="168"/>
      <c r="T169" s="170">
        <f>T170+T179+T201+T228</f>
        <v>0</v>
      </c>
      <c r="U169" s="168"/>
      <c r="V169" s="170">
        <f>V170+V179+V201+V228</f>
        <v>0.7565638400000001</v>
      </c>
      <c r="W169" s="168"/>
      <c r="X169" s="171">
        <f>X170+X179+X201+X228</f>
        <v>3.9584319999999999E-2</v>
      </c>
      <c r="AR169" s="172" t="s">
        <v>84</v>
      </c>
      <c r="AT169" s="173" t="s">
        <v>73</v>
      </c>
      <c r="AU169" s="173" t="s">
        <v>74</v>
      </c>
      <c r="AY169" s="172" t="s">
        <v>189</v>
      </c>
      <c r="BK169" s="174">
        <f>BK170+BK179+BK201+BK228</f>
        <v>0</v>
      </c>
    </row>
    <row r="170" spans="1:65" s="12" customFormat="1" ht="22.9" customHeight="1">
      <c r="B170" s="160"/>
      <c r="C170" s="161"/>
      <c r="D170" s="162" t="s">
        <v>73</v>
      </c>
      <c r="E170" s="175" t="s">
        <v>286</v>
      </c>
      <c r="F170" s="175" t="s">
        <v>287</v>
      </c>
      <c r="G170" s="161"/>
      <c r="H170" s="161"/>
      <c r="I170" s="164"/>
      <c r="J170" s="164"/>
      <c r="K170" s="176">
        <f>BK170</f>
        <v>0</v>
      </c>
      <c r="L170" s="161"/>
      <c r="M170" s="166"/>
      <c r="N170" s="167"/>
      <c r="O170" s="168"/>
      <c r="P170" s="168"/>
      <c r="Q170" s="169">
        <f>SUM(Q171:Q178)</f>
        <v>0</v>
      </c>
      <c r="R170" s="169">
        <f>SUM(R171:R178)</f>
        <v>0</v>
      </c>
      <c r="S170" s="168"/>
      <c r="T170" s="170">
        <f>SUM(T171:T178)</f>
        <v>0</v>
      </c>
      <c r="U170" s="168"/>
      <c r="V170" s="170">
        <f>SUM(V171:V178)</f>
        <v>0.6333508000000001</v>
      </c>
      <c r="W170" s="168"/>
      <c r="X170" s="171">
        <f>SUM(X171:X178)</f>
        <v>0</v>
      </c>
      <c r="AR170" s="172" t="s">
        <v>84</v>
      </c>
      <c r="AT170" s="173" t="s">
        <v>73</v>
      </c>
      <c r="AU170" s="173" t="s">
        <v>82</v>
      </c>
      <c r="AY170" s="172" t="s">
        <v>189</v>
      </c>
      <c r="BK170" s="174">
        <f>SUM(BK171:BK178)</f>
        <v>0</v>
      </c>
    </row>
    <row r="171" spans="1:65" s="2" customFormat="1" ht="24.2" customHeight="1">
      <c r="A171" s="35"/>
      <c r="B171" s="36"/>
      <c r="C171" s="177" t="s">
        <v>9</v>
      </c>
      <c r="D171" s="177" t="s">
        <v>192</v>
      </c>
      <c r="E171" s="178" t="s">
        <v>288</v>
      </c>
      <c r="F171" s="179" t="s">
        <v>289</v>
      </c>
      <c r="G171" s="180" t="s">
        <v>195</v>
      </c>
      <c r="H171" s="181">
        <v>51.914000000000001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1.2200000000000001E-2</v>
      </c>
      <c r="V171" s="187">
        <f>U171*H171</f>
        <v>0.6333508000000001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581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291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292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293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582</v>
      </c>
      <c r="G175" s="209"/>
      <c r="H175" s="212">
        <v>51.914000000000001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82</v>
      </c>
      <c r="AY175" s="218" t="s">
        <v>189</v>
      </c>
    </row>
    <row r="176" spans="1:65" s="2" customFormat="1" ht="24.2" customHeight="1">
      <c r="A176" s="35"/>
      <c r="B176" s="36"/>
      <c r="C176" s="177" t="s">
        <v>126</v>
      </c>
      <c r="D176" s="177" t="s">
        <v>192</v>
      </c>
      <c r="E176" s="178" t="s">
        <v>295</v>
      </c>
      <c r="F176" s="179" t="s">
        <v>296</v>
      </c>
      <c r="G176" s="180" t="s">
        <v>297</v>
      </c>
      <c r="H176" s="230"/>
      <c r="I176" s="182"/>
      <c r="J176" s="182"/>
      <c r="K176" s="183">
        <f>ROUND(P176*H176,2)</f>
        <v>0</v>
      </c>
      <c r="L176" s="179" t="s">
        <v>196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0</v>
      </c>
      <c r="X176" s="188">
        <f>W176*H176</f>
        <v>0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583</v>
      </c>
    </row>
    <row r="177" spans="1:65" s="2" customFormat="1" ht="19.5">
      <c r="A177" s="35"/>
      <c r="B177" s="36"/>
      <c r="C177" s="37"/>
      <c r="D177" s="191" t="s">
        <v>199</v>
      </c>
      <c r="E177" s="37"/>
      <c r="F177" s="192" t="s">
        <v>299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11.25">
      <c r="A178" s="35"/>
      <c r="B178" s="36"/>
      <c r="C178" s="37"/>
      <c r="D178" s="196" t="s">
        <v>201</v>
      </c>
      <c r="E178" s="37"/>
      <c r="F178" s="197" t="s">
        <v>300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201</v>
      </c>
      <c r="AU178" s="18" t="s">
        <v>84</v>
      </c>
    </row>
    <row r="179" spans="1:65" s="12" customFormat="1" ht="22.9" customHeight="1">
      <c r="B179" s="160"/>
      <c r="C179" s="161"/>
      <c r="D179" s="162" t="s">
        <v>73</v>
      </c>
      <c r="E179" s="175" t="s">
        <v>301</v>
      </c>
      <c r="F179" s="175" t="s">
        <v>302</v>
      </c>
      <c r="G179" s="161"/>
      <c r="H179" s="161"/>
      <c r="I179" s="164"/>
      <c r="J179" s="164"/>
      <c r="K179" s="176">
        <f>BK179</f>
        <v>0</v>
      </c>
      <c r="L179" s="161"/>
      <c r="M179" s="166"/>
      <c r="N179" s="167"/>
      <c r="O179" s="168"/>
      <c r="P179" s="168"/>
      <c r="Q179" s="169">
        <f>SUM(Q180:Q200)</f>
        <v>0</v>
      </c>
      <c r="R179" s="169">
        <f>SUM(R180:R200)</f>
        <v>0</v>
      </c>
      <c r="S179" s="168"/>
      <c r="T179" s="170">
        <f>SUM(T180:T200)</f>
        <v>0</v>
      </c>
      <c r="U179" s="168"/>
      <c r="V179" s="170">
        <f>SUM(V180:V200)</f>
        <v>2.085E-2</v>
      </c>
      <c r="W179" s="168"/>
      <c r="X179" s="171">
        <f>SUM(X180:X200)</f>
        <v>2.4E-2</v>
      </c>
      <c r="AR179" s="172" t="s">
        <v>84</v>
      </c>
      <c r="AT179" s="173" t="s">
        <v>73</v>
      </c>
      <c r="AU179" s="173" t="s">
        <v>82</v>
      </c>
      <c r="AY179" s="172" t="s">
        <v>189</v>
      </c>
      <c r="BK179" s="174">
        <f>SUM(BK180:BK200)</f>
        <v>0</v>
      </c>
    </row>
    <row r="180" spans="1:65" s="2" customFormat="1" ht="24.2" customHeight="1">
      <c r="A180" s="35"/>
      <c r="B180" s="36"/>
      <c r="C180" s="177" t="s">
        <v>129</v>
      </c>
      <c r="D180" s="177" t="s">
        <v>192</v>
      </c>
      <c r="E180" s="178" t="s">
        <v>308</v>
      </c>
      <c r="F180" s="179" t="s">
        <v>309</v>
      </c>
      <c r="G180" s="180" t="s">
        <v>305</v>
      </c>
      <c r="H180" s="181">
        <v>1</v>
      </c>
      <c r="I180" s="182"/>
      <c r="J180" s="182"/>
      <c r="K180" s="183">
        <f>ROUND(P180*H180,2)</f>
        <v>0</v>
      </c>
      <c r="L180" s="179" t="s">
        <v>196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2.4E-2</v>
      </c>
      <c r="X180" s="188">
        <f>W180*H180</f>
        <v>2.4E-2</v>
      </c>
      <c r="Y180" s="35"/>
      <c r="Z180" s="35"/>
      <c r="AA180" s="35"/>
      <c r="AB180" s="35"/>
      <c r="AC180" s="35"/>
      <c r="AD180" s="35"/>
      <c r="AE180" s="35"/>
      <c r="AR180" s="189" t="s">
        <v>126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126</v>
      </c>
      <c r="BM180" s="189" t="s">
        <v>584</v>
      </c>
    </row>
    <row r="181" spans="1:65" s="2" customFormat="1" ht="19.5">
      <c r="A181" s="35"/>
      <c r="B181" s="36"/>
      <c r="C181" s="37"/>
      <c r="D181" s="191" t="s">
        <v>199</v>
      </c>
      <c r="E181" s="37"/>
      <c r="F181" s="192" t="s">
        <v>311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312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313</v>
      </c>
      <c r="F183" s="179" t="s">
        <v>314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585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316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317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231" t="s">
        <v>135</v>
      </c>
      <c r="D186" s="231" t="s">
        <v>318</v>
      </c>
      <c r="E186" s="232" t="s">
        <v>319</v>
      </c>
      <c r="F186" s="233" t="s">
        <v>320</v>
      </c>
      <c r="G186" s="234" t="s">
        <v>305</v>
      </c>
      <c r="H186" s="235">
        <v>1</v>
      </c>
      <c r="I186" s="236"/>
      <c r="J186" s="237"/>
      <c r="K186" s="238">
        <f>ROUND(P186*H186,2)</f>
        <v>0</v>
      </c>
      <c r="L186" s="233" t="s">
        <v>196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1.95E-2</v>
      </c>
      <c r="V186" s="187">
        <f>U186*H186</f>
        <v>1.95E-2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321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586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320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24.2" customHeight="1">
      <c r="A188" s="35"/>
      <c r="B188" s="36"/>
      <c r="C188" s="177" t="s">
        <v>138</v>
      </c>
      <c r="D188" s="177" t="s">
        <v>192</v>
      </c>
      <c r="E188" s="178" t="s">
        <v>323</v>
      </c>
      <c r="F188" s="179" t="s">
        <v>324</v>
      </c>
      <c r="G188" s="180" t="s">
        <v>305</v>
      </c>
      <c r="H188" s="181">
        <v>1</v>
      </c>
      <c r="I188" s="182"/>
      <c r="J188" s="182"/>
      <c r="K188" s="183">
        <f>ROUND(P188*H188,2)</f>
        <v>0</v>
      </c>
      <c r="L188" s="179" t="s">
        <v>196</v>
      </c>
      <c r="M188" s="40"/>
      <c r="N188" s="184" t="s">
        <v>20</v>
      </c>
      <c r="O188" s="185" t="s">
        <v>43</v>
      </c>
      <c r="P188" s="186">
        <f>I188+J188</f>
        <v>0</v>
      </c>
      <c r="Q188" s="186">
        <f>ROUND(I188*H188,2)</f>
        <v>0</v>
      </c>
      <c r="R188" s="186">
        <f>ROUND(J188*H188,2)</f>
        <v>0</v>
      </c>
      <c r="S188" s="65"/>
      <c r="T188" s="187">
        <f>S188*H188</f>
        <v>0</v>
      </c>
      <c r="U188" s="187">
        <v>0</v>
      </c>
      <c r="V188" s="187">
        <f>U188*H188</f>
        <v>0</v>
      </c>
      <c r="W188" s="187">
        <v>0</v>
      </c>
      <c r="X188" s="188">
        <f>W188*H188</f>
        <v>0</v>
      </c>
      <c r="Y188" s="35"/>
      <c r="Z188" s="35"/>
      <c r="AA188" s="35"/>
      <c r="AB188" s="35"/>
      <c r="AC188" s="35"/>
      <c r="AD188" s="35"/>
      <c r="AE188" s="35"/>
      <c r="AR188" s="189" t="s">
        <v>126</v>
      </c>
      <c r="AT188" s="189" t="s">
        <v>192</v>
      </c>
      <c r="AU188" s="189" t="s">
        <v>84</v>
      </c>
      <c r="AY188" s="18" t="s">
        <v>189</v>
      </c>
      <c r="BE188" s="190">
        <f>IF(O188="základní",K188,0)</f>
        <v>0</v>
      </c>
      <c r="BF188" s="190">
        <f>IF(O188="snížená",K188,0)</f>
        <v>0</v>
      </c>
      <c r="BG188" s="190">
        <f>IF(O188="zákl. přenesená",K188,0)</f>
        <v>0</v>
      </c>
      <c r="BH188" s="190">
        <f>IF(O188="sníž. přenesená",K188,0)</f>
        <v>0</v>
      </c>
      <c r="BI188" s="190">
        <f>IF(O188="nulová",K188,0)</f>
        <v>0</v>
      </c>
      <c r="BJ188" s="18" t="s">
        <v>82</v>
      </c>
      <c r="BK188" s="190">
        <f>ROUND(P188*H188,2)</f>
        <v>0</v>
      </c>
      <c r="BL188" s="18" t="s">
        <v>126</v>
      </c>
      <c r="BM188" s="189" t="s">
        <v>587</v>
      </c>
    </row>
    <row r="189" spans="1:65" s="2" customFormat="1" ht="11.25">
      <c r="A189" s="35"/>
      <c r="B189" s="36"/>
      <c r="C189" s="37"/>
      <c r="D189" s="191" t="s">
        <v>199</v>
      </c>
      <c r="E189" s="37"/>
      <c r="F189" s="192" t="s">
        <v>326</v>
      </c>
      <c r="G189" s="37"/>
      <c r="H189" s="37"/>
      <c r="I189" s="193"/>
      <c r="J189" s="193"/>
      <c r="K189" s="37"/>
      <c r="L189" s="37"/>
      <c r="M189" s="40"/>
      <c r="N189" s="194"/>
      <c r="O189" s="195"/>
      <c r="P189" s="65"/>
      <c r="Q189" s="65"/>
      <c r="R189" s="65"/>
      <c r="S189" s="65"/>
      <c r="T189" s="65"/>
      <c r="U189" s="65"/>
      <c r="V189" s="65"/>
      <c r="W189" s="65"/>
      <c r="X189" s="66"/>
      <c r="Y189" s="35"/>
      <c r="Z189" s="35"/>
      <c r="AA189" s="35"/>
      <c r="AB189" s="35"/>
      <c r="AC189" s="35"/>
      <c r="AD189" s="35"/>
      <c r="AE189" s="35"/>
      <c r="AT189" s="18" t="s">
        <v>199</v>
      </c>
      <c r="AU189" s="18" t="s">
        <v>84</v>
      </c>
    </row>
    <row r="190" spans="1:65" s="2" customFormat="1" ht="11.25">
      <c r="A190" s="35"/>
      <c r="B190" s="36"/>
      <c r="C190" s="37"/>
      <c r="D190" s="196" t="s">
        <v>201</v>
      </c>
      <c r="E190" s="37"/>
      <c r="F190" s="197" t="s">
        <v>327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201</v>
      </c>
      <c r="AU190" s="18" t="s">
        <v>84</v>
      </c>
    </row>
    <row r="191" spans="1:65" s="2" customFormat="1" ht="16.5" customHeight="1">
      <c r="A191" s="35"/>
      <c r="B191" s="36"/>
      <c r="C191" s="231" t="s">
        <v>8</v>
      </c>
      <c r="D191" s="231" t="s">
        <v>318</v>
      </c>
      <c r="E191" s="232" t="s">
        <v>328</v>
      </c>
      <c r="F191" s="233" t="s">
        <v>329</v>
      </c>
      <c r="G191" s="234" t="s">
        <v>305</v>
      </c>
      <c r="H191" s="235">
        <v>1</v>
      </c>
      <c r="I191" s="236"/>
      <c r="J191" s="237"/>
      <c r="K191" s="238">
        <f>ROUND(P191*H191,2)</f>
        <v>0</v>
      </c>
      <c r="L191" s="233" t="s">
        <v>20</v>
      </c>
      <c r="M191" s="239"/>
      <c r="N191" s="240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1.1999999999999999E-3</v>
      </c>
      <c r="V191" s="187">
        <f>U191*H191</f>
        <v>1.1999999999999999E-3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321</v>
      </c>
      <c r="AT191" s="189" t="s">
        <v>318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588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331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24.2" customHeight="1">
      <c r="A193" s="35"/>
      <c r="B193" s="36"/>
      <c r="C193" s="177" t="s">
        <v>143</v>
      </c>
      <c r="D193" s="177" t="s">
        <v>192</v>
      </c>
      <c r="E193" s="178" t="s">
        <v>332</v>
      </c>
      <c r="F193" s="179" t="s">
        <v>333</v>
      </c>
      <c r="G193" s="180" t="s">
        <v>305</v>
      </c>
      <c r="H193" s="181">
        <v>1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0</v>
      </c>
      <c r="V193" s="187">
        <f>U193*H193</f>
        <v>0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589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335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336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2" customFormat="1" ht="24.2" customHeight="1">
      <c r="A196" s="35"/>
      <c r="B196" s="36"/>
      <c r="C196" s="231" t="s">
        <v>340</v>
      </c>
      <c r="D196" s="231" t="s">
        <v>318</v>
      </c>
      <c r="E196" s="232" t="s">
        <v>337</v>
      </c>
      <c r="F196" s="233" t="s">
        <v>338</v>
      </c>
      <c r="G196" s="234" t="s">
        <v>305</v>
      </c>
      <c r="H196" s="235">
        <v>1</v>
      </c>
      <c r="I196" s="236"/>
      <c r="J196" s="237"/>
      <c r="K196" s="238">
        <f>ROUND(P196*H196,2)</f>
        <v>0</v>
      </c>
      <c r="L196" s="233" t="s">
        <v>196</v>
      </c>
      <c r="M196" s="239"/>
      <c r="N196" s="240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1.4999999999999999E-4</v>
      </c>
      <c r="V196" s="187">
        <f>U196*H196</f>
        <v>1.4999999999999999E-4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321</v>
      </c>
      <c r="AT196" s="189" t="s">
        <v>318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590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338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341</v>
      </c>
      <c r="F198" s="179" t="s">
        <v>342</v>
      </c>
      <c r="G198" s="180" t="s">
        <v>297</v>
      </c>
      <c r="H198" s="230"/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591</v>
      </c>
    </row>
    <row r="199" spans="1:65" s="2" customFormat="1" ht="19.5">
      <c r="A199" s="35"/>
      <c r="B199" s="36"/>
      <c r="C199" s="37"/>
      <c r="D199" s="191" t="s">
        <v>199</v>
      </c>
      <c r="E199" s="37"/>
      <c r="F199" s="192" t="s">
        <v>344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345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12" customFormat="1" ht="22.9" customHeight="1">
      <c r="B201" s="160"/>
      <c r="C201" s="161"/>
      <c r="D201" s="162" t="s">
        <v>73</v>
      </c>
      <c r="E201" s="175" t="s">
        <v>429</v>
      </c>
      <c r="F201" s="175" t="s">
        <v>430</v>
      </c>
      <c r="G201" s="161"/>
      <c r="H201" s="161"/>
      <c r="I201" s="164"/>
      <c r="J201" s="164"/>
      <c r="K201" s="176">
        <f>BK201</f>
        <v>0</v>
      </c>
      <c r="L201" s="161"/>
      <c r="M201" s="166"/>
      <c r="N201" s="167"/>
      <c r="O201" s="168"/>
      <c r="P201" s="168"/>
      <c r="Q201" s="169">
        <f>SUM(Q202:Q227)</f>
        <v>0</v>
      </c>
      <c r="R201" s="169">
        <f>SUM(R202:R227)</f>
        <v>0</v>
      </c>
      <c r="S201" s="168"/>
      <c r="T201" s="170">
        <f>SUM(T202:T227)</f>
        <v>0</v>
      </c>
      <c r="U201" s="168"/>
      <c r="V201" s="170">
        <f>SUM(V202:V227)</f>
        <v>3.5999999999999997E-4</v>
      </c>
      <c r="W201" s="168"/>
      <c r="X201" s="171">
        <f>SUM(X202:X227)</f>
        <v>0</v>
      </c>
      <c r="AR201" s="172" t="s">
        <v>84</v>
      </c>
      <c r="AT201" s="173" t="s">
        <v>73</v>
      </c>
      <c r="AU201" s="173" t="s">
        <v>82</v>
      </c>
      <c r="AY201" s="172" t="s">
        <v>189</v>
      </c>
      <c r="BK201" s="174">
        <f>SUM(BK202:BK227)</f>
        <v>0</v>
      </c>
    </row>
    <row r="202" spans="1:65" s="2" customFormat="1" ht="24.2" customHeight="1">
      <c r="A202" s="35"/>
      <c r="B202" s="36"/>
      <c r="C202" s="177" t="s">
        <v>354</v>
      </c>
      <c r="D202" s="177" t="s">
        <v>192</v>
      </c>
      <c r="E202" s="178" t="s">
        <v>432</v>
      </c>
      <c r="F202" s="179" t="s">
        <v>433</v>
      </c>
      <c r="G202" s="180" t="s">
        <v>195</v>
      </c>
      <c r="H202" s="181">
        <v>1.2</v>
      </c>
      <c r="I202" s="182"/>
      <c r="J202" s="182"/>
      <c r="K202" s="183">
        <f>ROUND(P202*H202,2)</f>
        <v>0</v>
      </c>
      <c r="L202" s="179" t="s">
        <v>196</v>
      </c>
      <c r="M202" s="40"/>
      <c r="N202" s="184" t="s">
        <v>20</v>
      </c>
      <c r="O202" s="185" t="s">
        <v>43</v>
      </c>
      <c r="P202" s="186">
        <f>I202+J202</f>
        <v>0</v>
      </c>
      <c r="Q202" s="186">
        <f>ROUND(I202*H202,2)</f>
        <v>0</v>
      </c>
      <c r="R202" s="186">
        <f>ROUND(J202*H202,2)</f>
        <v>0</v>
      </c>
      <c r="S202" s="65"/>
      <c r="T202" s="187">
        <f>S202*H202</f>
        <v>0</v>
      </c>
      <c r="U202" s="187">
        <v>6.0000000000000002E-5</v>
      </c>
      <c r="V202" s="187">
        <f>U202*H202</f>
        <v>7.2000000000000002E-5</v>
      </c>
      <c r="W202" s="187">
        <v>0</v>
      </c>
      <c r="X202" s="188">
        <f>W202*H202</f>
        <v>0</v>
      </c>
      <c r="Y202" s="35"/>
      <c r="Z202" s="35"/>
      <c r="AA202" s="35"/>
      <c r="AB202" s="35"/>
      <c r="AC202" s="35"/>
      <c r="AD202" s="35"/>
      <c r="AE202" s="35"/>
      <c r="AR202" s="189" t="s">
        <v>126</v>
      </c>
      <c r="AT202" s="189" t="s">
        <v>192</v>
      </c>
      <c r="AU202" s="189" t="s">
        <v>84</v>
      </c>
      <c r="AY202" s="18" t="s">
        <v>189</v>
      </c>
      <c r="BE202" s="190">
        <f>IF(O202="základní",K202,0)</f>
        <v>0</v>
      </c>
      <c r="BF202" s="190">
        <f>IF(O202="snížená",K202,0)</f>
        <v>0</v>
      </c>
      <c r="BG202" s="190">
        <f>IF(O202="zákl. přenesená",K202,0)</f>
        <v>0</v>
      </c>
      <c r="BH202" s="190">
        <f>IF(O202="sníž. přenesená",K202,0)</f>
        <v>0</v>
      </c>
      <c r="BI202" s="190">
        <f>IF(O202="nulová",K202,0)</f>
        <v>0</v>
      </c>
      <c r="BJ202" s="18" t="s">
        <v>82</v>
      </c>
      <c r="BK202" s="190">
        <f>ROUND(P202*H202,2)</f>
        <v>0</v>
      </c>
      <c r="BL202" s="18" t="s">
        <v>126</v>
      </c>
      <c r="BM202" s="189" t="s">
        <v>592</v>
      </c>
    </row>
    <row r="203" spans="1:65" s="2" customFormat="1" ht="11.25">
      <c r="A203" s="35"/>
      <c r="B203" s="36"/>
      <c r="C203" s="37"/>
      <c r="D203" s="191" t="s">
        <v>199</v>
      </c>
      <c r="E203" s="37"/>
      <c r="F203" s="192" t="s">
        <v>435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199</v>
      </c>
      <c r="AU203" s="18" t="s">
        <v>84</v>
      </c>
    </row>
    <row r="204" spans="1:65" s="2" customFormat="1" ht="11.25">
      <c r="A204" s="35"/>
      <c r="B204" s="36"/>
      <c r="C204" s="37"/>
      <c r="D204" s="196" t="s">
        <v>201</v>
      </c>
      <c r="E204" s="37"/>
      <c r="F204" s="197" t="s">
        <v>436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201</v>
      </c>
      <c r="AU204" s="18" t="s">
        <v>84</v>
      </c>
    </row>
    <row r="205" spans="1:65" s="13" customFormat="1" ht="11.25">
      <c r="B205" s="198"/>
      <c r="C205" s="199"/>
      <c r="D205" s="191" t="s">
        <v>203</v>
      </c>
      <c r="E205" s="200" t="s">
        <v>20</v>
      </c>
      <c r="F205" s="201" t="s">
        <v>437</v>
      </c>
      <c r="G205" s="199"/>
      <c r="H205" s="200" t="s">
        <v>20</v>
      </c>
      <c r="I205" s="202"/>
      <c r="J205" s="202"/>
      <c r="K205" s="199"/>
      <c r="L205" s="199"/>
      <c r="M205" s="203"/>
      <c r="N205" s="204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  <c r="AT205" s="207" t="s">
        <v>203</v>
      </c>
      <c r="AU205" s="207" t="s">
        <v>84</v>
      </c>
      <c r="AV205" s="13" t="s">
        <v>82</v>
      </c>
      <c r="AW205" s="13" t="s">
        <v>5</v>
      </c>
      <c r="AX205" s="13" t="s">
        <v>74</v>
      </c>
      <c r="AY205" s="207" t="s">
        <v>189</v>
      </c>
    </row>
    <row r="206" spans="1:65" s="14" customFormat="1" ht="11.25">
      <c r="B206" s="208"/>
      <c r="C206" s="209"/>
      <c r="D206" s="191" t="s">
        <v>203</v>
      </c>
      <c r="E206" s="210" t="s">
        <v>20</v>
      </c>
      <c r="F206" s="211" t="s">
        <v>438</v>
      </c>
      <c r="G206" s="209"/>
      <c r="H206" s="212">
        <v>1.2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203</v>
      </c>
      <c r="AU206" s="218" t="s">
        <v>84</v>
      </c>
      <c r="AV206" s="14" t="s">
        <v>84</v>
      </c>
      <c r="AW206" s="14" t="s">
        <v>5</v>
      </c>
      <c r="AX206" s="14" t="s">
        <v>82</v>
      </c>
      <c r="AY206" s="218" t="s">
        <v>189</v>
      </c>
    </row>
    <row r="207" spans="1:65" s="2" customFormat="1" ht="24.2" customHeight="1">
      <c r="A207" s="35"/>
      <c r="B207" s="36"/>
      <c r="C207" s="177" t="s">
        <v>362</v>
      </c>
      <c r="D207" s="177" t="s">
        <v>192</v>
      </c>
      <c r="E207" s="178" t="s">
        <v>440</v>
      </c>
      <c r="F207" s="179" t="s">
        <v>441</v>
      </c>
      <c r="G207" s="180" t="s">
        <v>195</v>
      </c>
      <c r="H207" s="181">
        <v>1.2</v>
      </c>
      <c r="I207" s="182"/>
      <c r="J207" s="182"/>
      <c r="K207" s="183">
        <f>ROUND(P207*H207,2)</f>
        <v>0</v>
      </c>
      <c r="L207" s="179" t="s">
        <v>196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1.2E-4</v>
      </c>
      <c r="V207" s="187">
        <f>U207*H207</f>
        <v>1.44E-4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126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126</v>
      </c>
      <c r="BM207" s="189" t="s">
        <v>593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443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444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446</v>
      </c>
      <c r="F210" s="179" t="s">
        <v>447</v>
      </c>
      <c r="G210" s="180" t="s">
        <v>195</v>
      </c>
      <c r="H210" s="181">
        <v>1.2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1.2E-4</v>
      </c>
      <c r="V210" s="187">
        <f>U210*H210</f>
        <v>1.44E-4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594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449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450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452</v>
      </c>
      <c r="F213" s="179" t="s">
        <v>453</v>
      </c>
      <c r="G213" s="180" t="s">
        <v>195</v>
      </c>
      <c r="H213" s="181">
        <v>42.850999999999999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595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455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456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457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596</v>
      </c>
      <c r="G217" s="209"/>
      <c r="H217" s="212">
        <v>42.850999999999999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82</v>
      </c>
      <c r="AY217" s="218" t="s">
        <v>189</v>
      </c>
    </row>
    <row r="218" spans="1:65" s="2" customFormat="1" ht="16.5" customHeight="1">
      <c r="A218" s="35"/>
      <c r="B218" s="36"/>
      <c r="C218" s="177" t="s">
        <v>382</v>
      </c>
      <c r="D218" s="177" t="s">
        <v>192</v>
      </c>
      <c r="E218" s="178" t="s">
        <v>460</v>
      </c>
      <c r="F218" s="179" t="s">
        <v>20</v>
      </c>
      <c r="G218" s="180" t="s">
        <v>195</v>
      </c>
      <c r="H218" s="181">
        <v>42.850999999999999</v>
      </c>
      <c r="I218" s="182"/>
      <c r="J218" s="182"/>
      <c r="K218" s="183">
        <f>ROUND(P218*H218,2)</f>
        <v>0</v>
      </c>
      <c r="L218" s="179" t="s">
        <v>20</v>
      </c>
      <c r="M218" s="40"/>
      <c r="N218" s="184" t="s">
        <v>20</v>
      </c>
      <c r="O218" s="185" t="s">
        <v>43</v>
      </c>
      <c r="P218" s="186">
        <f>I218+J218</f>
        <v>0</v>
      </c>
      <c r="Q218" s="186">
        <f>ROUND(I218*H218,2)</f>
        <v>0</v>
      </c>
      <c r="R218" s="186">
        <f>ROUND(J218*H218,2)</f>
        <v>0</v>
      </c>
      <c r="S218" s="65"/>
      <c r="T218" s="187">
        <f>S218*H218</f>
        <v>0</v>
      </c>
      <c r="U218" s="187">
        <v>0</v>
      </c>
      <c r="V218" s="187">
        <f>U218*H218</f>
        <v>0</v>
      </c>
      <c r="W218" s="187">
        <v>0</v>
      </c>
      <c r="X218" s="188">
        <f>W218*H218</f>
        <v>0</v>
      </c>
      <c r="Y218" s="35"/>
      <c r="Z218" s="35"/>
      <c r="AA218" s="35"/>
      <c r="AB218" s="35"/>
      <c r="AC218" s="35"/>
      <c r="AD218" s="35"/>
      <c r="AE218" s="35"/>
      <c r="AR218" s="189" t="s">
        <v>126</v>
      </c>
      <c r="AT218" s="189" t="s">
        <v>192</v>
      </c>
      <c r="AU218" s="189" t="s">
        <v>84</v>
      </c>
      <c r="AY218" s="18" t="s">
        <v>189</v>
      </c>
      <c r="BE218" s="190">
        <f>IF(O218="základní",K218,0)</f>
        <v>0</v>
      </c>
      <c r="BF218" s="190">
        <f>IF(O218="snížená",K218,0)</f>
        <v>0</v>
      </c>
      <c r="BG218" s="190">
        <f>IF(O218="zákl. přenesená",K218,0)</f>
        <v>0</v>
      </c>
      <c r="BH218" s="190">
        <f>IF(O218="sníž. přenesená",K218,0)</f>
        <v>0</v>
      </c>
      <c r="BI218" s="190">
        <f>IF(O218="nulová",K218,0)</f>
        <v>0</v>
      </c>
      <c r="BJ218" s="18" t="s">
        <v>82</v>
      </c>
      <c r="BK218" s="190">
        <f>ROUND(P218*H218,2)</f>
        <v>0</v>
      </c>
      <c r="BL218" s="18" t="s">
        <v>126</v>
      </c>
      <c r="BM218" s="189" t="s">
        <v>597</v>
      </c>
    </row>
    <row r="219" spans="1:65" s="2" customFormat="1" ht="11.25">
      <c r="A219" s="35"/>
      <c r="B219" s="36"/>
      <c r="C219" s="37"/>
      <c r="D219" s="191" t="s">
        <v>199</v>
      </c>
      <c r="E219" s="37"/>
      <c r="F219" s="192" t="s">
        <v>462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199</v>
      </c>
      <c r="AU219" s="18" t="s">
        <v>84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560</v>
      </c>
      <c r="G220" s="209"/>
      <c r="H220" s="212">
        <v>46.052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218</v>
      </c>
      <c r="G221" s="209"/>
      <c r="H221" s="212">
        <v>-3.63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4" customFormat="1" ht="11.25">
      <c r="B222" s="208"/>
      <c r="C222" s="209"/>
      <c r="D222" s="191" t="s">
        <v>203</v>
      </c>
      <c r="E222" s="210" t="s">
        <v>20</v>
      </c>
      <c r="F222" s="211" t="s">
        <v>219</v>
      </c>
      <c r="G222" s="209"/>
      <c r="H222" s="212">
        <v>0.42899999999999999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5</v>
      </c>
      <c r="AX222" s="14" t="s">
        <v>74</v>
      </c>
      <c r="AY222" s="218" t="s">
        <v>189</v>
      </c>
    </row>
    <row r="223" spans="1:65" s="15" customFormat="1" ht="11.25">
      <c r="B223" s="219"/>
      <c r="C223" s="220"/>
      <c r="D223" s="191" t="s">
        <v>203</v>
      </c>
      <c r="E223" s="221" t="s">
        <v>20</v>
      </c>
      <c r="F223" s="222" t="s">
        <v>210</v>
      </c>
      <c r="G223" s="220"/>
      <c r="H223" s="223">
        <v>42.850999999999999</v>
      </c>
      <c r="I223" s="224"/>
      <c r="J223" s="224"/>
      <c r="K223" s="220"/>
      <c r="L223" s="220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AT223" s="229" t="s">
        <v>203</v>
      </c>
      <c r="AU223" s="229" t="s">
        <v>84</v>
      </c>
      <c r="AV223" s="15" t="s">
        <v>197</v>
      </c>
      <c r="AW223" s="15" t="s">
        <v>5</v>
      </c>
      <c r="AX223" s="15" t="s">
        <v>82</v>
      </c>
      <c r="AY223" s="229" t="s">
        <v>189</v>
      </c>
    </row>
    <row r="224" spans="1:65" s="2" customFormat="1" ht="16.5" customHeight="1">
      <c r="A224" s="35"/>
      <c r="B224" s="36"/>
      <c r="C224" s="177" t="s">
        <v>388</v>
      </c>
      <c r="D224" s="177" t="s">
        <v>192</v>
      </c>
      <c r="E224" s="178" t="s">
        <v>464</v>
      </c>
      <c r="F224" s="179" t="s">
        <v>20</v>
      </c>
      <c r="G224" s="180" t="s">
        <v>305</v>
      </c>
      <c r="H224" s="181">
        <v>3</v>
      </c>
      <c r="I224" s="182"/>
      <c r="J224" s="182"/>
      <c r="K224" s="183">
        <f>ROUND(P224*H224,2)</f>
        <v>0</v>
      </c>
      <c r="L224" s="179" t="s">
        <v>20</v>
      </c>
      <c r="M224" s="40"/>
      <c r="N224" s="184" t="s">
        <v>20</v>
      </c>
      <c r="O224" s="185" t="s">
        <v>43</v>
      </c>
      <c r="P224" s="186">
        <f>I224+J224</f>
        <v>0</v>
      </c>
      <c r="Q224" s="186">
        <f>ROUND(I224*H224,2)</f>
        <v>0</v>
      </c>
      <c r="R224" s="186">
        <f>ROUND(J224*H224,2)</f>
        <v>0</v>
      </c>
      <c r="S224" s="65"/>
      <c r="T224" s="187">
        <f>S224*H224</f>
        <v>0</v>
      </c>
      <c r="U224" s="187">
        <v>0</v>
      </c>
      <c r="V224" s="187">
        <f>U224*H224</f>
        <v>0</v>
      </c>
      <c r="W224" s="187">
        <v>0</v>
      </c>
      <c r="X224" s="188">
        <f>W224*H224</f>
        <v>0</v>
      </c>
      <c r="Y224" s="35"/>
      <c r="Z224" s="35"/>
      <c r="AA224" s="35"/>
      <c r="AB224" s="35"/>
      <c r="AC224" s="35"/>
      <c r="AD224" s="35"/>
      <c r="AE224" s="35"/>
      <c r="AR224" s="189" t="s">
        <v>126</v>
      </c>
      <c r="AT224" s="189" t="s">
        <v>192</v>
      </c>
      <c r="AU224" s="189" t="s">
        <v>84</v>
      </c>
      <c r="AY224" s="18" t="s">
        <v>189</v>
      </c>
      <c r="BE224" s="190">
        <f>IF(O224="základní",K224,0)</f>
        <v>0</v>
      </c>
      <c r="BF224" s="190">
        <f>IF(O224="snížená",K224,0)</f>
        <v>0</v>
      </c>
      <c r="BG224" s="190">
        <f>IF(O224="zákl. přenesená",K224,0)</f>
        <v>0</v>
      </c>
      <c r="BH224" s="190">
        <f>IF(O224="sníž. přenesená",K224,0)</f>
        <v>0</v>
      </c>
      <c r="BI224" s="190">
        <f>IF(O224="nulová",K224,0)</f>
        <v>0</v>
      </c>
      <c r="BJ224" s="18" t="s">
        <v>82</v>
      </c>
      <c r="BK224" s="190">
        <f>ROUND(P224*H224,2)</f>
        <v>0</v>
      </c>
      <c r="BL224" s="18" t="s">
        <v>126</v>
      </c>
      <c r="BM224" s="189" t="s">
        <v>598</v>
      </c>
    </row>
    <row r="225" spans="1:65" s="2" customFormat="1" ht="11.25">
      <c r="A225" s="35"/>
      <c r="B225" s="36"/>
      <c r="C225" s="37"/>
      <c r="D225" s="191" t="s">
        <v>199</v>
      </c>
      <c r="E225" s="37"/>
      <c r="F225" s="192" t="s">
        <v>466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199</v>
      </c>
      <c r="AU225" s="18" t="s">
        <v>84</v>
      </c>
    </row>
    <row r="226" spans="1:65" s="2" customFormat="1" ht="16.5" customHeight="1">
      <c r="A226" s="35"/>
      <c r="B226" s="36"/>
      <c r="C226" s="177" t="s">
        <v>394</v>
      </c>
      <c r="D226" s="177" t="s">
        <v>192</v>
      </c>
      <c r="E226" s="178" t="s">
        <v>468</v>
      </c>
      <c r="F226" s="179" t="s">
        <v>20</v>
      </c>
      <c r="G226" s="180" t="s">
        <v>469</v>
      </c>
      <c r="H226" s="181">
        <v>1</v>
      </c>
      <c r="I226" s="182"/>
      <c r="J226" s="182"/>
      <c r="K226" s="183">
        <f>ROUND(P226*H226,2)</f>
        <v>0</v>
      </c>
      <c r="L226" s="179" t="s">
        <v>20</v>
      </c>
      <c r="M226" s="40"/>
      <c r="N226" s="184" t="s">
        <v>20</v>
      </c>
      <c r="O226" s="185" t="s">
        <v>43</v>
      </c>
      <c r="P226" s="186">
        <f>I226+J226</f>
        <v>0</v>
      </c>
      <c r="Q226" s="186">
        <f>ROUND(I226*H226,2)</f>
        <v>0</v>
      </c>
      <c r="R226" s="186">
        <f>ROUND(J226*H226,2)</f>
        <v>0</v>
      </c>
      <c r="S226" s="65"/>
      <c r="T226" s="187">
        <f>S226*H226</f>
        <v>0</v>
      </c>
      <c r="U226" s="187">
        <v>0</v>
      </c>
      <c r="V226" s="187">
        <f>U226*H226</f>
        <v>0</v>
      </c>
      <c r="W226" s="187">
        <v>0</v>
      </c>
      <c r="X226" s="188">
        <f>W226*H226</f>
        <v>0</v>
      </c>
      <c r="Y226" s="35"/>
      <c r="Z226" s="35"/>
      <c r="AA226" s="35"/>
      <c r="AB226" s="35"/>
      <c r="AC226" s="35"/>
      <c r="AD226" s="35"/>
      <c r="AE226" s="35"/>
      <c r="AR226" s="189" t="s">
        <v>126</v>
      </c>
      <c r="AT226" s="189" t="s">
        <v>192</v>
      </c>
      <c r="AU226" s="189" t="s">
        <v>84</v>
      </c>
      <c r="AY226" s="18" t="s">
        <v>189</v>
      </c>
      <c r="BE226" s="190">
        <f>IF(O226="základní",K226,0)</f>
        <v>0</v>
      </c>
      <c r="BF226" s="190">
        <f>IF(O226="snížená",K226,0)</f>
        <v>0</v>
      </c>
      <c r="BG226" s="190">
        <f>IF(O226="zákl. přenesená",K226,0)</f>
        <v>0</v>
      </c>
      <c r="BH226" s="190">
        <f>IF(O226="sníž. přenesená",K226,0)</f>
        <v>0</v>
      </c>
      <c r="BI226" s="190">
        <f>IF(O226="nulová",K226,0)</f>
        <v>0</v>
      </c>
      <c r="BJ226" s="18" t="s">
        <v>82</v>
      </c>
      <c r="BK226" s="190">
        <f>ROUND(P226*H226,2)</f>
        <v>0</v>
      </c>
      <c r="BL226" s="18" t="s">
        <v>126</v>
      </c>
      <c r="BM226" s="189" t="s">
        <v>599</v>
      </c>
    </row>
    <row r="227" spans="1:65" s="2" customFormat="1" ht="11.25">
      <c r="A227" s="35"/>
      <c r="B227" s="36"/>
      <c r="C227" s="37"/>
      <c r="D227" s="191" t="s">
        <v>199</v>
      </c>
      <c r="E227" s="37"/>
      <c r="F227" s="192" t="s">
        <v>471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199</v>
      </c>
      <c r="AU227" s="18" t="s">
        <v>84</v>
      </c>
    </row>
    <row r="228" spans="1:65" s="12" customFormat="1" ht="22.9" customHeight="1">
      <c r="B228" s="160"/>
      <c r="C228" s="161"/>
      <c r="D228" s="162" t="s">
        <v>73</v>
      </c>
      <c r="E228" s="175" t="s">
        <v>472</v>
      </c>
      <c r="F228" s="175" t="s">
        <v>473</v>
      </c>
      <c r="G228" s="161"/>
      <c r="H228" s="161"/>
      <c r="I228" s="164"/>
      <c r="J228" s="164"/>
      <c r="K228" s="176">
        <f>BK228</f>
        <v>0</v>
      </c>
      <c r="L228" s="161"/>
      <c r="M228" s="166"/>
      <c r="N228" s="167"/>
      <c r="O228" s="168"/>
      <c r="P228" s="168"/>
      <c r="Q228" s="169">
        <f>SUM(Q229:Q282)</f>
        <v>0</v>
      </c>
      <c r="R228" s="169">
        <f>SUM(R229:R282)</f>
        <v>0</v>
      </c>
      <c r="S228" s="168"/>
      <c r="T228" s="170">
        <f>SUM(T229:T282)</f>
        <v>0</v>
      </c>
      <c r="U228" s="168"/>
      <c r="V228" s="170">
        <f>SUM(V229:V282)</f>
        <v>0.10200303999999999</v>
      </c>
      <c r="W228" s="168"/>
      <c r="X228" s="171">
        <f>SUM(X229:X282)</f>
        <v>1.5584319999999999E-2</v>
      </c>
      <c r="AR228" s="172" t="s">
        <v>84</v>
      </c>
      <c r="AT228" s="173" t="s">
        <v>73</v>
      </c>
      <c r="AU228" s="173" t="s">
        <v>82</v>
      </c>
      <c r="AY228" s="172" t="s">
        <v>189</v>
      </c>
      <c r="BK228" s="174">
        <f>SUM(BK229:BK282)</f>
        <v>0</v>
      </c>
    </row>
    <row r="229" spans="1:65" s="2" customFormat="1" ht="24.2" customHeight="1">
      <c r="A229" s="35"/>
      <c r="B229" s="36"/>
      <c r="C229" s="177" t="s">
        <v>321</v>
      </c>
      <c r="D229" s="177" t="s">
        <v>192</v>
      </c>
      <c r="E229" s="178" t="s">
        <v>475</v>
      </c>
      <c r="F229" s="179" t="s">
        <v>476</v>
      </c>
      <c r="G229" s="180" t="s">
        <v>195</v>
      </c>
      <c r="H229" s="181">
        <v>50.271999999999998</v>
      </c>
      <c r="I229" s="182"/>
      <c r="J229" s="182"/>
      <c r="K229" s="183">
        <f>ROUND(P229*H229,2)</f>
        <v>0</v>
      </c>
      <c r="L229" s="179" t="s">
        <v>196</v>
      </c>
      <c r="M229" s="40"/>
      <c r="N229" s="184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1E-3</v>
      </c>
      <c r="V229" s="187">
        <f>U229*H229</f>
        <v>5.0271999999999997E-2</v>
      </c>
      <c r="W229" s="187">
        <v>3.1E-4</v>
      </c>
      <c r="X229" s="188">
        <f>W229*H229</f>
        <v>1.5584319999999999E-2</v>
      </c>
      <c r="Y229" s="35"/>
      <c r="Z229" s="35"/>
      <c r="AA229" s="35"/>
      <c r="AB229" s="35"/>
      <c r="AC229" s="35"/>
      <c r="AD229" s="35"/>
      <c r="AE229" s="35"/>
      <c r="AR229" s="189" t="s">
        <v>126</v>
      </c>
      <c r="AT229" s="189" t="s">
        <v>192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600</v>
      </c>
    </row>
    <row r="230" spans="1:65" s="2" customFormat="1" ht="11.25">
      <c r="A230" s="35"/>
      <c r="B230" s="36"/>
      <c r="C230" s="37"/>
      <c r="D230" s="191" t="s">
        <v>199</v>
      </c>
      <c r="E230" s="37"/>
      <c r="F230" s="192" t="s">
        <v>478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2" customFormat="1" ht="11.25">
      <c r="A231" s="35"/>
      <c r="B231" s="36"/>
      <c r="C231" s="37"/>
      <c r="D231" s="196" t="s">
        <v>201</v>
      </c>
      <c r="E231" s="37"/>
      <c r="F231" s="197" t="s">
        <v>479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201</v>
      </c>
      <c r="AU231" s="18" t="s">
        <v>84</v>
      </c>
    </row>
    <row r="232" spans="1:65" s="13" customFormat="1" ht="11.25">
      <c r="B232" s="198"/>
      <c r="C232" s="199"/>
      <c r="D232" s="191" t="s">
        <v>203</v>
      </c>
      <c r="E232" s="200" t="s">
        <v>20</v>
      </c>
      <c r="F232" s="201" t="s">
        <v>480</v>
      </c>
      <c r="G232" s="199"/>
      <c r="H232" s="200" t="s">
        <v>20</v>
      </c>
      <c r="I232" s="202"/>
      <c r="J232" s="202"/>
      <c r="K232" s="199"/>
      <c r="L232" s="199"/>
      <c r="M232" s="203"/>
      <c r="N232" s="204"/>
      <c r="O232" s="205"/>
      <c r="P232" s="205"/>
      <c r="Q232" s="205"/>
      <c r="R232" s="205"/>
      <c r="S232" s="205"/>
      <c r="T232" s="205"/>
      <c r="U232" s="205"/>
      <c r="V232" s="205"/>
      <c r="W232" s="205"/>
      <c r="X232" s="206"/>
      <c r="AT232" s="207" t="s">
        <v>203</v>
      </c>
      <c r="AU232" s="207" t="s">
        <v>84</v>
      </c>
      <c r="AV232" s="13" t="s">
        <v>82</v>
      </c>
      <c r="AW232" s="13" t="s">
        <v>5</v>
      </c>
      <c r="AX232" s="13" t="s">
        <v>74</v>
      </c>
      <c r="AY232" s="207" t="s">
        <v>189</v>
      </c>
    </row>
    <row r="233" spans="1:65" s="14" customFormat="1" ht="11.25">
      <c r="B233" s="208"/>
      <c r="C233" s="209"/>
      <c r="D233" s="191" t="s">
        <v>203</v>
      </c>
      <c r="E233" s="210" t="s">
        <v>20</v>
      </c>
      <c r="F233" s="211" t="s">
        <v>601</v>
      </c>
      <c r="G233" s="209"/>
      <c r="H233" s="212">
        <v>50.941000000000003</v>
      </c>
      <c r="I233" s="213"/>
      <c r="J233" s="213"/>
      <c r="K233" s="209"/>
      <c r="L233" s="209"/>
      <c r="M233" s="214"/>
      <c r="N233" s="215"/>
      <c r="O233" s="216"/>
      <c r="P233" s="216"/>
      <c r="Q233" s="216"/>
      <c r="R233" s="216"/>
      <c r="S233" s="216"/>
      <c r="T233" s="216"/>
      <c r="U233" s="216"/>
      <c r="V233" s="216"/>
      <c r="W233" s="216"/>
      <c r="X233" s="217"/>
      <c r="AT233" s="218" t="s">
        <v>203</v>
      </c>
      <c r="AU233" s="218" t="s">
        <v>84</v>
      </c>
      <c r="AV233" s="14" t="s">
        <v>84</v>
      </c>
      <c r="AW233" s="14" t="s">
        <v>5</v>
      </c>
      <c r="AX233" s="14" t="s">
        <v>74</v>
      </c>
      <c r="AY233" s="218" t="s">
        <v>189</v>
      </c>
    </row>
    <row r="234" spans="1:65" s="14" customFormat="1" ht="11.25">
      <c r="B234" s="208"/>
      <c r="C234" s="209"/>
      <c r="D234" s="191" t="s">
        <v>203</v>
      </c>
      <c r="E234" s="210" t="s">
        <v>20</v>
      </c>
      <c r="F234" s="211" t="s">
        <v>602</v>
      </c>
      <c r="G234" s="209"/>
      <c r="H234" s="212">
        <v>-9.5039999999999996</v>
      </c>
      <c r="I234" s="213"/>
      <c r="J234" s="213"/>
      <c r="K234" s="209"/>
      <c r="L234" s="209"/>
      <c r="M234" s="214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7"/>
      <c r="AT234" s="218" t="s">
        <v>203</v>
      </c>
      <c r="AU234" s="218" t="s">
        <v>84</v>
      </c>
      <c r="AV234" s="14" t="s">
        <v>84</v>
      </c>
      <c r="AW234" s="14" t="s">
        <v>5</v>
      </c>
      <c r="AX234" s="14" t="s">
        <v>74</v>
      </c>
      <c r="AY234" s="218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483</v>
      </c>
      <c r="G235" s="209"/>
      <c r="H235" s="212">
        <v>3.7909999999999999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4" customFormat="1" ht="11.25">
      <c r="B236" s="208"/>
      <c r="C236" s="209"/>
      <c r="D236" s="191" t="s">
        <v>203</v>
      </c>
      <c r="E236" s="210" t="s">
        <v>20</v>
      </c>
      <c r="F236" s="211" t="s">
        <v>603</v>
      </c>
      <c r="G236" s="209"/>
      <c r="H236" s="212">
        <v>-0.44600000000000001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5</v>
      </c>
      <c r="AX236" s="14" t="s">
        <v>74</v>
      </c>
      <c r="AY236" s="218" t="s">
        <v>189</v>
      </c>
    </row>
    <row r="237" spans="1:65" s="14" customFormat="1" ht="11.25">
      <c r="B237" s="208"/>
      <c r="C237" s="209"/>
      <c r="D237" s="191" t="s">
        <v>203</v>
      </c>
      <c r="E237" s="210" t="s">
        <v>20</v>
      </c>
      <c r="F237" s="211" t="s">
        <v>604</v>
      </c>
      <c r="G237" s="209"/>
      <c r="H237" s="212">
        <v>5.49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5</v>
      </c>
      <c r="AX237" s="14" t="s">
        <v>74</v>
      </c>
      <c r="AY237" s="218" t="s">
        <v>189</v>
      </c>
    </row>
    <row r="238" spans="1:65" s="15" customFormat="1" ht="11.25">
      <c r="B238" s="219"/>
      <c r="C238" s="220"/>
      <c r="D238" s="191" t="s">
        <v>203</v>
      </c>
      <c r="E238" s="221" t="s">
        <v>20</v>
      </c>
      <c r="F238" s="222" t="s">
        <v>210</v>
      </c>
      <c r="G238" s="220"/>
      <c r="H238" s="223">
        <v>50.272000000000006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203</v>
      </c>
      <c r="AU238" s="229" t="s">
        <v>84</v>
      </c>
      <c r="AV238" s="15" t="s">
        <v>197</v>
      </c>
      <c r="AW238" s="15" t="s">
        <v>5</v>
      </c>
      <c r="AX238" s="15" t="s">
        <v>82</v>
      </c>
      <c r="AY238" s="229" t="s">
        <v>189</v>
      </c>
    </row>
    <row r="239" spans="1:65" s="2" customFormat="1" ht="24.2" customHeight="1">
      <c r="A239" s="35"/>
      <c r="B239" s="36"/>
      <c r="C239" s="177" t="s">
        <v>405</v>
      </c>
      <c r="D239" s="177" t="s">
        <v>192</v>
      </c>
      <c r="E239" s="178" t="s">
        <v>487</v>
      </c>
      <c r="F239" s="179" t="s">
        <v>488</v>
      </c>
      <c r="G239" s="180" t="s">
        <v>195</v>
      </c>
      <c r="H239" s="181">
        <v>107.773</v>
      </c>
      <c r="I239" s="182"/>
      <c r="J239" s="182"/>
      <c r="K239" s="183">
        <f>ROUND(P239*H239,2)</f>
        <v>0</v>
      </c>
      <c r="L239" s="179" t="s">
        <v>196</v>
      </c>
      <c r="M239" s="40"/>
      <c r="N239" s="184" t="s">
        <v>20</v>
      </c>
      <c r="O239" s="185" t="s">
        <v>43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126</v>
      </c>
      <c r="AT239" s="189" t="s">
        <v>192</v>
      </c>
      <c r="AU239" s="189" t="s">
        <v>84</v>
      </c>
      <c r="AY239" s="18" t="s">
        <v>189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82</v>
      </c>
      <c r="BK239" s="190">
        <f>ROUND(P239*H239,2)</f>
        <v>0</v>
      </c>
      <c r="BL239" s="18" t="s">
        <v>126</v>
      </c>
      <c r="BM239" s="189" t="s">
        <v>605</v>
      </c>
    </row>
    <row r="240" spans="1:65" s="2" customFormat="1" ht="11.25">
      <c r="A240" s="35"/>
      <c r="B240" s="36"/>
      <c r="C240" s="37"/>
      <c r="D240" s="191" t="s">
        <v>199</v>
      </c>
      <c r="E240" s="37"/>
      <c r="F240" s="192" t="s">
        <v>490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199</v>
      </c>
      <c r="AU240" s="18" t="s">
        <v>84</v>
      </c>
    </row>
    <row r="241" spans="1:65" s="2" customFormat="1" ht="11.25">
      <c r="A241" s="35"/>
      <c r="B241" s="36"/>
      <c r="C241" s="37"/>
      <c r="D241" s="196" t="s">
        <v>201</v>
      </c>
      <c r="E241" s="37"/>
      <c r="F241" s="197" t="s">
        <v>491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201</v>
      </c>
      <c r="AU241" s="18" t="s">
        <v>84</v>
      </c>
    </row>
    <row r="242" spans="1:65" s="13" customFormat="1" ht="11.25">
      <c r="B242" s="198"/>
      <c r="C242" s="199"/>
      <c r="D242" s="191" t="s">
        <v>203</v>
      </c>
      <c r="E242" s="200" t="s">
        <v>20</v>
      </c>
      <c r="F242" s="201" t="s">
        <v>492</v>
      </c>
      <c r="G242" s="199"/>
      <c r="H242" s="200" t="s">
        <v>20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203</v>
      </c>
      <c r="AU242" s="207" t="s">
        <v>84</v>
      </c>
      <c r="AV242" s="13" t="s">
        <v>82</v>
      </c>
      <c r="AW242" s="13" t="s">
        <v>5</v>
      </c>
      <c r="AX242" s="13" t="s">
        <v>74</v>
      </c>
      <c r="AY242" s="207" t="s">
        <v>189</v>
      </c>
    </row>
    <row r="243" spans="1:65" s="14" customFormat="1" ht="11.25">
      <c r="B243" s="208"/>
      <c r="C243" s="209"/>
      <c r="D243" s="191" t="s">
        <v>203</v>
      </c>
      <c r="E243" s="210" t="s">
        <v>20</v>
      </c>
      <c r="F243" s="211" t="s">
        <v>606</v>
      </c>
      <c r="G243" s="209"/>
      <c r="H243" s="212">
        <v>55.859000000000002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5</v>
      </c>
      <c r="AX243" s="14" t="s">
        <v>74</v>
      </c>
      <c r="AY243" s="218" t="s">
        <v>189</v>
      </c>
    </row>
    <row r="244" spans="1:65" s="13" customFormat="1" ht="11.25">
      <c r="B244" s="198"/>
      <c r="C244" s="199"/>
      <c r="D244" s="191" t="s">
        <v>203</v>
      </c>
      <c r="E244" s="200" t="s">
        <v>20</v>
      </c>
      <c r="F244" s="201" t="s">
        <v>494</v>
      </c>
      <c r="G244" s="199"/>
      <c r="H244" s="200" t="s">
        <v>20</v>
      </c>
      <c r="I244" s="202"/>
      <c r="J244" s="202"/>
      <c r="K244" s="199"/>
      <c r="L244" s="199"/>
      <c r="M244" s="203"/>
      <c r="N244" s="204"/>
      <c r="O244" s="205"/>
      <c r="P244" s="205"/>
      <c r="Q244" s="205"/>
      <c r="R244" s="205"/>
      <c r="S244" s="205"/>
      <c r="T244" s="205"/>
      <c r="U244" s="205"/>
      <c r="V244" s="205"/>
      <c r="W244" s="205"/>
      <c r="X244" s="206"/>
      <c r="AT244" s="207" t="s">
        <v>203</v>
      </c>
      <c r="AU244" s="207" t="s">
        <v>84</v>
      </c>
      <c r="AV244" s="13" t="s">
        <v>82</v>
      </c>
      <c r="AW244" s="13" t="s">
        <v>5</v>
      </c>
      <c r="AX244" s="13" t="s">
        <v>74</v>
      </c>
      <c r="AY244" s="207" t="s">
        <v>189</v>
      </c>
    </row>
    <row r="245" spans="1:65" s="14" customFormat="1" ht="11.25">
      <c r="B245" s="208"/>
      <c r="C245" s="209"/>
      <c r="D245" s="191" t="s">
        <v>203</v>
      </c>
      <c r="E245" s="210" t="s">
        <v>20</v>
      </c>
      <c r="F245" s="211" t="s">
        <v>607</v>
      </c>
      <c r="G245" s="209"/>
      <c r="H245" s="212">
        <v>51.914000000000001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AT245" s="218" t="s">
        <v>203</v>
      </c>
      <c r="AU245" s="218" t="s">
        <v>84</v>
      </c>
      <c r="AV245" s="14" t="s">
        <v>84</v>
      </c>
      <c r="AW245" s="14" t="s">
        <v>5</v>
      </c>
      <c r="AX245" s="14" t="s">
        <v>74</v>
      </c>
      <c r="AY245" s="218" t="s">
        <v>189</v>
      </c>
    </row>
    <row r="246" spans="1:65" s="15" customFormat="1" ht="11.25">
      <c r="B246" s="219"/>
      <c r="C246" s="220"/>
      <c r="D246" s="191" t="s">
        <v>203</v>
      </c>
      <c r="E246" s="221" t="s">
        <v>20</v>
      </c>
      <c r="F246" s="222" t="s">
        <v>210</v>
      </c>
      <c r="G246" s="220"/>
      <c r="H246" s="223">
        <v>107.773</v>
      </c>
      <c r="I246" s="224"/>
      <c r="J246" s="224"/>
      <c r="K246" s="220"/>
      <c r="L246" s="220"/>
      <c r="M246" s="225"/>
      <c r="N246" s="226"/>
      <c r="O246" s="227"/>
      <c r="P246" s="227"/>
      <c r="Q246" s="227"/>
      <c r="R246" s="227"/>
      <c r="S246" s="227"/>
      <c r="T246" s="227"/>
      <c r="U246" s="227"/>
      <c r="V246" s="227"/>
      <c r="W246" s="227"/>
      <c r="X246" s="228"/>
      <c r="AT246" s="229" t="s">
        <v>203</v>
      </c>
      <c r="AU246" s="229" t="s">
        <v>84</v>
      </c>
      <c r="AV246" s="15" t="s">
        <v>197</v>
      </c>
      <c r="AW246" s="15" t="s">
        <v>5</v>
      </c>
      <c r="AX246" s="15" t="s">
        <v>82</v>
      </c>
      <c r="AY246" s="229" t="s">
        <v>189</v>
      </c>
    </row>
    <row r="247" spans="1:65" s="2" customFormat="1" ht="24.2" customHeight="1">
      <c r="A247" s="35"/>
      <c r="B247" s="36"/>
      <c r="C247" s="177" t="s">
        <v>411</v>
      </c>
      <c r="D247" s="177" t="s">
        <v>192</v>
      </c>
      <c r="E247" s="178" t="s">
        <v>497</v>
      </c>
      <c r="F247" s="179" t="s">
        <v>498</v>
      </c>
      <c r="G247" s="180" t="s">
        <v>357</v>
      </c>
      <c r="H247" s="181">
        <v>107.49</v>
      </c>
      <c r="I247" s="182"/>
      <c r="J247" s="182"/>
      <c r="K247" s="183">
        <f>ROUND(P247*H247,2)</f>
        <v>0</v>
      </c>
      <c r="L247" s="179" t="s">
        <v>196</v>
      </c>
      <c r="M247" s="40"/>
      <c r="N247" s="184" t="s">
        <v>20</v>
      </c>
      <c r="O247" s="185" t="s">
        <v>43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0</v>
      </c>
      <c r="V247" s="187">
        <f>U247*H247</f>
        <v>0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126</v>
      </c>
      <c r="AT247" s="189" t="s">
        <v>192</v>
      </c>
      <c r="AU247" s="189" t="s">
        <v>84</v>
      </c>
      <c r="AY247" s="18" t="s">
        <v>189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82</v>
      </c>
      <c r="BK247" s="190">
        <f>ROUND(P247*H247,2)</f>
        <v>0</v>
      </c>
      <c r="BL247" s="18" t="s">
        <v>126</v>
      </c>
      <c r="BM247" s="189" t="s">
        <v>608</v>
      </c>
    </row>
    <row r="248" spans="1:65" s="2" customFormat="1" ht="11.25">
      <c r="A248" s="35"/>
      <c r="B248" s="36"/>
      <c r="C248" s="37"/>
      <c r="D248" s="191" t="s">
        <v>199</v>
      </c>
      <c r="E248" s="37"/>
      <c r="F248" s="192" t="s">
        <v>500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199</v>
      </c>
      <c r="AU248" s="18" t="s">
        <v>84</v>
      </c>
    </row>
    <row r="249" spans="1:65" s="2" customFormat="1" ht="11.25">
      <c r="A249" s="35"/>
      <c r="B249" s="36"/>
      <c r="C249" s="37"/>
      <c r="D249" s="196" t="s">
        <v>201</v>
      </c>
      <c r="E249" s="37"/>
      <c r="F249" s="197" t="s">
        <v>501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201</v>
      </c>
      <c r="AU249" s="18" t="s">
        <v>84</v>
      </c>
    </row>
    <row r="250" spans="1:65" s="13" customFormat="1" ht="11.25">
      <c r="B250" s="198"/>
      <c r="C250" s="199"/>
      <c r="D250" s="191" t="s">
        <v>203</v>
      </c>
      <c r="E250" s="200" t="s">
        <v>20</v>
      </c>
      <c r="F250" s="201" t="s">
        <v>609</v>
      </c>
      <c r="G250" s="199"/>
      <c r="H250" s="200" t="s">
        <v>20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203</v>
      </c>
      <c r="AU250" s="207" t="s">
        <v>84</v>
      </c>
      <c r="AV250" s="13" t="s">
        <v>82</v>
      </c>
      <c r="AW250" s="13" t="s">
        <v>5</v>
      </c>
      <c r="AX250" s="13" t="s">
        <v>74</v>
      </c>
      <c r="AY250" s="207" t="s">
        <v>189</v>
      </c>
    </row>
    <row r="251" spans="1:65" s="14" customFormat="1" ht="11.25">
      <c r="B251" s="208"/>
      <c r="C251" s="209"/>
      <c r="D251" s="191" t="s">
        <v>203</v>
      </c>
      <c r="E251" s="210" t="s">
        <v>20</v>
      </c>
      <c r="F251" s="211" t="s">
        <v>610</v>
      </c>
      <c r="G251" s="209"/>
      <c r="H251" s="212">
        <v>68.34</v>
      </c>
      <c r="I251" s="213"/>
      <c r="J251" s="213"/>
      <c r="K251" s="209"/>
      <c r="L251" s="209"/>
      <c r="M251" s="214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7"/>
      <c r="AT251" s="218" t="s">
        <v>203</v>
      </c>
      <c r="AU251" s="218" t="s">
        <v>84</v>
      </c>
      <c r="AV251" s="14" t="s">
        <v>84</v>
      </c>
      <c r="AW251" s="14" t="s">
        <v>5</v>
      </c>
      <c r="AX251" s="14" t="s">
        <v>74</v>
      </c>
      <c r="AY251" s="218" t="s">
        <v>189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502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503</v>
      </c>
      <c r="G253" s="209"/>
      <c r="H253" s="212">
        <v>39.15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107.49000000000001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24.2" customHeight="1">
      <c r="A255" s="35"/>
      <c r="B255" s="36"/>
      <c r="C255" s="231" t="s">
        <v>417</v>
      </c>
      <c r="D255" s="231" t="s">
        <v>318</v>
      </c>
      <c r="E255" s="232" t="s">
        <v>505</v>
      </c>
      <c r="F255" s="233" t="s">
        <v>506</v>
      </c>
      <c r="G255" s="234" t="s">
        <v>357</v>
      </c>
      <c r="H255" s="235">
        <v>128.988</v>
      </c>
      <c r="I255" s="236"/>
      <c r="J255" s="237"/>
      <c r="K255" s="238">
        <f>ROUND(P255*H255,2)</f>
        <v>0</v>
      </c>
      <c r="L255" s="233" t="s">
        <v>196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321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126</v>
      </c>
      <c r="BM255" s="189" t="s">
        <v>611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506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14" customFormat="1" ht="11.25">
      <c r="B257" s="208"/>
      <c r="C257" s="209"/>
      <c r="D257" s="191" t="s">
        <v>203</v>
      </c>
      <c r="E257" s="209"/>
      <c r="F257" s="211" t="s">
        <v>612</v>
      </c>
      <c r="G257" s="209"/>
      <c r="H257" s="212">
        <v>128.988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4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423</v>
      </c>
      <c r="D258" s="177" t="s">
        <v>192</v>
      </c>
      <c r="E258" s="178" t="s">
        <v>613</v>
      </c>
      <c r="F258" s="179" t="s">
        <v>614</v>
      </c>
      <c r="G258" s="180" t="s">
        <v>195</v>
      </c>
      <c r="H258" s="181">
        <v>55.26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0</v>
      </c>
      <c r="V258" s="187">
        <f>U258*H258</f>
        <v>0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615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616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617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13" customFormat="1" ht="11.25">
      <c r="B261" s="198"/>
      <c r="C261" s="199"/>
      <c r="D261" s="191" t="s">
        <v>203</v>
      </c>
      <c r="E261" s="200" t="s">
        <v>20</v>
      </c>
      <c r="F261" s="201" t="s">
        <v>618</v>
      </c>
      <c r="G261" s="199"/>
      <c r="H261" s="200" t="s">
        <v>20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203</v>
      </c>
      <c r="AU261" s="207" t="s">
        <v>84</v>
      </c>
      <c r="AV261" s="13" t="s">
        <v>82</v>
      </c>
      <c r="AW261" s="13" t="s">
        <v>5</v>
      </c>
      <c r="AX261" s="13" t="s">
        <v>74</v>
      </c>
      <c r="AY261" s="207" t="s">
        <v>189</v>
      </c>
    </row>
    <row r="262" spans="1:65" s="14" customFormat="1" ht="11.25">
      <c r="B262" s="208"/>
      <c r="C262" s="209"/>
      <c r="D262" s="191" t="s">
        <v>203</v>
      </c>
      <c r="E262" s="210" t="s">
        <v>20</v>
      </c>
      <c r="F262" s="211" t="s">
        <v>572</v>
      </c>
      <c r="G262" s="209"/>
      <c r="H262" s="212">
        <v>55.26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203</v>
      </c>
      <c r="AU262" s="218" t="s">
        <v>84</v>
      </c>
      <c r="AV262" s="14" t="s">
        <v>84</v>
      </c>
      <c r="AW262" s="14" t="s">
        <v>5</v>
      </c>
      <c r="AX262" s="14" t="s">
        <v>82</v>
      </c>
      <c r="AY262" s="218" t="s">
        <v>189</v>
      </c>
    </row>
    <row r="263" spans="1:65" s="2" customFormat="1" ht="24.2" customHeight="1">
      <c r="A263" s="35"/>
      <c r="B263" s="36"/>
      <c r="C263" s="231" t="s">
        <v>431</v>
      </c>
      <c r="D263" s="231" t="s">
        <v>318</v>
      </c>
      <c r="E263" s="232" t="s">
        <v>517</v>
      </c>
      <c r="F263" s="233" t="s">
        <v>518</v>
      </c>
      <c r="G263" s="234" t="s">
        <v>195</v>
      </c>
      <c r="H263" s="235">
        <v>66.311999999999998</v>
      </c>
      <c r="I263" s="236"/>
      <c r="J263" s="237"/>
      <c r="K263" s="238">
        <f>ROUND(P263*H263,2)</f>
        <v>0</v>
      </c>
      <c r="L263" s="233" t="s">
        <v>196</v>
      </c>
      <c r="M263" s="239"/>
      <c r="N263" s="240" t="s">
        <v>20</v>
      </c>
      <c r="O263" s="185" t="s">
        <v>43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321</v>
      </c>
      <c r="AT263" s="189" t="s">
        <v>318</v>
      </c>
      <c r="AU263" s="189" t="s">
        <v>84</v>
      </c>
      <c r="AY263" s="18" t="s">
        <v>189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82</v>
      </c>
      <c r="BK263" s="190">
        <f>ROUND(P263*H263,2)</f>
        <v>0</v>
      </c>
      <c r="BL263" s="18" t="s">
        <v>126</v>
      </c>
      <c r="BM263" s="189" t="s">
        <v>619</v>
      </c>
    </row>
    <row r="264" spans="1:65" s="2" customFormat="1" ht="11.25">
      <c r="A264" s="35"/>
      <c r="B264" s="36"/>
      <c r="C264" s="37"/>
      <c r="D264" s="191" t="s">
        <v>199</v>
      </c>
      <c r="E264" s="37"/>
      <c r="F264" s="192" t="s">
        <v>518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199</v>
      </c>
      <c r="AU264" s="18" t="s">
        <v>84</v>
      </c>
    </row>
    <row r="265" spans="1:65" s="14" customFormat="1" ht="11.25">
      <c r="B265" s="208"/>
      <c r="C265" s="209"/>
      <c r="D265" s="191" t="s">
        <v>203</v>
      </c>
      <c r="E265" s="209"/>
      <c r="F265" s="211" t="s">
        <v>620</v>
      </c>
      <c r="G265" s="209"/>
      <c r="H265" s="212">
        <v>66.311999999999998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4</v>
      </c>
      <c r="AX265" s="14" t="s">
        <v>82</v>
      </c>
      <c r="AY265" s="218" t="s">
        <v>189</v>
      </c>
    </row>
    <row r="266" spans="1:65" s="2" customFormat="1" ht="24.2" customHeight="1">
      <c r="A266" s="35"/>
      <c r="B266" s="36"/>
      <c r="C266" s="177" t="s">
        <v>439</v>
      </c>
      <c r="D266" s="177" t="s">
        <v>192</v>
      </c>
      <c r="E266" s="178" t="s">
        <v>510</v>
      </c>
      <c r="F266" s="179" t="s">
        <v>511</v>
      </c>
      <c r="G266" s="180" t="s">
        <v>195</v>
      </c>
      <c r="H266" s="181">
        <v>14.19</v>
      </c>
      <c r="I266" s="182"/>
      <c r="J266" s="182"/>
      <c r="K266" s="183">
        <f>ROUND(P266*H266,2)</f>
        <v>0</v>
      </c>
      <c r="L266" s="179" t="s">
        <v>196</v>
      </c>
      <c r="M266" s="40"/>
      <c r="N266" s="184" t="s">
        <v>20</v>
      </c>
      <c r="O266" s="185" t="s">
        <v>43</v>
      </c>
      <c r="P266" s="186">
        <f>I266+J266</f>
        <v>0</v>
      </c>
      <c r="Q266" s="186">
        <f>ROUND(I266*H266,2)</f>
        <v>0</v>
      </c>
      <c r="R266" s="186">
        <f>ROUND(J266*H266,2)</f>
        <v>0</v>
      </c>
      <c r="S266" s="65"/>
      <c r="T266" s="187">
        <f>S266*H266</f>
        <v>0</v>
      </c>
      <c r="U266" s="187">
        <v>0</v>
      </c>
      <c r="V266" s="187">
        <f>U266*H266</f>
        <v>0</v>
      </c>
      <c r="W266" s="187">
        <v>0</v>
      </c>
      <c r="X266" s="188">
        <f>W266*H266</f>
        <v>0</v>
      </c>
      <c r="Y266" s="35"/>
      <c r="Z266" s="35"/>
      <c r="AA266" s="35"/>
      <c r="AB266" s="35"/>
      <c r="AC266" s="35"/>
      <c r="AD266" s="35"/>
      <c r="AE266" s="35"/>
      <c r="AR266" s="189" t="s">
        <v>126</v>
      </c>
      <c r="AT266" s="189" t="s">
        <v>192</v>
      </c>
      <c r="AU266" s="189" t="s">
        <v>84</v>
      </c>
      <c r="AY266" s="18" t="s">
        <v>189</v>
      </c>
      <c r="BE266" s="190">
        <f>IF(O266="základní",K266,0)</f>
        <v>0</v>
      </c>
      <c r="BF266" s="190">
        <f>IF(O266="snížená",K266,0)</f>
        <v>0</v>
      </c>
      <c r="BG266" s="190">
        <f>IF(O266="zákl. přenesená",K266,0)</f>
        <v>0</v>
      </c>
      <c r="BH266" s="190">
        <f>IF(O266="sníž. přenesená",K266,0)</f>
        <v>0</v>
      </c>
      <c r="BI266" s="190">
        <f>IF(O266="nulová",K266,0)</f>
        <v>0</v>
      </c>
      <c r="BJ266" s="18" t="s">
        <v>82</v>
      </c>
      <c r="BK266" s="190">
        <f>ROUND(P266*H266,2)</f>
        <v>0</v>
      </c>
      <c r="BL266" s="18" t="s">
        <v>126</v>
      </c>
      <c r="BM266" s="189" t="s">
        <v>621</v>
      </c>
    </row>
    <row r="267" spans="1:65" s="2" customFormat="1" ht="19.5">
      <c r="A267" s="35"/>
      <c r="B267" s="36"/>
      <c r="C267" s="37"/>
      <c r="D267" s="191" t="s">
        <v>199</v>
      </c>
      <c r="E267" s="37"/>
      <c r="F267" s="192" t="s">
        <v>513</v>
      </c>
      <c r="G267" s="37"/>
      <c r="H267" s="37"/>
      <c r="I267" s="193"/>
      <c r="J267" s="193"/>
      <c r="K267" s="37"/>
      <c r="L267" s="37"/>
      <c r="M267" s="40"/>
      <c r="N267" s="194"/>
      <c r="O267" s="195"/>
      <c r="P267" s="65"/>
      <c r="Q267" s="65"/>
      <c r="R267" s="65"/>
      <c r="S267" s="65"/>
      <c r="T267" s="65"/>
      <c r="U267" s="65"/>
      <c r="V267" s="65"/>
      <c r="W267" s="65"/>
      <c r="X267" s="66"/>
      <c r="Y267" s="35"/>
      <c r="Z267" s="35"/>
      <c r="AA267" s="35"/>
      <c r="AB267" s="35"/>
      <c r="AC267" s="35"/>
      <c r="AD267" s="35"/>
      <c r="AE267" s="35"/>
      <c r="AT267" s="18" t="s">
        <v>199</v>
      </c>
      <c r="AU267" s="18" t="s">
        <v>84</v>
      </c>
    </row>
    <row r="268" spans="1:65" s="2" customFormat="1" ht="11.25">
      <c r="A268" s="35"/>
      <c r="B268" s="36"/>
      <c r="C268" s="37"/>
      <c r="D268" s="196" t="s">
        <v>201</v>
      </c>
      <c r="E268" s="37"/>
      <c r="F268" s="197" t="s">
        <v>514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201</v>
      </c>
      <c r="AU268" s="18" t="s">
        <v>84</v>
      </c>
    </row>
    <row r="269" spans="1:65" s="13" customFormat="1" ht="11.25">
      <c r="B269" s="198"/>
      <c r="C269" s="199"/>
      <c r="D269" s="191" t="s">
        <v>203</v>
      </c>
      <c r="E269" s="200" t="s">
        <v>20</v>
      </c>
      <c r="F269" s="201" t="s">
        <v>502</v>
      </c>
      <c r="G269" s="199"/>
      <c r="H269" s="200" t="s">
        <v>20</v>
      </c>
      <c r="I269" s="202"/>
      <c r="J269" s="202"/>
      <c r="K269" s="199"/>
      <c r="L269" s="199"/>
      <c r="M269" s="203"/>
      <c r="N269" s="204"/>
      <c r="O269" s="205"/>
      <c r="P269" s="205"/>
      <c r="Q269" s="205"/>
      <c r="R269" s="205"/>
      <c r="S269" s="205"/>
      <c r="T269" s="205"/>
      <c r="U269" s="205"/>
      <c r="V269" s="205"/>
      <c r="W269" s="205"/>
      <c r="X269" s="206"/>
      <c r="AT269" s="207" t="s">
        <v>203</v>
      </c>
      <c r="AU269" s="207" t="s">
        <v>84</v>
      </c>
      <c r="AV269" s="13" t="s">
        <v>82</v>
      </c>
      <c r="AW269" s="13" t="s">
        <v>5</v>
      </c>
      <c r="AX269" s="13" t="s">
        <v>74</v>
      </c>
      <c r="AY269" s="207" t="s">
        <v>189</v>
      </c>
    </row>
    <row r="270" spans="1:65" s="14" customFormat="1" ht="11.25">
      <c r="B270" s="208"/>
      <c r="C270" s="209"/>
      <c r="D270" s="191" t="s">
        <v>203</v>
      </c>
      <c r="E270" s="210" t="s">
        <v>20</v>
      </c>
      <c r="F270" s="211" t="s">
        <v>515</v>
      </c>
      <c r="G270" s="209"/>
      <c r="H270" s="212">
        <v>14.19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203</v>
      </c>
      <c r="AU270" s="218" t="s">
        <v>84</v>
      </c>
      <c r="AV270" s="14" t="s">
        <v>84</v>
      </c>
      <c r="AW270" s="14" t="s">
        <v>5</v>
      </c>
      <c r="AX270" s="14" t="s">
        <v>82</v>
      </c>
      <c r="AY270" s="218" t="s">
        <v>189</v>
      </c>
    </row>
    <row r="271" spans="1:65" s="2" customFormat="1" ht="24.2" customHeight="1">
      <c r="A271" s="35"/>
      <c r="B271" s="36"/>
      <c r="C271" s="231" t="s">
        <v>445</v>
      </c>
      <c r="D271" s="231" t="s">
        <v>318</v>
      </c>
      <c r="E271" s="232" t="s">
        <v>517</v>
      </c>
      <c r="F271" s="233" t="s">
        <v>518</v>
      </c>
      <c r="G271" s="234" t="s">
        <v>195</v>
      </c>
      <c r="H271" s="235">
        <v>17.027999999999999</v>
      </c>
      <c r="I271" s="236"/>
      <c r="J271" s="237"/>
      <c r="K271" s="238">
        <f>ROUND(P271*H271,2)</f>
        <v>0</v>
      </c>
      <c r="L271" s="233" t="s">
        <v>196</v>
      </c>
      <c r="M271" s="239"/>
      <c r="N271" s="240" t="s">
        <v>20</v>
      </c>
      <c r="O271" s="185" t="s">
        <v>43</v>
      </c>
      <c r="P271" s="186">
        <f>I271+J271</f>
        <v>0</v>
      </c>
      <c r="Q271" s="186">
        <f>ROUND(I271*H271,2)</f>
        <v>0</v>
      </c>
      <c r="R271" s="186">
        <f>ROUND(J271*H271,2)</f>
        <v>0</v>
      </c>
      <c r="S271" s="65"/>
      <c r="T271" s="187">
        <f>S271*H271</f>
        <v>0</v>
      </c>
      <c r="U271" s="187">
        <v>0</v>
      </c>
      <c r="V271" s="187">
        <f>U271*H271</f>
        <v>0</v>
      </c>
      <c r="W271" s="187">
        <v>0</v>
      </c>
      <c r="X271" s="188">
        <f>W271*H271</f>
        <v>0</v>
      </c>
      <c r="Y271" s="35"/>
      <c r="Z271" s="35"/>
      <c r="AA271" s="35"/>
      <c r="AB271" s="35"/>
      <c r="AC271" s="35"/>
      <c r="AD271" s="35"/>
      <c r="AE271" s="35"/>
      <c r="AR271" s="189" t="s">
        <v>321</v>
      </c>
      <c r="AT271" s="189" t="s">
        <v>318</v>
      </c>
      <c r="AU271" s="189" t="s">
        <v>84</v>
      </c>
      <c r="AY271" s="18" t="s">
        <v>189</v>
      </c>
      <c r="BE271" s="190">
        <f>IF(O271="základní",K271,0)</f>
        <v>0</v>
      </c>
      <c r="BF271" s="190">
        <f>IF(O271="snížená",K271,0)</f>
        <v>0</v>
      </c>
      <c r="BG271" s="190">
        <f>IF(O271="zákl. přenesená",K271,0)</f>
        <v>0</v>
      </c>
      <c r="BH271" s="190">
        <f>IF(O271="sníž. přenesená",K271,0)</f>
        <v>0</v>
      </c>
      <c r="BI271" s="190">
        <f>IF(O271="nulová",K271,0)</f>
        <v>0</v>
      </c>
      <c r="BJ271" s="18" t="s">
        <v>82</v>
      </c>
      <c r="BK271" s="190">
        <f>ROUND(P271*H271,2)</f>
        <v>0</v>
      </c>
      <c r="BL271" s="18" t="s">
        <v>126</v>
      </c>
      <c r="BM271" s="189" t="s">
        <v>622</v>
      </c>
    </row>
    <row r="272" spans="1:65" s="2" customFormat="1" ht="11.25">
      <c r="A272" s="35"/>
      <c r="B272" s="36"/>
      <c r="C272" s="37"/>
      <c r="D272" s="191" t="s">
        <v>199</v>
      </c>
      <c r="E272" s="37"/>
      <c r="F272" s="192" t="s">
        <v>518</v>
      </c>
      <c r="G272" s="37"/>
      <c r="H272" s="37"/>
      <c r="I272" s="193"/>
      <c r="J272" s="193"/>
      <c r="K272" s="37"/>
      <c r="L272" s="37"/>
      <c r="M272" s="40"/>
      <c r="N272" s="194"/>
      <c r="O272" s="195"/>
      <c r="P272" s="65"/>
      <c r="Q272" s="65"/>
      <c r="R272" s="65"/>
      <c r="S272" s="65"/>
      <c r="T272" s="65"/>
      <c r="U272" s="65"/>
      <c r="V272" s="65"/>
      <c r="W272" s="65"/>
      <c r="X272" s="66"/>
      <c r="Y272" s="35"/>
      <c r="Z272" s="35"/>
      <c r="AA272" s="35"/>
      <c r="AB272" s="35"/>
      <c r="AC272" s="35"/>
      <c r="AD272" s="35"/>
      <c r="AE272" s="35"/>
      <c r="AT272" s="18" t="s">
        <v>199</v>
      </c>
      <c r="AU272" s="18" t="s">
        <v>84</v>
      </c>
    </row>
    <row r="273" spans="1:65" s="14" customFormat="1" ht="11.25">
      <c r="B273" s="208"/>
      <c r="C273" s="209"/>
      <c r="D273" s="191" t="s">
        <v>203</v>
      </c>
      <c r="E273" s="209"/>
      <c r="F273" s="211" t="s">
        <v>520</v>
      </c>
      <c r="G273" s="209"/>
      <c r="H273" s="212">
        <v>17.027999999999999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4</v>
      </c>
      <c r="AX273" s="14" t="s">
        <v>82</v>
      </c>
      <c r="AY273" s="218" t="s">
        <v>189</v>
      </c>
    </row>
    <row r="274" spans="1:65" s="2" customFormat="1" ht="24.2" customHeight="1">
      <c r="A274" s="35"/>
      <c r="B274" s="36"/>
      <c r="C274" s="177" t="s">
        <v>451</v>
      </c>
      <c r="D274" s="177" t="s">
        <v>192</v>
      </c>
      <c r="E274" s="178" t="s">
        <v>522</v>
      </c>
      <c r="F274" s="179" t="s">
        <v>523</v>
      </c>
      <c r="G274" s="180" t="s">
        <v>195</v>
      </c>
      <c r="H274" s="181">
        <v>107.773</v>
      </c>
      <c r="I274" s="182"/>
      <c r="J274" s="182"/>
      <c r="K274" s="183">
        <f>ROUND(P274*H274,2)</f>
        <v>0</v>
      </c>
      <c r="L274" s="179" t="s">
        <v>196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2.0000000000000001E-4</v>
      </c>
      <c r="V274" s="187">
        <f>U274*H274</f>
        <v>2.15546E-2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126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126</v>
      </c>
      <c r="BM274" s="189" t="s">
        <v>623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525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526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2" customFormat="1" ht="24.2" customHeight="1">
      <c r="A277" s="35"/>
      <c r="B277" s="36"/>
      <c r="C277" s="177" t="s">
        <v>459</v>
      </c>
      <c r="D277" s="177" t="s">
        <v>192</v>
      </c>
      <c r="E277" s="178" t="s">
        <v>528</v>
      </c>
      <c r="F277" s="179" t="s">
        <v>529</v>
      </c>
      <c r="G277" s="180" t="s">
        <v>195</v>
      </c>
      <c r="H277" s="181">
        <v>107.773</v>
      </c>
      <c r="I277" s="182"/>
      <c r="J277" s="182"/>
      <c r="K277" s="183">
        <f>ROUND(P277*H277,2)</f>
        <v>0</v>
      </c>
      <c r="L277" s="179" t="s">
        <v>196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2.5999999999999998E-4</v>
      </c>
      <c r="V277" s="187">
        <f>U277*H277</f>
        <v>2.8020979999999997E-2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624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531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2" customFormat="1" ht="11.25">
      <c r="A279" s="35"/>
      <c r="B279" s="36"/>
      <c r="C279" s="37"/>
      <c r="D279" s="196" t="s">
        <v>201</v>
      </c>
      <c r="E279" s="37"/>
      <c r="F279" s="197" t="s">
        <v>532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201</v>
      </c>
      <c r="AU279" s="18" t="s">
        <v>84</v>
      </c>
    </row>
    <row r="280" spans="1:65" s="2" customFormat="1" ht="24">
      <c r="A280" s="35"/>
      <c r="B280" s="36"/>
      <c r="C280" s="177" t="s">
        <v>463</v>
      </c>
      <c r="D280" s="177" t="s">
        <v>192</v>
      </c>
      <c r="E280" s="178" t="s">
        <v>534</v>
      </c>
      <c r="F280" s="179" t="s">
        <v>535</v>
      </c>
      <c r="G280" s="180" t="s">
        <v>195</v>
      </c>
      <c r="H280" s="181">
        <v>107.773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2.0000000000000002E-5</v>
      </c>
      <c r="V280" s="187">
        <f>U280*H280</f>
        <v>2.1554600000000001E-3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625</v>
      </c>
    </row>
    <row r="281" spans="1:65" s="2" customFormat="1" ht="19.5">
      <c r="A281" s="35"/>
      <c r="B281" s="36"/>
      <c r="C281" s="37"/>
      <c r="D281" s="191" t="s">
        <v>199</v>
      </c>
      <c r="E281" s="37"/>
      <c r="F281" s="192" t="s">
        <v>537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538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2" customFormat="1" ht="25.9" customHeight="1">
      <c r="B283" s="160"/>
      <c r="C283" s="161"/>
      <c r="D283" s="162" t="s">
        <v>73</v>
      </c>
      <c r="E283" s="163" t="s">
        <v>539</v>
      </c>
      <c r="F283" s="163" t="s">
        <v>540</v>
      </c>
      <c r="G283" s="161"/>
      <c r="H283" s="161"/>
      <c r="I283" s="164"/>
      <c r="J283" s="164"/>
      <c r="K283" s="165">
        <f>BK283</f>
        <v>0</v>
      </c>
      <c r="L283" s="161"/>
      <c r="M283" s="166"/>
      <c r="N283" s="167"/>
      <c r="O283" s="168"/>
      <c r="P283" s="168"/>
      <c r="Q283" s="169">
        <f>Q284</f>
        <v>0</v>
      </c>
      <c r="R283" s="169">
        <f>R284</f>
        <v>0</v>
      </c>
      <c r="S283" s="168"/>
      <c r="T283" s="170">
        <f>T284</f>
        <v>0</v>
      </c>
      <c r="U283" s="168"/>
      <c r="V283" s="170">
        <f>V284</f>
        <v>0</v>
      </c>
      <c r="W283" s="168"/>
      <c r="X283" s="171">
        <f>X284</f>
        <v>0</v>
      </c>
      <c r="AR283" s="172" t="s">
        <v>233</v>
      </c>
      <c r="AT283" s="173" t="s">
        <v>73</v>
      </c>
      <c r="AU283" s="173" t="s">
        <v>74</v>
      </c>
      <c r="AY283" s="172" t="s">
        <v>189</v>
      </c>
      <c r="BK283" s="174">
        <f>BK284</f>
        <v>0</v>
      </c>
    </row>
    <row r="284" spans="1:65" s="12" customFormat="1" ht="22.9" customHeight="1">
      <c r="B284" s="160"/>
      <c r="C284" s="161"/>
      <c r="D284" s="162" t="s">
        <v>73</v>
      </c>
      <c r="E284" s="175" t="s">
        <v>541</v>
      </c>
      <c r="F284" s="175" t="s">
        <v>542</v>
      </c>
      <c r="G284" s="161"/>
      <c r="H284" s="161"/>
      <c r="I284" s="164"/>
      <c r="J284" s="164"/>
      <c r="K284" s="176">
        <f>BK284</f>
        <v>0</v>
      </c>
      <c r="L284" s="161"/>
      <c r="M284" s="166"/>
      <c r="N284" s="167"/>
      <c r="O284" s="168"/>
      <c r="P284" s="168"/>
      <c r="Q284" s="169">
        <f>SUM(Q285:Q290)</f>
        <v>0</v>
      </c>
      <c r="R284" s="169">
        <f>SUM(R285:R290)</f>
        <v>0</v>
      </c>
      <c r="S284" s="168"/>
      <c r="T284" s="170">
        <f>SUM(T285:T290)</f>
        <v>0</v>
      </c>
      <c r="U284" s="168"/>
      <c r="V284" s="170">
        <f>SUM(V285:V290)</f>
        <v>0</v>
      </c>
      <c r="W284" s="168"/>
      <c r="X284" s="171">
        <f>SUM(X285:X290)</f>
        <v>0</v>
      </c>
      <c r="AR284" s="172" t="s">
        <v>233</v>
      </c>
      <c r="AT284" s="173" t="s">
        <v>73</v>
      </c>
      <c r="AU284" s="173" t="s">
        <v>82</v>
      </c>
      <c r="AY284" s="172" t="s">
        <v>189</v>
      </c>
      <c r="BK284" s="174">
        <f>SUM(BK285:BK290)</f>
        <v>0</v>
      </c>
    </row>
    <row r="285" spans="1:65" s="2" customFormat="1" ht="16.5" customHeight="1">
      <c r="A285" s="35"/>
      <c r="B285" s="36"/>
      <c r="C285" s="177" t="s">
        <v>467</v>
      </c>
      <c r="D285" s="177" t="s">
        <v>192</v>
      </c>
      <c r="E285" s="178" t="s">
        <v>544</v>
      </c>
      <c r="F285" s="179" t="s">
        <v>20</v>
      </c>
      <c r="G285" s="180" t="s">
        <v>469</v>
      </c>
      <c r="H285" s="181">
        <v>1</v>
      </c>
      <c r="I285" s="182"/>
      <c r="J285" s="182"/>
      <c r="K285" s="183">
        <f>ROUND(P285*H285,2)</f>
        <v>0</v>
      </c>
      <c r="L285" s="179" t="s">
        <v>20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626</v>
      </c>
    </row>
    <row r="286" spans="1:65" s="2" customFormat="1" ht="11.25">
      <c r="A286" s="35"/>
      <c r="B286" s="36"/>
      <c r="C286" s="37"/>
      <c r="D286" s="191" t="s">
        <v>199</v>
      </c>
      <c r="E286" s="37"/>
      <c r="F286" s="192" t="s">
        <v>546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6.5" customHeight="1">
      <c r="A287" s="35"/>
      <c r="B287" s="36"/>
      <c r="C287" s="177" t="s">
        <v>474</v>
      </c>
      <c r="D287" s="177" t="s">
        <v>192</v>
      </c>
      <c r="E287" s="178" t="s">
        <v>548</v>
      </c>
      <c r="F287" s="179" t="s">
        <v>20</v>
      </c>
      <c r="G287" s="180" t="s">
        <v>469</v>
      </c>
      <c r="H287" s="181">
        <v>1</v>
      </c>
      <c r="I287" s="182"/>
      <c r="J287" s="182"/>
      <c r="K287" s="183">
        <f>ROUND(P287*H287,2)</f>
        <v>0</v>
      </c>
      <c r="L287" s="179" t="s">
        <v>20</v>
      </c>
      <c r="M287" s="40"/>
      <c r="N287" s="184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197</v>
      </c>
      <c r="AT287" s="189" t="s">
        <v>192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627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550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2" customFormat="1" ht="16.5" customHeight="1">
      <c r="A289" s="35"/>
      <c r="B289" s="36"/>
      <c r="C289" s="177" t="s">
        <v>486</v>
      </c>
      <c r="D289" s="177" t="s">
        <v>192</v>
      </c>
      <c r="E289" s="178" t="s">
        <v>552</v>
      </c>
      <c r="F289" s="179" t="s">
        <v>20</v>
      </c>
      <c r="G289" s="180" t="s">
        <v>469</v>
      </c>
      <c r="H289" s="181">
        <v>1</v>
      </c>
      <c r="I289" s="182"/>
      <c r="J289" s="182"/>
      <c r="K289" s="183">
        <f>ROUND(P289*H289,2)</f>
        <v>0</v>
      </c>
      <c r="L289" s="179" t="s">
        <v>20</v>
      </c>
      <c r="M289" s="40"/>
      <c r="N289" s="184" t="s">
        <v>20</v>
      </c>
      <c r="O289" s="185" t="s">
        <v>43</v>
      </c>
      <c r="P289" s="186">
        <f>I289+J289</f>
        <v>0</v>
      </c>
      <c r="Q289" s="186">
        <f>ROUND(I289*H289,2)</f>
        <v>0</v>
      </c>
      <c r="R289" s="186">
        <f>ROUND(J289*H289,2)</f>
        <v>0</v>
      </c>
      <c r="S289" s="65"/>
      <c r="T289" s="187">
        <f>S289*H289</f>
        <v>0</v>
      </c>
      <c r="U289" s="187">
        <v>0</v>
      </c>
      <c r="V289" s="187">
        <f>U289*H289</f>
        <v>0</v>
      </c>
      <c r="W289" s="187">
        <v>0</v>
      </c>
      <c r="X289" s="188">
        <f>W289*H289</f>
        <v>0</v>
      </c>
      <c r="Y289" s="35"/>
      <c r="Z289" s="35"/>
      <c r="AA289" s="35"/>
      <c r="AB289" s="35"/>
      <c r="AC289" s="35"/>
      <c r="AD289" s="35"/>
      <c r="AE289" s="35"/>
      <c r="AR289" s="189" t="s">
        <v>197</v>
      </c>
      <c r="AT289" s="189" t="s">
        <v>192</v>
      </c>
      <c r="AU289" s="189" t="s">
        <v>84</v>
      </c>
      <c r="AY289" s="18" t="s">
        <v>189</v>
      </c>
      <c r="BE289" s="190">
        <f>IF(O289="základní",K289,0)</f>
        <v>0</v>
      </c>
      <c r="BF289" s="190">
        <f>IF(O289="snížená",K289,0)</f>
        <v>0</v>
      </c>
      <c r="BG289" s="190">
        <f>IF(O289="zákl. přenesená",K289,0)</f>
        <v>0</v>
      </c>
      <c r="BH289" s="190">
        <f>IF(O289="sníž. přenesená",K289,0)</f>
        <v>0</v>
      </c>
      <c r="BI289" s="190">
        <f>IF(O289="nulová",K289,0)</f>
        <v>0</v>
      </c>
      <c r="BJ289" s="18" t="s">
        <v>82</v>
      </c>
      <c r="BK289" s="190">
        <f>ROUND(P289*H289,2)</f>
        <v>0</v>
      </c>
      <c r="BL289" s="18" t="s">
        <v>197</v>
      </c>
      <c r="BM289" s="189" t="s">
        <v>628</v>
      </c>
    </row>
    <row r="290" spans="1:65" s="2" customFormat="1" ht="11.25">
      <c r="A290" s="35"/>
      <c r="B290" s="36"/>
      <c r="C290" s="37"/>
      <c r="D290" s="191" t="s">
        <v>199</v>
      </c>
      <c r="E290" s="37"/>
      <c r="F290" s="192" t="s">
        <v>554</v>
      </c>
      <c r="G290" s="37"/>
      <c r="H290" s="37"/>
      <c r="I290" s="193"/>
      <c r="J290" s="193"/>
      <c r="K290" s="37"/>
      <c r="L290" s="37"/>
      <c r="M290" s="40"/>
      <c r="N290" s="241"/>
      <c r="O290" s="242"/>
      <c r="P290" s="243"/>
      <c r="Q290" s="243"/>
      <c r="R290" s="243"/>
      <c r="S290" s="243"/>
      <c r="T290" s="243"/>
      <c r="U290" s="243"/>
      <c r="V290" s="243"/>
      <c r="W290" s="243"/>
      <c r="X290" s="244"/>
      <c r="Y290" s="35"/>
      <c r="Z290" s="35"/>
      <c r="AA290" s="35"/>
      <c r="AB290" s="35"/>
      <c r="AC290" s="35"/>
      <c r="AD290" s="35"/>
      <c r="AE290" s="35"/>
      <c r="AT290" s="18" t="s">
        <v>199</v>
      </c>
      <c r="AU290" s="18" t="s">
        <v>84</v>
      </c>
    </row>
    <row r="291" spans="1:65" s="2" customFormat="1" ht="6.95" customHeight="1">
      <c r="A291" s="35"/>
      <c r="B291" s="48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0"/>
      <c r="N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</row>
  </sheetData>
  <sheetProtection algorithmName="SHA-512" hashValue="4ndHCRJJIGyvMjve9Aq0vNx/ngN7ZLBSmA+txlA56iYNAVva/VKT0gpJcR0C5PLmGGfWGPp6qR2tXGeolZb3Ig==" saltValue="5zODH5M27tVDPPoXzVGYLiuEjKh7K9N0g2W3w5wMWKduld0zkJJVjRealzgLFdRBI3ulRyBfSTtV0cUimrDM2w==" spinCount="100000" sheet="1" objects="1" scenarios="1" formatColumns="0" formatRows="0" autoFilter="0"/>
  <autoFilter ref="C92:L29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9" r:id="rId3"/>
    <hyperlink ref="F129" r:id="rId4"/>
    <hyperlink ref="F140" r:id="rId5"/>
    <hyperlink ref="F145" r:id="rId6"/>
    <hyperlink ref="F151" r:id="rId7"/>
    <hyperlink ref="F154" r:id="rId8"/>
    <hyperlink ref="F157" r:id="rId9"/>
    <hyperlink ref="F160" r:id="rId10"/>
    <hyperlink ref="F164" r:id="rId11"/>
    <hyperlink ref="F168" r:id="rId12"/>
    <hyperlink ref="F173" r:id="rId13"/>
    <hyperlink ref="F178" r:id="rId14"/>
    <hyperlink ref="F182" r:id="rId15"/>
    <hyperlink ref="F185" r:id="rId16"/>
    <hyperlink ref="F190" r:id="rId17"/>
    <hyperlink ref="F195" r:id="rId18"/>
    <hyperlink ref="F200" r:id="rId19"/>
    <hyperlink ref="F204" r:id="rId20"/>
    <hyperlink ref="F209" r:id="rId21"/>
    <hyperlink ref="F212" r:id="rId22"/>
    <hyperlink ref="F215" r:id="rId23"/>
    <hyperlink ref="F231" r:id="rId24"/>
    <hyperlink ref="F241" r:id="rId25"/>
    <hyperlink ref="F249" r:id="rId26"/>
    <hyperlink ref="F260" r:id="rId27"/>
    <hyperlink ref="F268" r:id="rId28"/>
    <hyperlink ref="F276" r:id="rId29"/>
    <hyperlink ref="F279" r:id="rId30"/>
    <hyperlink ref="F282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629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ROUND((SUM(BE93:BE260)),  2)</f>
        <v>0</v>
      </c>
      <c r="G35" s="35"/>
      <c r="H35" s="35"/>
      <c r="I35" s="120">
        <v>0.21</v>
      </c>
      <c r="J35" s="35"/>
      <c r="K35" s="115">
        <f>ROUND(((SUM(BE93:BE260))*I35),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ROUND((SUM(BF93:BF260)),  2)</f>
        <v>0</v>
      </c>
      <c r="G36" s="35"/>
      <c r="H36" s="35"/>
      <c r="I36" s="120">
        <v>0.15</v>
      </c>
      <c r="J36" s="35"/>
      <c r="K36" s="115">
        <f>ROUND(((SUM(BF93:BF260))*I36),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ROUND((SUM(BG93:BG260)),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ROUND((SUM(BH93:BH260)),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ROUND((SUM(BI93:BI260)),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03 - Místnost (chodba) č. 3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Q110</f>
        <v>0</v>
      </c>
      <c r="J64" s="146">
        <f>R110</f>
        <v>0</v>
      </c>
      <c r="K64" s="146">
        <f>K110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Q135</f>
        <v>0</v>
      </c>
      <c r="J65" s="146">
        <f>R135</f>
        <v>0</v>
      </c>
      <c r="K65" s="146">
        <f>K135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Q152</f>
        <v>0</v>
      </c>
      <c r="J66" s="146">
        <f>R152</f>
        <v>0</v>
      </c>
      <c r="K66" s="146">
        <f>K152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Q156</f>
        <v>0</v>
      </c>
      <c r="J67" s="140">
        <f>R156</f>
        <v>0</v>
      </c>
      <c r="K67" s="140">
        <f>K156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Q157</f>
        <v>0</v>
      </c>
      <c r="J68" s="146">
        <f>R157</f>
        <v>0</v>
      </c>
      <c r="K68" s="146">
        <f>K157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Q166</f>
        <v>0</v>
      </c>
      <c r="J69" s="146">
        <f>R166</f>
        <v>0</v>
      </c>
      <c r="K69" s="146">
        <f>K166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Q192</f>
        <v>0</v>
      </c>
      <c r="J70" s="146">
        <f>R192</f>
        <v>0</v>
      </c>
      <c r="K70" s="146">
        <f>K192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Q214</f>
        <v>0</v>
      </c>
      <c r="J71" s="146">
        <f>R214</f>
        <v>0</v>
      </c>
      <c r="K71" s="146">
        <f>K214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Q257</f>
        <v>0</v>
      </c>
      <c r="J72" s="140">
        <f>R257</f>
        <v>0</v>
      </c>
      <c r="K72" s="140">
        <f>K257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Q258</f>
        <v>0</v>
      </c>
      <c r="J73" s="146">
        <f>R258</f>
        <v>0</v>
      </c>
      <c r="K73" s="146">
        <f>K258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03 - Místnost (chodba) č. 3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Q94+Q156+Q257</f>
        <v>0</v>
      </c>
      <c r="R93" s="156">
        <f>R94+R156+R257</f>
        <v>0</v>
      </c>
      <c r="S93" s="73"/>
      <c r="T93" s="157">
        <f>T94+T156+T257</f>
        <v>0</v>
      </c>
      <c r="U93" s="73"/>
      <c r="V93" s="157">
        <f>V94+V156+V257</f>
        <v>1.34700394</v>
      </c>
      <c r="W93" s="73"/>
      <c r="X93" s="158">
        <f>X94+X156+X257</f>
        <v>0.55080155000000008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BK94+BK156+BK257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Q95+Q110+Q135+Q152</f>
        <v>0</v>
      </c>
      <c r="R94" s="169">
        <f>R95+R110+R135+R152</f>
        <v>0</v>
      </c>
      <c r="S94" s="168"/>
      <c r="T94" s="170">
        <f>T95+T110+T135+T152</f>
        <v>0</v>
      </c>
      <c r="U94" s="168"/>
      <c r="V94" s="170">
        <f>V95+V110+V135+V152</f>
        <v>0.82303539999999997</v>
      </c>
      <c r="W94" s="168"/>
      <c r="X94" s="171">
        <f>X95+X110+X135+X152</f>
        <v>0.51291200000000003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BK95+BK110+BK135+BK152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SUM(Q96:Q109)</f>
        <v>0</v>
      </c>
      <c r="R95" s="169">
        <f>SUM(R96:R109)</f>
        <v>0</v>
      </c>
      <c r="S95" s="168"/>
      <c r="T95" s="170">
        <f>SUM(T96:T109)</f>
        <v>0</v>
      </c>
      <c r="U95" s="168"/>
      <c r="V95" s="170">
        <f>SUM(V96:V109)</f>
        <v>0.8171891</v>
      </c>
      <c r="W95" s="168"/>
      <c r="X95" s="171">
        <f>SUM(X96:X109)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SUM(BK96:BK109)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49.783000000000001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0.28376309999999999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630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631</v>
      </c>
      <c r="G100" s="209"/>
      <c r="H100" s="212">
        <v>57.292999999999999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632</v>
      </c>
      <c r="G101" s="209"/>
      <c r="H101" s="212">
        <v>-4.6500000000000004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633</v>
      </c>
      <c r="G102" s="209"/>
      <c r="H102" s="212">
        <v>-0.88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634</v>
      </c>
      <c r="G103" s="209"/>
      <c r="H103" s="212">
        <v>-1.98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49.783000000000001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84</v>
      </c>
      <c r="D105" s="177" t="s">
        <v>192</v>
      </c>
      <c r="E105" s="178" t="s">
        <v>211</v>
      </c>
      <c r="F105" s="179" t="s">
        <v>212</v>
      </c>
      <c r="G105" s="180" t="s">
        <v>195</v>
      </c>
      <c r="H105" s="181">
        <v>31.378</v>
      </c>
      <c r="I105" s="182"/>
      <c r="J105" s="182"/>
      <c r="K105" s="183">
        <f>ROUND(P105*H105,2)</f>
        <v>0</v>
      </c>
      <c r="L105" s="179" t="s">
        <v>196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1.7000000000000001E-2</v>
      </c>
      <c r="V105" s="187">
        <f>U105*H105</f>
        <v>0.53342600000000007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635</v>
      </c>
    </row>
    <row r="106" spans="1:65" s="2" customFormat="1" ht="19.5">
      <c r="A106" s="35"/>
      <c r="B106" s="36"/>
      <c r="C106" s="37"/>
      <c r="D106" s="191" t="s">
        <v>199</v>
      </c>
      <c r="E106" s="37"/>
      <c r="F106" s="192" t="s">
        <v>214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215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216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636</v>
      </c>
      <c r="G109" s="209"/>
      <c r="H109" s="212">
        <v>31.378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82</v>
      </c>
      <c r="AY109" s="218" t="s">
        <v>189</v>
      </c>
    </row>
    <row r="110" spans="1:65" s="12" customFormat="1" ht="22.9" customHeight="1">
      <c r="B110" s="160"/>
      <c r="C110" s="161"/>
      <c r="D110" s="162" t="s">
        <v>73</v>
      </c>
      <c r="E110" s="175" t="s">
        <v>220</v>
      </c>
      <c r="F110" s="175" t="s">
        <v>221</v>
      </c>
      <c r="G110" s="161"/>
      <c r="H110" s="161"/>
      <c r="I110" s="164"/>
      <c r="J110" s="164"/>
      <c r="K110" s="176">
        <f>BK110</f>
        <v>0</v>
      </c>
      <c r="L110" s="161"/>
      <c r="M110" s="166"/>
      <c r="N110" s="167"/>
      <c r="O110" s="168"/>
      <c r="P110" s="168"/>
      <c r="Q110" s="169">
        <f>SUM(Q111:Q134)</f>
        <v>0</v>
      </c>
      <c r="R110" s="169">
        <f>SUM(R111:R134)</f>
        <v>0</v>
      </c>
      <c r="S110" s="168"/>
      <c r="T110" s="170">
        <f>SUM(T111:T134)</f>
        <v>0</v>
      </c>
      <c r="U110" s="168"/>
      <c r="V110" s="170">
        <f>SUM(V111:V134)</f>
        <v>5.8462999999999996E-3</v>
      </c>
      <c r="W110" s="168"/>
      <c r="X110" s="171">
        <f>SUM(X111:X134)</f>
        <v>0.51291200000000003</v>
      </c>
      <c r="AR110" s="172" t="s">
        <v>82</v>
      </c>
      <c r="AT110" s="173" t="s">
        <v>73</v>
      </c>
      <c r="AU110" s="173" t="s">
        <v>82</v>
      </c>
      <c r="AY110" s="172" t="s">
        <v>189</v>
      </c>
      <c r="BK110" s="174">
        <f>SUM(BK111:BK134)</f>
        <v>0</v>
      </c>
    </row>
    <row r="111" spans="1:65" s="2" customFormat="1" ht="24">
      <c r="A111" s="35"/>
      <c r="B111" s="36"/>
      <c r="C111" s="177" t="s">
        <v>222</v>
      </c>
      <c r="D111" s="177" t="s">
        <v>192</v>
      </c>
      <c r="E111" s="178" t="s">
        <v>223</v>
      </c>
      <c r="F111" s="179" t="s">
        <v>224</v>
      </c>
      <c r="G111" s="180" t="s">
        <v>195</v>
      </c>
      <c r="H111" s="181">
        <v>49.783000000000001</v>
      </c>
      <c r="I111" s="182"/>
      <c r="J111" s="182"/>
      <c r="K111" s="183">
        <f>ROUND(P111*H111,2)</f>
        <v>0</v>
      </c>
      <c r="L111" s="179" t="s">
        <v>196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4.0000000000000001E-3</v>
      </c>
      <c r="X111" s="188">
        <f>W111*H111</f>
        <v>0.199132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637</v>
      </c>
    </row>
    <row r="112" spans="1:65" s="2" customFormat="1" ht="19.5">
      <c r="A112" s="35"/>
      <c r="B112" s="36"/>
      <c r="C112" s="37"/>
      <c r="D112" s="191" t="s">
        <v>199</v>
      </c>
      <c r="E112" s="37"/>
      <c r="F112" s="192" t="s">
        <v>226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227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204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631</v>
      </c>
      <c r="G115" s="209"/>
      <c r="H115" s="212">
        <v>57.292999999999999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4" customFormat="1" ht="11.25">
      <c r="B116" s="208"/>
      <c r="C116" s="209"/>
      <c r="D116" s="191" t="s">
        <v>203</v>
      </c>
      <c r="E116" s="210" t="s">
        <v>20</v>
      </c>
      <c r="F116" s="211" t="s">
        <v>632</v>
      </c>
      <c r="G116" s="209"/>
      <c r="H116" s="212">
        <v>-4.6500000000000004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203</v>
      </c>
      <c r="AU116" s="218" t="s">
        <v>84</v>
      </c>
      <c r="AV116" s="14" t="s">
        <v>84</v>
      </c>
      <c r="AW116" s="14" t="s">
        <v>5</v>
      </c>
      <c r="AX116" s="14" t="s">
        <v>74</v>
      </c>
      <c r="AY116" s="218" t="s">
        <v>189</v>
      </c>
    </row>
    <row r="117" spans="1:65" s="14" customFormat="1" ht="11.25">
      <c r="B117" s="208"/>
      <c r="C117" s="209"/>
      <c r="D117" s="191" t="s">
        <v>203</v>
      </c>
      <c r="E117" s="210" t="s">
        <v>20</v>
      </c>
      <c r="F117" s="211" t="s">
        <v>633</v>
      </c>
      <c r="G117" s="209"/>
      <c r="H117" s="212">
        <v>-0.88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203</v>
      </c>
      <c r="AU117" s="218" t="s">
        <v>84</v>
      </c>
      <c r="AV117" s="14" t="s">
        <v>84</v>
      </c>
      <c r="AW117" s="14" t="s">
        <v>5</v>
      </c>
      <c r="AX117" s="14" t="s">
        <v>74</v>
      </c>
      <c r="AY117" s="218" t="s">
        <v>189</v>
      </c>
    </row>
    <row r="118" spans="1:65" s="14" customFormat="1" ht="11.25">
      <c r="B118" s="208"/>
      <c r="C118" s="209"/>
      <c r="D118" s="191" t="s">
        <v>203</v>
      </c>
      <c r="E118" s="210" t="s">
        <v>20</v>
      </c>
      <c r="F118" s="211" t="s">
        <v>634</v>
      </c>
      <c r="G118" s="209"/>
      <c r="H118" s="212">
        <v>-1.98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203</v>
      </c>
      <c r="AU118" s="218" t="s">
        <v>84</v>
      </c>
      <c r="AV118" s="14" t="s">
        <v>84</v>
      </c>
      <c r="AW118" s="14" t="s">
        <v>5</v>
      </c>
      <c r="AX118" s="14" t="s">
        <v>74</v>
      </c>
      <c r="AY118" s="218" t="s">
        <v>189</v>
      </c>
    </row>
    <row r="119" spans="1:65" s="15" customFormat="1" ht="11.25">
      <c r="B119" s="219"/>
      <c r="C119" s="220"/>
      <c r="D119" s="191" t="s">
        <v>203</v>
      </c>
      <c r="E119" s="221" t="s">
        <v>20</v>
      </c>
      <c r="F119" s="222" t="s">
        <v>210</v>
      </c>
      <c r="G119" s="220"/>
      <c r="H119" s="223">
        <v>49.783000000000001</v>
      </c>
      <c r="I119" s="224"/>
      <c r="J119" s="224"/>
      <c r="K119" s="220"/>
      <c r="L119" s="220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AT119" s="229" t="s">
        <v>203</v>
      </c>
      <c r="AU119" s="229" t="s">
        <v>84</v>
      </c>
      <c r="AV119" s="15" t="s">
        <v>197</v>
      </c>
      <c r="AW119" s="15" t="s">
        <v>5</v>
      </c>
      <c r="AX119" s="15" t="s">
        <v>82</v>
      </c>
      <c r="AY119" s="229" t="s">
        <v>189</v>
      </c>
    </row>
    <row r="120" spans="1:65" s="2" customFormat="1" ht="24">
      <c r="A120" s="35"/>
      <c r="B120" s="36"/>
      <c r="C120" s="177" t="s">
        <v>197</v>
      </c>
      <c r="D120" s="177" t="s">
        <v>192</v>
      </c>
      <c r="E120" s="178" t="s">
        <v>228</v>
      </c>
      <c r="F120" s="179" t="s">
        <v>229</v>
      </c>
      <c r="G120" s="180" t="s">
        <v>195</v>
      </c>
      <c r="H120" s="181">
        <v>31.378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0.01</v>
      </c>
      <c r="X120" s="188">
        <f>W120*H120</f>
        <v>0.31378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638</v>
      </c>
    </row>
    <row r="121" spans="1:65" s="2" customFormat="1" ht="19.5">
      <c r="A121" s="35"/>
      <c r="B121" s="36"/>
      <c r="C121" s="37"/>
      <c r="D121" s="191" t="s">
        <v>199</v>
      </c>
      <c r="E121" s="37"/>
      <c r="F121" s="192" t="s">
        <v>231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232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216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636</v>
      </c>
      <c r="G124" s="209"/>
      <c r="H124" s="212">
        <v>31.378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2" customFormat="1" ht="24">
      <c r="A125" s="35"/>
      <c r="B125" s="36"/>
      <c r="C125" s="177" t="s">
        <v>233</v>
      </c>
      <c r="D125" s="177" t="s">
        <v>192</v>
      </c>
      <c r="E125" s="178" t="s">
        <v>234</v>
      </c>
      <c r="F125" s="179" t="s">
        <v>235</v>
      </c>
      <c r="G125" s="180" t="s">
        <v>195</v>
      </c>
      <c r="H125" s="181">
        <v>34.39</v>
      </c>
      <c r="I125" s="182"/>
      <c r="J125" s="182"/>
      <c r="K125" s="183">
        <f>ROUND(P125*H125,2)</f>
        <v>0</v>
      </c>
      <c r="L125" s="179" t="s">
        <v>196</v>
      </c>
      <c r="M125" s="40"/>
      <c r="N125" s="184" t="s">
        <v>20</v>
      </c>
      <c r="O125" s="185" t="s">
        <v>43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1.2999999999999999E-4</v>
      </c>
      <c r="V125" s="187">
        <f>U125*H125</f>
        <v>4.4706999999999993E-3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197</v>
      </c>
      <c r="AT125" s="189" t="s">
        <v>192</v>
      </c>
      <c r="AU125" s="189" t="s">
        <v>84</v>
      </c>
      <c r="AY125" s="18" t="s">
        <v>189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82</v>
      </c>
      <c r="BK125" s="190">
        <f>ROUND(P125*H125,2)</f>
        <v>0</v>
      </c>
      <c r="BL125" s="18" t="s">
        <v>197</v>
      </c>
      <c r="BM125" s="189" t="s">
        <v>639</v>
      </c>
    </row>
    <row r="126" spans="1:65" s="2" customFormat="1" ht="11.25">
      <c r="A126" s="35"/>
      <c r="B126" s="36"/>
      <c r="C126" s="37"/>
      <c r="D126" s="191" t="s">
        <v>199</v>
      </c>
      <c r="E126" s="37"/>
      <c r="F126" s="192" t="s">
        <v>237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199</v>
      </c>
      <c r="AU126" s="18" t="s">
        <v>84</v>
      </c>
    </row>
    <row r="127" spans="1:65" s="2" customFormat="1" ht="11.25">
      <c r="A127" s="35"/>
      <c r="B127" s="36"/>
      <c r="C127" s="37"/>
      <c r="D127" s="196" t="s">
        <v>201</v>
      </c>
      <c r="E127" s="37"/>
      <c r="F127" s="197" t="s">
        <v>238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201</v>
      </c>
      <c r="AU127" s="18" t="s">
        <v>84</v>
      </c>
    </row>
    <row r="128" spans="1:65" s="13" customFormat="1" ht="11.25">
      <c r="B128" s="198"/>
      <c r="C128" s="199"/>
      <c r="D128" s="191" t="s">
        <v>203</v>
      </c>
      <c r="E128" s="200" t="s">
        <v>20</v>
      </c>
      <c r="F128" s="201" t="s">
        <v>239</v>
      </c>
      <c r="G128" s="199"/>
      <c r="H128" s="200" t="s">
        <v>20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203</v>
      </c>
      <c r="AU128" s="207" t="s">
        <v>84</v>
      </c>
      <c r="AV128" s="13" t="s">
        <v>82</v>
      </c>
      <c r="AW128" s="13" t="s">
        <v>5</v>
      </c>
      <c r="AX128" s="13" t="s">
        <v>74</v>
      </c>
      <c r="AY128" s="207" t="s">
        <v>189</v>
      </c>
    </row>
    <row r="129" spans="1:65" s="14" customFormat="1" ht="11.25">
      <c r="B129" s="208"/>
      <c r="C129" s="209"/>
      <c r="D129" s="191" t="s">
        <v>203</v>
      </c>
      <c r="E129" s="210" t="s">
        <v>20</v>
      </c>
      <c r="F129" s="211" t="s">
        <v>640</v>
      </c>
      <c r="G129" s="209"/>
      <c r="H129" s="212">
        <v>34.39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203</v>
      </c>
      <c r="AU129" s="218" t="s">
        <v>84</v>
      </c>
      <c r="AV129" s="14" t="s">
        <v>84</v>
      </c>
      <c r="AW129" s="14" t="s">
        <v>5</v>
      </c>
      <c r="AX129" s="14" t="s">
        <v>82</v>
      </c>
      <c r="AY129" s="218" t="s">
        <v>189</v>
      </c>
    </row>
    <row r="130" spans="1:65" s="2" customFormat="1" ht="24.2" customHeight="1">
      <c r="A130" s="35"/>
      <c r="B130" s="36"/>
      <c r="C130" s="177" t="s">
        <v>190</v>
      </c>
      <c r="D130" s="177" t="s">
        <v>192</v>
      </c>
      <c r="E130" s="178" t="s">
        <v>241</v>
      </c>
      <c r="F130" s="179" t="s">
        <v>242</v>
      </c>
      <c r="G130" s="180" t="s">
        <v>195</v>
      </c>
      <c r="H130" s="181">
        <v>34.39</v>
      </c>
      <c r="I130" s="182"/>
      <c r="J130" s="182"/>
      <c r="K130" s="183">
        <f>ROUND(P130*H130,2)</f>
        <v>0</v>
      </c>
      <c r="L130" s="179" t="s">
        <v>196</v>
      </c>
      <c r="M130" s="40"/>
      <c r="N130" s="184" t="s">
        <v>20</v>
      </c>
      <c r="O130" s="185" t="s">
        <v>43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4.0000000000000003E-5</v>
      </c>
      <c r="V130" s="187">
        <f>U130*H130</f>
        <v>1.3756E-3</v>
      </c>
      <c r="W130" s="187">
        <v>0</v>
      </c>
      <c r="X130" s="188">
        <f>W130*H130</f>
        <v>0</v>
      </c>
      <c r="Y130" s="35"/>
      <c r="Z130" s="35"/>
      <c r="AA130" s="35"/>
      <c r="AB130" s="35"/>
      <c r="AC130" s="35"/>
      <c r="AD130" s="35"/>
      <c r="AE130" s="35"/>
      <c r="AR130" s="189" t="s">
        <v>197</v>
      </c>
      <c r="AT130" s="189" t="s">
        <v>192</v>
      </c>
      <c r="AU130" s="189" t="s">
        <v>84</v>
      </c>
      <c r="AY130" s="18" t="s">
        <v>189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82</v>
      </c>
      <c r="BK130" s="190">
        <f>ROUND(P130*H130,2)</f>
        <v>0</v>
      </c>
      <c r="BL130" s="18" t="s">
        <v>197</v>
      </c>
      <c r="BM130" s="189" t="s">
        <v>641</v>
      </c>
    </row>
    <row r="131" spans="1:65" s="2" customFormat="1" ht="11.25">
      <c r="A131" s="35"/>
      <c r="B131" s="36"/>
      <c r="C131" s="37"/>
      <c r="D131" s="191" t="s">
        <v>199</v>
      </c>
      <c r="E131" s="37"/>
      <c r="F131" s="192" t="s">
        <v>244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199</v>
      </c>
      <c r="AU131" s="18" t="s">
        <v>84</v>
      </c>
    </row>
    <row r="132" spans="1:65" s="2" customFormat="1" ht="11.25">
      <c r="A132" s="35"/>
      <c r="B132" s="36"/>
      <c r="C132" s="37"/>
      <c r="D132" s="196" t="s">
        <v>201</v>
      </c>
      <c r="E132" s="37"/>
      <c r="F132" s="197" t="s">
        <v>245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201</v>
      </c>
      <c r="AU132" s="18" t="s">
        <v>84</v>
      </c>
    </row>
    <row r="133" spans="1:65" s="13" customFormat="1" ht="11.25">
      <c r="B133" s="198"/>
      <c r="C133" s="199"/>
      <c r="D133" s="191" t="s">
        <v>203</v>
      </c>
      <c r="E133" s="200" t="s">
        <v>20</v>
      </c>
      <c r="F133" s="201" t="s">
        <v>239</v>
      </c>
      <c r="G133" s="199"/>
      <c r="H133" s="200" t="s">
        <v>20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203</v>
      </c>
      <c r="AU133" s="207" t="s">
        <v>84</v>
      </c>
      <c r="AV133" s="13" t="s">
        <v>82</v>
      </c>
      <c r="AW133" s="13" t="s">
        <v>5</v>
      </c>
      <c r="AX133" s="13" t="s">
        <v>74</v>
      </c>
      <c r="AY133" s="207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640</v>
      </c>
      <c r="G134" s="209"/>
      <c r="H134" s="212">
        <v>34.39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82</v>
      </c>
      <c r="AY134" s="218" t="s">
        <v>189</v>
      </c>
    </row>
    <row r="135" spans="1:65" s="12" customFormat="1" ht="22.9" customHeight="1">
      <c r="B135" s="160"/>
      <c r="C135" s="161"/>
      <c r="D135" s="162" t="s">
        <v>73</v>
      </c>
      <c r="E135" s="175" t="s">
        <v>246</v>
      </c>
      <c r="F135" s="175" t="s">
        <v>247</v>
      </c>
      <c r="G135" s="161"/>
      <c r="H135" s="161"/>
      <c r="I135" s="164"/>
      <c r="J135" s="164"/>
      <c r="K135" s="176">
        <f>BK135</f>
        <v>0</v>
      </c>
      <c r="L135" s="161"/>
      <c r="M135" s="166"/>
      <c r="N135" s="167"/>
      <c r="O135" s="168"/>
      <c r="P135" s="168"/>
      <c r="Q135" s="169">
        <f>SUM(Q136:Q151)</f>
        <v>0</v>
      </c>
      <c r="R135" s="169">
        <f>SUM(R136:R151)</f>
        <v>0</v>
      </c>
      <c r="S135" s="168"/>
      <c r="T135" s="170">
        <f>SUM(T136:T151)</f>
        <v>0</v>
      </c>
      <c r="U135" s="168"/>
      <c r="V135" s="170">
        <f>SUM(V136:V151)</f>
        <v>0</v>
      </c>
      <c r="W135" s="168"/>
      <c r="X135" s="171">
        <f>SUM(X136:X151)</f>
        <v>0</v>
      </c>
      <c r="AR135" s="172" t="s">
        <v>82</v>
      </c>
      <c r="AT135" s="173" t="s">
        <v>73</v>
      </c>
      <c r="AU135" s="173" t="s">
        <v>82</v>
      </c>
      <c r="AY135" s="172" t="s">
        <v>189</v>
      </c>
      <c r="BK135" s="174">
        <f>SUM(BK136:BK151)</f>
        <v>0</v>
      </c>
    </row>
    <row r="136" spans="1:65" s="2" customFormat="1" ht="24.2" customHeight="1">
      <c r="A136" s="35"/>
      <c r="B136" s="36"/>
      <c r="C136" s="177" t="s">
        <v>248</v>
      </c>
      <c r="D136" s="177" t="s">
        <v>192</v>
      </c>
      <c r="E136" s="178" t="s">
        <v>249</v>
      </c>
      <c r="F136" s="179" t="s">
        <v>250</v>
      </c>
      <c r="G136" s="180" t="s">
        <v>251</v>
      </c>
      <c r="H136" s="181">
        <v>0.55100000000000005</v>
      </c>
      <c r="I136" s="182"/>
      <c r="J136" s="182"/>
      <c r="K136" s="183">
        <f>ROUND(P136*H136,2)</f>
        <v>0</v>
      </c>
      <c r="L136" s="179" t="s">
        <v>196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642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253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1.25">
      <c r="A138" s="35"/>
      <c r="B138" s="36"/>
      <c r="C138" s="37"/>
      <c r="D138" s="196" t="s">
        <v>201</v>
      </c>
      <c r="E138" s="37"/>
      <c r="F138" s="197" t="s">
        <v>254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201</v>
      </c>
      <c r="AU138" s="18" t="s">
        <v>84</v>
      </c>
    </row>
    <row r="139" spans="1:65" s="2" customFormat="1" ht="24.2" customHeight="1">
      <c r="A139" s="35"/>
      <c r="B139" s="36"/>
      <c r="C139" s="177" t="s">
        <v>255</v>
      </c>
      <c r="D139" s="177" t="s">
        <v>192</v>
      </c>
      <c r="E139" s="178" t="s">
        <v>256</v>
      </c>
      <c r="F139" s="179" t="s">
        <v>257</v>
      </c>
      <c r="G139" s="180" t="s">
        <v>251</v>
      </c>
      <c r="H139" s="181">
        <v>0.55100000000000005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643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259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260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2" customFormat="1" ht="24.2" customHeight="1">
      <c r="A142" s="35"/>
      <c r="B142" s="36"/>
      <c r="C142" s="177" t="s">
        <v>220</v>
      </c>
      <c r="D142" s="177" t="s">
        <v>192</v>
      </c>
      <c r="E142" s="178" t="s">
        <v>261</v>
      </c>
      <c r="F142" s="179" t="s">
        <v>262</v>
      </c>
      <c r="G142" s="180" t="s">
        <v>251</v>
      </c>
      <c r="H142" s="181">
        <v>0.55100000000000005</v>
      </c>
      <c r="I142" s="182"/>
      <c r="J142" s="182"/>
      <c r="K142" s="183">
        <f>ROUND(P142*H142,2)</f>
        <v>0</v>
      </c>
      <c r="L142" s="179" t="s">
        <v>196</v>
      </c>
      <c r="M142" s="40"/>
      <c r="N142" s="184" t="s">
        <v>20</v>
      </c>
      <c r="O142" s="185" t="s">
        <v>43</v>
      </c>
      <c r="P142" s="186">
        <f>I142+J142</f>
        <v>0</v>
      </c>
      <c r="Q142" s="186">
        <f>ROUND(I142*H142,2)</f>
        <v>0</v>
      </c>
      <c r="R142" s="186">
        <f>ROUND(J142*H142,2)</f>
        <v>0</v>
      </c>
      <c r="S142" s="65"/>
      <c r="T142" s="187">
        <f>S142*H142</f>
        <v>0</v>
      </c>
      <c r="U142" s="187">
        <v>0</v>
      </c>
      <c r="V142" s="187">
        <f>U142*H142</f>
        <v>0</v>
      </c>
      <c r="W142" s="187">
        <v>0</v>
      </c>
      <c r="X142" s="188">
        <f>W142*H142</f>
        <v>0</v>
      </c>
      <c r="Y142" s="35"/>
      <c r="Z142" s="35"/>
      <c r="AA142" s="35"/>
      <c r="AB142" s="35"/>
      <c r="AC142" s="35"/>
      <c r="AD142" s="35"/>
      <c r="AE142" s="35"/>
      <c r="AR142" s="189" t="s">
        <v>197</v>
      </c>
      <c r="AT142" s="189" t="s">
        <v>192</v>
      </c>
      <c r="AU142" s="189" t="s">
        <v>84</v>
      </c>
      <c r="AY142" s="18" t="s">
        <v>189</v>
      </c>
      <c r="BE142" s="190">
        <f>IF(O142="základní",K142,0)</f>
        <v>0</v>
      </c>
      <c r="BF142" s="190">
        <f>IF(O142="snížená",K142,0)</f>
        <v>0</v>
      </c>
      <c r="BG142" s="190">
        <f>IF(O142="zákl. přenesená",K142,0)</f>
        <v>0</v>
      </c>
      <c r="BH142" s="190">
        <f>IF(O142="sníž. přenesená",K142,0)</f>
        <v>0</v>
      </c>
      <c r="BI142" s="190">
        <f>IF(O142="nulová",K142,0)</f>
        <v>0</v>
      </c>
      <c r="BJ142" s="18" t="s">
        <v>82</v>
      </c>
      <c r="BK142" s="190">
        <f>ROUND(P142*H142,2)</f>
        <v>0</v>
      </c>
      <c r="BL142" s="18" t="s">
        <v>197</v>
      </c>
      <c r="BM142" s="189" t="s">
        <v>644</v>
      </c>
    </row>
    <row r="143" spans="1:65" s="2" customFormat="1" ht="11.25">
      <c r="A143" s="35"/>
      <c r="B143" s="36"/>
      <c r="C143" s="37"/>
      <c r="D143" s="191" t="s">
        <v>199</v>
      </c>
      <c r="E143" s="37"/>
      <c r="F143" s="192" t="s">
        <v>264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199</v>
      </c>
      <c r="AU143" s="18" t="s">
        <v>84</v>
      </c>
    </row>
    <row r="144" spans="1:65" s="2" customFormat="1" ht="11.25">
      <c r="A144" s="35"/>
      <c r="B144" s="36"/>
      <c r="C144" s="37"/>
      <c r="D144" s="196" t="s">
        <v>201</v>
      </c>
      <c r="E144" s="37"/>
      <c r="F144" s="197" t="s">
        <v>265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201</v>
      </c>
      <c r="AU144" s="18" t="s">
        <v>84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266</v>
      </c>
      <c r="F145" s="179" t="s">
        <v>267</v>
      </c>
      <c r="G145" s="180" t="s">
        <v>251</v>
      </c>
      <c r="H145" s="181">
        <v>3.306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645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269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270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646</v>
      </c>
      <c r="G148" s="209"/>
      <c r="H148" s="212">
        <v>3.306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2" customFormat="1" ht="24">
      <c r="A149" s="35"/>
      <c r="B149" s="36"/>
      <c r="C149" s="177" t="s">
        <v>112</v>
      </c>
      <c r="D149" s="177" t="s">
        <v>192</v>
      </c>
      <c r="E149" s="178" t="s">
        <v>272</v>
      </c>
      <c r="F149" s="179" t="s">
        <v>273</v>
      </c>
      <c r="G149" s="180" t="s">
        <v>251</v>
      </c>
      <c r="H149" s="181">
        <v>0.55100000000000005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647</v>
      </c>
    </row>
    <row r="150" spans="1:65" s="2" customFormat="1" ht="19.5">
      <c r="A150" s="35"/>
      <c r="B150" s="36"/>
      <c r="C150" s="37"/>
      <c r="D150" s="191" t="s">
        <v>199</v>
      </c>
      <c r="E150" s="37"/>
      <c r="F150" s="192" t="s">
        <v>275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276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12" customFormat="1" ht="22.9" customHeight="1">
      <c r="B152" s="160"/>
      <c r="C152" s="161"/>
      <c r="D152" s="162" t="s">
        <v>73</v>
      </c>
      <c r="E152" s="175" t="s">
        <v>277</v>
      </c>
      <c r="F152" s="175" t="s">
        <v>278</v>
      </c>
      <c r="G152" s="161"/>
      <c r="H152" s="161"/>
      <c r="I152" s="164"/>
      <c r="J152" s="164"/>
      <c r="K152" s="176">
        <f>BK152</f>
        <v>0</v>
      </c>
      <c r="L152" s="161"/>
      <c r="M152" s="166"/>
      <c r="N152" s="167"/>
      <c r="O152" s="168"/>
      <c r="P152" s="168"/>
      <c r="Q152" s="169">
        <f>SUM(Q153:Q155)</f>
        <v>0</v>
      </c>
      <c r="R152" s="169">
        <f>SUM(R153:R155)</f>
        <v>0</v>
      </c>
      <c r="S152" s="168"/>
      <c r="T152" s="170">
        <f>SUM(T153:T155)</f>
        <v>0</v>
      </c>
      <c r="U152" s="168"/>
      <c r="V152" s="170">
        <f>SUM(V153:V155)</f>
        <v>0</v>
      </c>
      <c r="W152" s="168"/>
      <c r="X152" s="171">
        <f>SUM(X153:X155)</f>
        <v>0</v>
      </c>
      <c r="AR152" s="172" t="s">
        <v>82</v>
      </c>
      <c r="AT152" s="173" t="s">
        <v>73</v>
      </c>
      <c r="AU152" s="173" t="s">
        <v>82</v>
      </c>
      <c r="AY152" s="172" t="s">
        <v>189</v>
      </c>
      <c r="BK152" s="174">
        <f>SUM(BK153:BK155)</f>
        <v>0</v>
      </c>
    </row>
    <row r="153" spans="1:65" s="2" customFormat="1" ht="24.2" customHeight="1">
      <c r="A153" s="35"/>
      <c r="B153" s="36"/>
      <c r="C153" s="177" t="s">
        <v>115</v>
      </c>
      <c r="D153" s="177" t="s">
        <v>192</v>
      </c>
      <c r="E153" s="178" t="s">
        <v>279</v>
      </c>
      <c r="F153" s="179" t="s">
        <v>280</v>
      </c>
      <c r="G153" s="180" t="s">
        <v>251</v>
      </c>
      <c r="H153" s="181">
        <v>0.82299999999999995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648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282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283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2" customFormat="1" ht="25.9" customHeight="1">
      <c r="B156" s="160"/>
      <c r="C156" s="161"/>
      <c r="D156" s="162" t="s">
        <v>73</v>
      </c>
      <c r="E156" s="163" t="s">
        <v>284</v>
      </c>
      <c r="F156" s="163" t="s">
        <v>285</v>
      </c>
      <c r="G156" s="161"/>
      <c r="H156" s="161"/>
      <c r="I156" s="164"/>
      <c r="J156" s="164"/>
      <c r="K156" s="165">
        <f>BK156</f>
        <v>0</v>
      </c>
      <c r="L156" s="161"/>
      <c r="M156" s="166"/>
      <c r="N156" s="167"/>
      <c r="O156" s="168"/>
      <c r="P156" s="168"/>
      <c r="Q156" s="169">
        <f>Q157+Q166+Q192+Q214</f>
        <v>0</v>
      </c>
      <c r="R156" s="169">
        <f>R157+R166+R192+R214</f>
        <v>0</v>
      </c>
      <c r="S156" s="168"/>
      <c r="T156" s="170">
        <f>T157+T166+T192+T214</f>
        <v>0</v>
      </c>
      <c r="U156" s="168"/>
      <c r="V156" s="170">
        <f>V157+V166+V192+V214</f>
        <v>0.52396854000000004</v>
      </c>
      <c r="W156" s="168"/>
      <c r="X156" s="171">
        <f>X157+X166+X192+X214</f>
        <v>3.7889550000000001E-2</v>
      </c>
      <c r="AR156" s="172" t="s">
        <v>84</v>
      </c>
      <c r="AT156" s="173" t="s">
        <v>73</v>
      </c>
      <c r="AU156" s="173" t="s">
        <v>74</v>
      </c>
      <c r="AY156" s="172" t="s">
        <v>189</v>
      </c>
      <c r="BK156" s="174">
        <f>BK157+BK166+BK192+BK214</f>
        <v>0</v>
      </c>
    </row>
    <row r="157" spans="1:65" s="12" customFormat="1" ht="22.9" customHeight="1">
      <c r="B157" s="160"/>
      <c r="C157" s="161"/>
      <c r="D157" s="162" t="s">
        <v>73</v>
      </c>
      <c r="E157" s="175" t="s">
        <v>286</v>
      </c>
      <c r="F157" s="175" t="s">
        <v>287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SUM(Q158:Q165)</f>
        <v>0</v>
      </c>
      <c r="R157" s="169">
        <f>SUM(R158:R165)</f>
        <v>0</v>
      </c>
      <c r="S157" s="168"/>
      <c r="T157" s="170">
        <f>SUM(T158:T165)</f>
        <v>0</v>
      </c>
      <c r="U157" s="168"/>
      <c r="V157" s="170">
        <f>SUM(V158:V165)</f>
        <v>0.41955800000000004</v>
      </c>
      <c r="W157" s="168"/>
      <c r="X157" s="171">
        <f>SUM(X158:X165)</f>
        <v>0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SUM(BK158:BK165)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288</v>
      </c>
      <c r="F158" s="179" t="s">
        <v>289</v>
      </c>
      <c r="G158" s="180" t="s">
        <v>195</v>
      </c>
      <c r="H158" s="181">
        <v>34.39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1.2200000000000001E-2</v>
      </c>
      <c r="V158" s="187">
        <f>U158*H158</f>
        <v>0.41955800000000004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649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291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292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3" customFormat="1" ht="11.25">
      <c r="B161" s="198"/>
      <c r="C161" s="199"/>
      <c r="D161" s="191" t="s">
        <v>203</v>
      </c>
      <c r="E161" s="200" t="s">
        <v>20</v>
      </c>
      <c r="F161" s="201" t="s">
        <v>239</v>
      </c>
      <c r="G161" s="199"/>
      <c r="H161" s="200" t="s">
        <v>20</v>
      </c>
      <c r="I161" s="202"/>
      <c r="J161" s="202"/>
      <c r="K161" s="199"/>
      <c r="L161" s="199"/>
      <c r="M161" s="203"/>
      <c r="N161" s="204"/>
      <c r="O161" s="205"/>
      <c r="P161" s="205"/>
      <c r="Q161" s="205"/>
      <c r="R161" s="205"/>
      <c r="S161" s="205"/>
      <c r="T161" s="205"/>
      <c r="U161" s="205"/>
      <c r="V161" s="205"/>
      <c r="W161" s="205"/>
      <c r="X161" s="206"/>
      <c r="AT161" s="207" t="s">
        <v>203</v>
      </c>
      <c r="AU161" s="207" t="s">
        <v>84</v>
      </c>
      <c r="AV161" s="13" t="s">
        <v>82</v>
      </c>
      <c r="AW161" s="13" t="s">
        <v>5</v>
      </c>
      <c r="AX161" s="13" t="s">
        <v>74</v>
      </c>
      <c r="AY161" s="207" t="s">
        <v>189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640</v>
      </c>
      <c r="G162" s="209"/>
      <c r="H162" s="212">
        <v>34.39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.2" customHeight="1">
      <c r="A163" s="35"/>
      <c r="B163" s="36"/>
      <c r="C163" s="177" t="s">
        <v>121</v>
      </c>
      <c r="D163" s="177" t="s">
        <v>192</v>
      </c>
      <c r="E163" s="178" t="s">
        <v>295</v>
      </c>
      <c r="F163" s="179" t="s">
        <v>296</v>
      </c>
      <c r="G163" s="180" t="s">
        <v>297</v>
      </c>
      <c r="H163" s="230"/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126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126</v>
      </c>
      <c r="BM163" s="189" t="s">
        <v>650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299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300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301</v>
      </c>
      <c r="F166" s="175" t="s">
        <v>302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SUM(Q167:Q191)</f>
        <v>0</v>
      </c>
      <c r="R166" s="169">
        <f>SUM(R167:R191)</f>
        <v>0</v>
      </c>
      <c r="S166" s="168"/>
      <c r="T166" s="170">
        <f>SUM(T167:T191)</f>
        <v>0</v>
      </c>
      <c r="U166" s="168"/>
      <c r="V166" s="170">
        <f>SUM(V167:V191)</f>
        <v>1.8850000000000002E-2</v>
      </c>
      <c r="W166" s="168"/>
      <c r="X166" s="171">
        <f>SUM(X167:X191)</f>
        <v>2.4E-2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SUM(BK167:BK191)</f>
        <v>0</v>
      </c>
    </row>
    <row r="167" spans="1:65" s="2" customFormat="1" ht="24.2" customHeight="1">
      <c r="A167" s="35"/>
      <c r="B167" s="36"/>
      <c r="C167" s="177" t="s">
        <v>9</v>
      </c>
      <c r="D167" s="177" t="s">
        <v>192</v>
      </c>
      <c r="E167" s="178" t="s">
        <v>308</v>
      </c>
      <c r="F167" s="179" t="s">
        <v>309</v>
      </c>
      <c r="G167" s="180" t="s">
        <v>305</v>
      </c>
      <c r="H167" s="181">
        <v>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2.4E-2</v>
      </c>
      <c r="X167" s="188">
        <f>W167*H167</f>
        <v>2.4E-2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651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311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312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652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82</v>
      </c>
      <c r="G171" s="209"/>
      <c r="H171" s="212">
        <v>1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126</v>
      </c>
      <c r="D172" s="177" t="s">
        <v>192</v>
      </c>
      <c r="E172" s="178" t="s">
        <v>313</v>
      </c>
      <c r="F172" s="179" t="s">
        <v>314</v>
      </c>
      <c r="G172" s="180" t="s">
        <v>305</v>
      </c>
      <c r="H172" s="181">
        <v>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653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316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317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652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82</v>
      </c>
      <c r="G176" s="209"/>
      <c r="H176" s="212">
        <v>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231" t="s">
        <v>129</v>
      </c>
      <c r="D177" s="231" t="s">
        <v>318</v>
      </c>
      <c r="E177" s="232" t="s">
        <v>654</v>
      </c>
      <c r="F177" s="233" t="s">
        <v>655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196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1.7500000000000002E-2</v>
      </c>
      <c r="V177" s="187">
        <f>U177*H177</f>
        <v>1.7500000000000002E-2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321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656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655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24.2" customHeight="1">
      <c r="A179" s="35"/>
      <c r="B179" s="36"/>
      <c r="C179" s="177" t="s">
        <v>132</v>
      </c>
      <c r="D179" s="177" t="s">
        <v>192</v>
      </c>
      <c r="E179" s="178" t="s">
        <v>323</v>
      </c>
      <c r="F179" s="179" t="s">
        <v>324</v>
      </c>
      <c r="G179" s="180" t="s">
        <v>305</v>
      </c>
      <c r="H179" s="181">
        <v>1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657</v>
      </c>
    </row>
    <row r="180" spans="1:65" s="2" customFormat="1" ht="11.25">
      <c r="A180" s="35"/>
      <c r="B180" s="36"/>
      <c r="C180" s="37"/>
      <c r="D180" s="191" t="s">
        <v>199</v>
      </c>
      <c r="E180" s="37"/>
      <c r="F180" s="192" t="s">
        <v>326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327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16.5" customHeight="1">
      <c r="A182" s="35"/>
      <c r="B182" s="36"/>
      <c r="C182" s="231" t="s">
        <v>135</v>
      </c>
      <c r="D182" s="231" t="s">
        <v>318</v>
      </c>
      <c r="E182" s="232" t="s">
        <v>328</v>
      </c>
      <c r="F182" s="233" t="s">
        <v>329</v>
      </c>
      <c r="G182" s="234" t="s">
        <v>305</v>
      </c>
      <c r="H182" s="235">
        <v>1</v>
      </c>
      <c r="I182" s="236"/>
      <c r="J182" s="237"/>
      <c r="K182" s="238">
        <f>ROUND(P182*H182,2)</f>
        <v>0</v>
      </c>
      <c r="L182" s="233" t="s">
        <v>20</v>
      </c>
      <c r="M182" s="239"/>
      <c r="N182" s="240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1.1999999999999999E-3</v>
      </c>
      <c r="V182" s="187">
        <f>U182*H182</f>
        <v>1.1999999999999999E-3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321</v>
      </c>
      <c r="AT182" s="189" t="s">
        <v>318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658</v>
      </c>
    </row>
    <row r="183" spans="1:65" s="2" customFormat="1" ht="11.25">
      <c r="A183" s="35"/>
      <c r="B183" s="36"/>
      <c r="C183" s="37"/>
      <c r="D183" s="191" t="s">
        <v>199</v>
      </c>
      <c r="E183" s="37"/>
      <c r="F183" s="192" t="s">
        <v>331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24.2" customHeight="1">
      <c r="A184" s="35"/>
      <c r="B184" s="36"/>
      <c r="C184" s="177" t="s">
        <v>138</v>
      </c>
      <c r="D184" s="177" t="s">
        <v>192</v>
      </c>
      <c r="E184" s="178" t="s">
        <v>332</v>
      </c>
      <c r="F184" s="179" t="s">
        <v>333</v>
      </c>
      <c r="G184" s="180" t="s">
        <v>305</v>
      </c>
      <c r="H184" s="181">
        <v>1</v>
      </c>
      <c r="I184" s="182"/>
      <c r="J184" s="182"/>
      <c r="K184" s="183">
        <f>ROUND(P184*H184,2)</f>
        <v>0</v>
      </c>
      <c r="L184" s="179" t="s">
        <v>196</v>
      </c>
      <c r="M184" s="40"/>
      <c r="N184" s="184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126</v>
      </c>
      <c r="AT184" s="189" t="s">
        <v>192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659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335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11.25">
      <c r="A186" s="35"/>
      <c r="B186" s="36"/>
      <c r="C186" s="37"/>
      <c r="D186" s="196" t="s">
        <v>201</v>
      </c>
      <c r="E186" s="37"/>
      <c r="F186" s="197" t="s">
        <v>336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201</v>
      </c>
      <c r="AU186" s="18" t="s">
        <v>84</v>
      </c>
    </row>
    <row r="187" spans="1:65" s="2" customFormat="1" ht="24.2" customHeight="1">
      <c r="A187" s="35"/>
      <c r="B187" s="36"/>
      <c r="C187" s="231" t="s">
        <v>8</v>
      </c>
      <c r="D187" s="231" t="s">
        <v>318</v>
      </c>
      <c r="E187" s="232" t="s">
        <v>337</v>
      </c>
      <c r="F187" s="233" t="s">
        <v>338</v>
      </c>
      <c r="G187" s="234" t="s">
        <v>305</v>
      </c>
      <c r="H187" s="235">
        <v>1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1.4999999999999999E-4</v>
      </c>
      <c r="V187" s="187">
        <f>U187*H187</f>
        <v>1.4999999999999999E-4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660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338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143</v>
      </c>
      <c r="D189" s="177" t="s">
        <v>192</v>
      </c>
      <c r="E189" s="178" t="s">
        <v>341</v>
      </c>
      <c r="F189" s="179" t="s">
        <v>342</v>
      </c>
      <c r="G189" s="180" t="s">
        <v>297</v>
      </c>
      <c r="H189" s="230"/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661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344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345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2" customFormat="1" ht="22.9" customHeight="1">
      <c r="B192" s="160"/>
      <c r="C192" s="161"/>
      <c r="D192" s="162" t="s">
        <v>73</v>
      </c>
      <c r="E192" s="175" t="s">
        <v>429</v>
      </c>
      <c r="F192" s="175" t="s">
        <v>430</v>
      </c>
      <c r="G192" s="161"/>
      <c r="H192" s="161"/>
      <c r="I192" s="164"/>
      <c r="J192" s="164"/>
      <c r="K192" s="176">
        <f>BK192</f>
        <v>0</v>
      </c>
      <c r="L192" s="161"/>
      <c r="M192" s="166"/>
      <c r="N192" s="167"/>
      <c r="O192" s="168"/>
      <c r="P192" s="168"/>
      <c r="Q192" s="169">
        <f>SUM(Q193:Q213)</f>
        <v>0</v>
      </c>
      <c r="R192" s="169">
        <f>SUM(R193:R213)</f>
        <v>0</v>
      </c>
      <c r="S192" s="168"/>
      <c r="T192" s="170">
        <f>SUM(T193:T213)</f>
        <v>0</v>
      </c>
      <c r="U192" s="168"/>
      <c r="V192" s="170">
        <f>SUM(V193:V213)</f>
        <v>3.5250000000000006E-4</v>
      </c>
      <c r="W192" s="168"/>
      <c r="X192" s="171">
        <f>SUM(X193:X213)</f>
        <v>0</v>
      </c>
      <c r="AR192" s="172" t="s">
        <v>84</v>
      </c>
      <c r="AT192" s="173" t="s">
        <v>73</v>
      </c>
      <c r="AU192" s="173" t="s">
        <v>82</v>
      </c>
      <c r="AY192" s="172" t="s">
        <v>189</v>
      </c>
      <c r="BK192" s="174">
        <f>SUM(BK193:BK213)</f>
        <v>0</v>
      </c>
    </row>
    <row r="193" spans="1:65" s="2" customFormat="1" ht="24.2" customHeight="1">
      <c r="A193" s="35"/>
      <c r="B193" s="36"/>
      <c r="C193" s="177" t="s">
        <v>340</v>
      </c>
      <c r="D193" s="177" t="s">
        <v>192</v>
      </c>
      <c r="E193" s="178" t="s">
        <v>432</v>
      </c>
      <c r="F193" s="179" t="s">
        <v>433</v>
      </c>
      <c r="G193" s="180" t="s">
        <v>195</v>
      </c>
      <c r="H193" s="181">
        <v>1.175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6.0000000000000002E-5</v>
      </c>
      <c r="V193" s="187">
        <f>U193*H193</f>
        <v>7.0500000000000006E-5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662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436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13" customFormat="1" ht="11.25">
      <c r="B196" s="198"/>
      <c r="C196" s="199"/>
      <c r="D196" s="191" t="s">
        <v>203</v>
      </c>
      <c r="E196" s="200" t="s">
        <v>20</v>
      </c>
      <c r="F196" s="201" t="s">
        <v>663</v>
      </c>
      <c r="G196" s="199"/>
      <c r="H196" s="200" t="s">
        <v>20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203</v>
      </c>
      <c r="AU196" s="207" t="s">
        <v>84</v>
      </c>
      <c r="AV196" s="13" t="s">
        <v>82</v>
      </c>
      <c r="AW196" s="13" t="s">
        <v>5</v>
      </c>
      <c r="AX196" s="13" t="s">
        <v>74</v>
      </c>
      <c r="AY196" s="207" t="s">
        <v>189</v>
      </c>
    </row>
    <row r="197" spans="1:65" s="14" customFormat="1" ht="11.25">
      <c r="B197" s="208"/>
      <c r="C197" s="209"/>
      <c r="D197" s="191" t="s">
        <v>203</v>
      </c>
      <c r="E197" s="210" t="s">
        <v>20</v>
      </c>
      <c r="F197" s="211" t="s">
        <v>664</v>
      </c>
      <c r="G197" s="209"/>
      <c r="H197" s="212">
        <v>1.175</v>
      </c>
      <c r="I197" s="213"/>
      <c r="J197" s="213"/>
      <c r="K197" s="209"/>
      <c r="L197" s="209"/>
      <c r="M197" s="214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7"/>
      <c r="AT197" s="218" t="s">
        <v>203</v>
      </c>
      <c r="AU197" s="218" t="s">
        <v>84</v>
      </c>
      <c r="AV197" s="14" t="s">
        <v>84</v>
      </c>
      <c r="AW197" s="14" t="s">
        <v>5</v>
      </c>
      <c r="AX197" s="14" t="s">
        <v>82</v>
      </c>
      <c r="AY197" s="218" t="s">
        <v>189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440</v>
      </c>
      <c r="F198" s="179" t="s">
        <v>441</v>
      </c>
      <c r="G198" s="180" t="s">
        <v>195</v>
      </c>
      <c r="H198" s="181">
        <v>1.175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1.2E-4</v>
      </c>
      <c r="V198" s="187">
        <f>U198*H198</f>
        <v>1.4100000000000001E-4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665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443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446</v>
      </c>
      <c r="F201" s="179" t="s">
        <v>447</v>
      </c>
      <c r="G201" s="180" t="s">
        <v>195</v>
      </c>
      <c r="H201" s="181">
        <v>1.175</v>
      </c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1.2E-4</v>
      </c>
      <c r="V201" s="187">
        <f>U201*H201</f>
        <v>1.4100000000000001E-4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666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449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450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2" customFormat="1" ht="24.2" customHeight="1">
      <c r="A204" s="35"/>
      <c r="B204" s="36"/>
      <c r="C204" s="177" t="s">
        <v>362</v>
      </c>
      <c r="D204" s="177" t="s">
        <v>192</v>
      </c>
      <c r="E204" s="178" t="s">
        <v>452</v>
      </c>
      <c r="F204" s="179" t="s">
        <v>453</v>
      </c>
      <c r="G204" s="180" t="s">
        <v>195</v>
      </c>
      <c r="H204" s="181">
        <v>31.378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667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455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456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457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668</v>
      </c>
      <c r="G208" s="209"/>
      <c r="H208" s="212">
        <v>31.378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16.5" customHeight="1">
      <c r="A209" s="35"/>
      <c r="B209" s="36"/>
      <c r="C209" s="177" t="s">
        <v>368</v>
      </c>
      <c r="D209" s="177" t="s">
        <v>192</v>
      </c>
      <c r="E209" s="178" t="s">
        <v>460</v>
      </c>
      <c r="F209" s="179" t="s">
        <v>20</v>
      </c>
      <c r="G209" s="180" t="s">
        <v>195</v>
      </c>
      <c r="H209" s="181">
        <v>31.378</v>
      </c>
      <c r="I209" s="182"/>
      <c r="J209" s="182"/>
      <c r="K209" s="183">
        <f>ROUND(P209*H209,2)</f>
        <v>0</v>
      </c>
      <c r="L209" s="179" t="s">
        <v>20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669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462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636</v>
      </c>
      <c r="G211" s="209"/>
      <c r="H211" s="212">
        <v>31.378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82</v>
      </c>
      <c r="AY211" s="218" t="s">
        <v>189</v>
      </c>
    </row>
    <row r="212" spans="1:65" s="2" customFormat="1" ht="16.5" customHeight="1">
      <c r="A212" s="35"/>
      <c r="B212" s="36"/>
      <c r="C212" s="177" t="s">
        <v>374</v>
      </c>
      <c r="D212" s="177" t="s">
        <v>192</v>
      </c>
      <c r="E212" s="178" t="s">
        <v>464</v>
      </c>
      <c r="F212" s="179" t="s">
        <v>20</v>
      </c>
      <c r="G212" s="180" t="s">
        <v>305</v>
      </c>
      <c r="H212" s="181">
        <v>3</v>
      </c>
      <c r="I212" s="182"/>
      <c r="J212" s="182"/>
      <c r="K212" s="183">
        <f>ROUND(P212*H212,2)</f>
        <v>0</v>
      </c>
      <c r="L212" s="179" t="s">
        <v>20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670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466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12" customFormat="1" ht="22.9" customHeight="1">
      <c r="B214" s="160"/>
      <c r="C214" s="161"/>
      <c r="D214" s="162" t="s">
        <v>73</v>
      </c>
      <c r="E214" s="175" t="s">
        <v>472</v>
      </c>
      <c r="F214" s="175" t="s">
        <v>473</v>
      </c>
      <c r="G214" s="161"/>
      <c r="H214" s="161"/>
      <c r="I214" s="164"/>
      <c r="J214" s="164"/>
      <c r="K214" s="176">
        <f>BK214</f>
        <v>0</v>
      </c>
      <c r="L214" s="161"/>
      <c r="M214" s="166"/>
      <c r="N214" s="167"/>
      <c r="O214" s="168"/>
      <c r="P214" s="168"/>
      <c r="Q214" s="169">
        <f>SUM(Q215:Q256)</f>
        <v>0</v>
      </c>
      <c r="R214" s="169">
        <f>SUM(R215:R256)</f>
        <v>0</v>
      </c>
      <c r="S214" s="168"/>
      <c r="T214" s="170">
        <f>SUM(T215:T256)</f>
        <v>0</v>
      </c>
      <c r="U214" s="168"/>
      <c r="V214" s="170">
        <f>SUM(V215:V256)</f>
        <v>8.5208039999999999E-2</v>
      </c>
      <c r="W214" s="168"/>
      <c r="X214" s="171">
        <f>SUM(X215:X256)</f>
        <v>1.3889550000000001E-2</v>
      </c>
      <c r="AR214" s="172" t="s">
        <v>84</v>
      </c>
      <c r="AT214" s="173" t="s">
        <v>73</v>
      </c>
      <c r="AU214" s="173" t="s">
        <v>82</v>
      </c>
      <c r="AY214" s="172" t="s">
        <v>189</v>
      </c>
      <c r="BK214" s="174">
        <f>SUM(BK215:BK256)</f>
        <v>0</v>
      </c>
    </row>
    <row r="215" spans="1:65" s="2" customFormat="1" ht="24.2" customHeight="1">
      <c r="A215" s="35"/>
      <c r="B215" s="36"/>
      <c r="C215" s="177" t="s">
        <v>382</v>
      </c>
      <c r="D215" s="177" t="s">
        <v>192</v>
      </c>
      <c r="E215" s="178" t="s">
        <v>475</v>
      </c>
      <c r="F215" s="179" t="s">
        <v>476</v>
      </c>
      <c r="G215" s="180" t="s">
        <v>195</v>
      </c>
      <c r="H215" s="181">
        <v>44.805</v>
      </c>
      <c r="I215" s="182"/>
      <c r="J215" s="182"/>
      <c r="K215" s="183">
        <f>ROUND(P215*H215,2)</f>
        <v>0</v>
      </c>
      <c r="L215" s="179" t="s">
        <v>196</v>
      </c>
      <c r="M215" s="40"/>
      <c r="N215" s="184" t="s">
        <v>20</v>
      </c>
      <c r="O215" s="185" t="s">
        <v>43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1E-3</v>
      </c>
      <c r="V215" s="187">
        <f>U215*H215</f>
        <v>4.4804999999999998E-2</v>
      </c>
      <c r="W215" s="187">
        <v>3.1E-4</v>
      </c>
      <c r="X215" s="188">
        <f>W215*H215</f>
        <v>1.3889550000000001E-2</v>
      </c>
      <c r="Y215" s="35"/>
      <c r="Z215" s="35"/>
      <c r="AA215" s="35"/>
      <c r="AB215" s="35"/>
      <c r="AC215" s="35"/>
      <c r="AD215" s="35"/>
      <c r="AE215" s="35"/>
      <c r="AR215" s="189" t="s">
        <v>126</v>
      </c>
      <c r="AT215" s="189" t="s">
        <v>192</v>
      </c>
      <c r="AU215" s="189" t="s">
        <v>84</v>
      </c>
      <c r="AY215" s="18" t="s">
        <v>189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82</v>
      </c>
      <c r="BK215" s="190">
        <f>ROUND(P215*H215,2)</f>
        <v>0</v>
      </c>
      <c r="BL215" s="18" t="s">
        <v>126</v>
      </c>
      <c r="BM215" s="189" t="s">
        <v>671</v>
      </c>
    </row>
    <row r="216" spans="1:65" s="2" customFormat="1" ht="11.25">
      <c r="A216" s="35"/>
      <c r="B216" s="36"/>
      <c r="C216" s="37"/>
      <c r="D216" s="191" t="s">
        <v>199</v>
      </c>
      <c r="E216" s="37"/>
      <c r="F216" s="192" t="s">
        <v>478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199</v>
      </c>
      <c r="AU216" s="18" t="s">
        <v>84</v>
      </c>
    </row>
    <row r="217" spans="1:65" s="2" customFormat="1" ht="11.25">
      <c r="A217" s="35"/>
      <c r="B217" s="36"/>
      <c r="C217" s="37"/>
      <c r="D217" s="196" t="s">
        <v>201</v>
      </c>
      <c r="E217" s="37"/>
      <c r="F217" s="197" t="s">
        <v>479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201</v>
      </c>
      <c r="AU217" s="18" t="s">
        <v>84</v>
      </c>
    </row>
    <row r="218" spans="1:65" s="13" customFormat="1" ht="11.25">
      <c r="B218" s="198"/>
      <c r="C218" s="199"/>
      <c r="D218" s="191" t="s">
        <v>203</v>
      </c>
      <c r="E218" s="200" t="s">
        <v>20</v>
      </c>
      <c r="F218" s="201" t="s">
        <v>480</v>
      </c>
      <c r="G218" s="199"/>
      <c r="H218" s="200" t="s">
        <v>20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203</v>
      </c>
      <c r="AU218" s="207" t="s">
        <v>84</v>
      </c>
      <c r="AV218" s="13" t="s">
        <v>82</v>
      </c>
      <c r="AW218" s="13" t="s">
        <v>5</v>
      </c>
      <c r="AX218" s="13" t="s">
        <v>74</v>
      </c>
      <c r="AY218" s="207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672</v>
      </c>
      <c r="G219" s="209"/>
      <c r="H219" s="212">
        <v>51.564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673</v>
      </c>
      <c r="G220" s="209"/>
      <c r="H220" s="212">
        <v>-4.1849999999999996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674</v>
      </c>
      <c r="G221" s="209"/>
      <c r="H221" s="212">
        <v>-0.79200000000000004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4" customFormat="1" ht="11.25">
      <c r="B222" s="208"/>
      <c r="C222" s="209"/>
      <c r="D222" s="191" t="s">
        <v>203</v>
      </c>
      <c r="E222" s="210" t="s">
        <v>20</v>
      </c>
      <c r="F222" s="211" t="s">
        <v>675</v>
      </c>
      <c r="G222" s="209"/>
      <c r="H222" s="212">
        <v>-1.782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5</v>
      </c>
      <c r="AX222" s="14" t="s">
        <v>74</v>
      </c>
      <c r="AY222" s="218" t="s">
        <v>189</v>
      </c>
    </row>
    <row r="223" spans="1:65" s="15" customFormat="1" ht="11.25">
      <c r="B223" s="219"/>
      <c r="C223" s="220"/>
      <c r="D223" s="191" t="s">
        <v>203</v>
      </c>
      <c r="E223" s="221" t="s">
        <v>20</v>
      </c>
      <c r="F223" s="222" t="s">
        <v>210</v>
      </c>
      <c r="G223" s="220"/>
      <c r="H223" s="223">
        <v>44.804999999999993</v>
      </c>
      <c r="I223" s="224"/>
      <c r="J223" s="224"/>
      <c r="K223" s="220"/>
      <c r="L223" s="220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AT223" s="229" t="s">
        <v>203</v>
      </c>
      <c r="AU223" s="229" t="s">
        <v>84</v>
      </c>
      <c r="AV223" s="15" t="s">
        <v>197</v>
      </c>
      <c r="AW223" s="15" t="s">
        <v>5</v>
      </c>
      <c r="AX223" s="15" t="s">
        <v>82</v>
      </c>
      <c r="AY223" s="229" t="s">
        <v>189</v>
      </c>
    </row>
    <row r="224" spans="1:65" s="2" customFormat="1" ht="24.2" customHeight="1">
      <c r="A224" s="35"/>
      <c r="B224" s="36"/>
      <c r="C224" s="177" t="s">
        <v>388</v>
      </c>
      <c r="D224" s="177" t="s">
        <v>192</v>
      </c>
      <c r="E224" s="178" t="s">
        <v>487</v>
      </c>
      <c r="F224" s="179" t="s">
        <v>488</v>
      </c>
      <c r="G224" s="180" t="s">
        <v>195</v>
      </c>
      <c r="H224" s="181">
        <v>84.173000000000002</v>
      </c>
      <c r="I224" s="182"/>
      <c r="J224" s="182"/>
      <c r="K224" s="183">
        <f>ROUND(P224*H224,2)</f>
        <v>0</v>
      </c>
      <c r="L224" s="179" t="s">
        <v>196</v>
      </c>
      <c r="M224" s="40"/>
      <c r="N224" s="184" t="s">
        <v>20</v>
      </c>
      <c r="O224" s="185" t="s">
        <v>43</v>
      </c>
      <c r="P224" s="186">
        <f>I224+J224</f>
        <v>0</v>
      </c>
      <c r="Q224" s="186">
        <f>ROUND(I224*H224,2)</f>
        <v>0</v>
      </c>
      <c r="R224" s="186">
        <f>ROUND(J224*H224,2)</f>
        <v>0</v>
      </c>
      <c r="S224" s="65"/>
      <c r="T224" s="187">
        <f>S224*H224</f>
        <v>0</v>
      </c>
      <c r="U224" s="187">
        <v>0</v>
      </c>
      <c r="V224" s="187">
        <f>U224*H224</f>
        <v>0</v>
      </c>
      <c r="W224" s="187">
        <v>0</v>
      </c>
      <c r="X224" s="188">
        <f>W224*H224</f>
        <v>0</v>
      </c>
      <c r="Y224" s="35"/>
      <c r="Z224" s="35"/>
      <c r="AA224" s="35"/>
      <c r="AB224" s="35"/>
      <c r="AC224" s="35"/>
      <c r="AD224" s="35"/>
      <c r="AE224" s="35"/>
      <c r="AR224" s="189" t="s">
        <v>126</v>
      </c>
      <c r="AT224" s="189" t="s">
        <v>192</v>
      </c>
      <c r="AU224" s="189" t="s">
        <v>84</v>
      </c>
      <c r="AY224" s="18" t="s">
        <v>189</v>
      </c>
      <c r="BE224" s="190">
        <f>IF(O224="základní",K224,0)</f>
        <v>0</v>
      </c>
      <c r="BF224" s="190">
        <f>IF(O224="snížená",K224,0)</f>
        <v>0</v>
      </c>
      <c r="BG224" s="190">
        <f>IF(O224="zákl. přenesená",K224,0)</f>
        <v>0</v>
      </c>
      <c r="BH224" s="190">
        <f>IF(O224="sníž. přenesená",K224,0)</f>
        <v>0</v>
      </c>
      <c r="BI224" s="190">
        <f>IF(O224="nulová",K224,0)</f>
        <v>0</v>
      </c>
      <c r="BJ224" s="18" t="s">
        <v>82</v>
      </c>
      <c r="BK224" s="190">
        <f>ROUND(P224*H224,2)</f>
        <v>0</v>
      </c>
      <c r="BL224" s="18" t="s">
        <v>126</v>
      </c>
      <c r="BM224" s="189" t="s">
        <v>676</v>
      </c>
    </row>
    <row r="225" spans="1:65" s="2" customFormat="1" ht="11.25">
      <c r="A225" s="35"/>
      <c r="B225" s="36"/>
      <c r="C225" s="37"/>
      <c r="D225" s="191" t="s">
        <v>199</v>
      </c>
      <c r="E225" s="37"/>
      <c r="F225" s="192" t="s">
        <v>490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199</v>
      </c>
      <c r="AU225" s="18" t="s">
        <v>84</v>
      </c>
    </row>
    <row r="226" spans="1:65" s="2" customFormat="1" ht="11.25">
      <c r="A226" s="35"/>
      <c r="B226" s="36"/>
      <c r="C226" s="37"/>
      <c r="D226" s="196" t="s">
        <v>201</v>
      </c>
      <c r="E226" s="37"/>
      <c r="F226" s="197" t="s">
        <v>491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201</v>
      </c>
      <c r="AU226" s="18" t="s">
        <v>84</v>
      </c>
    </row>
    <row r="227" spans="1:65" s="13" customFormat="1" ht="11.25">
      <c r="B227" s="198"/>
      <c r="C227" s="199"/>
      <c r="D227" s="191" t="s">
        <v>203</v>
      </c>
      <c r="E227" s="200" t="s">
        <v>20</v>
      </c>
      <c r="F227" s="201" t="s">
        <v>492</v>
      </c>
      <c r="G227" s="199"/>
      <c r="H227" s="200" t="s">
        <v>20</v>
      </c>
      <c r="I227" s="202"/>
      <c r="J227" s="202"/>
      <c r="K227" s="199"/>
      <c r="L227" s="199"/>
      <c r="M227" s="203"/>
      <c r="N227" s="204"/>
      <c r="O227" s="205"/>
      <c r="P227" s="205"/>
      <c r="Q227" s="205"/>
      <c r="R227" s="205"/>
      <c r="S227" s="205"/>
      <c r="T227" s="205"/>
      <c r="U227" s="205"/>
      <c r="V227" s="205"/>
      <c r="W227" s="205"/>
      <c r="X227" s="206"/>
      <c r="AT227" s="207" t="s">
        <v>203</v>
      </c>
      <c r="AU227" s="207" t="s">
        <v>84</v>
      </c>
      <c r="AV227" s="13" t="s">
        <v>82</v>
      </c>
      <c r="AW227" s="13" t="s">
        <v>5</v>
      </c>
      <c r="AX227" s="13" t="s">
        <v>74</v>
      </c>
      <c r="AY227" s="207" t="s">
        <v>189</v>
      </c>
    </row>
    <row r="228" spans="1:65" s="14" customFormat="1" ht="11.25">
      <c r="B228" s="208"/>
      <c r="C228" s="209"/>
      <c r="D228" s="191" t="s">
        <v>203</v>
      </c>
      <c r="E228" s="210" t="s">
        <v>20</v>
      </c>
      <c r="F228" s="211" t="s">
        <v>677</v>
      </c>
      <c r="G228" s="209"/>
      <c r="H228" s="212">
        <v>49.783000000000001</v>
      </c>
      <c r="I228" s="213"/>
      <c r="J228" s="213"/>
      <c r="K228" s="209"/>
      <c r="L228" s="209"/>
      <c r="M228" s="214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7"/>
      <c r="AT228" s="218" t="s">
        <v>203</v>
      </c>
      <c r="AU228" s="218" t="s">
        <v>84</v>
      </c>
      <c r="AV228" s="14" t="s">
        <v>84</v>
      </c>
      <c r="AW228" s="14" t="s">
        <v>5</v>
      </c>
      <c r="AX228" s="14" t="s">
        <v>74</v>
      </c>
      <c r="AY228" s="218" t="s">
        <v>189</v>
      </c>
    </row>
    <row r="229" spans="1:65" s="13" customFormat="1" ht="11.25">
      <c r="B229" s="198"/>
      <c r="C229" s="199"/>
      <c r="D229" s="191" t="s">
        <v>203</v>
      </c>
      <c r="E229" s="200" t="s">
        <v>20</v>
      </c>
      <c r="F229" s="201" t="s">
        <v>494</v>
      </c>
      <c r="G229" s="199"/>
      <c r="H229" s="200" t="s">
        <v>20</v>
      </c>
      <c r="I229" s="202"/>
      <c r="J229" s="202"/>
      <c r="K229" s="199"/>
      <c r="L229" s="199"/>
      <c r="M229" s="203"/>
      <c r="N229" s="204"/>
      <c r="O229" s="205"/>
      <c r="P229" s="205"/>
      <c r="Q229" s="205"/>
      <c r="R229" s="205"/>
      <c r="S229" s="205"/>
      <c r="T229" s="205"/>
      <c r="U229" s="205"/>
      <c r="V229" s="205"/>
      <c r="W229" s="205"/>
      <c r="X229" s="206"/>
      <c r="AT229" s="207" t="s">
        <v>203</v>
      </c>
      <c r="AU229" s="207" t="s">
        <v>84</v>
      </c>
      <c r="AV229" s="13" t="s">
        <v>82</v>
      </c>
      <c r="AW229" s="13" t="s">
        <v>5</v>
      </c>
      <c r="AX229" s="13" t="s">
        <v>74</v>
      </c>
      <c r="AY229" s="207" t="s">
        <v>189</v>
      </c>
    </row>
    <row r="230" spans="1:65" s="14" customFormat="1" ht="11.25">
      <c r="B230" s="208"/>
      <c r="C230" s="209"/>
      <c r="D230" s="191" t="s">
        <v>203</v>
      </c>
      <c r="E230" s="210" t="s">
        <v>20</v>
      </c>
      <c r="F230" s="211" t="s">
        <v>640</v>
      </c>
      <c r="G230" s="209"/>
      <c r="H230" s="212">
        <v>34.39</v>
      </c>
      <c r="I230" s="213"/>
      <c r="J230" s="213"/>
      <c r="K230" s="209"/>
      <c r="L230" s="209"/>
      <c r="M230" s="214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7"/>
      <c r="AT230" s="218" t="s">
        <v>203</v>
      </c>
      <c r="AU230" s="218" t="s">
        <v>84</v>
      </c>
      <c r="AV230" s="14" t="s">
        <v>84</v>
      </c>
      <c r="AW230" s="14" t="s">
        <v>5</v>
      </c>
      <c r="AX230" s="14" t="s">
        <v>74</v>
      </c>
      <c r="AY230" s="218" t="s">
        <v>189</v>
      </c>
    </row>
    <row r="231" spans="1:65" s="15" customFormat="1" ht="11.25">
      <c r="B231" s="219"/>
      <c r="C231" s="220"/>
      <c r="D231" s="191" t="s">
        <v>203</v>
      </c>
      <c r="E231" s="221" t="s">
        <v>20</v>
      </c>
      <c r="F231" s="222" t="s">
        <v>210</v>
      </c>
      <c r="G231" s="220"/>
      <c r="H231" s="223">
        <v>84.173000000000002</v>
      </c>
      <c r="I231" s="224"/>
      <c r="J231" s="224"/>
      <c r="K231" s="220"/>
      <c r="L231" s="220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AT231" s="229" t="s">
        <v>203</v>
      </c>
      <c r="AU231" s="229" t="s">
        <v>84</v>
      </c>
      <c r="AV231" s="15" t="s">
        <v>197</v>
      </c>
      <c r="AW231" s="15" t="s">
        <v>5</v>
      </c>
      <c r="AX231" s="15" t="s">
        <v>82</v>
      </c>
      <c r="AY231" s="229" t="s">
        <v>189</v>
      </c>
    </row>
    <row r="232" spans="1:65" s="2" customFormat="1" ht="24.2" customHeight="1">
      <c r="A232" s="35"/>
      <c r="B232" s="36"/>
      <c r="C232" s="177" t="s">
        <v>394</v>
      </c>
      <c r="D232" s="177" t="s">
        <v>192</v>
      </c>
      <c r="E232" s="178" t="s">
        <v>497</v>
      </c>
      <c r="F232" s="179" t="s">
        <v>498</v>
      </c>
      <c r="G232" s="180" t="s">
        <v>357</v>
      </c>
      <c r="H232" s="181">
        <v>47.61</v>
      </c>
      <c r="I232" s="182"/>
      <c r="J232" s="182"/>
      <c r="K232" s="183">
        <f>ROUND(P232*H232,2)</f>
        <v>0</v>
      </c>
      <c r="L232" s="179" t="s">
        <v>196</v>
      </c>
      <c r="M232" s="40"/>
      <c r="N232" s="184" t="s">
        <v>20</v>
      </c>
      <c r="O232" s="185" t="s">
        <v>43</v>
      </c>
      <c r="P232" s="186">
        <f>I232+J232</f>
        <v>0</v>
      </c>
      <c r="Q232" s="186">
        <f>ROUND(I232*H232,2)</f>
        <v>0</v>
      </c>
      <c r="R232" s="186">
        <f>ROUND(J232*H232,2)</f>
        <v>0</v>
      </c>
      <c r="S232" s="65"/>
      <c r="T232" s="187">
        <f>S232*H232</f>
        <v>0</v>
      </c>
      <c r="U232" s="187">
        <v>0</v>
      </c>
      <c r="V232" s="187">
        <f>U232*H232</f>
        <v>0</v>
      </c>
      <c r="W232" s="187">
        <v>0</v>
      </c>
      <c r="X232" s="188">
        <f>W232*H232</f>
        <v>0</v>
      </c>
      <c r="Y232" s="35"/>
      <c r="Z232" s="35"/>
      <c r="AA232" s="35"/>
      <c r="AB232" s="35"/>
      <c r="AC232" s="35"/>
      <c r="AD232" s="35"/>
      <c r="AE232" s="35"/>
      <c r="AR232" s="189" t="s">
        <v>126</v>
      </c>
      <c r="AT232" s="189" t="s">
        <v>192</v>
      </c>
      <c r="AU232" s="189" t="s">
        <v>84</v>
      </c>
      <c r="AY232" s="18" t="s">
        <v>189</v>
      </c>
      <c r="BE232" s="190">
        <f>IF(O232="základní",K232,0)</f>
        <v>0</v>
      </c>
      <c r="BF232" s="190">
        <f>IF(O232="snížená",K232,0)</f>
        <v>0</v>
      </c>
      <c r="BG232" s="190">
        <f>IF(O232="zákl. přenesená",K232,0)</f>
        <v>0</v>
      </c>
      <c r="BH232" s="190">
        <f>IF(O232="sníž. přenesená",K232,0)</f>
        <v>0</v>
      </c>
      <c r="BI232" s="190">
        <f>IF(O232="nulová",K232,0)</f>
        <v>0</v>
      </c>
      <c r="BJ232" s="18" t="s">
        <v>82</v>
      </c>
      <c r="BK232" s="190">
        <f>ROUND(P232*H232,2)</f>
        <v>0</v>
      </c>
      <c r="BL232" s="18" t="s">
        <v>126</v>
      </c>
      <c r="BM232" s="189" t="s">
        <v>678</v>
      </c>
    </row>
    <row r="233" spans="1:65" s="2" customFormat="1" ht="11.25">
      <c r="A233" s="35"/>
      <c r="B233" s="36"/>
      <c r="C233" s="37"/>
      <c r="D233" s="191" t="s">
        <v>199</v>
      </c>
      <c r="E233" s="37"/>
      <c r="F233" s="192" t="s">
        <v>500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199</v>
      </c>
      <c r="AU233" s="18" t="s">
        <v>84</v>
      </c>
    </row>
    <row r="234" spans="1:65" s="2" customFormat="1" ht="11.25">
      <c r="A234" s="35"/>
      <c r="B234" s="36"/>
      <c r="C234" s="37"/>
      <c r="D234" s="196" t="s">
        <v>201</v>
      </c>
      <c r="E234" s="37"/>
      <c r="F234" s="197" t="s">
        <v>501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201</v>
      </c>
      <c r="AU234" s="18" t="s">
        <v>84</v>
      </c>
    </row>
    <row r="235" spans="1:65" s="13" customFormat="1" ht="11.25">
      <c r="B235" s="198"/>
      <c r="C235" s="199"/>
      <c r="D235" s="191" t="s">
        <v>203</v>
      </c>
      <c r="E235" s="200" t="s">
        <v>20</v>
      </c>
      <c r="F235" s="201" t="s">
        <v>609</v>
      </c>
      <c r="G235" s="199"/>
      <c r="H235" s="200" t="s">
        <v>20</v>
      </c>
      <c r="I235" s="202"/>
      <c r="J235" s="202"/>
      <c r="K235" s="199"/>
      <c r="L235" s="199"/>
      <c r="M235" s="203"/>
      <c r="N235" s="204"/>
      <c r="O235" s="205"/>
      <c r="P235" s="205"/>
      <c r="Q235" s="205"/>
      <c r="R235" s="205"/>
      <c r="S235" s="205"/>
      <c r="T235" s="205"/>
      <c r="U235" s="205"/>
      <c r="V235" s="205"/>
      <c r="W235" s="205"/>
      <c r="X235" s="206"/>
      <c r="AT235" s="207" t="s">
        <v>203</v>
      </c>
      <c r="AU235" s="207" t="s">
        <v>84</v>
      </c>
      <c r="AV235" s="13" t="s">
        <v>82</v>
      </c>
      <c r="AW235" s="13" t="s">
        <v>5</v>
      </c>
      <c r="AX235" s="13" t="s">
        <v>74</v>
      </c>
      <c r="AY235" s="207" t="s">
        <v>189</v>
      </c>
    </row>
    <row r="236" spans="1:65" s="14" customFormat="1" ht="11.25">
      <c r="B236" s="208"/>
      <c r="C236" s="209"/>
      <c r="D236" s="191" t="s">
        <v>203</v>
      </c>
      <c r="E236" s="210" t="s">
        <v>20</v>
      </c>
      <c r="F236" s="211" t="s">
        <v>679</v>
      </c>
      <c r="G236" s="209"/>
      <c r="H236" s="212">
        <v>47.61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5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231" t="s">
        <v>321</v>
      </c>
      <c r="D237" s="231" t="s">
        <v>318</v>
      </c>
      <c r="E237" s="232" t="s">
        <v>505</v>
      </c>
      <c r="F237" s="233" t="s">
        <v>506</v>
      </c>
      <c r="G237" s="234" t="s">
        <v>357</v>
      </c>
      <c r="H237" s="235">
        <v>57.131999999999998</v>
      </c>
      <c r="I237" s="236"/>
      <c r="J237" s="237"/>
      <c r="K237" s="238">
        <f>ROUND(P237*H237,2)</f>
        <v>0</v>
      </c>
      <c r="L237" s="233" t="s">
        <v>196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321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680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506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14" customFormat="1" ht="11.25">
      <c r="B239" s="208"/>
      <c r="C239" s="209"/>
      <c r="D239" s="191" t="s">
        <v>203</v>
      </c>
      <c r="E239" s="209"/>
      <c r="F239" s="211" t="s">
        <v>681</v>
      </c>
      <c r="G239" s="209"/>
      <c r="H239" s="212">
        <v>57.131999999999998</v>
      </c>
      <c r="I239" s="213"/>
      <c r="J239" s="213"/>
      <c r="K239" s="209"/>
      <c r="L239" s="209"/>
      <c r="M239" s="214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7"/>
      <c r="AT239" s="218" t="s">
        <v>203</v>
      </c>
      <c r="AU239" s="218" t="s">
        <v>84</v>
      </c>
      <c r="AV239" s="14" t="s">
        <v>84</v>
      </c>
      <c r="AW239" s="14" t="s">
        <v>4</v>
      </c>
      <c r="AX239" s="14" t="s">
        <v>82</v>
      </c>
      <c r="AY239" s="218" t="s">
        <v>189</v>
      </c>
    </row>
    <row r="240" spans="1:65" s="2" customFormat="1" ht="24.2" customHeight="1">
      <c r="A240" s="35"/>
      <c r="B240" s="36"/>
      <c r="C240" s="177" t="s">
        <v>405</v>
      </c>
      <c r="D240" s="177" t="s">
        <v>192</v>
      </c>
      <c r="E240" s="178" t="s">
        <v>613</v>
      </c>
      <c r="F240" s="179" t="s">
        <v>614</v>
      </c>
      <c r="G240" s="180" t="s">
        <v>195</v>
      </c>
      <c r="H240" s="181">
        <v>34.39</v>
      </c>
      <c r="I240" s="182"/>
      <c r="J240" s="182"/>
      <c r="K240" s="183">
        <f>ROUND(P240*H240,2)</f>
        <v>0</v>
      </c>
      <c r="L240" s="179" t="s">
        <v>196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126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682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616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1.25">
      <c r="A242" s="35"/>
      <c r="B242" s="36"/>
      <c r="C242" s="37"/>
      <c r="D242" s="196" t="s">
        <v>201</v>
      </c>
      <c r="E242" s="37"/>
      <c r="F242" s="197" t="s">
        <v>617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201</v>
      </c>
      <c r="AU242" s="18" t="s">
        <v>84</v>
      </c>
    </row>
    <row r="243" spans="1:65" s="13" customFormat="1" ht="11.25">
      <c r="B243" s="198"/>
      <c r="C243" s="199"/>
      <c r="D243" s="191" t="s">
        <v>203</v>
      </c>
      <c r="E243" s="200" t="s">
        <v>20</v>
      </c>
      <c r="F243" s="201" t="s">
        <v>618</v>
      </c>
      <c r="G243" s="199"/>
      <c r="H243" s="200" t="s">
        <v>20</v>
      </c>
      <c r="I243" s="202"/>
      <c r="J243" s="202"/>
      <c r="K243" s="199"/>
      <c r="L243" s="199"/>
      <c r="M243" s="203"/>
      <c r="N243" s="204"/>
      <c r="O243" s="205"/>
      <c r="P243" s="205"/>
      <c r="Q243" s="205"/>
      <c r="R243" s="205"/>
      <c r="S243" s="205"/>
      <c r="T243" s="205"/>
      <c r="U243" s="205"/>
      <c r="V243" s="205"/>
      <c r="W243" s="205"/>
      <c r="X243" s="206"/>
      <c r="AT243" s="207" t="s">
        <v>203</v>
      </c>
      <c r="AU243" s="207" t="s">
        <v>84</v>
      </c>
      <c r="AV243" s="13" t="s">
        <v>82</v>
      </c>
      <c r="AW243" s="13" t="s">
        <v>5</v>
      </c>
      <c r="AX243" s="13" t="s">
        <v>74</v>
      </c>
      <c r="AY243" s="207" t="s">
        <v>189</v>
      </c>
    </row>
    <row r="244" spans="1:65" s="14" customFormat="1" ht="11.25">
      <c r="B244" s="208"/>
      <c r="C244" s="209"/>
      <c r="D244" s="191" t="s">
        <v>203</v>
      </c>
      <c r="E244" s="210" t="s">
        <v>20</v>
      </c>
      <c r="F244" s="211" t="s">
        <v>640</v>
      </c>
      <c r="G244" s="209"/>
      <c r="H244" s="212">
        <v>34.39</v>
      </c>
      <c r="I244" s="213"/>
      <c r="J244" s="213"/>
      <c r="K244" s="209"/>
      <c r="L244" s="209"/>
      <c r="M244" s="214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7"/>
      <c r="AT244" s="218" t="s">
        <v>203</v>
      </c>
      <c r="AU244" s="218" t="s">
        <v>84</v>
      </c>
      <c r="AV244" s="14" t="s">
        <v>84</v>
      </c>
      <c r="AW244" s="14" t="s">
        <v>5</v>
      </c>
      <c r="AX244" s="14" t="s">
        <v>82</v>
      </c>
      <c r="AY244" s="218" t="s">
        <v>189</v>
      </c>
    </row>
    <row r="245" spans="1:65" s="2" customFormat="1" ht="24.2" customHeight="1">
      <c r="A245" s="35"/>
      <c r="B245" s="36"/>
      <c r="C245" s="231" t="s">
        <v>411</v>
      </c>
      <c r="D245" s="231" t="s">
        <v>318</v>
      </c>
      <c r="E245" s="232" t="s">
        <v>517</v>
      </c>
      <c r="F245" s="233" t="s">
        <v>518</v>
      </c>
      <c r="G245" s="234" t="s">
        <v>195</v>
      </c>
      <c r="H245" s="235">
        <v>41.268000000000001</v>
      </c>
      <c r="I245" s="236"/>
      <c r="J245" s="237"/>
      <c r="K245" s="238">
        <f>ROUND(P245*H245,2)</f>
        <v>0</v>
      </c>
      <c r="L245" s="233" t="s">
        <v>196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321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126</v>
      </c>
      <c r="BM245" s="189" t="s">
        <v>683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518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4" customFormat="1" ht="11.25">
      <c r="B247" s="208"/>
      <c r="C247" s="209"/>
      <c r="D247" s="191" t="s">
        <v>203</v>
      </c>
      <c r="E247" s="209"/>
      <c r="F247" s="211" t="s">
        <v>684</v>
      </c>
      <c r="G247" s="209"/>
      <c r="H247" s="212">
        <v>41.268000000000001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4</v>
      </c>
      <c r="AX247" s="14" t="s">
        <v>82</v>
      </c>
      <c r="AY247" s="218" t="s">
        <v>189</v>
      </c>
    </row>
    <row r="248" spans="1:65" s="2" customFormat="1" ht="24.2" customHeight="1">
      <c r="A248" s="35"/>
      <c r="B248" s="36"/>
      <c r="C248" s="177" t="s">
        <v>417</v>
      </c>
      <c r="D248" s="177" t="s">
        <v>192</v>
      </c>
      <c r="E248" s="178" t="s">
        <v>522</v>
      </c>
      <c r="F248" s="179" t="s">
        <v>523</v>
      </c>
      <c r="G248" s="180" t="s">
        <v>195</v>
      </c>
      <c r="H248" s="181">
        <v>84.173000000000002</v>
      </c>
      <c r="I248" s="182"/>
      <c r="J248" s="182"/>
      <c r="K248" s="183">
        <f>ROUND(P248*H248,2)</f>
        <v>0</v>
      </c>
      <c r="L248" s="179" t="s">
        <v>196</v>
      </c>
      <c r="M248" s="40"/>
      <c r="N248" s="184" t="s">
        <v>20</v>
      </c>
      <c r="O248" s="185" t="s">
        <v>43</v>
      </c>
      <c r="P248" s="186">
        <f>I248+J248</f>
        <v>0</v>
      </c>
      <c r="Q248" s="186">
        <f>ROUND(I248*H248,2)</f>
        <v>0</v>
      </c>
      <c r="R248" s="186">
        <f>ROUND(J248*H248,2)</f>
        <v>0</v>
      </c>
      <c r="S248" s="65"/>
      <c r="T248" s="187">
        <f>S248*H248</f>
        <v>0</v>
      </c>
      <c r="U248" s="187">
        <v>2.0000000000000001E-4</v>
      </c>
      <c r="V248" s="187">
        <f>U248*H248</f>
        <v>1.6834600000000002E-2</v>
      </c>
      <c r="W248" s="187">
        <v>0</v>
      </c>
      <c r="X248" s="188">
        <f>W248*H248</f>
        <v>0</v>
      </c>
      <c r="Y248" s="35"/>
      <c r="Z248" s="35"/>
      <c r="AA248" s="35"/>
      <c r="AB248" s="35"/>
      <c r="AC248" s="35"/>
      <c r="AD248" s="35"/>
      <c r="AE248" s="35"/>
      <c r="AR248" s="189" t="s">
        <v>126</v>
      </c>
      <c r="AT248" s="189" t="s">
        <v>192</v>
      </c>
      <c r="AU248" s="189" t="s">
        <v>84</v>
      </c>
      <c r="AY248" s="18" t="s">
        <v>189</v>
      </c>
      <c r="BE248" s="190">
        <f>IF(O248="základní",K248,0)</f>
        <v>0</v>
      </c>
      <c r="BF248" s="190">
        <f>IF(O248="snížená",K248,0)</f>
        <v>0</v>
      </c>
      <c r="BG248" s="190">
        <f>IF(O248="zákl. přenesená",K248,0)</f>
        <v>0</v>
      </c>
      <c r="BH248" s="190">
        <f>IF(O248="sníž. přenesená",K248,0)</f>
        <v>0</v>
      </c>
      <c r="BI248" s="190">
        <f>IF(O248="nulová",K248,0)</f>
        <v>0</v>
      </c>
      <c r="BJ248" s="18" t="s">
        <v>82</v>
      </c>
      <c r="BK248" s="190">
        <f>ROUND(P248*H248,2)</f>
        <v>0</v>
      </c>
      <c r="BL248" s="18" t="s">
        <v>126</v>
      </c>
      <c r="BM248" s="189" t="s">
        <v>685</v>
      </c>
    </row>
    <row r="249" spans="1:65" s="2" customFormat="1" ht="11.25">
      <c r="A249" s="35"/>
      <c r="B249" s="36"/>
      <c r="C249" s="37"/>
      <c r="D249" s="191" t="s">
        <v>199</v>
      </c>
      <c r="E249" s="37"/>
      <c r="F249" s="192" t="s">
        <v>525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199</v>
      </c>
      <c r="AU249" s="18" t="s">
        <v>84</v>
      </c>
    </row>
    <row r="250" spans="1:65" s="2" customFormat="1" ht="11.25">
      <c r="A250" s="35"/>
      <c r="B250" s="36"/>
      <c r="C250" s="37"/>
      <c r="D250" s="196" t="s">
        <v>201</v>
      </c>
      <c r="E250" s="37"/>
      <c r="F250" s="197" t="s">
        <v>526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201</v>
      </c>
      <c r="AU250" s="18" t="s">
        <v>84</v>
      </c>
    </row>
    <row r="251" spans="1:65" s="2" customFormat="1" ht="24.2" customHeight="1">
      <c r="A251" s="35"/>
      <c r="B251" s="36"/>
      <c r="C251" s="177" t="s">
        <v>423</v>
      </c>
      <c r="D251" s="177" t="s">
        <v>192</v>
      </c>
      <c r="E251" s="178" t="s">
        <v>528</v>
      </c>
      <c r="F251" s="179" t="s">
        <v>529</v>
      </c>
      <c r="G251" s="180" t="s">
        <v>195</v>
      </c>
      <c r="H251" s="181">
        <v>84.173000000000002</v>
      </c>
      <c r="I251" s="182"/>
      <c r="J251" s="182"/>
      <c r="K251" s="183">
        <f>ROUND(P251*H251,2)</f>
        <v>0</v>
      </c>
      <c r="L251" s="179" t="s">
        <v>196</v>
      </c>
      <c r="M251" s="40"/>
      <c r="N251" s="184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2.5999999999999998E-4</v>
      </c>
      <c r="V251" s="187">
        <f>U251*H251</f>
        <v>2.1884979999999998E-2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126</v>
      </c>
      <c r="AT251" s="189" t="s">
        <v>192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126</v>
      </c>
      <c r="BM251" s="189" t="s">
        <v>686</v>
      </c>
    </row>
    <row r="252" spans="1:65" s="2" customFormat="1" ht="11.25">
      <c r="A252" s="35"/>
      <c r="B252" s="36"/>
      <c r="C252" s="37"/>
      <c r="D252" s="191" t="s">
        <v>199</v>
      </c>
      <c r="E252" s="37"/>
      <c r="F252" s="192" t="s">
        <v>531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2" customFormat="1" ht="11.25">
      <c r="A253" s="35"/>
      <c r="B253" s="36"/>
      <c r="C253" s="37"/>
      <c r="D253" s="196" t="s">
        <v>201</v>
      </c>
      <c r="E253" s="37"/>
      <c r="F253" s="197" t="s">
        <v>532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201</v>
      </c>
      <c r="AU253" s="18" t="s">
        <v>84</v>
      </c>
    </row>
    <row r="254" spans="1:65" s="2" customFormat="1" ht="24">
      <c r="A254" s="35"/>
      <c r="B254" s="36"/>
      <c r="C254" s="177" t="s">
        <v>431</v>
      </c>
      <c r="D254" s="177" t="s">
        <v>192</v>
      </c>
      <c r="E254" s="178" t="s">
        <v>534</v>
      </c>
      <c r="F254" s="179" t="s">
        <v>535</v>
      </c>
      <c r="G254" s="180" t="s">
        <v>195</v>
      </c>
      <c r="H254" s="181">
        <v>84.173000000000002</v>
      </c>
      <c r="I254" s="182"/>
      <c r="J254" s="182"/>
      <c r="K254" s="183">
        <f>ROUND(P254*H254,2)</f>
        <v>0</v>
      </c>
      <c r="L254" s="179" t="s">
        <v>196</v>
      </c>
      <c r="M254" s="40"/>
      <c r="N254" s="184" t="s">
        <v>20</v>
      </c>
      <c r="O254" s="185" t="s">
        <v>43</v>
      </c>
      <c r="P254" s="186">
        <f>I254+J254</f>
        <v>0</v>
      </c>
      <c r="Q254" s="186">
        <f>ROUND(I254*H254,2)</f>
        <v>0</v>
      </c>
      <c r="R254" s="186">
        <f>ROUND(J254*H254,2)</f>
        <v>0</v>
      </c>
      <c r="S254" s="65"/>
      <c r="T254" s="187">
        <f>S254*H254</f>
        <v>0</v>
      </c>
      <c r="U254" s="187">
        <v>2.0000000000000002E-5</v>
      </c>
      <c r="V254" s="187">
        <f>U254*H254</f>
        <v>1.6834600000000001E-3</v>
      </c>
      <c r="W254" s="187">
        <v>0</v>
      </c>
      <c r="X254" s="188">
        <f>W254*H254</f>
        <v>0</v>
      </c>
      <c r="Y254" s="35"/>
      <c r="Z254" s="35"/>
      <c r="AA254" s="35"/>
      <c r="AB254" s="35"/>
      <c r="AC254" s="35"/>
      <c r="AD254" s="35"/>
      <c r="AE254" s="35"/>
      <c r="AR254" s="189" t="s">
        <v>126</v>
      </c>
      <c r="AT254" s="189" t="s">
        <v>192</v>
      </c>
      <c r="AU254" s="189" t="s">
        <v>84</v>
      </c>
      <c r="AY254" s="18" t="s">
        <v>189</v>
      </c>
      <c r="BE254" s="190">
        <f>IF(O254="základní",K254,0)</f>
        <v>0</v>
      </c>
      <c r="BF254" s="190">
        <f>IF(O254="snížená",K254,0)</f>
        <v>0</v>
      </c>
      <c r="BG254" s="190">
        <f>IF(O254="zákl. přenesená",K254,0)</f>
        <v>0</v>
      </c>
      <c r="BH254" s="190">
        <f>IF(O254="sníž. přenesená",K254,0)</f>
        <v>0</v>
      </c>
      <c r="BI254" s="190">
        <f>IF(O254="nulová",K254,0)</f>
        <v>0</v>
      </c>
      <c r="BJ254" s="18" t="s">
        <v>82</v>
      </c>
      <c r="BK254" s="190">
        <f>ROUND(P254*H254,2)</f>
        <v>0</v>
      </c>
      <c r="BL254" s="18" t="s">
        <v>126</v>
      </c>
      <c r="BM254" s="189" t="s">
        <v>687</v>
      </c>
    </row>
    <row r="255" spans="1:65" s="2" customFormat="1" ht="19.5">
      <c r="A255" s="35"/>
      <c r="B255" s="36"/>
      <c r="C255" s="37"/>
      <c r="D255" s="191" t="s">
        <v>199</v>
      </c>
      <c r="E255" s="37"/>
      <c r="F255" s="192" t="s">
        <v>537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199</v>
      </c>
      <c r="AU255" s="18" t="s">
        <v>84</v>
      </c>
    </row>
    <row r="256" spans="1:65" s="2" customFormat="1" ht="11.25">
      <c r="A256" s="35"/>
      <c r="B256" s="36"/>
      <c r="C256" s="37"/>
      <c r="D256" s="196" t="s">
        <v>201</v>
      </c>
      <c r="E256" s="37"/>
      <c r="F256" s="197" t="s">
        <v>538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201</v>
      </c>
      <c r="AU256" s="18" t="s">
        <v>84</v>
      </c>
    </row>
    <row r="257" spans="1:65" s="12" customFormat="1" ht="25.9" customHeight="1">
      <c r="B257" s="160"/>
      <c r="C257" s="161"/>
      <c r="D257" s="162" t="s">
        <v>73</v>
      </c>
      <c r="E257" s="163" t="s">
        <v>539</v>
      </c>
      <c r="F257" s="163" t="s">
        <v>540</v>
      </c>
      <c r="G257" s="161"/>
      <c r="H257" s="161"/>
      <c r="I257" s="164"/>
      <c r="J257" s="164"/>
      <c r="K257" s="165">
        <f>BK257</f>
        <v>0</v>
      </c>
      <c r="L257" s="161"/>
      <c r="M257" s="166"/>
      <c r="N257" s="167"/>
      <c r="O257" s="168"/>
      <c r="P257" s="168"/>
      <c r="Q257" s="169">
        <f>Q258</f>
        <v>0</v>
      </c>
      <c r="R257" s="169">
        <f>R258</f>
        <v>0</v>
      </c>
      <c r="S257" s="168"/>
      <c r="T257" s="170">
        <f>T258</f>
        <v>0</v>
      </c>
      <c r="U257" s="168"/>
      <c r="V257" s="170">
        <f>V258</f>
        <v>0</v>
      </c>
      <c r="W257" s="168"/>
      <c r="X257" s="171">
        <f>X258</f>
        <v>0</v>
      </c>
      <c r="AR257" s="172" t="s">
        <v>233</v>
      </c>
      <c r="AT257" s="173" t="s">
        <v>73</v>
      </c>
      <c r="AU257" s="173" t="s">
        <v>74</v>
      </c>
      <c r="AY257" s="172" t="s">
        <v>189</v>
      </c>
      <c r="BK257" s="174">
        <f>BK258</f>
        <v>0</v>
      </c>
    </row>
    <row r="258" spans="1:65" s="12" customFormat="1" ht="22.9" customHeight="1">
      <c r="B258" s="160"/>
      <c r="C258" s="161"/>
      <c r="D258" s="162" t="s">
        <v>73</v>
      </c>
      <c r="E258" s="175" t="s">
        <v>541</v>
      </c>
      <c r="F258" s="175" t="s">
        <v>542</v>
      </c>
      <c r="G258" s="161"/>
      <c r="H258" s="161"/>
      <c r="I258" s="164"/>
      <c r="J258" s="164"/>
      <c r="K258" s="176">
        <f>BK258</f>
        <v>0</v>
      </c>
      <c r="L258" s="161"/>
      <c r="M258" s="166"/>
      <c r="N258" s="167"/>
      <c r="O258" s="168"/>
      <c r="P258" s="168"/>
      <c r="Q258" s="169">
        <f>SUM(Q259:Q260)</f>
        <v>0</v>
      </c>
      <c r="R258" s="169">
        <f>SUM(R259:R260)</f>
        <v>0</v>
      </c>
      <c r="S258" s="168"/>
      <c r="T258" s="170">
        <f>SUM(T259:T260)</f>
        <v>0</v>
      </c>
      <c r="U258" s="168"/>
      <c r="V258" s="170">
        <f>SUM(V259:V260)</f>
        <v>0</v>
      </c>
      <c r="W258" s="168"/>
      <c r="X258" s="171">
        <f>SUM(X259:X260)</f>
        <v>0</v>
      </c>
      <c r="AR258" s="172" t="s">
        <v>233</v>
      </c>
      <c r="AT258" s="173" t="s">
        <v>73</v>
      </c>
      <c r="AU258" s="173" t="s">
        <v>82</v>
      </c>
      <c r="AY258" s="172" t="s">
        <v>189</v>
      </c>
      <c r="BK258" s="174">
        <f>SUM(BK259:BK260)</f>
        <v>0</v>
      </c>
    </row>
    <row r="259" spans="1:65" s="2" customFormat="1" ht="16.5" customHeight="1">
      <c r="A259" s="35"/>
      <c r="B259" s="36"/>
      <c r="C259" s="177" t="s">
        <v>439</v>
      </c>
      <c r="D259" s="177" t="s">
        <v>192</v>
      </c>
      <c r="E259" s="178" t="s">
        <v>552</v>
      </c>
      <c r="F259" s="179" t="s">
        <v>20</v>
      </c>
      <c r="G259" s="180" t="s">
        <v>469</v>
      </c>
      <c r="H259" s="181">
        <v>1</v>
      </c>
      <c r="I259" s="182"/>
      <c r="J259" s="182"/>
      <c r="K259" s="183">
        <f>ROUND(P259*H259,2)</f>
        <v>0</v>
      </c>
      <c r="L259" s="179" t="s">
        <v>20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197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197</v>
      </c>
      <c r="BM259" s="189" t="s">
        <v>688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554</v>
      </c>
      <c r="G260" s="37"/>
      <c r="H260" s="37"/>
      <c r="I260" s="193"/>
      <c r="J260" s="193"/>
      <c r="K260" s="37"/>
      <c r="L260" s="37"/>
      <c r="M260" s="40"/>
      <c r="N260" s="241"/>
      <c r="O260" s="242"/>
      <c r="P260" s="243"/>
      <c r="Q260" s="243"/>
      <c r="R260" s="243"/>
      <c r="S260" s="243"/>
      <c r="T260" s="243"/>
      <c r="U260" s="243"/>
      <c r="V260" s="243"/>
      <c r="W260" s="243"/>
      <c r="X260" s="244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0"/>
      <c r="N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52oQ7mvcSPfT1RD5zO2fhVS3V8KfJ4jtiiDGFesqrsPb+y1IaTpwbBYjPaKppJQuxcQifXjNYtudz0oWwMsRBw==" saltValue="DVZZctKf5V3NqInwWGp3/EE5Mfz0WUOjith+gqu+BS/YeP8/p07Khhvfy4yJPnZFdfvJ5j6in4q5HbW6wyLp9A==" spinCount="100000" sheet="1" objects="1" scenarios="1" formatColumns="0" formatRows="0" autoFilter="0"/>
  <autoFilter ref="C92:L26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7" r:id="rId2"/>
    <hyperlink ref="F113" r:id="rId3"/>
    <hyperlink ref="F122" r:id="rId4"/>
    <hyperlink ref="F127" r:id="rId5"/>
    <hyperlink ref="F132" r:id="rId6"/>
    <hyperlink ref="F138" r:id="rId7"/>
    <hyperlink ref="F141" r:id="rId8"/>
    <hyperlink ref="F144" r:id="rId9"/>
    <hyperlink ref="F147" r:id="rId10"/>
    <hyperlink ref="F151" r:id="rId11"/>
    <hyperlink ref="F155" r:id="rId12"/>
    <hyperlink ref="F160" r:id="rId13"/>
    <hyperlink ref="F165" r:id="rId14"/>
    <hyperlink ref="F169" r:id="rId15"/>
    <hyperlink ref="F174" r:id="rId16"/>
    <hyperlink ref="F181" r:id="rId17"/>
    <hyperlink ref="F186" r:id="rId18"/>
    <hyperlink ref="F191" r:id="rId19"/>
    <hyperlink ref="F195" r:id="rId20"/>
    <hyperlink ref="F200" r:id="rId21"/>
    <hyperlink ref="F203" r:id="rId22"/>
    <hyperlink ref="F206" r:id="rId23"/>
    <hyperlink ref="F217" r:id="rId24"/>
    <hyperlink ref="F226" r:id="rId25"/>
    <hyperlink ref="F234" r:id="rId26"/>
    <hyperlink ref="F242" r:id="rId27"/>
    <hyperlink ref="F250" r:id="rId28"/>
    <hyperlink ref="F253" r:id="rId29"/>
    <hyperlink ref="F256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689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ROUND((SUM(BE93:BE255)),  2)</f>
        <v>0</v>
      </c>
      <c r="G35" s="35"/>
      <c r="H35" s="35"/>
      <c r="I35" s="120">
        <v>0.21</v>
      </c>
      <c r="J35" s="35"/>
      <c r="K35" s="115">
        <f>ROUND(((SUM(BE93:BE255))*I35),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ROUND((SUM(BF93:BF255)),  2)</f>
        <v>0</v>
      </c>
      <c r="G36" s="35"/>
      <c r="H36" s="35"/>
      <c r="I36" s="120">
        <v>0.15</v>
      </c>
      <c r="J36" s="35"/>
      <c r="K36" s="115">
        <f>ROUND(((SUM(BF93:BF255))*I36),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ROUND((SUM(BG93:BG255)),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ROUND((SUM(BH93:BH255)),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ROUND((SUM(BI93:BI255)),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04 - Místnost č. 4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Q105</f>
        <v>0</v>
      </c>
      <c r="J64" s="146">
        <f>R105</f>
        <v>0</v>
      </c>
      <c r="K64" s="146">
        <f>K105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Q125</f>
        <v>0</v>
      </c>
      <c r="J65" s="146">
        <f>R125</f>
        <v>0</v>
      </c>
      <c r="K65" s="146">
        <f>K125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Q142</f>
        <v>0</v>
      </c>
      <c r="J66" s="146">
        <f>R142</f>
        <v>0</v>
      </c>
      <c r="K66" s="146">
        <f>K142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Q146</f>
        <v>0</v>
      </c>
      <c r="J67" s="140">
        <f>R146</f>
        <v>0</v>
      </c>
      <c r="K67" s="140">
        <f>K146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Q147</f>
        <v>0</v>
      </c>
      <c r="J68" s="146">
        <f>R147</f>
        <v>0</v>
      </c>
      <c r="K68" s="146">
        <f>K147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Q155</f>
        <v>0</v>
      </c>
      <c r="J69" s="146">
        <f>R155</f>
        <v>0</v>
      </c>
      <c r="K69" s="146">
        <f>K155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Q177</f>
        <v>0</v>
      </c>
      <c r="J70" s="146">
        <f>R177</f>
        <v>0</v>
      </c>
      <c r="K70" s="146">
        <f>K177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Q193</f>
        <v>0</v>
      </c>
      <c r="J71" s="146">
        <f>R193</f>
        <v>0</v>
      </c>
      <c r="K71" s="146">
        <f>K193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Q248</f>
        <v>0</v>
      </c>
      <c r="J72" s="140">
        <f>R248</f>
        <v>0</v>
      </c>
      <c r="K72" s="140">
        <f>K248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Q249</f>
        <v>0</v>
      </c>
      <c r="J73" s="146">
        <f>R249</f>
        <v>0</v>
      </c>
      <c r="K73" s="146">
        <f>K249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04 - Místnost č. 4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Q94+Q146+Q248</f>
        <v>0</v>
      </c>
      <c r="R93" s="156">
        <f>R94+R146+R248</f>
        <v>0</v>
      </c>
      <c r="S93" s="73"/>
      <c r="T93" s="157">
        <f>T94+T146+T248</f>
        <v>0</v>
      </c>
      <c r="U93" s="73"/>
      <c r="V93" s="157">
        <f>V94+V146+V248</f>
        <v>0.68450791999999994</v>
      </c>
      <c r="W93" s="73"/>
      <c r="X93" s="158">
        <f>X94+X146+X248</f>
        <v>0.26798858000000003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BK94+BK146+BK248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Q95+Q105+Q125+Q142</f>
        <v>0</v>
      </c>
      <c r="R94" s="169">
        <f>R95+R105+R125+R142</f>
        <v>0</v>
      </c>
      <c r="S94" s="168"/>
      <c r="T94" s="170">
        <f>T95+T105+T125+T142</f>
        <v>0</v>
      </c>
      <c r="U94" s="168"/>
      <c r="V94" s="170">
        <f>V95+V105+V125+V142</f>
        <v>0.32859250000000001</v>
      </c>
      <c r="W94" s="168"/>
      <c r="X94" s="171">
        <f>X95+X105+X125+X142</f>
        <v>0.22808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BK95+BK105+BK125+BK142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SUM(Q96:Q104)</f>
        <v>0</v>
      </c>
      <c r="R95" s="169">
        <f>SUM(R96:R104)</f>
        <v>0</v>
      </c>
      <c r="S95" s="168"/>
      <c r="T95" s="170">
        <f>SUM(T96:T104)</f>
        <v>0</v>
      </c>
      <c r="U95" s="168"/>
      <c r="V95" s="170">
        <f>SUM(V96:V104)</f>
        <v>0.32501400000000003</v>
      </c>
      <c r="W95" s="168"/>
      <c r="X95" s="171">
        <f>SUM(X96:X104)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SUM(BK96:BK104)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57.02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0.32501400000000003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690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4" customFormat="1" ht="11.25">
      <c r="B99" s="208"/>
      <c r="C99" s="209"/>
      <c r="D99" s="191" t="s">
        <v>203</v>
      </c>
      <c r="E99" s="210" t="s">
        <v>20</v>
      </c>
      <c r="F99" s="211" t="s">
        <v>691</v>
      </c>
      <c r="G99" s="209"/>
      <c r="H99" s="212">
        <v>64.231999999999999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203</v>
      </c>
      <c r="AU99" s="218" t="s">
        <v>84</v>
      </c>
      <c r="AV99" s="14" t="s">
        <v>84</v>
      </c>
      <c r="AW99" s="14" t="s">
        <v>5</v>
      </c>
      <c r="AX99" s="14" t="s">
        <v>74</v>
      </c>
      <c r="AY99" s="218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692</v>
      </c>
      <c r="G100" s="209"/>
      <c r="H100" s="212">
        <v>-9.4600000000000009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693</v>
      </c>
      <c r="G101" s="209"/>
      <c r="H101" s="212">
        <v>3.38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694</v>
      </c>
      <c r="G102" s="209"/>
      <c r="H102" s="212">
        <v>0.46800000000000003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695</v>
      </c>
      <c r="G103" s="209"/>
      <c r="H103" s="212">
        <v>-1.6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57.02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12" customFormat="1" ht="22.9" customHeight="1">
      <c r="B105" s="160"/>
      <c r="C105" s="161"/>
      <c r="D105" s="162" t="s">
        <v>73</v>
      </c>
      <c r="E105" s="175" t="s">
        <v>220</v>
      </c>
      <c r="F105" s="175" t="s">
        <v>221</v>
      </c>
      <c r="G105" s="161"/>
      <c r="H105" s="161"/>
      <c r="I105" s="164"/>
      <c r="J105" s="164"/>
      <c r="K105" s="176">
        <f>BK105</f>
        <v>0</v>
      </c>
      <c r="L105" s="161"/>
      <c r="M105" s="166"/>
      <c r="N105" s="167"/>
      <c r="O105" s="168"/>
      <c r="P105" s="168"/>
      <c r="Q105" s="169">
        <f>SUM(Q106:Q124)</f>
        <v>0</v>
      </c>
      <c r="R105" s="169">
        <f>SUM(R106:R124)</f>
        <v>0</v>
      </c>
      <c r="S105" s="168"/>
      <c r="T105" s="170">
        <f>SUM(T106:T124)</f>
        <v>0</v>
      </c>
      <c r="U105" s="168"/>
      <c r="V105" s="170">
        <f>SUM(V106:V124)</f>
        <v>3.5785000000000001E-3</v>
      </c>
      <c r="W105" s="168"/>
      <c r="X105" s="171">
        <f>SUM(X106:X124)</f>
        <v>0.22808</v>
      </c>
      <c r="AR105" s="172" t="s">
        <v>82</v>
      </c>
      <c r="AT105" s="173" t="s">
        <v>73</v>
      </c>
      <c r="AU105" s="173" t="s">
        <v>82</v>
      </c>
      <c r="AY105" s="172" t="s">
        <v>189</v>
      </c>
      <c r="BK105" s="174">
        <f>SUM(BK106:BK124)</f>
        <v>0</v>
      </c>
    </row>
    <row r="106" spans="1:65" s="2" customFormat="1" ht="24">
      <c r="A106" s="35"/>
      <c r="B106" s="36"/>
      <c r="C106" s="177" t="s">
        <v>84</v>
      </c>
      <c r="D106" s="177" t="s">
        <v>192</v>
      </c>
      <c r="E106" s="178" t="s">
        <v>223</v>
      </c>
      <c r="F106" s="179" t="s">
        <v>224</v>
      </c>
      <c r="G106" s="180" t="s">
        <v>195</v>
      </c>
      <c r="H106" s="181">
        <v>57.02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0</v>
      </c>
      <c r="V106" s="187">
        <f>U106*H106</f>
        <v>0</v>
      </c>
      <c r="W106" s="187">
        <v>4.0000000000000001E-3</v>
      </c>
      <c r="X106" s="188">
        <f>W106*H106</f>
        <v>0.22808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696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226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227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691</v>
      </c>
      <c r="G109" s="209"/>
      <c r="H109" s="212">
        <v>64.231999999999999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692</v>
      </c>
      <c r="G110" s="209"/>
      <c r="H110" s="212">
        <v>-9.4600000000000009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693</v>
      </c>
      <c r="G111" s="209"/>
      <c r="H111" s="212">
        <v>3.38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694</v>
      </c>
      <c r="G112" s="209"/>
      <c r="H112" s="212">
        <v>0.46800000000000003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695</v>
      </c>
      <c r="G113" s="209"/>
      <c r="H113" s="212">
        <v>-1.6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57.02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2" customFormat="1" ht="24">
      <c r="A115" s="35"/>
      <c r="B115" s="36"/>
      <c r="C115" s="177" t="s">
        <v>222</v>
      </c>
      <c r="D115" s="177" t="s">
        <v>192</v>
      </c>
      <c r="E115" s="178" t="s">
        <v>234</v>
      </c>
      <c r="F115" s="179" t="s">
        <v>235</v>
      </c>
      <c r="G115" s="180" t="s">
        <v>195</v>
      </c>
      <c r="H115" s="181">
        <v>21.05</v>
      </c>
      <c r="I115" s="182"/>
      <c r="J115" s="182"/>
      <c r="K115" s="183">
        <f>ROUND(P115*H115,2)</f>
        <v>0</v>
      </c>
      <c r="L115" s="179" t="s">
        <v>196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1.2999999999999999E-4</v>
      </c>
      <c r="V115" s="187">
        <f>U115*H115</f>
        <v>2.7364999999999998E-3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697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237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11.25">
      <c r="A117" s="35"/>
      <c r="B117" s="36"/>
      <c r="C117" s="37"/>
      <c r="D117" s="196" t="s">
        <v>201</v>
      </c>
      <c r="E117" s="37"/>
      <c r="F117" s="197" t="s">
        <v>238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201</v>
      </c>
      <c r="AU117" s="18" t="s">
        <v>84</v>
      </c>
    </row>
    <row r="118" spans="1:65" s="13" customFormat="1" ht="11.25">
      <c r="B118" s="198"/>
      <c r="C118" s="199"/>
      <c r="D118" s="191" t="s">
        <v>203</v>
      </c>
      <c r="E118" s="200" t="s">
        <v>20</v>
      </c>
      <c r="F118" s="201" t="s">
        <v>239</v>
      </c>
      <c r="G118" s="199"/>
      <c r="H118" s="200" t="s">
        <v>20</v>
      </c>
      <c r="I118" s="202"/>
      <c r="J118" s="202"/>
      <c r="K118" s="199"/>
      <c r="L118" s="199"/>
      <c r="M118" s="203"/>
      <c r="N118" s="204"/>
      <c r="O118" s="205"/>
      <c r="P118" s="205"/>
      <c r="Q118" s="205"/>
      <c r="R118" s="205"/>
      <c r="S118" s="205"/>
      <c r="T118" s="205"/>
      <c r="U118" s="205"/>
      <c r="V118" s="205"/>
      <c r="W118" s="205"/>
      <c r="X118" s="206"/>
      <c r="AT118" s="207" t="s">
        <v>203</v>
      </c>
      <c r="AU118" s="207" t="s">
        <v>84</v>
      </c>
      <c r="AV118" s="13" t="s">
        <v>82</v>
      </c>
      <c r="AW118" s="13" t="s">
        <v>5</v>
      </c>
      <c r="AX118" s="13" t="s">
        <v>74</v>
      </c>
      <c r="AY118" s="207" t="s">
        <v>189</v>
      </c>
    </row>
    <row r="119" spans="1:65" s="14" customFormat="1" ht="11.25">
      <c r="B119" s="208"/>
      <c r="C119" s="209"/>
      <c r="D119" s="191" t="s">
        <v>203</v>
      </c>
      <c r="E119" s="210" t="s">
        <v>20</v>
      </c>
      <c r="F119" s="211" t="s">
        <v>698</v>
      </c>
      <c r="G119" s="209"/>
      <c r="H119" s="212">
        <v>21.05</v>
      </c>
      <c r="I119" s="213"/>
      <c r="J119" s="213"/>
      <c r="K119" s="209"/>
      <c r="L119" s="209"/>
      <c r="M119" s="214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AT119" s="218" t="s">
        <v>203</v>
      </c>
      <c r="AU119" s="218" t="s">
        <v>84</v>
      </c>
      <c r="AV119" s="14" t="s">
        <v>84</v>
      </c>
      <c r="AW119" s="14" t="s">
        <v>5</v>
      </c>
      <c r="AX119" s="14" t="s">
        <v>82</v>
      </c>
      <c r="AY119" s="218" t="s">
        <v>189</v>
      </c>
    </row>
    <row r="120" spans="1:65" s="2" customFormat="1" ht="24.2" customHeight="1">
      <c r="A120" s="35"/>
      <c r="B120" s="36"/>
      <c r="C120" s="177" t="s">
        <v>197</v>
      </c>
      <c r="D120" s="177" t="s">
        <v>192</v>
      </c>
      <c r="E120" s="178" t="s">
        <v>241</v>
      </c>
      <c r="F120" s="179" t="s">
        <v>242</v>
      </c>
      <c r="G120" s="180" t="s">
        <v>195</v>
      </c>
      <c r="H120" s="181">
        <v>21.05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4.0000000000000003E-5</v>
      </c>
      <c r="V120" s="187">
        <f>U120*H120</f>
        <v>8.4200000000000008E-4</v>
      </c>
      <c r="W120" s="187">
        <v>0</v>
      </c>
      <c r="X120" s="188">
        <f>W120*H120</f>
        <v>0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699</v>
      </c>
    </row>
    <row r="121" spans="1:65" s="2" customFormat="1" ht="11.25">
      <c r="A121" s="35"/>
      <c r="B121" s="36"/>
      <c r="C121" s="37"/>
      <c r="D121" s="191" t="s">
        <v>199</v>
      </c>
      <c r="E121" s="37"/>
      <c r="F121" s="192" t="s">
        <v>244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245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239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698</v>
      </c>
      <c r="G124" s="209"/>
      <c r="H124" s="212">
        <v>21.05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12" customFormat="1" ht="22.9" customHeight="1">
      <c r="B125" s="160"/>
      <c r="C125" s="161"/>
      <c r="D125" s="162" t="s">
        <v>73</v>
      </c>
      <c r="E125" s="175" t="s">
        <v>246</v>
      </c>
      <c r="F125" s="175" t="s">
        <v>247</v>
      </c>
      <c r="G125" s="161"/>
      <c r="H125" s="161"/>
      <c r="I125" s="164"/>
      <c r="J125" s="164"/>
      <c r="K125" s="176">
        <f>BK125</f>
        <v>0</v>
      </c>
      <c r="L125" s="161"/>
      <c r="M125" s="166"/>
      <c r="N125" s="167"/>
      <c r="O125" s="168"/>
      <c r="P125" s="168"/>
      <c r="Q125" s="169">
        <f>SUM(Q126:Q141)</f>
        <v>0</v>
      </c>
      <c r="R125" s="169">
        <f>SUM(R126:R141)</f>
        <v>0</v>
      </c>
      <c r="S125" s="168"/>
      <c r="T125" s="170">
        <f>SUM(T126:T141)</f>
        <v>0</v>
      </c>
      <c r="U125" s="168"/>
      <c r="V125" s="170">
        <f>SUM(V126:V141)</f>
        <v>0</v>
      </c>
      <c r="W125" s="168"/>
      <c r="X125" s="171">
        <f>SUM(X126:X141)</f>
        <v>0</v>
      </c>
      <c r="AR125" s="172" t="s">
        <v>82</v>
      </c>
      <c r="AT125" s="173" t="s">
        <v>73</v>
      </c>
      <c r="AU125" s="173" t="s">
        <v>82</v>
      </c>
      <c r="AY125" s="172" t="s">
        <v>189</v>
      </c>
      <c r="BK125" s="174">
        <f>SUM(BK126:BK141)</f>
        <v>0</v>
      </c>
    </row>
    <row r="126" spans="1:65" s="2" customFormat="1" ht="24.2" customHeight="1">
      <c r="A126" s="35"/>
      <c r="B126" s="36"/>
      <c r="C126" s="177" t="s">
        <v>233</v>
      </c>
      <c r="D126" s="177" t="s">
        <v>192</v>
      </c>
      <c r="E126" s="178" t="s">
        <v>249</v>
      </c>
      <c r="F126" s="179" t="s">
        <v>250</v>
      </c>
      <c r="G126" s="180" t="s">
        <v>251</v>
      </c>
      <c r="H126" s="181">
        <v>0.26800000000000002</v>
      </c>
      <c r="I126" s="182"/>
      <c r="J126" s="182"/>
      <c r="K126" s="183">
        <f>ROUND(P126*H126,2)</f>
        <v>0</v>
      </c>
      <c r="L126" s="179" t="s">
        <v>196</v>
      </c>
      <c r="M126" s="40"/>
      <c r="N126" s="184" t="s">
        <v>20</v>
      </c>
      <c r="O126" s="185" t="s">
        <v>43</v>
      </c>
      <c r="P126" s="186">
        <f>I126+J126</f>
        <v>0</v>
      </c>
      <c r="Q126" s="186">
        <f>ROUND(I126*H126,2)</f>
        <v>0</v>
      </c>
      <c r="R126" s="186">
        <f>ROUND(J126*H126,2)</f>
        <v>0</v>
      </c>
      <c r="S126" s="65"/>
      <c r="T126" s="187">
        <f>S126*H126</f>
        <v>0</v>
      </c>
      <c r="U126" s="187">
        <v>0</v>
      </c>
      <c r="V126" s="187">
        <f>U126*H126</f>
        <v>0</v>
      </c>
      <c r="W126" s="187">
        <v>0</v>
      </c>
      <c r="X126" s="188">
        <f>W126*H126</f>
        <v>0</v>
      </c>
      <c r="Y126" s="35"/>
      <c r="Z126" s="35"/>
      <c r="AA126" s="35"/>
      <c r="AB126" s="35"/>
      <c r="AC126" s="35"/>
      <c r="AD126" s="35"/>
      <c r="AE126" s="35"/>
      <c r="AR126" s="189" t="s">
        <v>197</v>
      </c>
      <c r="AT126" s="189" t="s">
        <v>192</v>
      </c>
      <c r="AU126" s="189" t="s">
        <v>84</v>
      </c>
      <c r="AY126" s="18" t="s">
        <v>189</v>
      </c>
      <c r="BE126" s="190">
        <f>IF(O126="základní",K126,0)</f>
        <v>0</v>
      </c>
      <c r="BF126" s="190">
        <f>IF(O126="snížená",K126,0)</f>
        <v>0</v>
      </c>
      <c r="BG126" s="190">
        <f>IF(O126="zákl. přenesená",K126,0)</f>
        <v>0</v>
      </c>
      <c r="BH126" s="190">
        <f>IF(O126="sníž. přenesená",K126,0)</f>
        <v>0</v>
      </c>
      <c r="BI126" s="190">
        <f>IF(O126="nulová",K126,0)</f>
        <v>0</v>
      </c>
      <c r="BJ126" s="18" t="s">
        <v>82</v>
      </c>
      <c r="BK126" s="190">
        <f>ROUND(P126*H126,2)</f>
        <v>0</v>
      </c>
      <c r="BL126" s="18" t="s">
        <v>197</v>
      </c>
      <c r="BM126" s="189" t="s">
        <v>700</v>
      </c>
    </row>
    <row r="127" spans="1:65" s="2" customFormat="1" ht="11.25">
      <c r="A127" s="35"/>
      <c r="B127" s="36"/>
      <c r="C127" s="37"/>
      <c r="D127" s="191" t="s">
        <v>199</v>
      </c>
      <c r="E127" s="37"/>
      <c r="F127" s="192" t="s">
        <v>253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199</v>
      </c>
      <c r="AU127" s="18" t="s">
        <v>84</v>
      </c>
    </row>
    <row r="128" spans="1:65" s="2" customFormat="1" ht="11.25">
      <c r="A128" s="35"/>
      <c r="B128" s="36"/>
      <c r="C128" s="37"/>
      <c r="D128" s="196" t="s">
        <v>201</v>
      </c>
      <c r="E128" s="37"/>
      <c r="F128" s="197" t="s">
        <v>254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201</v>
      </c>
      <c r="AU128" s="18" t="s">
        <v>84</v>
      </c>
    </row>
    <row r="129" spans="1:65" s="2" customFormat="1" ht="24.2" customHeight="1">
      <c r="A129" s="35"/>
      <c r="B129" s="36"/>
      <c r="C129" s="177" t="s">
        <v>190</v>
      </c>
      <c r="D129" s="177" t="s">
        <v>192</v>
      </c>
      <c r="E129" s="178" t="s">
        <v>256</v>
      </c>
      <c r="F129" s="179" t="s">
        <v>257</v>
      </c>
      <c r="G129" s="180" t="s">
        <v>251</v>
      </c>
      <c r="H129" s="181">
        <v>0.26800000000000002</v>
      </c>
      <c r="I129" s="182"/>
      <c r="J129" s="182"/>
      <c r="K129" s="183">
        <f>ROUND(P129*H129,2)</f>
        <v>0</v>
      </c>
      <c r="L129" s="179" t="s">
        <v>196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701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259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260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2" customFormat="1" ht="24.2" customHeight="1">
      <c r="A132" s="35"/>
      <c r="B132" s="36"/>
      <c r="C132" s="177" t="s">
        <v>248</v>
      </c>
      <c r="D132" s="177" t="s">
        <v>192</v>
      </c>
      <c r="E132" s="178" t="s">
        <v>261</v>
      </c>
      <c r="F132" s="179" t="s">
        <v>262</v>
      </c>
      <c r="G132" s="180" t="s">
        <v>251</v>
      </c>
      <c r="H132" s="181">
        <v>0.26800000000000002</v>
      </c>
      <c r="I132" s="182"/>
      <c r="J132" s="182"/>
      <c r="K132" s="183">
        <f>ROUND(P132*H132,2)</f>
        <v>0</v>
      </c>
      <c r="L132" s="179" t="s">
        <v>196</v>
      </c>
      <c r="M132" s="40"/>
      <c r="N132" s="184" t="s">
        <v>20</v>
      </c>
      <c r="O132" s="185" t="s">
        <v>43</v>
      </c>
      <c r="P132" s="186">
        <f>I132+J132</f>
        <v>0</v>
      </c>
      <c r="Q132" s="186">
        <f>ROUND(I132*H132,2)</f>
        <v>0</v>
      </c>
      <c r="R132" s="186">
        <f>ROUND(J132*H132,2)</f>
        <v>0</v>
      </c>
      <c r="S132" s="65"/>
      <c r="T132" s="187">
        <f>S132*H132</f>
        <v>0</v>
      </c>
      <c r="U132" s="187">
        <v>0</v>
      </c>
      <c r="V132" s="187">
        <f>U132*H132</f>
        <v>0</v>
      </c>
      <c r="W132" s="187">
        <v>0</v>
      </c>
      <c r="X132" s="188">
        <f>W132*H132</f>
        <v>0</v>
      </c>
      <c r="Y132" s="35"/>
      <c r="Z132" s="35"/>
      <c r="AA132" s="35"/>
      <c r="AB132" s="35"/>
      <c r="AC132" s="35"/>
      <c r="AD132" s="35"/>
      <c r="AE132" s="35"/>
      <c r="AR132" s="189" t="s">
        <v>197</v>
      </c>
      <c r="AT132" s="189" t="s">
        <v>192</v>
      </c>
      <c r="AU132" s="189" t="s">
        <v>84</v>
      </c>
      <c r="AY132" s="18" t="s">
        <v>189</v>
      </c>
      <c r="BE132" s="190">
        <f>IF(O132="základní",K132,0)</f>
        <v>0</v>
      </c>
      <c r="BF132" s="190">
        <f>IF(O132="snížená",K132,0)</f>
        <v>0</v>
      </c>
      <c r="BG132" s="190">
        <f>IF(O132="zákl. přenesená",K132,0)</f>
        <v>0</v>
      </c>
      <c r="BH132" s="190">
        <f>IF(O132="sníž. přenesená",K132,0)</f>
        <v>0</v>
      </c>
      <c r="BI132" s="190">
        <f>IF(O132="nulová",K132,0)</f>
        <v>0</v>
      </c>
      <c r="BJ132" s="18" t="s">
        <v>82</v>
      </c>
      <c r="BK132" s="190">
        <f>ROUND(P132*H132,2)</f>
        <v>0</v>
      </c>
      <c r="BL132" s="18" t="s">
        <v>197</v>
      </c>
      <c r="BM132" s="189" t="s">
        <v>702</v>
      </c>
    </row>
    <row r="133" spans="1:65" s="2" customFormat="1" ht="11.25">
      <c r="A133" s="35"/>
      <c r="B133" s="36"/>
      <c r="C133" s="37"/>
      <c r="D133" s="191" t="s">
        <v>199</v>
      </c>
      <c r="E133" s="37"/>
      <c r="F133" s="192" t="s">
        <v>264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199</v>
      </c>
      <c r="AU133" s="18" t="s">
        <v>84</v>
      </c>
    </row>
    <row r="134" spans="1:65" s="2" customFormat="1" ht="11.25">
      <c r="A134" s="35"/>
      <c r="B134" s="36"/>
      <c r="C134" s="37"/>
      <c r="D134" s="196" t="s">
        <v>201</v>
      </c>
      <c r="E134" s="37"/>
      <c r="F134" s="197" t="s">
        <v>265</v>
      </c>
      <c r="G134" s="37"/>
      <c r="H134" s="37"/>
      <c r="I134" s="193"/>
      <c r="J134" s="193"/>
      <c r="K134" s="37"/>
      <c r="L134" s="37"/>
      <c r="M134" s="40"/>
      <c r="N134" s="194"/>
      <c r="O134" s="195"/>
      <c r="P134" s="65"/>
      <c r="Q134" s="65"/>
      <c r="R134" s="65"/>
      <c r="S134" s="65"/>
      <c r="T134" s="65"/>
      <c r="U134" s="65"/>
      <c r="V134" s="65"/>
      <c r="W134" s="65"/>
      <c r="X134" s="66"/>
      <c r="Y134" s="35"/>
      <c r="Z134" s="35"/>
      <c r="AA134" s="35"/>
      <c r="AB134" s="35"/>
      <c r="AC134" s="35"/>
      <c r="AD134" s="35"/>
      <c r="AE134" s="35"/>
      <c r="AT134" s="18" t="s">
        <v>201</v>
      </c>
      <c r="AU134" s="18" t="s">
        <v>84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266</v>
      </c>
      <c r="F135" s="179" t="s">
        <v>267</v>
      </c>
      <c r="G135" s="180" t="s">
        <v>251</v>
      </c>
      <c r="H135" s="181">
        <v>1.6080000000000001</v>
      </c>
      <c r="I135" s="182"/>
      <c r="J135" s="182"/>
      <c r="K135" s="183">
        <f>ROUND(P135*H135,2)</f>
        <v>0</v>
      </c>
      <c r="L135" s="179" t="s">
        <v>196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703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269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270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704</v>
      </c>
      <c r="G138" s="209"/>
      <c r="H138" s="212">
        <v>1.6080000000000001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82</v>
      </c>
      <c r="AY138" s="218" t="s">
        <v>189</v>
      </c>
    </row>
    <row r="139" spans="1:65" s="2" customFormat="1" ht="24">
      <c r="A139" s="35"/>
      <c r="B139" s="36"/>
      <c r="C139" s="177" t="s">
        <v>220</v>
      </c>
      <c r="D139" s="177" t="s">
        <v>192</v>
      </c>
      <c r="E139" s="178" t="s">
        <v>272</v>
      </c>
      <c r="F139" s="179" t="s">
        <v>273</v>
      </c>
      <c r="G139" s="180" t="s">
        <v>251</v>
      </c>
      <c r="H139" s="181">
        <v>0.26800000000000002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705</v>
      </c>
    </row>
    <row r="140" spans="1:65" s="2" customFormat="1" ht="19.5">
      <c r="A140" s="35"/>
      <c r="B140" s="36"/>
      <c r="C140" s="37"/>
      <c r="D140" s="191" t="s">
        <v>199</v>
      </c>
      <c r="E140" s="37"/>
      <c r="F140" s="192" t="s">
        <v>275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276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2" customFormat="1" ht="22.9" customHeight="1">
      <c r="B142" s="160"/>
      <c r="C142" s="161"/>
      <c r="D142" s="162" t="s">
        <v>73</v>
      </c>
      <c r="E142" s="175" t="s">
        <v>277</v>
      </c>
      <c r="F142" s="175" t="s">
        <v>278</v>
      </c>
      <c r="G142" s="161"/>
      <c r="H142" s="161"/>
      <c r="I142" s="164"/>
      <c r="J142" s="164"/>
      <c r="K142" s="176">
        <f>BK142</f>
        <v>0</v>
      </c>
      <c r="L142" s="161"/>
      <c r="M142" s="166"/>
      <c r="N142" s="167"/>
      <c r="O142" s="168"/>
      <c r="P142" s="168"/>
      <c r="Q142" s="169">
        <f>SUM(Q143:Q145)</f>
        <v>0</v>
      </c>
      <c r="R142" s="169">
        <f>SUM(R143:R145)</f>
        <v>0</v>
      </c>
      <c r="S142" s="168"/>
      <c r="T142" s="170">
        <f>SUM(T143:T145)</f>
        <v>0</v>
      </c>
      <c r="U142" s="168"/>
      <c r="V142" s="170">
        <f>SUM(V143:V145)</f>
        <v>0</v>
      </c>
      <c r="W142" s="168"/>
      <c r="X142" s="171">
        <f>SUM(X143:X145)</f>
        <v>0</v>
      </c>
      <c r="AR142" s="172" t="s">
        <v>82</v>
      </c>
      <c r="AT142" s="173" t="s">
        <v>73</v>
      </c>
      <c r="AU142" s="173" t="s">
        <v>82</v>
      </c>
      <c r="AY142" s="172" t="s">
        <v>189</v>
      </c>
      <c r="BK142" s="174">
        <f>SUM(BK143:BK145)</f>
        <v>0</v>
      </c>
    </row>
    <row r="143" spans="1:65" s="2" customFormat="1" ht="24.2" customHeight="1">
      <c r="A143" s="35"/>
      <c r="B143" s="36"/>
      <c r="C143" s="177" t="s">
        <v>109</v>
      </c>
      <c r="D143" s="177" t="s">
        <v>192</v>
      </c>
      <c r="E143" s="178" t="s">
        <v>279</v>
      </c>
      <c r="F143" s="179" t="s">
        <v>280</v>
      </c>
      <c r="G143" s="180" t="s">
        <v>251</v>
      </c>
      <c r="H143" s="181">
        <v>0.32900000000000001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706</v>
      </c>
    </row>
    <row r="144" spans="1:65" s="2" customFormat="1" ht="19.5">
      <c r="A144" s="35"/>
      <c r="B144" s="36"/>
      <c r="C144" s="37"/>
      <c r="D144" s="191" t="s">
        <v>199</v>
      </c>
      <c r="E144" s="37"/>
      <c r="F144" s="192" t="s">
        <v>282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283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2" customFormat="1" ht="25.9" customHeight="1">
      <c r="B146" s="160"/>
      <c r="C146" s="161"/>
      <c r="D146" s="162" t="s">
        <v>73</v>
      </c>
      <c r="E146" s="163" t="s">
        <v>284</v>
      </c>
      <c r="F146" s="163" t="s">
        <v>285</v>
      </c>
      <c r="G146" s="161"/>
      <c r="H146" s="161"/>
      <c r="I146" s="164"/>
      <c r="J146" s="164"/>
      <c r="K146" s="165">
        <f>BK146</f>
        <v>0</v>
      </c>
      <c r="L146" s="161"/>
      <c r="M146" s="166"/>
      <c r="N146" s="167"/>
      <c r="O146" s="168"/>
      <c r="P146" s="168"/>
      <c r="Q146" s="169">
        <f>Q147+Q155+Q177+Q193</f>
        <v>0</v>
      </c>
      <c r="R146" s="169">
        <f>R147+R155+R177+R193</f>
        <v>0</v>
      </c>
      <c r="S146" s="168"/>
      <c r="T146" s="170">
        <f>T147+T155+T177+T193</f>
        <v>0</v>
      </c>
      <c r="U146" s="168"/>
      <c r="V146" s="170">
        <f>V147+V155+V177+V193</f>
        <v>0.35591541999999998</v>
      </c>
      <c r="W146" s="168"/>
      <c r="X146" s="171">
        <f>X147+X155+X177+X193</f>
        <v>3.9908579999999999E-2</v>
      </c>
      <c r="AR146" s="172" t="s">
        <v>84</v>
      </c>
      <c r="AT146" s="173" t="s">
        <v>73</v>
      </c>
      <c r="AU146" s="173" t="s">
        <v>74</v>
      </c>
      <c r="AY146" s="172" t="s">
        <v>189</v>
      </c>
      <c r="BK146" s="174">
        <f>BK147+BK155+BK177+BK193</f>
        <v>0</v>
      </c>
    </row>
    <row r="147" spans="1:65" s="12" customFormat="1" ht="22.9" customHeight="1">
      <c r="B147" s="160"/>
      <c r="C147" s="161"/>
      <c r="D147" s="162" t="s">
        <v>73</v>
      </c>
      <c r="E147" s="175" t="s">
        <v>286</v>
      </c>
      <c r="F147" s="175" t="s">
        <v>287</v>
      </c>
      <c r="G147" s="161"/>
      <c r="H147" s="161"/>
      <c r="I147" s="164"/>
      <c r="J147" s="164"/>
      <c r="K147" s="176">
        <f>BK147</f>
        <v>0</v>
      </c>
      <c r="L147" s="161"/>
      <c r="M147" s="166"/>
      <c r="N147" s="167"/>
      <c r="O147" s="168"/>
      <c r="P147" s="168"/>
      <c r="Q147" s="169">
        <f>SUM(Q148:Q154)</f>
        <v>0</v>
      </c>
      <c r="R147" s="169">
        <f>SUM(R148:R154)</f>
        <v>0</v>
      </c>
      <c r="S147" s="168"/>
      <c r="T147" s="170">
        <f>SUM(T148:T154)</f>
        <v>0</v>
      </c>
      <c r="U147" s="168"/>
      <c r="V147" s="170">
        <f>SUM(V148:V154)</f>
        <v>0.24825780000000003</v>
      </c>
      <c r="W147" s="168"/>
      <c r="X147" s="171">
        <f>SUM(X148:X154)</f>
        <v>0</v>
      </c>
      <c r="AR147" s="172" t="s">
        <v>84</v>
      </c>
      <c r="AT147" s="173" t="s">
        <v>73</v>
      </c>
      <c r="AU147" s="173" t="s">
        <v>82</v>
      </c>
      <c r="AY147" s="172" t="s">
        <v>189</v>
      </c>
      <c r="BK147" s="174">
        <f>SUM(BK148:BK154)</f>
        <v>0</v>
      </c>
    </row>
    <row r="148" spans="1:65" s="2" customFormat="1" ht="24.2" customHeight="1">
      <c r="A148" s="35"/>
      <c r="B148" s="36"/>
      <c r="C148" s="177" t="s">
        <v>112</v>
      </c>
      <c r="D148" s="177" t="s">
        <v>192</v>
      </c>
      <c r="E148" s="178" t="s">
        <v>288</v>
      </c>
      <c r="F148" s="179" t="s">
        <v>289</v>
      </c>
      <c r="G148" s="180" t="s">
        <v>195</v>
      </c>
      <c r="H148" s="181">
        <v>20.349</v>
      </c>
      <c r="I148" s="182"/>
      <c r="J148" s="182"/>
      <c r="K148" s="183">
        <f>ROUND(P148*H148,2)</f>
        <v>0</v>
      </c>
      <c r="L148" s="179" t="s">
        <v>196</v>
      </c>
      <c r="M148" s="40"/>
      <c r="N148" s="184" t="s">
        <v>20</v>
      </c>
      <c r="O148" s="185" t="s">
        <v>43</v>
      </c>
      <c r="P148" s="186">
        <f>I148+J148</f>
        <v>0</v>
      </c>
      <c r="Q148" s="186">
        <f>ROUND(I148*H148,2)</f>
        <v>0</v>
      </c>
      <c r="R148" s="186">
        <f>ROUND(J148*H148,2)</f>
        <v>0</v>
      </c>
      <c r="S148" s="65"/>
      <c r="T148" s="187">
        <f>S148*H148</f>
        <v>0</v>
      </c>
      <c r="U148" s="187">
        <v>1.2200000000000001E-2</v>
      </c>
      <c r="V148" s="187">
        <f>U148*H148</f>
        <v>0.24825780000000003</v>
      </c>
      <c r="W148" s="187">
        <v>0</v>
      </c>
      <c r="X148" s="188">
        <f>W148*H148</f>
        <v>0</v>
      </c>
      <c r="Y148" s="35"/>
      <c r="Z148" s="35"/>
      <c r="AA148" s="35"/>
      <c r="AB148" s="35"/>
      <c r="AC148" s="35"/>
      <c r="AD148" s="35"/>
      <c r="AE148" s="35"/>
      <c r="AR148" s="189" t="s">
        <v>126</v>
      </c>
      <c r="AT148" s="189" t="s">
        <v>192</v>
      </c>
      <c r="AU148" s="189" t="s">
        <v>84</v>
      </c>
      <c r="AY148" s="18" t="s">
        <v>189</v>
      </c>
      <c r="BE148" s="190">
        <f>IF(O148="základní",K148,0)</f>
        <v>0</v>
      </c>
      <c r="BF148" s="190">
        <f>IF(O148="snížená",K148,0)</f>
        <v>0</v>
      </c>
      <c r="BG148" s="190">
        <f>IF(O148="zákl. přenesená",K148,0)</f>
        <v>0</v>
      </c>
      <c r="BH148" s="190">
        <f>IF(O148="sníž. přenesená",K148,0)</f>
        <v>0</v>
      </c>
      <c r="BI148" s="190">
        <f>IF(O148="nulová",K148,0)</f>
        <v>0</v>
      </c>
      <c r="BJ148" s="18" t="s">
        <v>82</v>
      </c>
      <c r="BK148" s="190">
        <f>ROUND(P148*H148,2)</f>
        <v>0</v>
      </c>
      <c r="BL148" s="18" t="s">
        <v>126</v>
      </c>
      <c r="BM148" s="189" t="s">
        <v>707</v>
      </c>
    </row>
    <row r="149" spans="1:65" s="2" customFormat="1" ht="19.5">
      <c r="A149" s="35"/>
      <c r="B149" s="36"/>
      <c r="C149" s="37"/>
      <c r="D149" s="191" t="s">
        <v>199</v>
      </c>
      <c r="E149" s="37"/>
      <c r="F149" s="192" t="s">
        <v>291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199</v>
      </c>
      <c r="AU149" s="18" t="s">
        <v>84</v>
      </c>
    </row>
    <row r="150" spans="1:65" s="2" customFormat="1" ht="11.25">
      <c r="A150" s="35"/>
      <c r="B150" s="36"/>
      <c r="C150" s="37"/>
      <c r="D150" s="196" t="s">
        <v>201</v>
      </c>
      <c r="E150" s="37"/>
      <c r="F150" s="197" t="s">
        <v>292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201</v>
      </c>
      <c r="AU150" s="18" t="s">
        <v>84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708</v>
      </c>
      <c r="G151" s="209"/>
      <c r="H151" s="212">
        <v>20.349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82</v>
      </c>
      <c r="AY151" s="218" t="s">
        <v>189</v>
      </c>
    </row>
    <row r="152" spans="1:65" s="2" customFormat="1" ht="24.2" customHeight="1">
      <c r="A152" s="35"/>
      <c r="B152" s="36"/>
      <c r="C152" s="177" t="s">
        <v>115</v>
      </c>
      <c r="D152" s="177" t="s">
        <v>192</v>
      </c>
      <c r="E152" s="178" t="s">
        <v>295</v>
      </c>
      <c r="F152" s="179" t="s">
        <v>296</v>
      </c>
      <c r="G152" s="180" t="s">
        <v>297</v>
      </c>
      <c r="H152" s="230"/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126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126</v>
      </c>
      <c r="BM152" s="189" t="s">
        <v>709</v>
      </c>
    </row>
    <row r="153" spans="1:65" s="2" customFormat="1" ht="19.5">
      <c r="A153" s="35"/>
      <c r="B153" s="36"/>
      <c r="C153" s="37"/>
      <c r="D153" s="191" t="s">
        <v>199</v>
      </c>
      <c r="E153" s="37"/>
      <c r="F153" s="192" t="s">
        <v>299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300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12" customFormat="1" ht="22.9" customHeight="1">
      <c r="B155" s="160"/>
      <c r="C155" s="161"/>
      <c r="D155" s="162" t="s">
        <v>73</v>
      </c>
      <c r="E155" s="175" t="s">
        <v>301</v>
      </c>
      <c r="F155" s="175" t="s">
        <v>302</v>
      </c>
      <c r="G155" s="161"/>
      <c r="H155" s="161"/>
      <c r="I155" s="164"/>
      <c r="J155" s="164"/>
      <c r="K155" s="176">
        <f>BK155</f>
        <v>0</v>
      </c>
      <c r="L155" s="161"/>
      <c r="M155" s="166"/>
      <c r="N155" s="167"/>
      <c r="O155" s="168"/>
      <c r="P155" s="168"/>
      <c r="Q155" s="169">
        <f>SUM(Q156:Q176)</f>
        <v>0</v>
      </c>
      <c r="R155" s="169">
        <f>SUM(R156:R176)</f>
        <v>0</v>
      </c>
      <c r="S155" s="168"/>
      <c r="T155" s="170">
        <f>SUM(T156:T176)</f>
        <v>0</v>
      </c>
      <c r="U155" s="168"/>
      <c r="V155" s="170">
        <f>SUM(V156:V176)</f>
        <v>1.8850000000000002E-2</v>
      </c>
      <c r="W155" s="168"/>
      <c r="X155" s="171">
        <f>SUM(X156:X176)</f>
        <v>2.4E-2</v>
      </c>
      <c r="AR155" s="172" t="s">
        <v>84</v>
      </c>
      <c r="AT155" s="173" t="s">
        <v>73</v>
      </c>
      <c r="AU155" s="173" t="s">
        <v>82</v>
      </c>
      <c r="AY155" s="172" t="s">
        <v>189</v>
      </c>
      <c r="BK155" s="174">
        <f>SUM(BK156:BK176)</f>
        <v>0</v>
      </c>
    </row>
    <row r="156" spans="1:65" s="2" customFormat="1" ht="24.2" customHeight="1">
      <c r="A156" s="35"/>
      <c r="B156" s="36"/>
      <c r="C156" s="177" t="s">
        <v>118</v>
      </c>
      <c r="D156" s="177" t="s">
        <v>192</v>
      </c>
      <c r="E156" s="178" t="s">
        <v>308</v>
      </c>
      <c r="F156" s="179" t="s">
        <v>309</v>
      </c>
      <c r="G156" s="180" t="s">
        <v>305</v>
      </c>
      <c r="H156" s="181">
        <v>1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2.4E-2</v>
      </c>
      <c r="X156" s="188">
        <f>W156*H156</f>
        <v>2.4E-2</v>
      </c>
      <c r="Y156" s="35"/>
      <c r="Z156" s="35"/>
      <c r="AA156" s="35"/>
      <c r="AB156" s="35"/>
      <c r="AC156" s="35"/>
      <c r="AD156" s="35"/>
      <c r="AE156" s="35"/>
      <c r="AR156" s="189" t="s">
        <v>126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126</v>
      </c>
      <c r="BM156" s="189" t="s">
        <v>710</v>
      </c>
    </row>
    <row r="157" spans="1:65" s="2" customFormat="1" ht="19.5">
      <c r="A157" s="35"/>
      <c r="B157" s="36"/>
      <c r="C157" s="37"/>
      <c r="D157" s="191" t="s">
        <v>199</v>
      </c>
      <c r="E157" s="37"/>
      <c r="F157" s="192" t="s">
        <v>311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312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121</v>
      </c>
      <c r="D159" s="177" t="s">
        <v>192</v>
      </c>
      <c r="E159" s="178" t="s">
        <v>313</v>
      </c>
      <c r="F159" s="179" t="s">
        <v>314</v>
      </c>
      <c r="G159" s="180" t="s">
        <v>305</v>
      </c>
      <c r="H159" s="181">
        <v>1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126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126</v>
      </c>
      <c r="BM159" s="189" t="s">
        <v>711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316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317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2" customFormat="1" ht="24.2" customHeight="1">
      <c r="A162" s="35"/>
      <c r="B162" s="36"/>
      <c r="C162" s="231" t="s">
        <v>9</v>
      </c>
      <c r="D162" s="231" t="s">
        <v>318</v>
      </c>
      <c r="E162" s="232" t="s">
        <v>654</v>
      </c>
      <c r="F162" s="233" t="s">
        <v>655</v>
      </c>
      <c r="G162" s="234" t="s">
        <v>305</v>
      </c>
      <c r="H162" s="235">
        <v>1</v>
      </c>
      <c r="I162" s="236"/>
      <c r="J162" s="237"/>
      <c r="K162" s="238">
        <f>ROUND(P162*H162,2)</f>
        <v>0</v>
      </c>
      <c r="L162" s="233" t="s">
        <v>196</v>
      </c>
      <c r="M162" s="239"/>
      <c r="N162" s="240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1.7500000000000002E-2</v>
      </c>
      <c r="V162" s="187">
        <f>U162*H162</f>
        <v>1.7500000000000002E-2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321</v>
      </c>
      <c r="AT162" s="189" t="s">
        <v>318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126</v>
      </c>
      <c r="BM162" s="189" t="s">
        <v>712</v>
      </c>
    </row>
    <row r="163" spans="1:65" s="2" customFormat="1" ht="11.25">
      <c r="A163" s="35"/>
      <c r="B163" s="36"/>
      <c r="C163" s="37"/>
      <c r="D163" s="191" t="s">
        <v>199</v>
      </c>
      <c r="E163" s="37"/>
      <c r="F163" s="192" t="s">
        <v>655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24.2" customHeight="1">
      <c r="A164" s="35"/>
      <c r="B164" s="36"/>
      <c r="C164" s="177" t="s">
        <v>126</v>
      </c>
      <c r="D164" s="177" t="s">
        <v>192</v>
      </c>
      <c r="E164" s="178" t="s">
        <v>323</v>
      </c>
      <c r="F164" s="179" t="s">
        <v>324</v>
      </c>
      <c r="G164" s="180" t="s">
        <v>305</v>
      </c>
      <c r="H164" s="181">
        <v>1</v>
      </c>
      <c r="I164" s="182"/>
      <c r="J164" s="182"/>
      <c r="K164" s="183">
        <f>ROUND(P164*H164,2)</f>
        <v>0</v>
      </c>
      <c r="L164" s="179" t="s">
        <v>196</v>
      </c>
      <c r="M164" s="40"/>
      <c r="N164" s="184" t="s">
        <v>20</v>
      </c>
      <c r="O164" s="185" t="s">
        <v>43</v>
      </c>
      <c r="P164" s="186">
        <f>I164+J164</f>
        <v>0</v>
      </c>
      <c r="Q164" s="186">
        <f>ROUND(I164*H164,2)</f>
        <v>0</v>
      </c>
      <c r="R164" s="186">
        <f>ROUND(J164*H164,2)</f>
        <v>0</v>
      </c>
      <c r="S164" s="65"/>
      <c r="T164" s="187">
        <f>S164*H164</f>
        <v>0</v>
      </c>
      <c r="U164" s="187">
        <v>0</v>
      </c>
      <c r="V164" s="187">
        <f>U164*H164</f>
        <v>0</v>
      </c>
      <c r="W164" s="187">
        <v>0</v>
      </c>
      <c r="X164" s="188">
        <f>W164*H164</f>
        <v>0</v>
      </c>
      <c r="Y164" s="35"/>
      <c r="Z164" s="35"/>
      <c r="AA164" s="35"/>
      <c r="AB164" s="35"/>
      <c r="AC164" s="35"/>
      <c r="AD164" s="35"/>
      <c r="AE164" s="35"/>
      <c r="AR164" s="189" t="s">
        <v>126</v>
      </c>
      <c r="AT164" s="189" t="s">
        <v>192</v>
      </c>
      <c r="AU164" s="189" t="s">
        <v>84</v>
      </c>
      <c r="AY164" s="18" t="s">
        <v>189</v>
      </c>
      <c r="BE164" s="190">
        <f>IF(O164="základní",K164,0)</f>
        <v>0</v>
      </c>
      <c r="BF164" s="190">
        <f>IF(O164="snížená",K164,0)</f>
        <v>0</v>
      </c>
      <c r="BG164" s="190">
        <f>IF(O164="zákl. přenesená",K164,0)</f>
        <v>0</v>
      </c>
      <c r="BH164" s="190">
        <f>IF(O164="sníž. přenesená",K164,0)</f>
        <v>0</v>
      </c>
      <c r="BI164" s="190">
        <f>IF(O164="nulová",K164,0)</f>
        <v>0</v>
      </c>
      <c r="BJ164" s="18" t="s">
        <v>82</v>
      </c>
      <c r="BK164" s="190">
        <f>ROUND(P164*H164,2)</f>
        <v>0</v>
      </c>
      <c r="BL164" s="18" t="s">
        <v>126</v>
      </c>
      <c r="BM164" s="189" t="s">
        <v>713</v>
      </c>
    </row>
    <row r="165" spans="1:65" s="2" customFormat="1" ht="11.25">
      <c r="A165" s="35"/>
      <c r="B165" s="36"/>
      <c r="C165" s="37"/>
      <c r="D165" s="191" t="s">
        <v>199</v>
      </c>
      <c r="E165" s="37"/>
      <c r="F165" s="192" t="s">
        <v>326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199</v>
      </c>
      <c r="AU165" s="18" t="s">
        <v>84</v>
      </c>
    </row>
    <row r="166" spans="1:65" s="2" customFormat="1" ht="11.25">
      <c r="A166" s="35"/>
      <c r="B166" s="36"/>
      <c r="C166" s="37"/>
      <c r="D166" s="196" t="s">
        <v>201</v>
      </c>
      <c r="E166" s="37"/>
      <c r="F166" s="197" t="s">
        <v>327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201</v>
      </c>
      <c r="AU166" s="18" t="s">
        <v>84</v>
      </c>
    </row>
    <row r="167" spans="1:65" s="2" customFormat="1" ht="16.5" customHeight="1">
      <c r="A167" s="35"/>
      <c r="B167" s="36"/>
      <c r="C167" s="231" t="s">
        <v>129</v>
      </c>
      <c r="D167" s="231" t="s">
        <v>318</v>
      </c>
      <c r="E167" s="232" t="s">
        <v>328</v>
      </c>
      <c r="F167" s="233" t="s">
        <v>329</v>
      </c>
      <c r="G167" s="234" t="s">
        <v>305</v>
      </c>
      <c r="H167" s="235">
        <v>1</v>
      </c>
      <c r="I167" s="236"/>
      <c r="J167" s="237"/>
      <c r="K167" s="238">
        <f>ROUND(P167*H167,2)</f>
        <v>0</v>
      </c>
      <c r="L167" s="233" t="s">
        <v>20</v>
      </c>
      <c r="M167" s="239"/>
      <c r="N167" s="240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1.1999999999999999E-3</v>
      </c>
      <c r="V167" s="187">
        <f>U167*H167</f>
        <v>1.1999999999999999E-3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321</v>
      </c>
      <c r="AT167" s="189" t="s">
        <v>318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714</v>
      </c>
    </row>
    <row r="168" spans="1:65" s="2" customFormat="1" ht="11.25">
      <c r="A168" s="35"/>
      <c r="B168" s="36"/>
      <c r="C168" s="37"/>
      <c r="D168" s="191" t="s">
        <v>199</v>
      </c>
      <c r="E168" s="37"/>
      <c r="F168" s="192" t="s">
        <v>331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24.2" customHeight="1">
      <c r="A169" s="35"/>
      <c r="B169" s="36"/>
      <c r="C169" s="177" t="s">
        <v>132</v>
      </c>
      <c r="D169" s="177" t="s">
        <v>192</v>
      </c>
      <c r="E169" s="178" t="s">
        <v>332</v>
      </c>
      <c r="F169" s="179" t="s">
        <v>333</v>
      </c>
      <c r="G169" s="180" t="s">
        <v>305</v>
      </c>
      <c r="H169" s="181">
        <v>1</v>
      </c>
      <c r="I169" s="182"/>
      <c r="J169" s="182"/>
      <c r="K169" s="183">
        <f>ROUND(P169*H169,2)</f>
        <v>0</v>
      </c>
      <c r="L169" s="179" t="s">
        <v>196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126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126</v>
      </c>
      <c r="BM169" s="189" t="s">
        <v>715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335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11.25">
      <c r="A171" s="35"/>
      <c r="B171" s="36"/>
      <c r="C171" s="37"/>
      <c r="D171" s="196" t="s">
        <v>201</v>
      </c>
      <c r="E171" s="37"/>
      <c r="F171" s="197" t="s">
        <v>336</v>
      </c>
      <c r="G171" s="37"/>
      <c r="H171" s="37"/>
      <c r="I171" s="193"/>
      <c r="J171" s="193"/>
      <c r="K171" s="37"/>
      <c r="L171" s="37"/>
      <c r="M171" s="40"/>
      <c r="N171" s="194"/>
      <c r="O171" s="195"/>
      <c r="P171" s="65"/>
      <c r="Q171" s="65"/>
      <c r="R171" s="65"/>
      <c r="S171" s="65"/>
      <c r="T171" s="65"/>
      <c r="U171" s="65"/>
      <c r="V171" s="65"/>
      <c r="W171" s="65"/>
      <c r="X171" s="66"/>
      <c r="Y171" s="35"/>
      <c r="Z171" s="35"/>
      <c r="AA171" s="35"/>
      <c r="AB171" s="35"/>
      <c r="AC171" s="35"/>
      <c r="AD171" s="35"/>
      <c r="AE171" s="35"/>
      <c r="AT171" s="18" t="s">
        <v>201</v>
      </c>
      <c r="AU171" s="18" t="s">
        <v>84</v>
      </c>
    </row>
    <row r="172" spans="1:65" s="2" customFormat="1" ht="24.2" customHeight="1">
      <c r="A172" s="35"/>
      <c r="B172" s="36"/>
      <c r="C172" s="231" t="s">
        <v>135</v>
      </c>
      <c r="D172" s="231" t="s">
        <v>318</v>
      </c>
      <c r="E172" s="232" t="s">
        <v>337</v>
      </c>
      <c r="F172" s="233" t="s">
        <v>338</v>
      </c>
      <c r="G172" s="234" t="s">
        <v>305</v>
      </c>
      <c r="H172" s="235">
        <v>1</v>
      </c>
      <c r="I172" s="236"/>
      <c r="J172" s="237"/>
      <c r="K172" s="238">
        <f>ROUND(P172*H172,2)</f>
        <v>0</v>
      </c>
      <c r="L172" s="233" t="s">
        <v>196</v>
      </c>
      <c r="M172" s="239"/>
      <c r="N172" s="240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1.4999999999999999E-4</v>
      </c>
      <c r="V172" s="187">
        <f>U172*H172</f>
        <v>1.4999999999999999E-4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321</v>
      </c>
      <c r="AT172" s="189" t="s">
        <v>318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716</v>
      </c>
    </row>
    <row r="173" spans="1:65" s="2" customFormat="1" ht="11.25">
      <c r="A173" s="35"/>
      <c r="B173" s="36"/>
      <c r="C173" s="37"/>
      <c r="D173" s="191" t="s">
        <v>199</v>
      </c>
      <c r="E173" s="37"/>
      <c r="F173" s="192" t="s">
        <v>338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24.2" customHeight="1">
      <c r="A174" s="35"/>
      <c r="B174" s="36"/>
      <c r="C174" s="177" t="s">
        <v>138</v>
      </c>
      <c r="D174" s="177" t="s">
        <v>192</v>
      </c>
      <c r="E174" s="178" t="s">
        <v>341</v>
      </c>
      <c r="F174" s="179" t="s">
        <v>342</v>
      </c>
      <c r="G174" s="180" t="s">
        <v>297</v>
      </c>
      <c r="H174" s="230"/>
      <c r="I174" s="182"/>
      <c r="J174" s="182"/>
      <c r="K174" s="183">
        <f>ROUND(P174*H174,2)</f>
        <v>0</v>
      </c>
      <c r="L174" s="179" t="s">
        <v>196</v>
      </c>
      <c r="M174" s="40"/>
      <c r="N174" s="184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0</v>
      </c>
      <c r="V174" s="187">
        <f>U174*H174</f>
        <v>0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126</v>
      </c>
      <c r="AT174" s="189" t="s">
        <v>192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126</v>
      </c>
      <c r="BM174" s="189" t="s">
        <v>717</v>
      </c>
    </row>
    <row r="175" spans="1:65" s="2" customFormat="1" ht="19.5">
      <c r="A175" s="35"/>
      <c r="B175" s="36"/>
      <c r="C175" s="37"/>
      <c r="D175" s="191" t="s">
        <v>199</v>
      </c>
      <c r="E175" s="37"/>
      <c r="F175" s="192" t="s">
        <v>344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11.25">
      <c r="A176" s="35"/>
      <c r="B176" s="36"/>
      <c r="C176" s="37"/>
      <c r="D176" s="196" t="s">
        <v>201</v>
      </c>
      <c r="E176" s="37"/>
      <c r="F176" s="197" t="s">
        <v>345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201</v>
      </c>
      <c r="AU176" s="18" t="s">
        <v>84</v>
      </c>
    </row>
    <row r="177" spans="1:65" s="12" customFormat="1" ht="22.9" customHeight="1">
      <c r="B177" s="160"/>
      <c r="C177" s="161"/>
      <c r="D177" s="162" t="s">
        <v>73</v>
      </c>
      <c r="E177" s="175" t="s">
        <v>429</v>
      </c>
      <c r="F177" s="175" t="s">
        <v>430</v>
      </c>
      <c r="G177" s="161"/>
      <c r="H177" s="161"/>
      <c r="I177" s="164"/>
      <c r="J177" s="164"/>
      <c r="K177" s="176">
        <f>BK177</f>
        <v>0</v>
      </c>
      <c r="L177" s="161"/>
      <c r="M177" s="166"/>
      <c r="N177" s="167"/>
      <c r="O177" s="168"/>
      <c r="P177" s="168"/>
      <c r="Q177" s="169">
        <f>SUM(Q178:Q192)</f>
        <v>0</v>
      </c>
      <c r="R177" s="169">
        <f>SUM(R178:R192)</f>
        <v>0</v>
      </c>
      <c r="S177" s="168"/>
      <c r="T177" s="170">
        <f>SUM(T178:T192)</f>
        <v>0</v>
      </c>
      <c r="U177" s="168"/>
      <c r="V177" s="170">
        <f>SUM(V178:V192)</f>
        <v>3.5250000000000006E-4</v>
      </c>
      <c r="W177" s="168"/>
      <c r="X177" s="171">
        <f>SUM(X178:X192)</f>
        <v>0</v>
      </c>
      <c r="AR177" s="172" t="s">
        <v>84</v>
      </c>
      <c r="AT177" s="173" t="s">
        <v>73</v>
      </c>
      <c r="AU177" s="173" t="s">
        <v>82</v>
      </c>
      <c r="AY177" s="172" t="s">
        <v>189</v>
      </c>
      <c r="BK177" s="174">
        <f>SUM(BK178:BK192)</f>
        <v>0</v>
      </c>
    </row>
    <row r="178" spans="1:65" s="2" customFormat="1" ht="24.2" customHeight="1">
      <c r="A178" s="35"/>
      <c r="B178" s="36"/>
      <c r="C178" s="177" t="s">
        <v>8</v>
      </c>
      <c r="D178" s="177" t="s">
        <v>192</v>
      </c>
      <c r="E178" s="178" t="s">
        <v>432</v>
      </c>
      <c r="F178" s="179" t="s">
        <v>433</v>
      </c>
      <c r="G178" s="180" t="s">
        <v>195</v>
      </c>
      <c r="H178" s="181">
        <v>1.175</v>
      </c>
      <c r="I178" s="182"/>
      <c r="J178" s="182"/>
      <c r="K178" s="183">
        <f>ROUND(P178*H178,2)</f>
        <v>0</v>
      </c>
      <c r="L178" s="179" t="s">
        <v>196</v>
      </c>
      <c r="M178" s="40"/>
      <c r="N178" s="184" t="s">
        <v>20</v>
      </c>
      <c r="O178" s="185" t="s">
        <v>43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6.0000000000000002E-5</v>
      </c>
      <c r="V178" s="187">
        <f>U178*H178</f>
        <v>7.0500000000000006E-5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126</v>
      </c>
      <c r="AT178" s="189" t="s">
        <v>192</v>
      </c>
      <c r="AU178" s="189" t="s">
        <v>84</v>
      </c>
      <c r="AY178" s="18" t="s">
        <v>189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82</v>
      </c>
      <c r="BK178" s="190">
        <f>ROUND(P178*H178,2)</f>
        <v>0</v>
      </c>
      <c r="BL178" s="18" t="s">
        <v>126</v>
      </c>
      <c r="BM178" s="189" t="s">
        <v>718</v>
      </c>
    </row>
    <row r="179" spans="1:65" s="2" customFormat="1" ht="11.25">
      <c r="A179" s="35"/>
      <c r="B179" s="36"/>
      <c r="C179" s="37"/>
      <c r="D179" s="191" t="s">
        <v>199</v>
      </c>
      <c r="E179" s="37"/>
      <c r="F179" s="192" t="s">
        <v>435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199</v>
      </c>
      <c r="AU179" s="18" t="s">
        <v>84</v>
      </c>
    </row>
    <row r="180" spans="1:65" s="2" customFormat="1" ht="11.25">
      <c r="A180" s="35"/>
      <c r="B180" s="36"/>
      <c r="C180" s="37"/>
      <c r="D180" s="196" t="s">
        <v>201</v>
      </c>
      <c r="E180" s="37"/>
      <c r="F180" s="197" t="s">
        <v>436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201</v>
      </c>
      <c r="AU180" s="18" t="s">
        <v>84</v>
      </c>
    </row>
    <row r="181" spans="1:65" s="13" customFormat="1" ht="11.25">
      <c r="B181" s="198"/>
      <c r="C181" s="199"/>
      <c r="D181" s="191" t="s">
        <v>203</v>
      </c>
      <c r="E181" s="200" t="s">
        <v>20</v>
      </c>
      <c r="F181" s="201" t="s">
        <v>437</v>
      </c>
      <c r="G181" s="199"/>
      <c r="H181" s="200" t="s">
        <v>20</v>
      </c>
      <c r="I181" s="202"/>
      <c r="J181" s="202"/>
      <c r="K181" s="199"/>
      <c r="L181" s="199"/>
      <c r="M181" s="203"/>
      <c r="N181" s="204"/>
      <c r="O181" s="205"/>
      <c r="P181" s="205"/>
      <c r="Q181" s="205"/>
      <c r="R181" s="205"/>
      <c r="S181" s="205"/>
      <c r="T181" s="205"/>
      <c r="U181" s="205"/>
      <c r="V181" s="205"/>
      <c r="W181" s="205"/>
      <c r="X181" s="206"/>
      <c r="AT181" s="207" t="s">
        <v>203</v>
      </c>
      <c r="AU181" s="207" t="s">
        <v>84</v>
      </c>
      <c r="AV181" s="13" t="s">
        <v>82</v>
      </c>
      <c r="AW181" s="13" t="s">
        <v>5</v>
      </c>
      <c r="AX181" s="13" t="s">
        <v>74</v>
      </c>
      <c r="AY181" s="207" t="s">
        <v>189</v>
      </c>
    </row>
    <row r="182" spans="1:65" s="14" customFormat="1" ht="11.25">
      <c r="B182" s="208"/>
      <c r="C182" s="209"/>
      <c r="D182" s="191" t="s">
        <v>203</v>
      </c>
      <c r="E182" s="210" t="s">
        <v>20</v>
      </c>
      <c r="F182" s="211" t="s">
        <v>664</v>
      </c>
      <c r="G182" s="209"/>
      <c r="H182" s="212">
        <v>1.175</v>
      </c>
      <c r="I182" s="213"/>
      <c r="J182" s="213"/>
      <c r="K182" s="209"/>
      <c r="L182" s="209"/>
      <c r="M182" s="214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7"/>
      <c r="AT182" s="218" t="s">
        <v>203</v>
      </c>
      <c r="AU182" s="218" t="s">
        <v>84</v>
      </c>
      <c r="AV182" s="14" t="s">
        <v>84</v>
      </c>
      <c r="AW182" s="14" t="s">
        <v>5</v>
      </c>
      <c r="AX182" s="14" t="s">
        <v>82</v>
      </c>
      <c r="AY182" s="218" t="s">
        <v>189</v>
      </c>
    </row>
    <row r="183" spans="1:65" s="2" customFormat="1" ht="24.2" customHeight="1">
      <c r="A183" s="35"/>
      <c r="B183" s="36"/>
      <c r="C183" s="177" t="s">
        <v>143</v>
      </c>
      <c r="D183" s="177" t="s">
        <v>192</v>
      </c>
      <c r="E183" s="178" t="s">
        <v>440</v>
      </c>
      <c r="F183" s="179" t="s">
        <v>441</v>
      </c>
      <c r="G183" s="180" t="s">
        <v>195</v>
      </c>
      <c r="H183" s="181">
        <v>1.175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1.2E-4</v>
      </c>
      <c r="V183" s="187">
        <f>U183*H183</f>
        <v>1.4100000000000001E-4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719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443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444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340</v>
      </c>
      <c r="D186" s="177" t="s">
        <v>192</v>
      </c>
      <c r="E186" s="178" t="s">
        <v>446</v>
      </c>
      <c r="F186" s="179" t="s">
        <v>447</v>
      </c>
      <c r="G186" s="180" t="s">
        <v>195</v>
      </c>
      <c r="H186" s="181">
        <v>1.175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1.2E-4</v>
      </c>
      <c r="V186" s="187">
        <f>U186*H186</f>
        <v>1.4100000000000001E-4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720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449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450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16.5" customHeight="1">
      <c r="A189" s="35"/>
      <c r="B189" s="36"/>
      <c r="C189" s="177" t="s">
        <v>348</v>
      </c>
      <c r="D189" s="177" t="s">
        <v>192</v>
      </c>
      <c r="E189" s="178" t="s">
        <v>464</v>
      </c>
      <c r="F189" s="179" t="s">
        <v>20</v>
      </c>
      <c r="G189" s="180" t="s">
        <v>305</v>
      </c>
      <c r="H189" s="181">
        <v>2</v>
      </c>
      <c r="I189" s="182"/>
      <c r="J189" s="182"/>
      <c r="K189" s="183">
        <f>ROUND(P189*H189,2)</f>
        <v>0</v>
      </c>
      <c r="L189" s="179" t="s">
        <v>20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721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466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6.5" customHeight="1">
      <c r="A191" s="35"/>
      <c r="B191" s="36"/>
      <c r="C191" s="177" t="s">
        <v>354</v>
      </c>
      <c r="D191" s="177" t="s">
        <v>192</v>
      </c>
      <c r="E191" s="178" t="s">
        <v>468</v>
      </c>
      <c r="F191" s="179" t="s">
        <v>20</v>
      </c>
      <c r="G191" s="180" t="s">
        <v>469</v>
      </c>
      <c r="H191" s="181">
        <v>1</v>
      </c>
      <c r="I191" s="182"/>
      <c r="J191" s="182"/>
      <c r="K191" s="183">
        <f>ROUND(P191*H191,2)</f>
        <v>0</v>
      </c>
      <c r="L191" s="179" t="s">
        <v>20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722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471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12" customFormat="1" ht="22.9" customHeight="1">
      <c r="B193" s="160"/>
      <c r="C193" s="161"/>
      <c r="D193" s="162" t="s">
        <v>73</v>
      </c>
      <c r="E193" s="175" t="s">
        <v>472</v>
      </c>
      <c r="F193" s="175" t="s">
        <v>473</v>
      </c>
      <c r="G193" s="161"/>
      <c r="H193" s="161"/>
      <c r="I193" s="164"/>
      <c r="J193" s="164"/>
      <c r="K193" s="176">
        <f>BK193</f>
        <v>0</v>
      </c>
      <c r="L193" s="161"/>
      <c r="M193" s="166"/>
      <c r="N193" s="167"/>
      <c r="O193" s="168"/>
      <c r="P193" s="168"/>
      <c r="Q193" s="169">
        <f>SUM(Q194:Q247)</f>
        <v>0</v>
      </c>
      <c r="R193" s="169">
        <f>SUM(R194:R247)</f>
        <v>0</v>
      </c>
      <c r="S193" s="168"/>
      <c r="T193" s="170">
        <f>SUM(T194:T247)</f>
        <v>0</v>
      </c>
      <c r="U193" s="168"/>
      <c r="V193" s="170">
        <f>SUM(V194:V247)</f>
        <v>8.8455119999999998E-2</v>
      </c>
      <c r="W193" s="168"/>
      <c r="X193" s="171">
        <f>SUM(X194:X247)</f>
        <v>1.5908579999999999E-2</v>
      </c>
      <c r="AR193" s="172" t="s">
        <v>84</v>
      </c>
      <c r="AT193" s="173" t="s">
        <v>73</v>
      </c>
      <c r="AU193" s="173" t="s">
        <v>82</v>
      </c>
      <c r="AY193" s="172" t="s">
        <v>189</v>
      </c>
      <c r="BK193" s="174">
        <f>SUM(BK194:BK247)</f>
        <v>0</v>
      </c>
    </row>
    <row r="194" spans="1:65" s="2" customFormat="1" ht="24.2" customHeight="1">
      <c r="A194" s="35"/>
      <c r="B194" s="36"/>
      <c r="C194" s="177" t="s">
        <v>362</v>
      </c>
      <c r="D194" s="177" t="s">
        <v>192</v>
      </c>
      <c r="E194" s="178" t="s">
        <v>475</v>
      </c>
      <c r="F194" s="179" t="s">
        <v>476</v>
      </c>
      <c r="G194" s="180" t="s">
        <v>195</v>
      </c>
      <c r="H194" s="181">
        <v>51.317999999999998</v>
      </c>
      <c r="I194" s="182"/>
      <c r="J194" s="182"/>
      <c r="K194" s="183">
        <f>ROUND(P194*H194,2)</f>
        <v>0</v>
      </c>
      <c r="L194" s="179" t="s">
        <v>196</v>
      </c>
      <c r="M194" s="40"/>
      <c r="N194" s="184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1E-3</v>
      </c>
      <c r="V194" s="187">
        <f>U194*H194</f>
        <v>5.1317999999999996E-2</v>
      </c>
      <c r="W194" s="187">
        <v>3.1E-4</v>
      </c>
      <c r="X194" s="188">
        <f>W194*H194</f>
        <v>1.5908579999999999E-2</v>
      </c>
      <c r="Y194" s="35"/>
      <c r="Z194" s="35"/>
      <c r="AA194" s="35"/>
      <c r="AB194" s="35"/>
      <c r="AC194" s="35"/>
      <c r="AD194" s="35"/>
      <c r="AE194" s="35"/>
      <c r="AR194" s="189" t="s">
        <v>126</v>
      </c>
      <c r="AT194" s="189" t="s">
        <v>192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723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478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11.25">
      <c r="A196" s="35"/>
      <c r="B196" s="36"/>
      <c r="C196" s="37"/>
      <c r="D196" s="196" t="s">
        <v>201</v>
      </c>
      <c r="E196" s="37"/>
      <c r="F196" s="197" t="s">
        <v>479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201</v>
      </c>
      <c r="AU196" s="18" t="s">
        <v>84</v>
      </c>
    </row>
    <row r="197" spans="1:65" s="13" customFormat="1" ht="11.25">
      <c r="B197" s="198"/>
      <c r="C197" s="199"/>
      <c r="D197" s="191" t="s">
        <v>203</v>
      </c>
      <c r="E197" s="200" t="s">
        <v>20</v>
      </c>
      <c r="F197" s="201" t="s">
        <v>480</v>
      </c>
      <c r="G197" s="199"/>
      <c r="H197" s="200" t="s">
        <v>20</v>
      </c>
      <c r="I197" s="202"/>
      <c r="J197" s="202"/>
      <c r="K197" s="199"/>
      <c r="L197" s="199"/>
      <c r="M197" s="203"/>
      <c r="N197" s="204"/>
      <c r="O197" s="205"/>
      <c r="P197" s="205"/>
      <c r="Q197" s="205"/>
      <c r="R197" s="205"/>
      <c r="S197" s="205"/>
      <c r="T197" s="205"/>
      <c r="U197" s="205"/>
      <c r="V197" s="205"/>
      <c r="W197" s="205"/>
      <c r="X197" s="206"/>
      <c r="AT197" s="207" t="s">
        <v>203</v>
      </c>
      <c r="AU197" s="207" t="s">
        <v>84</v>
      </c>
      <c r="AV197" s="13" t="s">
        <v>82</v>
      </c>
      <c r="AW197" s="13" t="s">
        <v>5</v>
      </c>
      <c r="AX197" s="13" t="s">
        <v>74</v>
      </c>
      <c r="AY197" s="207" t="s">
        <v>189</v>
      </c>
    </row>
    <row r="198" spans="1:65" s="14" customFormat="1" ht="11.25">
      <c r="B198" s="208"/>
      <c r="C198" s="209"/>
      <c r="D198" s="191" t="s">
        <v>203</v>
      </c>
      <c r="E198" s="210" t="s">
        <v>20</v>
      </c>
      <c r="F198" s="211" t="s">
        <v>724</v>
      </c>
      <c r="G198" s="209"/>
      <c r="H198" s="212">
        <v>57.808999999999997</v>
      </c>
      <c r="I198" s="213"/>
      <c r="J198" s="213"/>
      <c r="K198" s="209"/>
      <c r="L198" s="209"/>
      <c r="M198" s="214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7"/>
      <c r="AT198" s="218" t="s">
        <v>203</v>
      </c>
      <c r="AU198" s="218" t="s">
        <v>84</v>
      </c>
      <c r="AV198" s="14" t="s">
        <v>84</v>
      </c>
      <c r="AW198" s="14" t="s">
        <v>5</v>
      </c>
      <c r="AX198" s="14" t="s">
        <v>74</v>
      </c>
      <c r="AY198" s="218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725</v>
      </c>
      <c r="G199" s="209"/>
      <c r="H199" s="212">
        <v>-8.5139999999999993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4" customFormat="1" ht="11.25">
      <c r="B200" s="208"/>
      <c r="C200" s="209"/>
      <c r="D200" s="191" t="s">
        <v>203</v>
      </c>
      <c r="E200" s="210" t="s">
        <v>20</v>
      </c>
      <c r="F200" s="211" t="s">
        <v>726</v>
      </c>
      <c r="G200" s="209"/>
      <c r="H200" s="212">
        <v>3.0419999999999998</v>
      </c>
      <c r="I200" s="213"/>
      <c r="J200" s="213"/>
      <c r="K200" s="209"/>
      <c r="L200" s="209"/>
      <c r="M200" s="214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7"/>
      <c r="AT200" s="218" t="s">
        <v>203</v>
      </c>
      <c r="AU200" s="218" t="s">
        <v>84</v>
      </c>
      <c r="AV200" s="14" t="s">
        <v>84</v>
      </c>
      <c r="AW200" s="14" t="s">
        <v>5</v>
      </c>
      <c r="AX200" s="14" t="s">
        <v>74</v>
      </c>
      <c r="AY200" s="218" t="s">
        <v>189</v>
      </c>
    </row>
    <row r="201" spans="1:65" s="14" customFormat="1" ht="11.25">
      <c r="B201" s="208"/>
      <c r="C201" s="209"/>
      <c r="D201" s="191" t="s">
        <v>203</v>
      </c>
      <c r="E201" s="210" t="s">
        <v>20</v>
      </c>
      <c r="F201" s="211" t="s">
        <v>727</v>
      </c>
      <c r="G201" s="209"/>
      <c r="H201" s="212">
        <v>0.42099999999999999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203</v>
      </c>
      <c r="AU201" s="218" t="s">
        <v>84</v>
      </c>
      <c r="AV201" s="14" t="s">
        <v>84</v>
      </c>
      <c r="AW201" s="14" t="s">
        <v>5</v>
      </c>
      <c r="AX201" s="14" t="s">
        <v>74</v>
      </c>
      <c r="AY201" s="218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728</v>
      </c>
      <c r="G202" s="209"/>
      <c r="H202" s="212">
        <v>-1.44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51.318000000000005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24.2" customHeight="1">
      <c r="A204" s="35"/>
      <c r="B204" s="36"/>
      <c r="C204" s="177" t="s">
        <v>368</v>
      </c>
      <c r="D204" s="177" t="s">
        <v>192</v>
      </c>
      <c r="E204" s="178" t="s">
        <v>487</v>
      </c>
      <c r="F204" s="179" t="s">
        <v>488</v>
      </c>
      <c r="G204" s="180" t="s">
        <v>195</v>
      </c>
      <c r="H204" s="181">
        <v>77.369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729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490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491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492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730</v>
      </c>
      <c r="G208" s="209"/>
      <c r="H208" s="212">
        <v>57.02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3" customFormat="1" ht="11.25">
      <c r="B209" s="198"/>
      <c r="C209" s="199"/>
      <c r="D209" s="191" t="s">
        <v>203</v>
      </c>
      <c r="E209" s="200" t="s">
        <v>20</v>
      </c>
      <c r="F209" s="201" t="s">
        <v>494</v>
      </c>
      <c r="G209" s="199"/>
      <c r="H209" s="200" t="s">
        <v>20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203</v>
      </c>
      <c r="AU209" s="207" t="s">
        <v>84</v>
      </c>
      <c r="AV209" s="13" t="s">
        <v>82</v>
      </c>
      <c r="AW209" s="13" t="s">
        <v>5</v>
      </c>
      <c r="AX209" s="13" t="s">
        <v>74</v>
      </c>
      <c r="AY209" s="207" t="s">
        <v>189</v>
      </c>
    </row>
    <row r="210" spans="1:65" s="14" customFormat="1" ht="11.25">
      <c r="B210" s="208"/>
      <c r="C210" s="209"/>
      <c r="D210" s="191" t="s">
        <v>203</v>
      </c>
      <c r="E210" s="210" t="s">
        <v>20</v>
      </c>
      <c r="F210" s="211" t="s">
        <v>731</v>
      </c>
      <c r="G210" s="209"/>
      <c r="H210" s="212">
        <v>20.349</v>
      </c>
      <c r="I210" s="213"/>
      <c r="J210" s="213"/>
      <c r="K210" s="209"/>
      <c r="L210" s="209"/>
      <c r="M210" s="214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7"/>
      <c r="AT210" s="218" t="s">
        <v>203</v>
      </c>
      <c r="AU210" s="218" t="s">
        <v>84</v>
      </c>
      <c r="AV210" s="14" t="s">
        <v>84</v>
      </c>
      <c r="AW210" s="14" t="s">
        <v>5</v>
      </c>
      <c r="AX210" s="14" t="s">
        <v>74</v>
      </c>
      <c r="AY210" s="218" t="s">
        <v>189</v>
      </c>
    </row>
    <row r="211" spans="1:65" s="15" customFormat="1" ht="11.25">
      <c r="B211" s="219"/>
      <c r="C211" s="220"/>
      <c r="D211" s="191" t="s">
        <v>203</v>
      </c>
      <c r="E211" s="221" t="s">
        <v>20</v>
      </c>
      <c r="F211" s="222" t="s">
        <v>210</v>
      </c>
      <c r="G211" s="220"/>
      <c r="H211" s="223">
        <v>77.369</v>
      </c>
      <c r="I211" s="224"/>
      <c r="J211" s="224"/>
      <c r="K211" s="220"/>
      <c r="L211" s="220"/>
      <c r="M211" s="225"/>
      <c r="N211" s="226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AT211" s="229" t="s">
        <v>203</v>
      </c>
      <c r="AU211" s="229" t="s">
        <v>84</v>
      </c>
      <c r="AV211" s="15" t="s">
        <v>197</v>
      </c>
      <c r="AW211" s="15" t="s">
        <v>5</v>
      </c>
      <c r="AX211" s="15" t="s">
        <v>82</v>
      </c>
      <c r="AY211" s="229" t="s">
        <v>189</v>
      </c>
    </row>
    <row r="212" spans="1:65" s="2" customFormat="1" ht="24.2" customHeight="1">
      <c r="A212" s="35"/>
      <c r="B212" s="36"/>
      <c r="C212" s="177" t="s">
        <v>374</v>
      </c>
      <c r="D212" s="177" t="s">
        <v>192</v>
      </c>
      <c r="E212" s="178" t="s">
        <v>497</v>
      </c>
      <c r="F212" s="179" t="s">
        <v>498</v>
      </c>
      <c r="G212" s="180" t="s">
        <v>357</v>
      </c>
      <c r="H212" s="181">
        <v>54.69</v>
      </c>
      <c r="I212" s="182"/>
      <c r="J212" s="182"/>
      <c r="K212" s="183">
        <f>ROUND(P212*H212,2)</f>
        <v>0</v>
      </c>
      <c r="L212" s="179" t="s">
        <v>196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732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500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2" customFormat="1" ht="11.25">
      <c r="A214" s="35"/>
      <c r="B214" s="36"/>
      <c r="C214" s="37"/>
      <c r="D214" s="196" t="s">
        <v>201</v>
      </c>
      <c r="E214" s="37"/>
      <c r="F214" s="197" t="s">
        <v>501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201</v>
      </c>
      <c r="AU214" s="18" t="s">
        <v>84</v>
      </c>
    </row>
    <row r="215" spans="1:65" s="13" customFormat="1" ht="11.25">
      <c r="B215" s="198"/>
      <c r="C215" s="199"/>
      <c r="D215" s="191" t="s">
        <v>203</v>
      </c>
      <c r="E215" s="200" t="s">
        <v>20</v>
      </c>
      <c r="F215" s="201" t="s">
        <v>609</v>
      </c>
      <c r="G215" s="199"/>
      <c r="H215" s="200" t="s">
        <v>20</v>
      </c>
      <c r="I215" s="202"/>
      <c r="J215" s="202"/>
      <c r="K215" s="199"/>
      <c r="L215" s="199"/>
      <c r="M215" s="203"/>
      <c r="N215" s="204"/>
      <c r="O215" s="205"/>
      <c r="P215" s="205"/>
      <c r="Q215" s="205"/>
      <c r="R215" s="205"/>
      <c r="S215" s="205"/>
      <c r="T215" s="205"/>
      <c r="U215" s="205"/>
      <c r="V215" s="205"/>
      <c r="W215" s="205"/>
      <c r="X215" s="206"/>
      <c r="AT215" s="207" t="s">
        <v>203</v>
      </c>
      <c r="AU215" s="207" t="s">
        <v>84</v>
      </c>
      <c r="AV215" s="13" t="s">
        <v>82</v>
      </c>
      <c r="AW215" s="13" t="s">
        <v>5</v>
      </c>
      <c r="AX215" s="13" t="s">
        <v>74</v>
      </c>
      <c r="AY215" s="207" t="s">
        <v>189</v>
      </c>
    </row>
    <row r="216" spans="1:65" s="14" customFormat="1" ht="11.25">
      <c r="B216" s="208"/>
      <c r="C216" s="209"/>
      <c r="D216" s="191" t="s">
        <v>203</v>
      </c>
      <c r="E216" s="210" t="s">
        <v>20</v>
      </c>
      <c r="F216" s="211" t="s">
        <v>733</v>
      </c>
      <c r="G216" s="209"/>
      <c r="H216" s="212">
        <v>28.59</v>
      </c>
      <c r="I216" s="213"/>
      <c r="J216" s="213"/>
      <c r="K216" s="209"/>
      <c r="L216" s="209"/>
      <c r="M216" s="214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7"/>
      <c r="AT216" s="218" t="s">
        <v>203</v>
      </c>
      <c r="AU216" s="218" t="s">
        <v>84</v>
      </c>
      <c r="AV216" s="14" t="s">
        <v>84</v>
      </c>
      <c r="AW216" s="14" t="s">
        <v>5</v>
      </c>
      <c r="AX216" s="14" t="s">
        <v>74</v>
      </c>
      <c r="AY216" s="218" t="s">
        <v>189</v>
      </c>
    </row>
    <row r="217" spans="1:65" s="13" customFormat="1" ht="11.25">
      <c r="B217" s="198"/>
      <c r="C217" s="199"/>
      <c r="D217" s="191" t="s">
        <v>203</v>
      </c>
      <c r="E217" s="200" t="s">
        <v>20</v>
      </c>
      <c r="F217" s="201" t="s">
        <v>502</v>
      </c>
      <c r="G217" s="199"/>
      <c r="H217" s="200" t="s">
        <v>20</v>
      </c>
      <c r="I217" s="202"/>
      <c r="J217" s="202"/>
      <c r="K217" s="199"/>
      <c r="L217" s="199"/>
      <c r="M217" s="203"/>
      <c r="N217" s="204"/>
      <c r="O217" s="205"/>
      <c r="P217" s="205"/>
      <c r="Q217" s="205"/>
      <c r="R217" s="205"/>
      <c r="S217" s="205"/>
      <c r="T217" s="205"/>
      <c r="U217" s="205"/>
      <c r="V217" s="205"/>
      <c r="W217" s="205"/>
      <c r="X217" s="206"/>
      <c r="AT217" s="207" t="s">
        <v>203</v>
      </c>
      <c r="AU217" s="207" t="s">
        <v>84</v>
      </c>
      <c r="AV217" s="13" t="s">
        <v>82</v>
      </c>
      <c r="AW217" s="13" t="s">
        <v>5</v>
      </c>
      <c r="AX217" s="13" t="s">
        <v>74</v>
      </c>
      <c r="AY217" s="207" t="s">
        <v>189</v>
      </c>
    </row>
    <row r="218" spans="1:65" s="14" customFormat="1" ht="11.25">
      <c r="B218" s="208"/>
      <c r="C218" s="209"/>
      <c r="D218" s="191" t="s">
        <v>203</v>
      </c>
      <c r="E218" s="210" t="s">
        <v>20</v>
      </c>
      <c r="F218" s="211" t="s">
        <v>734</v>
      </c>
      <c r="G218" s="209"/>
      <c r="H218" s="212">
        <v>26.1</v>
      </c>
      <c r="I218" s="213"/>
      <c r="J218" s="213"/>
      <c r="K218" s="209"/>
      <c r="L218" s="209"/>
      <c r="M218" s="214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7"/>
      <c r="AT218" s="218" t="s">
        <v>203</v>
      </c>
      <c r="AU218" s="218" t="s">
        <v>84</v>
      </c>
      <c r="AV218" s="14" t="s">
        <v>84</v>
      </c>
      <c r="AW218" s="14" t="s">
        <v>5</v>
      </c>
      <c r="AX218" s="14" t="s">
        <v>74</v>
      </c>
      <c r="AY218" s="218" t="s">
        <v>189</v>
      </c>
    </row>
    <row r="219" spans="1:65" s="15" customFormat="1" ht="11.25">
      <c r="B219" s="219"/>
      <c r="C219" s="220"/>
      <c r="D219" s="191" t="s">
        <v>203</v>
      </c>
      <c r="E219" s="221" t="s">
        <v>20</v>
      </c>
      <c r="F219" s="222" t="s">
        <v>210</v>
      </c>
      <c r="G219" s="220"/>
      <c r="H219" s="223">
        <v>54.69</v>
      </c>
      <c r="I219" s="224"/>
      <c r="J219" s="224"/>
      <c r="K219" s="220"/>
      <c r="L219" s="220"/>
      <c r="M219" s="225"/>
      <c r="N219" s="226"/>
      <c r="O219" s="227"/>
      <c r="P219" s="227"/>
      <c r="Q219" s="227"/>
      <c r="R219" s="227"/>
      <c r="S219" s="227"/>
      <c r="T219" s="227"/>
      <c r="U219" s="227"/>
      <c r="V219" s="227"/>
      <c r="W219" s="227"/>
      <c r="X219" s="228"/>
      <c r="AT219" s="229" t="s">
        <v>203</v>
      </c>
      <c r="AU219" s="229" t="s">
        <v>84</v>
      </c>
      <c r="AV219" s="15" t="s">
        <v>197</v>
      </c>
      <c r="AW219" s="15" t="s">
        <v>5</v>
      </c>
      <c r="AX219" s="15" t="s">
        <v>82</v>
      </c>
      <c r="AY219" s="229" t="s">
        <v>189</v>
      </c>
    </row>
    <row r="220" spans="1:65" s="2" customFormat="1" ht="24.2" customHeight="1">
      <c r="A220" s="35"/>
      <c r="B220" s="36"/>
      <c r="C220" s="231" t="s">
        <v>382</v>
      </c>
      <c r="D220" s="231" t="s">
        <v>318</v>
      </c>
      <c r="E220" s="232" t="s">
        <v>505</v>
      </c>
      <c r="F220" s="233" t="s">
        <v>506</v>
      </c>
      <c r="G220" s="234" t="s">
        <v>357</v>
      </c>
      <c r="H220" s="235">
        <v>65.628</v>
      </c>
      <c r="I220" s="236"/>
      <c r="J220" s="237"/>
      <c r="K220" s="238">
        <f>ROUND(P220*H220,2)</f>
        <v>0</v>
      </c>
      <c r="L220" s="233" t="s">
        <v>196</v>
      </c>
      <c r="M220" s="239"/>
      <c r="N220" s="240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0</v>
      </c>
      <c r="V220" s="187">
        <f>U220*H220</f>
        <v>0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321</v>
      </c>
      <c r="AT220" s="189" t="s">
        <v>318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735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506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14" customFormat="1" ht="11.25">
      <c r="B222" s="208"/>
      <c r="C222" s="209"/>
      <c r="D222" s="191" t="s">
        <v>203</v>
      </c>
      <c r="E222" s="209"/>
      <c r="F222" s="211" t="s">
        <v>736</v>
      </c>
      <c r="G222" s="209"/>
      <c r="H222" s="212">
        <v>65.628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4</v>
      </c>
      <c r="AX222" s="14" t="s">
        <v>82</v>
      </c>
      <c r="AY222" s="218" t="s">
        <v>189</v>
      </c>
    </row>
    <row r="223" spans="1:65" s="2" customFormat="1" ht="24.2" customHeight="1">
      <c r="A223" s="35"/>
      <c r="B223" s="36"/>
      <c r="C223" s="177" t="s">
        <v>388</v>
      </c>
      <c r="D223" s="177" t="s">
        <v>192</v>
      </c>
      <c r="E223" s="178" t="s">
        <v>613</v>
      </c>
      <c r="F223" s="179" t="s">
        <v>614</v>
      </c>
      <c r="G223" s="180" t="s">
        <v>195</v>
      </c>
      <c r="H223" s="181">
        <v>21.05</v>
      </c>
      <c r="I223" s="182"/>
      <c r="J223" s="182"/>
      <c r="K223" s="183">
        <f>ROUND(P223*H223,2)</f>
        <v>0</v>
      </c>
      <c r="L223" s="179" t="s">
        <v>196</v>
      </c>
      <c r="M223" s="40"/>
      <c r="N223" s="184" t="s">
        <v>20</v>
      </c>
      <c r="O223" s="185" t="s">
        <v>43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0</v>
      </c>
      <c r="V223" s="187">
        <f>U223*H223</f>
        <v>0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126</v>
      </c>
      <c r="AT223" s="189" t="s">
        <v>192</v>
      </c>
      <c r="AU223" s="189" t="s">
        <v>84</v>
      </c>
      <c r="AY223" s="18" t="s">
        <v>189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82</v>
      </c>
      <c r="BK223" s="190">
        <f>ROUND(P223*H223,2)</f>
        <v>0</v>
      </c>
      <c r="BL223" s="18" t="s">
        <v>126</v>
      </c>
      <c r="BM223" s="189" t="s">
        <v>737</v>
      </c>
    </row>
    <row r="224" spans="1:65" s="2" customFormat="1" ht="11.25">
      <c r="A224" s="35"/>
      <c r="B224" s="36"/>
      <c r="C224" s="37"/>
      <c r="D224" s="191" t="s">
        <v>199</v>
      </c>
      <c r="E224" s="37"/>
      <c r="F224" s="192" t="s">
        <v>616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199</v>
      </c>
      <c r="AU224" s="18" t="s">
        <v>84</v>
      </c>
    </row>
    <row r="225" spans="1:65" s="2" customFormat="1" ht="11.25">
      <c r="A225" s="35"/>
      <c r="B225" s="36"/>
      <c r="C225" s="37"/>
      <c r="D225" s="196" t="s">
        <v>201</v>
      </c>
      <c r="E225" s="37"/>
      <c r="F225" s="197" t="s">
        <v>617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201</v>
      </c>
      <c r="AU225" s="18" t="s">
        <v>84</v>
      </c>
    </row>
    <row r="226" spans="1:65" s="13" customFormat="1" ht="11.25">
      <c r="B226" s="198"/>
      <c r="C226" s="199"/>
      <c r="D226" s="191" t="s">
        <v>203</v>
      </c>
      <c r="E226" s="200" t="s">
        <v>20</v>
      </c>
      <c r="F226" s="201" t="s">
        <v>239</v>
      </c>
      <c r="G226" s="199"/>
      <c r="H226" s="200" t="s">
        <v>20</v>
      </c>
      <c r="I226" s="202"/>
      <c r="J226" s="202"/>
      <c r="K226" s="199"/>
      <c r="L226" s="199"/>
      <c r="M226" s="203"/>
      <c r="N226" s="204"/>
      <c r="O226" s="205"/>
      <c r="P226" s="205"/>
      <c r="Q226" s="205"/>
      <c r="R226" s="205"/>
      <c r="S226" s="205"/>
      <c r="T226" s="205"/>
      <c r="U226" s="205"/>
      <c r="V226" s="205"/>
      <c r="W226" s="205"/>
      <c r="X226" s="206"/>
      <c r="AT226" s="207" t="s">
        <v>203</v>
      </c>
      <c r="AU226" s="207" t="s">
        <v>84</v>
      </c>
      <c r="AV226" s="13" t="s">
        <v>82</v>
      </c>
      <c r="AW226" s="13" t="s">
        <v>5</v>
      </c>
      <c r="AX226" s="13" t="s">
        <v>74</v>
      </c>
      <c r="AY226" s="207" t="s">
        <v>189</v>
      </c>
    </row>
    <row r="227" spans="1:65" s="14" customFormat="1" ht="11.25">
      <c r="B227" s="208"/>
      <c r="C227" s="209"/>
      <c r="D227" s="191" t="s">
        <v>203</v>
      </c>
      <c r="E227" s="210" t="s">
        <v>20</v>
      </c>
      <c r="F227" s="211" t="s">
        <v>698</v>
      </c>
      <c r="G227" s="209"/>
      <c r="H227" s="212">
        <v>21.05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203</v>
      </c>
      <c r="AU227" s="218" t="s">
        <v>84</v>
      </c>
      <c r="AV227" s="14" t="s">
        <v>84</v>
      </c>
      <c r="AW227" s="14" t="s">
        <v>5</v>
      </c>
      <c r="AX227" s="14" t="s">
        <v>82</v>
      </c>
      <c r="AY227" s="218" t="s">
        <v>189</v>
      </c>
    </row>
    <row r="228" spans="1:65" s="2" customFormat="1" ht="24.2" customHeight="1">
      <c r="A228" s="35"/>
      <c r="B228" s="36"/>
      <c r="C228" s="231" t="s">
        <v>394</v>
      </c>
      <c r="D228" s="231" t="s">
        <v>318</v>
      </c>
      <c r="E228" s="232" t="s">
        <v>517</v>
      </c>
      <c r="F228" s="233" t="s">
        <v>518</v>
      </c>
      <c r="G228" s="234" t="s">
        <v>195</v>
      </c>
      <c r="H228" s="235">
        <v>22.103000000000002</v>
      </c>
      <c r="I228" s="236"/>
      <c r="J228" s="237"/>
      <c r="K228" s="238">
        <f>ROUND(P228*H228,2)</f>
        <v>0</v>
      </c>
      <c r="L228" s="233" t="s">
        <v>196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321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738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518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14" customFormat="1" ht="11.25">
      <c r="B230" s="208"/>
      <c r="C230" s="209"/>
      <c r="D230" s="191" t="s">
        <v>203</v>
      </c>
      <c r="E230" s="209"/>
      <c r="F230" s="211" t="s">
        <v>739</v>
      </c>
      <c r="G230" s="209"/>
      <c r="H230" s="212">
        <v>22.103000000000002</v>
      </c>
      <c r="I230" s="213"/>
      <c r="J230" s="213"/>
      <c r="K230" s="209"/>
      <c r="L230" s="209"/>
      <c r="M230" s="214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7"/>
      <c r="AT230" s="218" t="s">
        <v>203</v>
      </c>
      <c r="AU230" s="218" t="s">
        <v>84</v>
      </c>
      <c r="AV230" s="14" t="s">
        <v>84</v>
      </c>
      <c r="AW230" s="14" t="s">
        <v>4</v>
      </c>
      <c r="AX230" s="14" t="s">
        <v>82</v>
      </c>
      <c r="AY230" s="218" t="s">
        <v>189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510</v>
      </c>
      <c r="F231" s="179" t="s">
        <v>511</v>
      </c>
      <c r="G231" s="180" t="s">
        <v>195</v>
      </c>
      <c r="H231" s="181">
        <v>9.4600000000000009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740</v>
      </c>
    </row>
    <row r="232" spans="1:65" s="2" customFormat="1" ht="19.5">
      <c r="A232" s="35"/>
      <c r="B232" s="36"/>
      <c r="C232" s="37"/>
      <c r="D232" s="191" t="s">
        <v>199</v>
      </c>
      <c r="E232" s="37"/>
      <c r="F232" s="192" t="s">
        <v>513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514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502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741</v>
      </c>
      <c r="G235" s="209"/>
      <c r="H235" s="212">
        <v>9.4600000000000009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82</v>
      </c>
      <c r="AY235" s="218" t="s">
        <v>189</v>
      </c>
    </row>
    <row r="236" spans="1:65" s="2" customFormat="1" ht="24.2" customHeight="1">
      <c r="A236" s="35"/>
      <c r="B236" s="36"/>
      <c r="C236" s="231" t="s">
        <v>405</v>
      </c>
      <c r="D236" s="231" t="s">
        <v>318</v>
      </c>
      <c r="E236" s="232" t="s">
        <v>517</v>
      </c>
      <c r="F236" s="233" t="s">
        <v>518</v>
      </c>
      <c r="G236" s="234" t="s">
        <v>195</v>
      </c>
      <c r="H236" s="235">
        <v>11.352</v>
      </c>
      <c r="I236" s="236"/>
      <c r="J236" s="237"/>
      <c r="K236" s="238">
        <f>ROUND(P236*H236,2)</f>
        <v>0</v>
      </c>
      <c r="L236" s="233" t="s">
        <v>196</v>
      </c>
      <c r="M236" s="239"/>
      <c r="N236" s="240" t="s">
        <v>20</v>
      </c>
      <c r="O236" s="185" t="s">
        <v>43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321</v>
      </c>
      <c r="AT236" s="189" t="s">
        <v>318</v>
      </c>
      <c r="AU236" s="189" t="s">
        <v>84</v>
      </c>
      <c r="AY236" s="18" t="s">
        <v>189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82</v>
      </c>
      <c r="BK236" s="190">
        <f>ROUND(P236*H236,2)</f>
        <v>0</v>
      </c>
      <c r="BL236" s="18" t="s">
        <v>126</v>
      </c>
      <c r="BM236" s="189" t="s">
        <v>742</v>
      </c>
    </row>
    <row r="237" spans="1:65" s="2" customFormat="1" ht="11.25">
      <c r="A237" s="35"/>
      <c r="B237" s="36"/>
      <c r="C237" s="37"/>
      <c r="D237" s="191" t="s">
        <v>199</v>
      </c>
      <c r="E237" s="37"/>
      <c r="F237" s="192" t="s">
        <v>518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199</v>
      </c>
      <c r="AU237" s="18" t="s">
        <v>84</v>
      </c>
    </row>
    <row r="238" spans="1:65" s="14" customFormat="1" ht="11.25">
      <c r="B238" s="208"/>
      <c r="C238" s="209"/>
      <c r="D238" s="191" t="s">
        <v>203</v>
      </c>
      <c r="E238" s="209"/>
      <c r="F238" s="211" t="s">
        <v>743</v>
      </c>
      <c r="G238" s="209"/>
      <c r="H238" s="212">
        <v>11.352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4</v>
      </c>
      <c r="AX238" s="14" t="s">
        <v>82</v>
      </c>
      <c r="AY238" s="218" t="s">
        <v>189</v>
      </c>
    </row>
    <row r="239" spans="1:65" s="2" customFormat="1" ht="24.2" customHeight="1">
      <c r="A239" s="35"/>
      <c r="B239" s="36"/>
      <c r="C239" s="177" t="s">
        <v>411</v>
      </c>
      <c r="D239" s="177" t="s">
        <v>192</v>
      </c>
      <c r="E239" s="178" t="s">
        <v>522</v>
      </c>
      <c r="F239" s="179" t="s">
        <v>523</v>
      </c>
      <c r="G239" s="180" t="s">
        <v>195</v>
      </c>
      <c r="H239" s="181">
        <v>77.369</v>
      </c>
      <c r="I239" s="182"/>
      <c r="J239" s="182"/>
      <c r="K239" s="183">
        <f>ROUND(P239*H239,2)</f>
        <v>0</v>
      </c>
      <c r="L239" s="179" t="s">
        <v>196</v>
      </c>
      <c r="M239" s="40"/>
      <c r="N239" s="184" t="s">
        <v>20</v>
      </c>
      <c r="O239" s="185" t="s">
        <v>43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2.0000000000000001E-4</v>
      </c>
      <c r="V239" s="187">
        <f>U239*H239</f>
        <v>1.5473800000000001E-2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126</v>
      </c>
      <c r="AT239" s="189" t="s">
        <v>192</v>
      </c>
      <c r="AU239" s="189" t="s">
        <v>84</v>
      </c>
      <c r="AY239" s="18" t="s">
        <v>189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82</v>
      </c>
      <c r="BK239" s="190">
        <f>ROUND(P239*H239,2)</f>
        <v>0</v>
      </c>
      <c r="BL239" s="18" t="s">
        <v>126</v>
      </c>
      <c r="BM239" s="189" t="s">
        <v>744</v>
      </c>
    </row>
    <row r="240" spans="1:65" s="2" customFormat="1" ht="11.25">
      <c r="A240" s="35"/>
      <c r="B240" s="36"/>
      <c r="C240" s="37"/>
      <c r="D240" s="191" t="s">
        <v>199</v>
      </c>
      <c r="E240" s="37"/>
      <c r="F240" s="192" t="s">
        <v>525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199</v>
      </c>
      <c r="AU240" s="18" t="s">
        <v>84</v>
      </c>
    </row>
    <row r="241" spans="1:65" s="2" customFormat="1" ht="11.25">
      <c r="A241" s="35"/>
      <c r="B241" s="36"/>
      <c r="C241" s="37"/>
      <c r="D241" s="196" t="s">
        <v>201</v>
      </c>
      <c r="E241" s="37"/>
      <c r="F241" s="197" t="s">
        <v>526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201</v>
      </c>
      <c r="AU241" s="18" t="s">
        <v>84</v>
      </c>
    </row>
    <row r="242" spans="1:65" s="2" customFormat="1" ht="24.2" customHeight="1">
      <c r="A242" s="35"/>
      <c r="B242" s="36"/>
      <c r="C242" s="177" t="s">
        <v>417</v>
      </c>
      <c r="D242" s="177" t="s">
        <v>192</v>
      </c>
      <c r="E242" s="178" t="s">
        <v>528</v>
      </c>
      <c r="F242" s="179" t="s">
        <v>529</v>
      </c>
      <c r="G242" s="180" t="s">
        <v>195</v>
      </c>
      <c r="H242" s="181">
        <v>77.369</v>
      </c>
      <c r="I242" s="182"/>
      <c r="J242" s="182"/>
      <c r="K242" s="183">
        <f>ROUND(P242*H242,2)</f>
        <v>0</v>
      </c>
      <c r="L242" s="179" t="s">
        <v>196</v>
      </c>
      <c r="M242" s="40"/>
      <c r="N242" s="184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2.5999999999999998E-4</v>
      </c>
      <c r="V242" s="187">
        <f>U242*H242</f>
        <v>2.0115939999999999E-2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126</v>
      </c>
      <c r="AT242" s="189" t="s">
        <v>192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126</v>
      </c>
      <c r="BM242" s="189" t="s">
        <v>745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531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2" customFormat="1" ht="11.25">
      <c r="A244" s="35"/>
      <c r="B244" s="36"/>
      <c r="C244" s="37"/>
      <c r="D244" s="196" t="s">
        <v>201</v>
      </c>
      <c r="E244" s="37"/>
      <c r="F244" s="197" t="s">
        <v>532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201</v>
      </c>
      <c r="AU244" s="18" t="s">
        <v>84</v>
      </c>
    </row>
    <row r="245" spans="1:65" s="2" customFormat="1" ht="24">
      <c r="A245" s="35"/>
      <c r="B245" s="36"/>
      <c r="C245" s="177" t="s">
        <v>423</v>
      </c>
      <c r="D245" s="177" t="s">
        <v>192</v>
      </c>
      <c r="E245" s="178" t="s">
        <v>534</v>
      </c>
      <c r="F245" s="179" t="s">
        <v>535</v>
      </c>
      <c r="G245" s="180" t="s">
        <v>195</v>
      </c>
      <c r="H245" s="181">
        <v>77.369</v>
      </c>
      <c r="I245" s="182"/>
      <c r="J245" s="182"/>
      <c r="K245" s="183">
        <f>ROUND(P245*H245,2)</f>
        <v>0</v>
      </c>
      <c r="L245" s="179" t="s">
        <v>196</v>
      </c>
      <c r="M245" s="40"/>
      <c r="N245" s="184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2.0000000000000002E-5</v>
      </c>
      <c r="V245" s="187">
        <f>U245*H245</f>
        <v>1.5473800000000001E-3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126</v>
      </c>
      <c r="AT245" s="189" t="s">
        <v>192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126</v>
      </c>
      <c r="BM245" s="189" t="s">
        <v>746</v>
      </c>
    </row>
    <row r="246" spans="1:65" s="2" customFormat="1" ht="19.5">
      <c r="A246" s="35"/>
      <c r="B246" s="36"/>
      <c r="C246" s="37"/>
      <c r="D246" s="191" t="s">
        <v>199</v>
      </c>
      <c r="E246" s="37"/>
      <c r="F246" s="192" t="s">
        <v>537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2" customFormat="1" ht="11.25">
      <c r="A247" s="35"/>
      <c r="B247" s="36"/>
      <c r="C247" s="37"/>
      <c r="D247" s="196" t="s">
        <v>201</v>
      </c>
      <c r="E247" s="37"/>
      <c r="F247" s="197" t="s">
        <v>538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201</v>
      </c>
      <c r="AU247" s="18" t="s">
        <v>84</v>
      </c>
    </row>
    <row r="248" spans="1:65" s="12" customFormat="1" ht="25.9" customHeight="1">
      <c r="B248" s="160"/>
      <c r="C248" s="161"/>
      <c r="D248" s="162" t="s">
        <v>73</v>
      </c>
      <c r="E248" s="163" t="s">
        <v>539</v>
      </c>
      <c r="F248" s="163" t="s">
        <v>540</v>
      </c>
      <c r="G248" s="161"/>
      <c r="H248" s="161"/>
      <c r="I248" s="164"/>
      <c r="J248" s="164"/>
      <c r="K248" s="165">
        <f>BK248</f>
        <v>0</v>
      </c>
      <c r="L248" s="161"/>
      <c r="M248" s="166"/>
      <c r="N248" s="167"/>
      <c r="O248" s="168"/>
      <c r="P248" s="168"/>
      <c r="Q248" s="169">
        <f>Q249</f>
        <v>0</v>
      </c>
      <c r="R248" s="169">
        <f>R249</f>
        <v>0</v>
      </c>
      <c r="S248" s="168"/>
      <c r="T248" s="170">
        <f>T249</f>
        <v>0</v>
      </c>
      <c r="U248" s="168"/>
      <c r="V248" s="170">
        <f>V249</f>
        <v>0</v>
      </c>
      <c r="W248" s="168"/>
      <c r="X248" s="171">
        <f>X249</f>
        <v>0</v>
      </c>
      <c r="AR248" s="172" t="s">
        <v>233</v>
      </c>
      <c r="AT248" s="173" t="s">
        <v>73</v>
      </c>
      <c r="AU248" s="173" t="s">
        <v>74</v>
      </c>
      <c r="AY248" s="172" t="s">
        <v>189</v>
      </c>
      <c r="BK248" s="174">
        <f>BK249</f>
        <v>0</v>
      </c>
    </row>
    <row r="249" spans="1:65" s="12" customFormat="1" ht="22.9" customHeight="1">
      <c r="B249" s="160"/>
      <c r="C249" s="161"/>
      <c r="D249" s="162" t="s">
        <v>73</v>
      </c>
      <c r="E249" s="175" t="s">
        <v>541</v>
      </c>
      <c r="F249" s="175" t="s">
        <v>542</v>
      </c>
      <c r="G249" s="161"/>
      <c r="H249" s="161"/>
      <c r="I249" s="164"/>
      <c r="J249" s="164"/>
      <c r="K249" s="176">
        <f>BK249</f>
        <v>0</v>
      </c>
      <c r="L249" s="161"/>
      <c r="M249" s="166"/>
      <c r="N249" s="167"/>
      <c r="O249" s="168"/>
      <c r="P249" s="168"/>
      <c r="Q249" s="169">
        <f>SUM(Q250:Q255)</f>
        <v>0</v>
      </c>
      <c r="R249" s="169">
        <f>SUM(R250:R255)</f>
        <v>0</v>
      </c>
      <c r="S249" s="168"/>
      <c r="T249" s="170">
        <f>SUM(T250:T255)</f>
        <v>0</v>
      </c>
      <c r="U249" s="168"/>
      <c r="V249" s="170">
        <f>SUM(V250:V255)</f>
        <v>0</v>
      </c>
      <c r="W249" s="168"/>
      <c r="X249" s="171">
        <f>SUM(X250:X255)</f>
        <v>0</v>
      </c>
      <c r="AR249" s="172" t="s">
        <v>233</v>
      </c>
      <c r="AT249" s="173" t="s">
        <v>73</v>
      </c>
      <c r="AU249" s="173" t="s">
        <v>82</v>
      </c>
      <c r="AY249" s="172" t="s">
        <v>189</v>
      </c>
      <c r="BK249" s="174">
        <f>SUM(BK250:BK255)</f>
        <v>0</v>
      </c>
    </row>
    <row r="250" spans="1:65" s="2" customFormat="1" ht="16.5" customHeight="1">
      <c r="A250" s="35"/>
      <c r="B250" s="36"/>
      <c r="C250" s="177" t="s">
        <v>431</v>
      </c>
      <c r="D250" s="177" t="s">
        <v>192</v>
      </c>
      <c r="E250" s="178" t="s">
        <v>544</v>
      </c>
      <c r="F250" s="179" t="s">
        <v>20</v>
      </c>
      <c r="G250" s="180" t="s">
        <v>469</v>
      </c>
      <c r="H250" s="181">
        <v>1</v>
      </c>
      <c r="I250" s="182"/>
      <c r="J250" s="182"/>
      <c r="K250" s="183">
        <f>ROUND(P250*H250,2)</f>
        <v>0</v>
      </c>
      <c r="L250" s="179" t="s">
        <v>20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747</v>
      </c>
    </row>
    <row r="251" spans="1:65" s="2" customFormat="1" ht="11.25">
      <c r="A251" s="35"/>
      <c r="B251" s="36"/>
      <c r="C251" s="37"/>
      <c r="D251" s="191" t="s">
        <v>199</v>
      </c>
      <c r="E251" s="37"/>
      <c r="F251" s="192" t="s">
        <v>748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6.5" customHeight="1">
      <c r="A252" s="35"/>
      <c r="B252" s="36"/>
      <c r="C252" s="177" t="s">
        <v>439</v>
      </c>
      <c r="D252" s="177" t="s">
        <v>192</v>
      </c>
      <c r="E252" s="178" t="s">
        <v>548</v>
      </c>
      <c r="F252" s="179" t="s">
        <v>20</v>
      </c>
      <c r="G252" s="180" t="s">
        <v>469</v>
      </c>
      <c r="H252" s="181">
        <v>1</v>
      </c>
      <c r="I252" s="182"/>
      <c r="J252" s="182"/>
      <c r="K252" s="183">
        <f>ROUND(P252*H252,2)</f>
        <v>0</v>
      </c>
      <c r="L252" s="179" t="s">
        <v>20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0</v>
      </c>
      <c r="V252" s="187">
        <f>U252*H252</f>
        <v>0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197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197</v>
      </c>
      <c r="BM252" s="189" t="s">
        <v>749</v>
      </c>
    </row>
    <row r="253" spans="1:65" s="2" customFormat="1" ht="11.25">
      <c r="A253" s="35"/>
      <c r="B253" s="36"/>
      <c r="C253" s="37"/>
      <c r="D253" s="191" t="s">
        <v>199</v>
      </c>
      <c r="E253" s="37"/>
      <c r="F253" s="192" t="s">
        <v>750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6.5" customHeight="1">
      <c r="A254" s="35"/>
      <c r="B254" s="36"/>
      <c r="C254" s="177" t="s">
        <v>445</v>
      </c>
      <c r="D254" s="177" t="s">
        <v>192</v>
      </c>
      <c r="E254" s="178" t="s">
        <v>552</v>
      </c>
      <c r="F254" s="179" t="s">
        <v>20</v>
      </c>
      <c r="G254" s="180" t="s">
        <v>469</v>
      </c>
      <c r="H254" s="181">
        <v>1</v>
      </c>
      <c r="I254" s="182"/>
      <c r="J254" s="182"/>
      <c r="K254" s="183">
        <f>ROUND(P254*H254,2)</f>
        <v>0</v>
      </c>
      <c r="L254" s="179" t="s">
        <v>20</v>
      </c>
      <c r="M254" s="40"/>
      <c r="N254" s="184" t="s">
        <v>20</v>
      </c>
      <c r="O254" s="185" t="s">
        <v>43</v>
      </c>
      <c r="P254" s="186">
        <f>I254+J254</f>
        <v>0</v>
      </c>
      <c r="Q254" s="186">
        <f>ROUND(I254*H254,2)</f>
        <v>0</v>
      </c>
      <c r="R254" s="186">
        <f>ROUND(J254*H254,2)</f>
        <v>0</v>
      </c>
      <c r="S254" s="65"/>
      <c r="T254" s="187">
        <f>S254*H254</f>
        <v>0</v>
      </c>
      <c r="U254" s="187">
        <v>0</v>
      </c>
      <c r="V254" s="187">
        <f>U254*H254</f>
        <v>0</v>
      </c>
      <c r="W254" s="187">
        <v>0</v>
      </c>
      <c r="X254" s="188">
        <f>W254*H254</f>
        <v>0</v>
      </c>
      <c r="Y254" s="35"/>
      <c r="Z254" s="35"/>
      <c r="AA254" s="35"/>
      <c r="AB254" s="35"/>
      <c r="AC254" s="35"/>
      <c r="AD254" s="35"/>
      <c r="AE254" s="35"/>
      <c r="AR254" s="189" t="s">
        <v>197</v>
      </c>
      <c r="AT254" s="189" t="s">
        <v>192</v>
      </c>
      <c r="AU254" s="189" t="s">
        <v>84</v>
      </c>
      <c r="AY254" s="18" t="s">
        <v>189</v>
      </c>
      <c r="BE254" s="190">
        <f>IF(O254="základní",K254,0)</f>
        <v>0</v>
      </c>
      <c r="BF254" s="190">
        <f>IF(O254="snížená",K254,0)</f>
        <v>0</v>
      </c>
      <c r="BG254" s="190">
        <f>IF(O254="zákl. přenesená",K254,0)</f>
        <v>0</v>
      </c>
      <c r="BH254" s="190">
        <f>IF(O254="sníž. přenesená",K254,0)</f>
        <v>0</v>
      </c>
      <c r="BI254" s="190">
        <f>IF(O254="nulová",K254,0)</f>
        <v>0</v>
      </c>
      <c r="BJ254" s="18" t="s">
        <v>82</v>
      </c>
      <c r="BK254" s="190">
        <f>ROUND(P254*H254,2)</f>
        <v>0</v>
      </c>
      <c r="BL254" s="18" t="s">
        <v>197</v>
      </c>
      <c r="BM254" s="189" t="s">
        <v>751</v>
      </c>
    </row>
    <row r="255" spans="1:65" s="2" customFormat="1" ht="11.25">
      <c r="A255" s="35"/>
      <c r="B255" s="36"/>
      <c r="C255" s="37"/>
      <c r="D255" s="191" t="s">
        <v>199</v>
      </c>
      <c r="E255" s="37"/>
      <c r="F255" s="192" t="s">
        <v>554</v>
      </c>
      <c r="G255" s="37"/>
      <c r="H255" s="37"/>
      <c r="I255" s="193"/>
      <c r="J255" s="193"/>
      <c r="K255" s="37"/>
      <c r="L255" s="37"/>
      <c r="M255" s="40"/>
      <c r="N255" s="241"/>
      <c r="O255" s="242"/>
      <c r="P255" s="243"/>
      <c r="Q255" s="243"/>
      <c r="R255" s="243"/>
      <c r="S255" s="243"/>
      <c r="T255" s="243"/>
      <c r="U255" s="243"/>
      <c r="V255" s="243"/>
      <c r="W255" s="243"/>
      <c r="X255" s="244"/>
      <c r="Y255" s="35"/>
      <c r="Z255" s="35"/>
      <c r="AA255" s="35"/>
      <c r="AB255" s="35"/>
      <c r="AC255" s="35"/>
      <c r="AD255" s="35"/>
      <c r="AE255" s="35"/>
      <c r="AT255" s="18" t="s">
        <v>199</v>
      </c>
      <c r="AU255" s="18" t="s">
        <v>84</v>
      </c>
    </row>
    <row r="256" spans="1:65" s="2" customFormat="1" ht="6.95" customHeight="1">
      <c r="A256" s="35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0"/>
      <c r="N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algorithmName="SHA-512" hashValue="aEVdpK+IDxVRwHkCXMnAGQdOvHbtyIybPi6UXvo+P58yd/DxeSOtoDun2+rqDW1yrYAZ7SKr+5bnGFe5O+oStA==" saltValue="uypaIRh0p87+qZISotMdpAfP8AHFU8WGQom4wqWpEbZdPo4yHBIgdxUw/S+Uxrbddr0YSnu3gK5XJ3zMMFnDjQ==" spinCount="100000" sheet="1" objects="1" scenarios="1" formatColumns="0" formatRows="0" autoFilter="0"/>
  <autoFilter ref="C92:L255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7" r:id="rId3"/>
    <hyperlink ref="F122" r:id="rId4"/>
    <hyperlink ref="F128" r:id="rId5"/>
    <hyperlink ref="F131" r:id="rId6"/>
    <hyperlink ref="F134" r:id="rId7"/>
    <hyperlink ref="F137" r:id="rId8"/>
    <hyperlink ref="F141" r:id="rId9"/>
    <hyperlink ref="F145" r:id="rId10"/>
    <hyperlink ref="F150" r:id="rId11"/>
    <hyperlink ref="F154" r:id="rId12"/>
    <hyperlink ref="F158" r:id="rId13"/>
    <hyperlink ref="F161" r:id="rId14"/>
    <hyperlink ref="F166" r:id="rId15"/>
    <hyperlink ref="F171" r:id="rId16"/>
    <hyperlink ref="F176" r:id="rId17"/>
    <hyperlink ref="F180" r:id="rId18"/>
    <hyperlink ref="F185" r:id="rId19"/>
    <hyperlink ref="F188" r:id="rId20"/>
    <hyperlink ref="F196" r:id="rId21"/>
    <hyperlink ref="F206" r:id="rId22"/>
    <hyperlink ref="F214" r:id="rId23"/>
    <hyperlink ref="F225" r:id="rId24"/>
    <hyperlink ref="F233" r:id="rId25"/>
    <hyperlink ref="F241" r:id="rId26"/>
    <hyperlink ref="F244" r:id="rId27"/>
    <hyperlink ref="F247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752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05 - Místnost č. 5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05 - Místnost č. 5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2.6766304000000001</v>
      </c>
      <c r="W94" s="73"/>
      <c r="X94" s="158">
        <f>X95+X170+X323</f>
        <v>0.83937761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1.0540063000000002</v>
      </c>
      <c r="W95" s="168"/>
      <c r="X95" s="171">
        <f>X96+X115+X149+X166</f>
        <v>0.65060200000000001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1.0446291000000001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55.813000000000002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0.31813410000000003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753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754</v>
      </c>
      <c r="G101" s="209"/>
      <c r="H101" s="212">
        <v>56.448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755</v>
      </c>
      <c r="G105" s="209"/>
      <c r="H105" s="212">
        <v>6.2080000000000002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55.812999999999995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42.734999999999999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0.726495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756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757</v>
      </c>
      <c r="G111" s="209"/>
      <c r="H111" s="212">
        <v>45.936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42.734999999999999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9.3771999999999987E-3</v>
      </c>
      <c r="W115" s="168"/>
      <c r="X115" s="171">
        <f>SUM(X116:X148)</f>
        <v>0.65060200000000001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758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55.813000000000002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0.22325200000000001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759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754</v>
      </c>
      <c r="G122" s="209"/>
      <c r="H122" s="212">
        <v>56.448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755</v>
      </c>
      <c r="G126" s="209"/>
      <c r="H126" s="212">
        <v>6.2080000000000002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55.812999999999995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42.734999999999999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0.42735000000000001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760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757</v>
      </c>
      <c r="G132" s="209"/>
      <c r="H132" s="212">
        <v>45.936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42.734999999999999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761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55.16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7.1707999999999989E-3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762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763</v>
      </c>
      <c r="G143" s="209"/>
      <c r="H143" s="212">
        <v>55.16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55.16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2.2063999999999999E-3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764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763</v>
      </c>
      <c r="G148" s="209"/>
      <c r="H148" s="212">
        <v>55.16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0.83899999999999997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765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0.83899999999999997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766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0.83899999999999997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767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5.0339999999999998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768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769</v>
      </c>
      <c r="G162" s="209"/>
      <c r="H162" s="212">
        <v>5.0339999999999998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0.83899999999999997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770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1.054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771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1.6226240999999999</v>
      </c>
      <c r="W170" s="168"/>
      <c r="X170" s="171">
        <f>X171+X180+X204+X252+X279</f>
        <v>0.18877560999999998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0.63052040000000009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51.682000000000002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0.63052040000000009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772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773</v>
      </c>
      <c r="G176" s="209"/>
      <c r="H176" s="212">
        <v>51.682000000000002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774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775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776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777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778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779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780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781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782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783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0.86906510000000003</v>
      </c>
      <c r="W204" s="168"/>
      <c r="X204" s="171">
        <f>SUM(X205:X251)</f>
        <v>0.14740399999999998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55.16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0.13789999999999999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784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763</v>
      </c>
      <c r="G209" s="209"/>
      <c r="H209" s="212">
        <v>55.16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31.68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9.5039999999999986E-3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785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786</v>
      </c>
      <c r="G213" s="209"/>
      <c r="H213" s="212">
        <v>31.68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55.16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787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55.16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788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110.32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3.3095999999999998E-3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789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763</v>
      </c>
      <c r="G224" s="209"/>
      <c r="H224" s="212">
        <v>55.16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763</v>
      </c>
      <c r="G226" s="209"/>
      <c r="H226" s="212">
        <v>55.16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110.32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55.16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0.66191999999999995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790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55.16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1.6547999999999997E-2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791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63.433999999999997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0.17951822000000001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792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793</v>
      </c>
      <c r="G236" s="209"/>
      <c r="H236" s="212">
        <v>63.433999999999997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31.68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3.168E-4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794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33.264000000000003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7.3180800000000011E-3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795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796</v>
      </c>
      <c r="G242" s="209"/>
      <c r="H242" s="212">
        <v>33.264000000000003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797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798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799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800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801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802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42.734999999999999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803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804</v>
      </c>
      <c r="G268" s="209"/>
      <c r="H268" s="212">
        <v>42.734999999999999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42.734999999999999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805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757</v>
      </c>
      <c r="G271" s="209"/>
      <c r="H271" s="212">
        <v>45.936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42.734999999999999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806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807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0.10182860000000001</v>
      </c>
      <c r="W279" s="168"/>
      <c r="X279" s="171">
        <f>SUM(X280:X322)</f>
        <v>1.5571610000000001E-2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50.231000000000002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5.0231000000000005E-2</v>
      </c>
      <c r="W280" s="187">
        <v>3.1E-4</v>
      </c>
      <c r="X280" s="188">
        <f>W280*H280</f>
        <v>1.5571610000000001E-2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808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809</v>
      </c>
      <c r="G284" s="209"/>
      <c r="H284" s="212">
        <v>50.802999999999997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810</v>
      </c>
      <c r="G288" s="209"/>
      <c r="H288" s="212">
        <v>5.5869999999999997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50.230999999999995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107.495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811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812</v>
      </c>
      <c r="G294" s="209"/>
      <c r="H294" s="212">
        <v>55.813000000000002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813</v>
      </c>
      <c r="G296" s="209"/>
      <c r="H296" s="212">
        <v>51.682000000000002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107.495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814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815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816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817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107.495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2.1499000000000001E-2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818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107.495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2.79487E-2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819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107.495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2.1499000000000002E-3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820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821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823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825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K8Tlamr0gqCExPj5YfhOnHYgDaqFysMHYcY+oB5wybUhUs918SqB42JJH8NJyb58GDqnkL+WEglhddFPcI5fkA==" saltValue="zWmve61zZ3LDC3EEXju/h36NBPeSbMb9LalZA4Na2iD3MqgyKfDheDJ29aa1aTU4Rnp6OiHOy1j+IuyAJ6uvPg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826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ROUND((SUM(BE93:BE295)),  2)</f>
        <v>0</v>
      </c>
      <c r="G35" s="35"/>
      <c r="H35" s="35"/>
      <c r="I35" s="120">
        <v>0.21</v>
      </c>
      <c r="J35" s="35"/>
      <c r="K35" s="115">
        <f>ROUND(((SUM(BE93:BE295))*I35),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ROUND((SUM(BF93:BF295)),  2)</f>
        <v>0</v>
      </c>
      <c r="G36" s="35"/>
      <c r="H36" s="35"/>
      <c r="I36" s="120">
        <v>0.15</v>
      </c>
      <c r="J36" s="35"/>
      <c r="K36" s="115">
        <f>ROUND(((SUM(BF93:BF295))*I36),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ROUND((SUM(BG93:BG295)),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ROUND((SUM(BH93:BH295)),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ROUND((SUM(BI93:BI295)),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06 - Místnost č. 6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Q114</f>
        <v>0</v>
      </c>
      <c r="J64" s="146">
        <f>R114</f>
        <v>0</v>
      </c>
      <c r="K64" s="146">
        <f>K114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Q148</f>
        <v>0</v>
      </c>
      <c r="J65" s="146">
        <f>R148</f>
        <v>0</v>
      </c>
      <c r="K65" s="146">
        <f>K148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Q165</f>
        <v>0</v>
      </c>
      <c r="J66" s="146">
        <f>R165</f>
        <v>0</v>
      </c>
      <c r="K66" s="146">
        <f>K165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Q169</f>
        <v>0</v>
      </c>
      <c r="J67" s="140">
        <f>R169</f>
        <v>0</v>
      </c>
      <c r="K67" s="140">
        <f>K169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Q170</f>
        <v>0</v>
      </c>
      <c r="J68" s="146">
        <f>R170</f>
        <v>0</v>
      </c>
      <c r="K68" s="146">
        <f>K170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Q178</f>
        <v>0</v>
      </c>
      <c r="J69" s="146">
        <f>R178</f>
        <v>0</v>
      </c>
      <c r="K69" s="146">
        <f>K178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Q202</f>
        <v>0</v>
      </c>
      <c r="J70" s="146">
        <f>R202</f>
        <v>0</v>
      </c>
      <c r="K70" s="146">
        <f>K202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Q233</f>
        <v>0</v>
      </c>
      <c r="J71" s="146">
        <f>R233</f>
        <v>0</v>
      </c>
      <c r="K71" s="146">
        <f>K233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Q288</f>
        <v>0</v>
      </c>
      <c r="J72" s="140">
        <f>R288</f>
        <v>0</v>
      </c>
      <c r="K72" s="140">
        <f>K288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Q289</f>
        <v>0</v>
      </c>
      <c r="J73" s="146">
        <f>R289</f>
        <v>0</v>
      </c>
      <c r="K73" s="146">
        <f>K289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06 - Místnost č. 6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Q94+Q169+Q288</f>
        <v>0</v>
      </c>
      <c r="R93" s="156">
        <f>R94+R169+R288</f>
        <v>0</v>
      </c>
      <c r="S93" s="73"/>
      <c r="T93" s="157">
        <f>T94+T169+T288</f>
        <v>0</v>
      </c>
      <c r="U93" s="73"/>
      <c r="V93" s="157">
        <f>V94+V169+V288</f>
        <v>2.2050095000000001</v>
      </c>
      <c r="W93" s="73"/>
      <c r="X93" s="158">
        <f>X94+X169+X288</f>
        <v>0.78472250999999993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BK94+BK169+BK288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Q95+Q114+Q148+Q165</f>
        <v>0</v>
      </c>
      <c r="R94" s="169">
        <f>R95+R114+R148+R165</f>
        <v>0</v>
      </c>
      <c r="S94" s="168"/>
      <c r="T94" s="170">
        <f>T95+T114+T148+T165</f>
        <v>0</v>
      </c>
      <c r="U94" s="168"/>
      <c r="V94" s="170">
        <f>V95+V114+V148+V165</f>
        <v>1.1309129</v>
      </c>
      <c r="W94" s="168"/>
      <c r="X94" s="171">
        <f>X95+X114+X148+X165</f>
        <v>0.69616199999999995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BK95+BK114+BK148+BK165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SUM(Q96:Q113)</f>
        <v>0</v>
      </c>
      <c r="R95" s="169">
        <f>SUM(R96:R113)</f>
        <v>0</v>
      </c>
      <c r="S95" s="168"/>
      <c r="T95" s="170">
        <f>SUM(T96:T113)</f>
        <v>0</v>
      </c>
      <c r="U95" s="168"/>
      <c r="V95" s="170">
        <f>SUM(V96:V113)</f>
        <v>1.1181816</v>
      </c>
      <c r="W95" s="168"/>
      <c r="X95" s="171">
        <f>SUM(X96:X113)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SUM(BK96:BK113)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59.357999999999997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0.33834059999999999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827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828</v>
      </c>
      <c r="G100" s="209"/>
      <c r="H100" s="212">
        <v>69.197000000000003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829</v>
      </c>
      <c r="G101" s="209"/>
      <c r="H101" s="212">
        <v>-14.08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830</v>
      </c>
      <c r="G102" s="209"/>
      <c r="H102" s="212">
        <v>5.6159999999999997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831</v>
      </c>
      <c r="G103" s="209"/>
      <c r="H103" s="212">
        <v>-0.99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832</v>
      </c>
      <c r="G104" s="209"/>
      <c r="H104" s="212">
        <v>-0.38500000000000001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59.358000000000004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2" customFormat="1" ht="24.2" customHeight="1">
      <c r="A106" s="35"/>
      <c r="B106" s="36"/>
      <c r="C106" s="177" t="s">
        <v>84</v>
      </c>
      <c r="D106" s="177" t="s">
        <v>192</v>
      </c>
      <c r="E106" s="178" t="s">
        <v>211</v>
      </c>
      <c r="F106" s="179" t="s">
        <v>212</v>
      </c>
      <c r="G106" s="180" t="s">
        <v>195</v>
      </c>
      <c r="H106" s="181">
        <v>45.872999999999998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1.7000000000000001E-2</v>
      </c>
      <c r="V106" s="187">
        <f>U106*H106</f>
        <v>0.77984100000000001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833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214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215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3" customFormat="1" ht="11.25">
      <c r="B109" s="198"/>
      <c r="C109" s="199"/>
      <c r="D109" s="191" t="s">
        <v>203</v>
      </c>
      <c r="E109" s="200" t="s">
        <v>20</v>
      </c>
      <c r="F109" s="201" t="s">
        <v>216</v>
      </c>
      <c r="G109" s="199"/>
      <c r="H109" s="200" t="s">
        <v>20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203</v>
      </c>
      <c r="AU109" s="207" t="s">
        <v>84</v>
      </c>
      <c r="AV109" s="13" t="s">
        <v>82</v>
      </c>
      <c r="AW109" s="13" t="s">
        <v>5</v>
      </c>
      <c r="AX109" s="13" t="s">
        <v>74</v>
      </c>
      <c r="AY109" s="207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834</v>
      </c>
      <c r="G110" s="209"/>
      <c r="H110" s="212">
        <v>50.140999999999998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835</v>
      </c>
      <c r="G111" s="209"/>
      <c r="H111" s="212">
        <v>-4.84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836</v>
      </c>
      <c r="G112" s="209"/>
      <c r="H112" s="212">
        <v>0.57199999999999995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5" customFormat="1" ht="11.25">
      <c r="B113" s="219"/>
      <c r="C113" s="220"/>
      <c r="D113" s="191" t="s">
        <v>203</v>
      </c>
      <c r="E113" s="221" t="s">
        <v>20</v>
      </c>
      <c r="F113" s="222" t="s">
        <v>210</v>
      </c>
      <c r="G113" s="220"/>
      <c r="H113" s="223">
        <v>45.873000000000005</v>
      </c>
      <c r="I113" s="224"/>
      <c r="J113" s="224"/>
      <c r="K113" s="220"/>
      <c r="L113" s="220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AT113" s="229" t="s">
        <v>203</v>
      </c>
      <c r="AU113" s="229" t="s">
        <v>84</v>
      </c>
      <c r="AV113" s="15" t="s">
        <v>197</v>
      </c>
      <c r="AW113" s="15" t="s">
        <v>5</v>
      </c>
      <c r="AX113" s="15" t="s">
        <v>82</v>
      </c>
      <c r="AY113" s="229" t="s">
        <v>189</v>
      </c>
    </row>
    <row r="114" spans="1:65" s="12" customFormat="1" ht="22.9" customHeight="1">
      <c r="B114" s="160"/>
      <c r="C114" s="161"/>
      <c r="D114" s="162" t="s">
        <v>73</v>
      </c>
      <c r="E114" s="175" t="s">
        <v>220</v>
      </c>
      <c r="F114" s="175" t="s">
        <v>221</v>
      </c>
      <c r="G114" s="161"/>
      <c r="H114" s="161"/>
      <c r="I114" s="164"/>
      <c r="J114" s="164"/>
      <c r="K114" s="176">
        <f>BK114</f>
        <v>0</v>
      </c>
      <c r="L114" s="161"/>
      <c r="M114" s="166"/>
      <c r="N114" s="167"/>
      <c r="O114" s="168"/>
      <c r="P114" s="168"/>
      <c r="Q114" s="169">
        <f>SUM(Q115:Q147)</f>
        <v>0</v>
      </c>
      <c r="R114" s="169">
        <f>SUM(R115:R147)</f>
        <v>0</v>
      </c>
      <c r="S114" s="168"/>
      <c r="T114" s="170">
        <f>SUM(T115:T147)</f>
        <v>0</v>
      </c>
      <c r="U114" s="168"/>
      <c r="V114" s="170">
        <f>SUM(V115:V147)</f>
        <v>1.2731300000000001E-2</v>
      </c>
      <c r="W114" s="168"/>
      <c r="X114" s="171">
        <f>SUM(X115:X147)</f>
        <v>0.69616199999999995</v>
      </c>
      <c r="AR114" s="172" t="s">
        <v>82</v>
      </c>
      <c r="AT114" s="173" t="s">
        <v>73</v>
      </c>
      <c r="AU114" s="173" t="s">
        <v>82</v>
      </c>
      <c r="AY114" s="172" t="s">
        <v>189</v>
      </c>
      <c r="BK114" s="174">
        <f>SUM(BK115:BK147)</f>
        <v>0</v>
      </c>
    </row>
    <row r="115" spans="1:65" s="2" customFormat="1" ht="16.5" customHeight="1">
      <c r="A115" s="35"/>
      <c r="B115" s="36"/>
      <c r="C115" s="177" t="s">
        <v>222</v>
      </c>
      <c r="D115" s="177" t="s">
        <v>192</v>
      </c>
      <c r="E115" s="178" t="s">
        <v>561</v>
      </c>
      <c r="F115" s="179" t="s">
        <v>20</v>
      </c>
      <c r="G115" s="180" t="s">
        <v>469</v>
      </c>
      <c r="H115" s="181">
        <v>1</v>
      </c>
      <c r="I115" s="182"/>
      <c r="J115" s="182"/>
      <c r="K115" s="183">
        <f>ROUND(P115*H115,2)</f>
        <v>0</v>
      </c>
      <c r="L115" s="179" t="s">
        <v>20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0</v>
      </c>
      <c r="V115" s="187">
        <f>U115*H115</f>
        <v>0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837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563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24">
      <c r="A117" s="35"/>
      <c r="B117" s="36"/>
      <c r="C117" s="177" t="s">
        <v>197</v>
      </c>
      <c r="D117" s="177" t="s">
        <v>192</v>
      </c>
      <c r="E117" s="178" t="s">
        <v>223</v>
      </c>
      <c r="F117" s="179" t="s">
        <v>224</v>
      </c>
      <c r="G117" s="180" t="s">
        <v>195</v>
      </c>
      <c r="H117" s="181">
        <v>59.357999999999997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4.0000000000000001E-3</v>
      </c>
      <c r="X117" s="188">
        <f>W117*H117</f>
        <v>0.237432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838</v>
      </c>
    </row>
    <row r="118" spans="1:65" s="2" customFormat="1" ht="19.5">
      <c r="A118" s="35"/>
      <c r="B118" s="36"/>
      <c r="C118" s="37"/>
      <c r="D118" s="191" t="s">
        <v>199</v>
      </c>
      <c r="E118" s="37"/>
      <c r="F118" s="192" t="s">
        <v>226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227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204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828</v>
      </c>
      <c r="G121" s="209"/>
      <c r="H121" s="212">
        <v>69.197000000000003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829</v>
      </c>
      <c r="G122" s="209"/>
      <c r="H122" s="212">
        <v>-14.08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830</v>
      </c>
      <c r="G123" s="209"/>
      <c r="H123" s="212">
        <v>5.6159999999999997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831</v>
      </c>
      <c r="G124" s="209"/>
      <c r="H124" s="212">
        <v>-0.99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832</v>
      </c>
      <c r="G125" s="209"/>
      <c r="H125" s="212">
        <v>-0.38500000000000001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5" customFormat="1" ht="11.25">
      <c r="B126" s="219"/>
      <c r="C126" s="220"/>
      <c r="D126" s="191" t="s">
        <v>203</v>
      </c>
      <c r="E126" s="221" t="s">
        <v>20</v>
      </c>
      <c r="F126" s="222" t="s">
        <v>210</v>
      </c>
      <c r="G126" s="220"/>
      <c r="H126" s="223">
        <v>59.358000000000004</v>
      </c>
      <c r="I126" s="224"/>
      <c r="J126" s="224"/>
      <c r="K126" s="220"/>
      <c r="L126" s="220"/>
      <c r="M126" s="225"/>
      <c r="N126" s="226"/>
      <c r="O126" s="227"/>
      <c r="P126" s="227"/>
      <c r="Q126" s="227"/>
      <c r="R126" s="227"/>
      <c r="S126" s="227"/>
      <c r="T126" s="227"/>
      <c r="U126" s="227"/>
      <c r="V126" s="227"/>
      <c r="W126" s="227"/>
      <c r="X126" s="228"/>
      <c r="AT126" s="229" t="s">
        <v>203</v>
      </c>
      <c r="AU126" s="229" t="s">
        <v>84</v>
      </c>
      <c r="AV126" s="15" t="s">
        <v>197</v>
      </c>
      <c r="AW126" s="15" t="s">
        <v>5</v>
      </c>
      <c r="AX126" s="15" t="s">
        <v>82</v>
      </c>
      <c r="AY126" s="229" t="s">
        <v>189</v>
      </c>
    </row>
    <row r="127" spans="1:65" s="2" customFormat="1" ht="24">
      <c r="A127" s="35"/>
      <c r="B127" s="36"/>
      <c r="C127" s="177" t="s">
        <v>233</v>
      </c>
      <c r="D127" s="177" t="s">
        <v>192</v>
      </c>
      <c r="E127" s="178" t="s">
        <v>228</v>
      </c>
      <c r="F127" s="179" t="s">
        <v>229</v>
      </c>
      <c r="G127" s="180" t="s">
        <v>195</v>
      </c>
      <c r="H127" s="181">
        <v>45.872999999999998</v>
      </c>
      <c r="I127" s="182"/>
      <c r="J127" s="182"/>
      <c r="K127" s="183">
        <f>ROUND(P127*H127,2)</f>
        <v>0</v>
      </c>
      <c r="L127" s="179" t="s">
        <v>196</v>
      </c>
      <c r="M127" s="40"/>
      <c r="N127" s="184" t="s">
        <v>20</v>
      </c>
      <c r="O127" s="185" t="s">
        <v>43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0.01</v>
      </c>
      <c r="X127" s="188">
        <f>W127*H127</f>
        <v>0.45872999999999997</v>
      </c>
      <c r="Y127" s="35"/>
      <c r="Z127" s="35"/>
      <c r="AA127" s="35"/>
      <c r="AB127" s="35"/>
      <c r="AC127" s="35"/>
      <c r="AD127" s="35"/>
      <c r="AE127" s="35"/>
      <c r="AR127" s="189" t="s">
        <v>197</v>
      </c>
      <c r="AT127" s="189" t="s">
        <v>192</v>
      </c>
      <c r="AU127" s="189" t="s">
        <v>84</v>
      </c>
      <c r="AY127" s="18" t="s">
        <v>189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82</v>
      </c>
      <c r="BK127" s="190">
        <f>ROUND(P127*H127,2)</f>
        <v>0</v>
      </c>
      <c r="BL127" s="18" t="s">
        <v>197</v>
      </c>
      <c r="BM127" s="189" t="s">
        <v>839</v>
      </c>
    </row>
    <row r="128" spans="1:65" s="2" customFormat="1" ht="19.5">
      <c r="A128" s="35"/>
      <c r="B128" s="36"/>
      <c r="C128" s="37"/>
      <c r="D128" s="191" t="s">
        <v>199</v>
      </c>
      <c r="E128" s="37"/>
      <c r="F128" s="192" t="s">
        <v>231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199</v>
      </c>
      <c r="AU128" s="18" t="s">
        <v>84</v>
      </c>
    </row>
    <row r="129" spans="1:65" s="2" customFormat="1" ht="11.25">
      <c r="A129" s="35"/>
      <c r="B129" s="36"/>
      <c r="C129" s="37"/>
      <c r="D129" s="196" t="s">
        <v>201</v>
      </c>
      <c r="E129" s="37"/>
      <c r="F129" s="197" t="s">
        <v>232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201</v>
      </c>
      <c r="AU129" s="18" t="s">
        <v>84</v>
      </c>
    </row>
    <row r="130" spans="1:65" s="13" customFormat="1" ht="11.25">
      <c r="B130" s="198"/>
      <c r="C130" s="199"/>
      <c r="D130" s="191" t="s">
        <v>203</v>
      </c>
      <c r="E130" s="200" t="s">
        <v>20</v>
      </c>
      <c r="F130" s="201" t="s">
        <v>216</v>
      </c>
      <c r="G130" s="199"/>
      <c r="H130" s="200" t="s">
        <v>20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203</v>
      </c>
      <c r="AU130" s="207" t="s">
        <v>84</v>
      </c>
      <c r="AV130" s="13" t="s">
        <v>82</v>
      </c>
      <c r="AW130" s="13" t="s">
        <v>5</v>
      </c>
      <c r="AX130" s="13" t="s">
        <v>74</v>
      </c>
      <c r="AY130" s="207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834</v>
      </c>
      <c r="G131" s="209"/>
      <c r="H131" s="212">
        <v>50.140999999999998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835</v>
      </c>
      <c r="G132" s="209"/>
      <c r="H132" s="212">
        <v>-4.84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836</v>
      </c>
      <c r="G133" s="209"/>
      <c r="H133" s="212">
        <v>0.57199999999999995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45.873000000000005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177" t="s">
        <v>190</v>
      </c>
      <c r="D135" s="177" t="s">
        <v>192</v>
      </c>
      <c r="E135" s="178" t="s">
        <v>566</v>
      </c>
      <c r="F135" s="179" t="s">
        <v>20</v>
      </c>
      <c r="G135" s="180" t="s">
        <v>305</v>
      </c>
      <c r="H135" s="181">
        <v>1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840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568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36.5">
      <c r="A137" s="35"/>
      <c r="B137" s="36"/>
      <c r="C137" s="37"/>
      <c r="D137" s="191" t="s">
        <v>569</v>
      </c>
      <c r="E137" s="37"/>
      <c r="F137" s="245" t="s">
        <v>570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2" customFormat="1" ht="24">
      <c r="A138" s="35"/>
      <c r="B138" s="36"/>
      <c r="C138" s="177" t="s">
        <v>248</v>
      </c>
      <c r="D138" s="177" t="s">
        <v>192</v>
      </c>
      <c r="E138" s="178" t="s">
        <v>234</v>
      </c>
      <c r="F138" s="179" t="s">
        <v>235</v>
      </c>
      <c r="G138" s="180" t="s">
        <v>195</v>
      </c>
      <c r="H138" s="181">
        <v>74.89</v>
      </c>
      <c r="I138" s="182"/>
      <c r="J138" s="182"/>
      <c r="K138" s="183">
        <f>ROUND(P138*H138,2)</f>
        <v>0</v>
      </c>
      <c r="L138" s="179" t="s">
        <v>196</v>
      </c>
      <c r="M138" s="40"/>
      <c r="N138" s="184" t="s">
        <v>20</v>
      </c>
      <c r="O138" s="185" t="s">
        <v>43</v>
      </c>
      <c r="P138" s="186">
        <f>I138+J138</f>
        <v>0</v>
      </c>
      <c r="Q138" s="186">
        <f>ROUND(I138*H138,2)</f>
        <v>0</v>
      </c>
      <c r="R138" s="186">
        <f>ROUND(J138*H138,2)</f>
        <v>0</v>
      </c>
      <c r="S138" s="65"/>
      <c r="T138" s="187">
        <f>S138*H138</f>
        <v>0</v>
      </c>
      <c r="U138" s="187">
        <v>1.2999999999999999E-4</v>
      </c>
      <c r="V138" s="187">
        <f>U138*H138</f>
        <v>9.7356999999999999E-3</v>
      </c>
      <c r="W138" s="187">
        <v>0</v>
      </c>
      <c r="X138" s="188">
        <f>W138*H138</f>
        <v>0</v>
      </c>
      <c r="Y138" s="35"/>
      <c r="Z138" s="35"/>
      <c r="AA138" s="35"/>
      <c r="AB138" s="35"/>
      <c r="AC138" s="35"/>
      <c r="AD138" s="35"/>
      <c r="AE138" s="35"/>
      <c r="AR138" s="189" t="s">
        <v>197</v>
      </c>
      <c r="AT138" s="189" t="s">
        <v>192</v>
      </c>
      <c r="AU138" s="189" t="s">
        <v>84</v>
      </c>
      <c r="AY138" s="18" t="s">
        <v>189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8" t="s">
        <v>82</v>
      </c>
      <c r="BK138" s="190">
        <f>ROUND(P138*H138,2)</f>
        <v>0</v>
      </c>
      <c r="BL138" s="18" t="s">
        <v>197</v>
      </c>
      <c r="BM138" s="189" t="s">
        <v>841</v>
      </c>
    </row>
    <row r="139" spans="1:65" s="2" customFormat="1" ht="11.25">
      <c r="A139" s="35"/>
      <c r="B139" s="36"/>
      <c r="C139" s="37"/>
      <c r="D139" s="191" t="s">
        <v>199</v>
      </c>
      <c r="E139" s="37"/>
      <c r="F139" s="192" t="s">
        <v>237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199</v>
      </c>
      <c r="AU139" s="18" t="s">
        <v>84</v>
      </c>
    </row>
    <row r="140" spans="1:65" s="2" customFormat="1" ht="11.25">
      <c r="A140" s="35"/>
      <c r="B140" s="36"/>
      <c r="C140" s="37"/>
      <c r="D140" s="196" t="s">
        <v>201</v>
      </c>
      <c r="E140" s="37"/>
      <c r="F140" s="197" t="s">
        <v>238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201</v>
      </c>
      <c r="AU140" s="18" t="s">
        <v>84</v>
      </c>
    </row>
    <row r="141" spans="1:65" s="13" customFormat="1" ht="11.25">
      <c r="B141" s="198"/>
      <c r="C141" s="199"/>
      <c r="D141" s="191" t="s">
        <v>203</v>
      </c>
      <c r="E141" s="200" t="s">
        <v>20</v>
      </c>
      <c r="F141" s="201" t="s">
        <v>239</v>
      </c>
      <c r="G141" s="199"/>
      <c r="H141" s="200" t="s">
        <v>20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203</v>
      </c>
      <c r="AU141" s="207" t="s">
        <v>84</v>
      </c>
      <c r="AV141" s="13" t="s">
        <v>82</v>
      </c>
      <c r="AW141" s="13" t="s">
        <v>5</v>
      </c>
      <c r="AX141" s="13" t="s">
        <v>74</v>
      </c>
      <c r="AY141" s="207" t="s">
        <v>189</v>
      </c>
    </row>
    <row r="142" spans="1:65" s="14" customFormat="1" ht="11.25">
      <c r="B142" s="208"/>
      <c r="C142" s="209"/>
      <c r="D142" s="191" t="s">
        <v>203</v>
      </c>
      <c r="E142" s="210" t="s">
        <v>20</v>
      </c>
      <c r="F142" s="211" t="s">
        <v>842</v>
      </c>
      <c r="G142" s="209"/>
      <c r="H142" s="212">
        <v>74.89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203</v>
      </c>
      <c r="AU142" s="218" t="s">
        <v>84</v>
      </c>
      <c r="AV142" s="14" t="s">
        <v>84</v>
      </c>
      <c r="AW142" s="14" t="s">
        <v>5</v>
      </c>
      <c r="AX142" s="14" t="s">
        <v>82</v>
      </c>
      <c r="AY142" s="218" t="s">
        <v>189</v>
      </c>
    </row>
    <row r="143" spans="1:65" s="2" customFormat="1" ht="24.2" customHeight="1">
      <c r="A143" s="35"/>
      <c r="B143" s="36"/>
      <c r="C143" s="177" t="s">
        <v>255</v>
      </c>
      <c r="D143" s="177" t="s">
        <v>192</v>
      </c>
      <c r="E143" s="178" t="s">
        <v>241</v>
      </c>
      <c r="F143" s="179" t="s">
        <v>242</v>
      </c>
      <c r="G143" s="180" t="s">
        <v>195</v>
      </c>
      <c r="H143" s="181">
        <v>74.89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4.0000000000000003E-5</v>
      </c>
      <c r="V143" s="187">
        <f>U143*H143</f>
        <v>2.9956000000000002E-3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843</v>
      </c>
    </row>
    <row r="144" spans="1:65" s="2" customFormat="1" ht="11.25">
      <c r="A144" s="35"/>
      <c r="B144" s="36"/>
      <c r="C144" s="37"/>
      <c r="D144" s="191" t="s">
        <v>199</v>
      </c>
      <c r="E144" s="37"/>
      <c r="F144" s="192" t="s">
        <v>244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245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3" customFormat="1" ht="11.25">
      <c r="B146" s="198"/>
      <c r="C146" s="199"/>
      <c r="D146" s="191" t="s">
        <v>203</v>
      </c>
      <c r="E146" s="200" t="s">
        <v>20</v>
      </c>
      <c r="F146" s="201" t="s">
        <v>239</v>
      </c>
      <c r="G146" s="199"/>
      <c r="H146" s="200" t="s">
        <v>20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203</v>
      </c>
      <c r="AU146" s="207" t="s">
        <v>84</v>
      </c>
      <c r="AV146" s="13" t="s">
        <v>82</v>
      </c>
      <c r="AW146" s="13" t="s">
        <v>5</v>
      </c>
      <c r="AX146" s="13" t="s">
        <v>74</v>
      </c>
      <c r="AY146" s="207" t="s">
        <v>189</v>
      </c>
    </row>
    <row r="147" spans="1:65" s="14" customFormat="1" ht="11.25">
      <c r="B147" s="208"/>
      <c r="C147" s="209"/>
      <c r="D147" s="191" t="s">
        <v>203</v>
      </c>
      <c r="E147" s="210" t="s">
        <v>20</v>
      </c>
      <c r="F147" s="211" t="s">
        <v>842</v>
      </c>
      <c r="G147" s="209"/>
      <c r="H147" s="212">
        <v>74.89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203</v>
      </c>
      <c r="AU147" s="218" t="s">
        <v>84</v>
      </c>
      <c r="AV147" s="14" t="s">
        <v>84</v>
      </c>
      <c r="AW147" s="14" t="s">
        <v>5</v>
      </c>
      <c r="AX147" s="14" t="s">
        <v>82</v>
      </c>
      <c r="AY147" s="218" t="s">
        <v>189</v>
      </c>
    </row>
    <row r="148" spans="1:65" s="12" customFormat="1" ht="22.9" customHeight="1">
      <c r="B148" s="160"/>
      <c r="C148" s="161"/>
      <c r="D148" s="162" t="s">
        <v>73</v>
      </c>
      <c r="E148" s="175" t="s">
        <v>246</v>
      </c>
      <c r="F148" s="175" t="s">
        <v>247</v>
      </c>
      <c r="G148" s="161"/>
      <c r="H148" s="161"/>
      <c r="I148" s="164"/>
      <c r="J148" s="164"/>
      <c r="K148" s="176">
        <f>BK148</f>
        <v>0</v>
      </c>
      <c r="L148" s="161"/>
      <c r="M148" s="166"/>
      <c r="N148" s="167"/>
      <c r="O148" s="168"/>
      <c r="P148" s="168"/>
      <c r="Q148" s="169">
        <f>SUM(Q149:Q164)</f>
        <v>0</v>
      </c>
      <c r="R148" s="169">
        <f>SUM(R149:R164)</f>
        <v>0</v>
      </c>
      <c r="S148" s="168"/>
      <c r="T148" s="170">
        <f>SUM(T149:T164)</f>
        <v>0</v>
      </c>
      <c r="U148" s="168"/>
      <c r="V148" s="170">
        <f>SUM(V149:V164)</f>
        <v>0</v>
      </c>
      <c r="W148" s="168"/>
      <c r="X148" s="171">
        <f>SUM(X149:X164)</f>
        <v>0</v>
      </c>
      <c r="AR148" s="172" t="s">
        <v>82</v>
      </c>
      <c r="AT148" s="173" t="s">
        <v>73</v>
      </c>
      <c r="AU148" s="173" t="s">
        <v>82</v>
      </c>
      <c r="AY148" s="172" t="s">
        <v>189</v>
      </c>
      <c r="BK148" s="174">
        <f>SUM(BK149:BK164)</f>
        <v>0</v>
      </c>
    </row>
    <row r="149" spans="1:65" s="2" customFormat="1" ht="24.2" customHeight="1">
      <c r="A149" s="35"/>
      <c r="B149" s="36"/>
      <c r="C149" s="177" t="s">
        <v>220</v>
      </c>
      <c r="D149" s="177" t="s">
        <v>192</v>
      </c>
      <c r="E149" s="178" t="s">
        <v>249</v>
      </c>
      <c r="F149" s="179" t="s">
        <v>250</v>
      </c>
      <c r="G149" s="180" t="s">
        <v>251</v>
      </c>
      <c r="H149" s="181">
        <v>0.78500000000000003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844</v>
      </c>
    </row>
    <row r="150" spans="1:65" s="2" customFormat="1" ht="11.25">
      <c r="A150" s="35"/>
      <c r="B150" s="36"/>
      <c r="C150" s="37"/>
      <c r="D150" s="191" t="s">
        <v>199</v>
      </c>
      <c r="E150" s="37"/>
      <c r="F150" s="192" t="s">
        <v>253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254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2" customFormat="1" ht="24.2" customHeight="1">
      <c r="A152" s="35"/>
      <c r="B152" s="36"/>
      <c r="C152" s="177" t="s">
        <v>109</v>
      </c>
      <c r="D152" s="177" t="s">
        <v>192</v>
      </c>
      <c r="E152" s="178" t="s">
        <v>256</v>
      </c>
      <c r="F152" s="179" t="s">
        <v>257</v>
      </c>
      <c r="G152" s="180" t="s">
        <v>251</v>
      </c>
      <c r="H152" s="181">
        <v>0.78500000000000003</v>
      </c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197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197</v>
      </c>
      <c r="BM152" s="189" t="s">
        <v>845</v>
      </c>
    </row>
    <row r="153" spans="1:65" s="2" customFormat="1" ht="11.25">
      <c r="A153" s="35"/>
      <c r="B153" s="36"/>
      <c r="C153" s="37"/>
      <c r="D153" s="191" t="s">
        <v>199</v>
      </c>
      <c r="E153" s="37"/>
      <c r="F153" s="192" t="s">
        <v>259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260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2" customFormat="1" ht="24.2" customHeight="1">
      <c r="A155" s="35"/>
      <c r="B155" s="36"/>
      <c r="C155" s="177" t="s">
        <v>112</v>
      </c>
      <c r="D155" s="177" t="s">
        <v>192</v>
      </c>
      <c r="E155" s="178" t="s">
        <v>261</v>
      </c>
      <c r="F155" s="179" t="s">
        <v>262</v>
      </c>
      <c r="G155" s="180" t="s">
        <v>251</v>
      </c>
      <c r="H155" s="181">
        <v>0.78500000000000003</v>
      </c>
      <c r="I155" s="182"/>
      <c r="J155" s="182"/>
      <c r="K155" s="183">
        <f>ROUND(P155*H155,2)</f>
        <v>0</v>
      </c>
      <c r="L155" s="179" t="s">
        <v>196</v>
      </c>
      <c r="M155" s="40"/>
      <c r="N155" s="184" t="s">
        <v>20</v>
      </c>
      <c r="O155" s="185" t="s">
        <v>43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197</v>
      </c>
      <c r="AT155" s="189" t="s">
        <v>192</v>
      </c>
      <c r="AU155" s="189" t="s">
        <v>84</v>
      </c>
      <c r="AY155" s="18" t="s">
        <v>189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82</v>
      </c>
      <c r="BK155" s="190">
        <f>ROUND(P155*H155,2)</f>
        <v>0</v>
      </c>
      <c r="BL155" s="18" t="s">
        <v>197</v>
      </c>
      <c r="BM155" s="189" t="s">
        <v>846</v>
      </c>
    </row>
    <row r="156" spans="1:65" s="2" customFormat="1" ht="11.25">
      <c r="A156" s="35"/>
      <c r="B156" s="36"/>
      <c r="C156" s="37"/>
      <c r="D156" s="191" t="s">
        <v>199</v>
      </c>
      <c r="E156" s="37"/>
      <c r="F156" s="192" t="s">
        <v>264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199</v>
      </c>
      <c r="AU156" s="18" t="s">
        <v>84</v>
      </c>
    </row>
    <row r="157" spans="1:65" s="2" customFormat="1" ht="11.25">
      <c r="A157" s="35"/>
      <c r="B157" s="36"/>
      <c r="C157" s="37"/>
      <c r="D157" s="196" t="s">
        <v>201</v>
      </c>
      <c r="E157" s="37"/>
      <c r="F157" s="197" t="s">
        <v>265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201</v>
      </c>
      <c r="AU157" s="18" t="s">
        <v>84</v>
      </c>
    </row>
    <row r="158" spans="1:65" s="2" customFormat="1" ht="24.2" customHeight="1">
      <c r="A158" s="35"/>
      <c r="B158" s="36"/>
      <c r="C158" s="177" t="s">
        <v>115</v>
      </c>
      <c r="D158" s="177" t="s">
        <v>192</v>
      </c>
      <c r="E158" s="178" t="s">
        <v>266</v>
      </c>
      <c r="F158" s="179" t="s">
        <v>267</v>
      </c>
      <c r="G158" s="180" t="s">
        <v>251</v>
      </c>
      <c r="H158" s="181">
        <v>4.71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847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269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270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848</v>
      </c>
      <c r="G161" s="209"/>
      <c r="H161" s="212">
        <v>4.71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82</v>
      </c>
      <c r="AY161" s="218" t="s">
        <v>189</v>
      </c>
    </row>
    <row r="162" spans="1:65" s="2" customFormat="1" ht="24">
      <c r="A162" s="35"/>
      <c r="B162" s="36"/>
      <c r="C162" s="177" t="s">
        <v>118</v>
      </c>
      <c r="D162" s="177" t="s">
        <v>192</v>
      </c>
      <c r="E162" s="178" t="s">
        <v>272</v>
      </c>
      <c r="F162" s="179" t="s">
        <v>273</v>
      </c>
      <c r="G162" s="180" t="s">
        <v>251</v>
      </c>
      <c r="H162" s="181">
        <v>0.78500000000000003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849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275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276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2.9" customHeight="1">
      <c r="B165" s="160"/>
      <c r="C165" s="161"/>
      <c r="D165" s="162" t="s">
        <v>73</v>
      </c>
      <c r="E165" s="175" t="s">
        <v>277</v>
      </c>
      <c r="F165" s="175" t="s">
        <v>278</v>
      </c>
      <c r="G165" s="161"/>
      <c r="H165" s="161"/>
      <c r="I165" s="164"/>
      <c r="J165" s="164"/>
      <c r="K165" s="176">
        <f>BK165</f>
        <v>0</v>
      </c>
      <c r="L165" s="161"/>
      <c r="M165" s="166"/>
      <c r="N165" s="167"/>
      <c r="O165" s="168"/>
      <c r="P165" s="168"/>
      <c r="Q165" s="169">
        <f>SUM(Q166:Q168)</f>
        <v>0</v>
      </c>
      <c r="R165" s="169">
        <f>SUM(R166:R168)</f>
        <v>0</v>
      </c>
      <c r="S165" s="168"/>
      <c r="T165" s="170">
        <f>SUM(T166:T168)</f>
        <v>0</v>
      </c>
      <c r="U165" s="168"/>
      <c r="V165" s="170">
        <f>SUM(V166:V168)</f>
        <v>0</v>
      </c>
      <c r="W165" s="168"/>
      <c r="X165" s="171">
        <f>SUM(X166:X168)</f>
        <v>0</v>
      </c>
      <c r="AR165" s="172" t="s">
        <v>82</v>
      </c>
      <c r="AT165" s="173" t="s">
        <v>73</v>
      </c>
      <c r="AU165" s="173" t="s">
        <v>82</v>
      </c>
      <c r="AY165" s="172" t="s">
        <v>189</v>
      </c>
      <c r="BK165" s="174">
        <f>SUM(BK166:BK168)</f>
        <v>0</v>
      </c>
    </row>
    <row r="166" spans="1:65" s="2" customFormat="1" ht="24.2" customHeight="1">
      <c r="A166" s="35"/>
      <c r="B166" s="36"/>
      <c r="C166" s="177" t="s">
        <v>121</v>
      </c>
      <c r="D166" s="177" t="s">
        <v>192</v>
      </c>
      <c r="E166" s="178" t="s">
        <v>279</v>
      </c>
      <c r="F166" s="179" t="s">
        <v>280</v>
      </c>
      <c r="G166" s="180" t="s">
        <v>251</v>
      </c>
      <c r="H166" s="181">
        <v>1.131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197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197</v>
      </c>
      <c r="BM166" s="189" t="s">
        <v>850</v>
      </c>
    </row>
    <row r="167" spans="1:65" s="2" customFormat="1" ht="19.5">
      <c r="A167" s="35"/>
      <c r="B167" s="36"/>
      <c r="C167" s="37"/>
      <c r="D167" s="191" t="s">
        <v>199</v>
      </c>
      <c r="E167" s="37"/>
      <c r="F167" s="192" t="s">
        <v>282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283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12" customFormat="1" ht="25.9" customHeight="1">
      <c r="B169" s="160"/>
      <c r="C169" s="161"/>
      <c r="D169" s="162" t="s">
        <v>73</v>
      </c>
      <c r="E169" s="163" t="s">
        <v>284</v>
      </c>
      <c r="F169" s="163" t="s">
        <v>285</v>
      </c>
      <c r="G169" s="161"/>
      <c r="H169" s="161"/>
      <c r="I169" s="164"/>
      <c r="J169" s="164"/>
      <c r="K169" s="165">
        <f>BK169</f>
        <v>0</v>
      </c>
      <c r="L169" s="161"/>
      <c r="M169" s="166"/>
      <c r="N169" s="167"/>
      <c r="O169" s="168"/>
      <c r="P169" s="168"/>
      <c r="Q169" s="169">
        <f>Q170+Q178+Q202+Q233</f>
        <v>0</v>
      </c>
      <c r="R169" s="169">
        <f>R170+R178+R202+R233</f>
        <v>0</v>
      </c>
      <c r="S169" s="168"/>
      <c r="T169" s="170">
        <f>T170+T178+T202+T233</f>
        <v>0</v>
      </c>
      <c r="U169" s="168"/>
      <c r="V169" s="170">
        <f>V170+V178+V202+V233</f>
        <v>1.0740966000000001</v>
      </c>
      <c r="W169" s="168"/>
      <c r="X169" s="171">
        <f>X170+X178+X202+X233</f>
        <v>8.8560510000000009E-2</v>
      </c>
      <c r="AR169" s="172" t="s">
        <v>84</v>
      </c>
      <c r="AT169" s="173" t="s">
        <v>73</v>
      </c>
      <c r="AU169" s="173" t="s">
        <v>74</v>
      </c>
      <c r="AY169" s="172" t="s">
        <v>189</v>
      </c>
      <c r="BK169" s="174">
        <f>BK170+BK178+BK202+BK233</f>
        <v>0</v>
      </c>
    </row>
    <row r="170" spans="1:65" s="12" customFormat="1" ht="22.9" customHeight="1">
      <c r="B170" s="160"/>
      <c r="C170" s="161"/>
      <c r="D170" s="162" t="s">
        <v>73</v>
      </c>
      <c r="E170" s="175" t="s">
        <v>286</v>
      </c>
      <c r="F170" s="175" t="s">
        <v>287</v>
      </c>
      <c r="G170" s="161"/>
      <c r="H170" s="161"/>
      <c r="I170" s="164"/>
      <c r="J170" s="164"/>
      <c r="K170" s="176">
        <f>BK170</f>
        <v>0</v>
      </c>
      <c r="L170" s="161"/>
      <c r="M170" s="166"/>
      <c r="N170" s="167"/>
      <c r="O170" s="168"/>
      <c r="P170" s="168"/>
      <c r="Q170" s="169">
        <f>SUM(Q171:Q177)</f>
        <v>0</v>
      </c>
      <c r="R170" s="169">
        <f>SUM(R171:R177)</f>
        <v>0</v>
      </c>
      <c r="S170" s="168"/>
      <c r="T170" s="170">
        <f>SUM(T171:T177)</f>
        <v>0</v>
      </c>
      <c r="U170" s="168"/>
      <c r="V170" s="170">
        <f>SUM(V171:V177)</f>
        <v>0.89678540000000007</v>
      </c>
      <c r="W170" s="168"/>
      <c r="X170" s="171">
        <f>SUM(X171:X177)</f>
        <v>0</v>
      </c>
      <c r="AR170" s="172" t="s">
        <v>84</v>
      </c>
      <c r="AT170" s="173" t="s">
        <v>73</v>
      </c>
      <c r="AU170" s="173" t="s">
        <v>82</v>
      </c>
      <c r="AY170" s="172" t="s">
        <v>189</v>
      </c>
      <c r="BK170" s="174">
        <f>SUM(BK171:BK177)</f>
        <v>0</v>
      </c>
    </row>
    <row r="171" spans="1:65" s="2" customFormat="1" ht="24.2" customHeight="1">
      <c r="A171" s="35"/>
      <c r="B171" s="36"/>
      <c r="C171" s="177" t="s">
        <v>9</v>
      </c>
      <c r="D171" s="177" t="s">
        <v>192</v>
      </c>
      <c r="E171" s="178" t="s">
        <v>288</v>
      </c>
      <c r="F171" s="179" t="s">
        <v>289</v>
      </c>
      <c r="G171" s="180" t="s">
        <v>195</v>
      </c>
      <c r="H171" s="181">
        <v>73.507000000000005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1.2200000000000001E-2</v>
      </c>
      <c r="V171" s="187">
        <f>U171*H171</f>
        <v>0.89678540000000007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851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291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292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4" customFormat="1" ht="11.25">
      <c r="B174" s="208"/>
      <c r="C174" s="209"/>
      <c r="D174" s="191" t="s">
        <v>203</v>
      </c>
      <c r="E174" s="210" t="s">
        <v>20</v>
      </c>
      <c r="F174" s="211" t="s">
        <v>852</v>
      </c>
      <c r="G174" s="209"/>
      <c r="H174" s="212">
        <v>73.507000000000005</v>
      </c>
      <c r="I174" s="213"/>
      <c r="J174" s="213"/>
      <c r="K174" s="209"/>
      <c r="L174" s="209"/>
      <c r="M174" s="214"/>
      <c r="N174" s="215"/>
      <c r="O174" s="216"/>
      <c r="P174" s="216"/>
      <c r="Q174" s="216"/>
      <c r="R174" s="216"/>
      <c r="S174" s="216"/>
      <c r="T174" s="216"/>
      <c r="U174" s="216"/>
      <c r="V174" s="216"/>
      <c r="W174" s="216"/>
      <c r="X174" s="217"/>
      <c r="AT174" s="218" t="s">
        <v>203</v>
      </c>
      <c r="AU174" s="218" t="s">
        <v>84</v>
      </c>
      <c r="AV174" s="14" t="s">
        <v>84</v>
      </c>
      <c r="AW174" s="14" t="s">
        <v>5</v>
      </c>
      <c r="AX174" s="14" t="s">
        <v>82</v>
      </c>
      <c r="AY174" s="218" t="s">
        <v>189</v>
      </c>
    </row>
    <row r="175" spans="1:65" s="2" customFormat="1" ht="24.2" customHeight="1">
      <c r="A175" s="35"/>
      <c r="B175" s="36"/>
      <c r="C175" s="177" t="s">
        <v>126</v>
      </c>
      <c r="D175" s="177" t="s">
        <v>192</v>
      </c>
      <c r="E175" s="178" t="s">
        <v>295</v>
      </c>
      <c r="F175" s="179" t="s">
        <v>296</v>
      </c>
      <c r="G175" s="180" t="s">
        <v>297</v>
      </c>
      <c r="H175" s="230"/>
      <c r="I175" s="182"/>
      <c r="J175" s="182"/>
      <c r="K175" s="183">
        <f>ROUND(P175*H175,2)</f>
        <v>0</v>
      </c>
      <c r="L175" s="179" t="s">
        <v>196</v>
      </c>
      <c r="M175" s="40"/>
      <c r="N175" s="184" t="s">
        <v>20</v>
      </c>
      <c r="O175" s="185" t="s">
        <v>43</v>
      </c>
      <c r="P175" s="186">
        <f>I175+J175</f>
        <v>0</v>
      </c>
      <c r="Q175" s="186">
        <f>ROUND(I175*H175,2)</f>
        <v>0</v>
      </c>
      <c r="R175" s="186">
        <f>ROUND(J175*H175,2)</f>
        <v>0</v>
      </c>
      <c r="S175" s="65"/>
      <c r="T175" s="187">
        <f>S175*H175</f>
        <v>0</v>
      </c>
      <c r="U175" s="187">
        <v>0</v>
      </c>
      <c r="V175" s="187">
        <f>U175*H175</f>
        <v>0</v>
      </c>
      <c r="W175" s="187">
        <v>0</v>
      </c>
      <c r="X175" s="188">
        <f>W175*H175</f>
        <v>0</v>
      </c>
      <c r="Y175" s="35"/>
      <c r="Z175" s="35"/>
      <c r="AA175" s="35"/>
      <c r="AB175" s="35"/>
      <c r="AC175" s="35"/>
      <c r="AD175" s="35"/>
      <c r="AE175" s="35"/>
      <c r="AR175" s="189" t="s">
        <v>126</v>
      </c>
      <c r="AT175" s="189" t="s">
        <v>192</v>
      </c>
      <c r="AU175" s="189" t="s">
        <v>84</v>
      </c>
      <c r="AY175" s="18" t="s">
        <v>189</v>
      </c>
      <c r="BE175" s="190">
        <f>IF(O175="základní",K175,0)</f>
        <v>0</v>
      </c>
      <c r="BF175" s="190">
        <f>IF(O175="snížená",K175,0)</f>
        <v>0</v>
      </c>
      <c r="BG175" s="190">
        <f>IF(O175="zákl. přenesená",K175,0)</f>
        <v>0</v>
      </c>
      <c r="BH175" s="190">
        <f>IF(O175="sníž. přenesená",K175,0)</f>
        <v>0</v>
      </c>
      <c r="BI175" s="190">
        <f>IF(O175="nulová",K175,0)</f>
        <v>0</v>
      </c>
      <c r="BJ175" s="18" t="s">
        <v>82</v>
      </c>
      <c r="BK175" s="190">
        <f>ROUND(P175*H175,2)</f>
        <v>0</v>
      </c>
      <c r="BL175" s="18" t="s">
        <v>126</v>
      </c>
      <c r="BM175" s="189" t="s">
        <v>853</v>
      </c>
    </row>
    <row r="176" spans="1:65" s="2" customFormat="1" ht="19.5">
      <c r="A176" s="35"/>
      <c r="B176" s="36"/>
      <c r="C176" s="37"/>
      <c r="D176" s="191" t="s">
        <v>199</v>
      </c>
      <c r="E176" s="37"/>
      <c r="F176" s="192" t="s">
        <v>299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199</v>
      </c>
      <c r="AU176" s="18" t="s">
        <v>84</v>
      </c>
    </row>
    <row r="177" spans="1:65" s="2" customFormat="1" ht="11.25">
      <c r="A177" s="35"/>
      <c r="B177" s="36"/>
      <c r="C177" s="37"/>
      <c r="D177" s="196" t="s">
        <v>201</v>
      </c>
      <c r="E177" s="37"/>
      <c r="F177" s="197" t="s">
        <v>300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201</v>
      </c>
      <c r="AU177" s="18" t="s">
        <v>84</v>
      </c>
    </row>
    <row r="178" spans="1:65" s="12" customFormat="1" ht="22.9" customHeight="1">
      <c r="B178" s="160"/>
      <c r="C178" s="161"/>
      <c r="D178" s="162" t="s">
        <v>73</v>
      </c>
      <c r="E178" s="175" t="s">
        <v>301</v>
      </c>
      <c r="F178" s="175" t="s">
        <v>302</v>
      </c>
      <c r="G178" s="161"/>
      <c r="H178" s="161"/>
      <c r="I178" s="164"/>
      <c r="J178" s="164"/>
      <c r="K178" s="176">
        <f>BK178</f>
        <v>0</v>
      </c>
      <c r="L178" s="161"/>
      <c r="M178" s="166"/>
      <c r="N178" s="167"/>
      <c r="O178" s="168"/>
      <c r="P178" s="168"/>
      <c r="Q178" s="169">
        <f>SUM(Q179:Q201)</f>
        <v>0</v>
      </c>
      <c r="R178" s="169">
        <f>SUM(R179:R201)</f>
        <v>0</v>
      </c>
      <c r="S178" s="168"/>
      <c r="T178" s="170">
        <f>SUM(T179:T201)</f>
        <v>0</v>
      </c>
      <c r="U178" s="168"/>
      <c r="V178" s="170">
        <f>SUM(V179:V201)</f>
        <v>5.9049999999999998E-2</v>
      </c>
      <c r="W178" s="168"/>
      <c r="X178" s="171">
        <f>SUM(X179:X201)</f>
        <v>7.2000000000000008E-2</v>
      </c>
      <c r="AR178" s="172" t="s">
        <v>84</v>
      </c>
      <c r="AT178" s="173" t="s">
        <v>73</v>
      </c>
      <c r="AU178" s="173" t="s">
        <v>82</v>
      </c>
      <c r="AY178" s="172" t="s">
        <v>189</v>
      </c>
      <c r="BK178" s="174">
        <f>SUM(BK179:BK201)</f>
        <v>0</v>
      </c>
    </row>
    <row r="179" spans="1:65" s="2" customFormat="1" ht="24.2" customHeight="1">
      <c r="A179" s="35"/>
      <c r="B179" s="36"/>
      <c r="C179" s="177" t="s">
        <v>129</v>
      </c>
      <c r="D179" s="177" t="s">
        <v>192</v>
      </c>
      <c r="E179" s="178" t="s">
        <v>308</v>
      </c>
      <c r="F179" s="179" t="s">
        <v>309</v>
      </c>
      <c r="G179" s="180" t="s">
        <v>305</v>
      </c>
      <c r="H179" s="181">
        <v>3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2.4E-2</v>
      </c>
      <c r="X179" s="188">
        <f>W179*H179</f>
        <v>7.2000000000000008E-2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854</v>
      </c>
    </row>
    <row r="180" spans="1:65" s="2" customFormat="1" ht="19.5">
      <c r="A180" s="35"/>
      <c r="B180" s="36"/>
      <c r="C180" s="37"/>
      <c r="D180" s="191" t="s">
        <v>199</v>
      </c>
      <c r="E180" s="37"/>
      <c r="F180" s="192" t="s">
        <v>311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312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24.2" customHeight="1">
      <c r="A182" s="35"/>
      <c r="B182" s="36"/>
      <c r="C182" s="177" t="s">
        <v>132</v>
      </c>
      <c r="D182" s="177" t="s">
        <v>192</v>
      </c>
      <c r="E182" s="178" t="s">
        <v>313</v>
      </c>
      <c r="F182" s="179" t="s">
        <v>314</v>
      </c>
      <c r="G182" s="180" t="s">
        <v>305</v>
      </c>
      <c r="H182" s="181">
        <v>3</v>
      </c>
      <c r="I182" s="182"/>
      <c r="J182" s="182"/>
      <c r="K182" s="183">
        <f>ROUND(P182*H182,2)</f>
        <v>0</v>
      </c>
      <c r="L182" s="179" t="s">
        <v>196</v>
      </c>
      <c r="M182" s="40"/>
      <c r="N182" s="184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0</v>
      </c>
      <c r="V182" s="187">
        <f>U182*H182</f>
        <v>0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126</v>
      </c>
      <c r="AT182" s="189" t="s">
        <v>192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855</v>
      </c>
    </row>
    <row r="183" spans="1:65" s="2" customFormat="1" ht="19.5">
      <c r="A183" s="35"/>
      <c r="B183" s="36"/>
      <c r="C183" s="37"/>
      <c r="D183" s="191" t="s">
        <v>199</v>
      </c>
      <c r="E183" s="37"/>
      <c r="F183" s="192" t="s">
        <v>316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11.25">
      <c r="A184" s="35"/>
      <c r="B184" s="36"/>
      <c r="C184" s="37"/>
      <c r="D184" s="196" t="s">
        <v>201</v>
      </c>
      <c r="E184" s="37"/>
      <c r="F184" s="197" t="s">
        <v>317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201</v>
      </c>
      <c r="AU184" s="18" t="s">
        <v>84</v>
      </c>
    </row>
    <row r="185" spans="1:65" s="2" customFormat="1" ht="24.2" customHeight="1">
      <c r="A185" s="35"/>
      <c r="B185" s="36"/>
      <c r="C185" s="231" t="s">
        <v>135</v>
      </c>
      <c r="D185" s="231" t="s">
        <v>318</v>
      </c>
      <c r="E185" s="232" t="s">
        <v>856</v>
      </c>
      <c r="F185" s="233" t="s">
        <v>857</v>
      </c>
      <c r="G185" s="234" t="s">
        <v>305</v>
      </c>
      <c r="H185" s="235">
        <v>1</v>
      </c>
      <c r="I185" s="236"/>
      <c r="J185" s="237"/>
      <c r="K185" s="238">
        <f>ROUND(P185*H185,2)</f>
        <v>0</v>
      </c>
      <c r="L185" s="233" t="s">
        <v>196</v>
      </c>
      <c r="M185" s="239"/>
      <c r="N185" s="240" t="s">
        <v>20</v>
      </c>
      <c r="O185" s="185" t="s">
        <v>43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1.6E-2</v>
      </c>
      <c r="V185" s="187">
        <f>U185*H185</f>
        <v>1.6E-2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321</v>
      </c>
      <c r="AT185" s="189" t="s">
        <v>318</v>
      </c>
      <c r="AU185" s="189" t="s">
        <v>84</v>
      </c>
      <c r="AY185" s="18" t="s">
        <v>189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82</v>
      </c>
      <c r="BK185" s="190">
        <f>ROUND(P185*H185,2)</f>
        <v>0</v>
      </c>
      <c r="BL185" s="18" t="s">
        <v>126</v>
      </c>
      <c r="BM185" s="189" t="s">
        <v>858</v>
      </c>
    </row>
    <row r="186" spans="1:65" s="2" customFormat="1" ht="11.25">
      <c r="A186" s="35"/>
      <c r="B186" s="36"/>
      <c r="C186" s="37"/>
      <c r="D186" s="191" t="s">
        <v>199</v>
      </c>
      <c r="E186" s="37"/>
      <c r="F186" s="192" t="s">
        <v>857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199</v>
      </c>
      <c r="AU186" s="18" t="s">
        <v>84</v>
      </c>
    </row>
    <row r="187" spans="1:65" s="2" customFormat="1" ht="24.2" customHeight="1">
      <c r="A187" s="35"/>
      <c r="B187" s="36"/>
      <c r="C187" s="231" t="s">
        <v>138</v>
      </c>
      <c r="D187" s="231" t="s">
        <v>318</v>
      </c>
      <c r="E187" s="232" t="s">
        <v>319</v>
      </c>
      <c r="F187" s="233" t="s">
        <v>320</v>
      </c>
      <c r="G187" s="234" t="s">
        <v>305</v>
      </c>
      <c r="H187" s="235">
        <v>2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1.95E-2</v>
      </c>
      <c r="V187" s="187">
        <f>U187*H187</f>
        <v>3.9E-2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859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320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8</v>
      </c>
      <c r="D189" s="177" t="s">
        <v>192</v>
      </c>
      <c r="E189" s="178" t="s">
        <v>323</v>
      </c>
      <c r="F189" s="179" t="s">
        <v>324</v>
      </c>
      <c r="G189" s="180" t="s">
        <v>305</v>
      </c>
      <c r="H189" s="181">
        <v>3</v>
      </c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860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326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327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2" customFormat="1" ht="16.5" customHeight="1">
      <c r="A192" s="35"/>
      <c r="B192" s="36"/>
      <c r="C192" s="231" t="s">
        <v>143</v>
      </c>
      <c r="D192" s="231" t="s">
        <v>318</v>
      </c>
      <c r="E192" s="232" t="s">
        <v>328</v>
      </c>
      <c r="F192" s="233" t="s">
        <v>329</v>
      </c>
      <c r="G192" s="234" t="s">
        <v>305</v>
      </c>
      <c r="H192" s="235">
        <v>3</v>
      </c>
      <c r="I192" s="236"/>
      <c r="J192" s="237"/>
      <c r="K192" s="238">
        <f>ROUND(P192*H192,2)</f>
        <v>0</v>
      </c>
      <c r="L192" s="233" t="s">
        <v>20</v>
      </c>
      <c r="M192" s="239"/>
      <c r="N192" s="240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1.1999999999999999E-3</v>
      </c>
      <c r="V192" s="187">
        <f>U192*H192</f>
        <v>3.5999999999999999E-3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321</v>
      </c>
      <c r="AT192" s="189" t="s">
        <v>318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126</v>
      </c>
      <c r="BM192" s="189" t="s">
        <v>861</v>
      </c>
    </row>
    <row r="193" spans="1:65" s="2" customFormat="1" ht="11.25">
      <c r="A193" s="35"/>
      <c r="B193" s="36"/>
      <c r="C193" s="37"/>
      <c r="D193" s="191" t="s">
        <v>199</v>
      </c>
      <c r="E193" s="37"/>
      <c r="F193" s="192" t="s">
        <v>331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24.2" customHeight="1">
      <c r="A194" s="35"/>
      <c r="B194" s="36"/>
      <c r="C194" s="177" t="s">
        <v>340</v>
      </c>
      <c r="D194" s="177" t="s">
        <v>192</v>
      </c>
      <c r="E194" s="178" t="s">
        <v>332</v>
      </c>
      <c r="F194" s="179" t="s">
        <v>333</v>
      </c>
      <c r="G194" s="180" t="s">
        <v>305</v>
      </c>
      <c r="H194" s="181">
        <v>3</v>
      </c>
      <c r="I194" s="182"/>
      <c r="J194" s="182"/>
      <c r="K194" s="183">
        <f>ROUND(P194*H194,2)</f>
        <v>0</v>
      </c>
      <c r="L194" s="179" t="s">
        <v>196</v>
      </c>
      <c r="M194" s="40"/>
      <c r="N194" s="184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0</v>
      </c>
      <c r="V194" s="187">
        <f>U194*H194</f>
        <v>0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126</v>
      </c>
      <c r="AT194" s="189" t="s">
        <v>192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862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335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11.25">
      <c r="A196" s="35"/>
      <c r="B196" s="36"/>
      <c r="C196" s="37"/>
      <c r="D196" s="196" t="s">
        <v>201</v>
      </c>
      <c r="E196" s="37"/>
      <c r="F196" s="197" t="s">
        <v>336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201</v>
      </c>
      <c r="AU196" s="18" t="s">
        <v>84</v>
      </c>
    </row>
    <row r="197" spans="1:65" s="2" customFormat="1" ht="24.2" customHeight="1">
      <c r="A197" s="35"/>
      <c r="B197" s="36"/>
      <c r="C197" s="231" t="s">
        <v>348</v>
      </c>
      <c r="D197" s="231" t="s">
        <v>318</v>
      </c>
      <c r="E197" s="232" t="s">
        <v>337</v>
      </c>
      <c r="F197" s="233" t="s">
        <v>338</v>
      </c>
      <c r="G197" s="234" t="s">
        <v>305</v>
      </c>
      <c r="H197" s="235">
        <v>3</v>
      </c>
      <c r="I197" s="236"/>
      <c r="J197" s="237"/>
      <c r="K197" s="238">
        <f>ROUND(P197*H197,2)</f>
        <v>0</v>
      </c>
      <c r="L197" s="233" t="s">
        <v>196</v>
      </c>
      <c r="M197" s="239"/>
      <c r="N197" s="240" t="s">
        <v>20</v>
      </c>
      <c r="O197" s="185" t="s">
        <v>43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1.4999999999999999E-4</v>
      </c>
      <c r="V197" s="187">
        <f>U197*H197</f>
        <v>4.4999999999999999E-4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321</v>
      </c>
      <c r="AT197" s="189" t="s">
        <v>318</v>
      </c>
      <c r="AU197" s="189" t="s">
        <v>84</v>
      </c>
      <c r="AY197" s="18" t="s">
        <v>189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82</v>
      </c>
      <c r="BK197" s="190">
        <f>ROUND(P197*H197,2)</f>
        <v>0</v>
      </c>
      <c r="BL197" s="18" t="s">
        <v>126</v>
      </c>
      <c r="BM197" s="189" t="s">
        <v>863</v>
      </c>
    </row>
    <row r="198" spans="1:65" s="2" customFormat="1" ht="11.25">
      <c r="A198" s="35"/>
      <c r="B198" s="36"/>
      <c r="C198" s="37"/>
      <c r="D198" s="191" t="s">
        <v>199</v>
      </c>
      <c r="E198" s="37"/>
      <c r="F198" s="192" t="s">
        <v>338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199</v>
      </c>
      <c r="AU198" s="18" t="s">
        <v>84</v>
      </c>
    </row>
    <row r="199" spans="1:65" s="2" customFormat="1" ht="24.2" customHeight="1">
      <c r="A199" s="35"/>
      <c r="B199" s="36"/>
      <c r="C199" s="177" t="s">
        <v>354</v>
      </c>
      <c r="D199" s="177" t="s">
        <v>192</v>
      </c>
      <c r="E199" s="178" t="s">
        <v>341</v>
      </c>
      <c r="F199" s="179" t="s">
        <v>342</v>
      </c>
      <c r="G199" s="180" t="s">
        <v>297</v>
      </c>
      <c r="H199" s="230"/>
      <c r="I199" s="182"/>
      <c r="J199" s="182"/>
      <c r="K199" s="183">
        <f>ROUND(P199*H199,2)</f>
        <v>0</v>
      </c>
      <c r="L199" s="179" t="s">
        <v>196</v>
      </c>
      <c r="M199" s="40"/>
      <c r="N199" s="184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0</v>
      </c>
      <c r="V199" s="187">
        <f>U199*H199</f>
        <v>0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126</v>
      </c>
      <c r="AT199" s="189" t="s">
        <v>192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864</v>
      </c>
    </row>
    <row r="200" spans="1:65" s="2" customFormat="1" ht="19.5">
      <c r="A200" s="35"/>
      <c r="B200" s="36"/>
      <c r="C200" s="37"/>
      <c r="D200" s="191" t="s">
        <v>199</v>
      </c>
      <c r="E200" s="37"/>
      <c r="F200" s="192" t="s">
        <v>344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11.25">
      <c r="A201" s="35"/>
      <c r="B201" s="36"/>
      <c r="C201" s="37"/>
      <c r="D201" s="196" t="s">
        <v>201</v>
      </c>
      <c r="E201" s="37"/>
      <c r="F201" s="197" t="s">
        <v>345</v>
      </c>
      <c r="G201" s="37"/>
      <c r="H201" s="37"/>
      <c r="I201" s="193"/>
      <c r="J201" s="193"/>
      <c r="K201" s="37"/>
      <c r="L201" s="37"/>
      <c r="M201" s="40"/>
      <c r="N201" s="194"/>
      <c r="O201" s="195"/>
      <c r="P201" s="65"/>
      <c r="Q201" s="65"/>
      <c r="R201" s="65"/>
      <c r="S201" s="65"/>
      <c r="T201" s="65"/>
      <c r="U201" s="65"/>
      <c r="V201" s="65"/>
      <c r="W201" s="65"/>
      <c r="X201" s="66"/>
      <c r="Y201" s="35"/>
      <c r="Z201" s="35"/>
      <c r="AA201" s="35"/>
      <c r="AB201" s="35"/>
      <c r="AC201" s="35"/>
      <c r="AD201" s="35"/>
      <c r="AE201" s="35"/>
      <c r="AT201" s="18" t="s">
        <v>201</v>
      </c>
      <c r="AU201" s="18" t="s">
        <v>84</v>
      </c>
    </row>
    <row r="202" spans="1:65" s="12" customFormat="1" ht="22.9" customHeight="1">
      <c r="B202" s="160"/>
      <c r="C202" s="161"/>
      <c r="D202" s="162" t="s">
        <v>73</v>
      </c>
      <c r="E202" s="175" t="s">
        <v>429</v>
      </c>
      <c r="F202" s="175" t="s">
        <v>430</v>
      </c>
      <c r="G202" s="161"/>
      <c r="H202" s="161"/>
      <c r="I202" s="164"/>
      <c r="J202" s="164"/>
      <c r="K202" s="176">
        <f>BK202</f>
        <v>0</v>
      </c>
      <c r="L202" s="161"/>
      <c r="M202" s="166"/>
      <c r="N202" s="167"/>
      <c r="O202" s="168"/>
      <c r="P202" s="168"/>
      <c r="Q202" s="169">
        <f>SUM(Q203:Q232)</f>
        <v>0</v>
      </c>
      <c r="R202" s="169">
        <f>SUM(R203:R232)</f>
        <v>0</v>
      </c>
      <c r="S202" s="168"/>
      <c r="T202" s="170">
        <f>SUM(T203:T232)</f>
        <v>0</v>
      </c>
      <c r="U202" s="168"/>
      <c r="V202" s="170">
        <f>SUM(V203:V232)</f>
        <v>1.065E-3</v>
      </c>
      <c r="W202" s="168"/>
      <c r="X202" s="171">
        <f>SUM(X203:X232)</f>
        <v>0</v>
      </c>
      <c r="AR202" s="172" t="s">
        <v>84</v>
      </c>
      <c r="AT202" s="173" t="s">
        <v>73</v>
      </c>
      <c r="AU202" s="173" t="s">
        <v>82</v>
      </c>
      <c r="AY202" s="172" t="s">
        <v>189</v>
      </c>
      <c r="BK202" s="174">
        <f>SUM(BK203:BK232)</f>
        <v>0</v>
      </c>
    </row>
    <row r="203" spans="1:65" s="2" customFormat="1" ht="24.2" customHeight="1">
      <c r="A203" s="35"/>
      <c r="B203" s="36"/>
      <c r="C203" s="177" t="s">
        <v>362</v>
      </c>
      <c r="D203" s="177" t="s">
        <v>192</v>
      </c>
      <c r="E203" s="178" t="s">
        <v>432</v>
      </c>
      <c r="F203" s="179" t="s">
        <v>433</v>
      </c>
      <c r="G203" s="180" t="s">
        <v>195</v>
      </c>
      <c r="H203" s="181">
        <v>3.55</v>
      </c>
      <c r="I203" s="182"/>
      <c r="J203" s="182"/>
      <c r="K203" s="183">
        <f>ROUND(P203*H203,2)</f>
        <v>0</v>
      </c>
      <c r="L203" s="179" t="s">
        <v>196</v>
      </c>
      <c r="M203" s="40"/>
      <c r="N203" s="184" t="s">
        <v>20</v>
      </c>
      <c r="O203" s="185" t="s">
        <v>43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6.0000000000000002E-5</v>
      </c>
      <c r="V203" s="187">
        <f>U203*H203</f>
        <v>2.13E-4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126</v>
      </c>
      <c r="AT203" s="189" t="s">
        <v>192</v>
      </c>
      <c r="AU203" s="189" t="s">
        <v>84</v>
      </c>
      <c r="AY203" s="18" t="s">
        <v>189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82</v>
      </c>
      <c r="BK203" s="190">
        <f>ROUND(P203*H203,2)</f>
        <v>0</v>
      </c>
      <c r="BL203" s="18" t="s">
        <v>126</v>
      </c>
      <c r="BM203" s="189" t="s">
        <v>865</v>
      </c>
    </row>
    <row r="204" spans="1:65" s="2" customFormat="1" ht="11.25">
      <c r="A204" s="35"/>
      <c r="B204" s="36"/>
      <c r="C204" s="37"/>
      <c r="D204" s="191" t="s">
        <v>199</v>
      </c>
      <c r="E204" s="37"/>
      <c r="F204" s="192" t="s">
        <v>435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199</v>
      </c>
      <c r="AU204" s="18" t="s">
        <v>84</v>
      </c>
    </row>
    <row r="205" spans="1:65" s="2" customFormat="1" ht="11.25">
      <c r="A205" s="35"/>
      <c r="B205" s="36"/>
      <c r="C205" s="37"/>
      <c r="D205" s="196" t="s">
        <v>201</v>
      </c>
      <c r="E205" s="37"/>
      <c r="F205" s="197" t="s">
        <v>436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201</v>
      </c>
      <c r="AU205" s="18" t="s">
        <v>84</v>
      </c>
    </row>
    <row r="206" spans="1:65" s="13" customFormat="1" ht="11.25">
      <c r="B206" s="198"/>
      <c r="C206" s="199"/>
      <c r="D206" s="191" t="s">
        <v>203</v>
      </c>
      <c r="E206" s="200" t="s">
        <v>20</v>
      </c>
      <c r="F206" s="201" t="s">
        <v>437</v>
      </c>
      <c r="G206" s="199"/>
      <c r="H206" s="200" t="s">
        <v>20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203</v>
      </c>
      <c r="AU206" s="207" t="s">
        <v>84</v>
      </c>
      <c r="AV206" s="13" t="s">
        <v>82</v>
      </c>
      <c r="AW206" s="13" t="s">
        <v>5</v>
      </c>
      <c r="AX206" s="13" t="s">
        <v>74</v>
      </c>
      <c r="AY206" s="207" t="s">
        <v>189</v>
      </c>
    </row>
    <row r="207" spans="1:65" s="14" customFormat="1" ht="11.25">
      <c r="B207" s="208"/>
      <c r="C207" s="209"/>
      <c r="D207" s="191" t="s">
        <v>203</v>
      </c>
      <c r="E207" s="210" t="s">
        <v>20</v>
      </c>
      <c r="F207" s="211" t="s">
        <v>866</v>
      </c>
      <c r="G207" s="209"/>
      <c r="H207" s="212">
        <v>2.4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203</v>
      </c>
      <c r="AU207" s="218" t="s">
        <v>84</v>
      </c>
      <c r="AV207" s="14" t="s">
        <v>84</v>
      </c>
      <c r="AW207" s="14" t="s">
        <v>5</v>
      </c>
      <c r="AX207" s="14" t="s">
        <v>74</v>
      </c>
      <c r="AY207" s="218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867</v>
      </c>
      <c r="G208" s="209"/>
      <c r="H208" s="212">
        <v>1.1499999999999999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3.55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440</v>
      </c>
      <c r="F210" s="179" t="s">
        <v>441</v>
      </c>
      <c r="G210" s="180" t="s">
        <v>195</v>
      </c>
      <c r="H210" s="181">
        <v>3.55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1.2E-4</v>
      </c>
      <c r="V210" s="187">
        <f>U210*H210</f>
        <v>4.26E-4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868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443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444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446</v>
      </c>
      <c r="F213" s="179" t="s">
        <v>447</v>
      </c>
      <c r="G213" s="180" t="s">
        <v>195</v>
      </c>
      <c r="H213" s="181">
        <v>3.55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1.2E-4</v>
      </c>
      <c r="V213" s="187">
        <f>U213*H213</f>
        <v>4.26E-4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869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449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450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2" customFormat="1" ht="24.2" customHeight="1">
      <c r="A216" s="35"/>
      <c r="B216" s="36"/>
      <c r="C216" s="177" t="s">
        <v>382</v>
      </c>
      <c r="D216" s="177" t="s">
        <v>192</v>
      </c>
      <c r="E216" s="178" t="s">
        <v>452</v>
      </c>
      <c r="F216" s="179" t="s">
        <v>453</v>
      </c>
      <c r="G216" s="180" t="s">
        <v>195</v>
      </c>
      <c r="H216" s="181">
        <v>45.872999999999998</v>
      </c>
      <c r="I216" s="182"/>
      <c r="J216" s="182"/>
      <c r="K216" s="183">
        <f>ROUND(P216*H216,2)</f>
        <v>0</v>
      </c>
      <c r="L216" s="179" t="s">
        <v>196</v>
      </c>
      <c r="M216" s="40"/>
      <c r="N216" s="184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126</v>
      </c>
      <c r="AT216" s="189" t="s">
        <v>192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126</v>
      </c>
      <c r="BM216" s="189" t="s">
        <v>870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455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1.25">
      <c r="A218" s="35"/>
      <c r="B218" s="36"/>
      <c r="C218" s="37"/>
      <c r="D218" s="196" t="s">
        <v>201</v>
      </c>
      <c r="E218" s="37"/>
      <c r="F218" s="197" t="s">
        <v>456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201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457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871</v>
      </c>
      <c r="G220" s="209"/>
      <c r="H220" s="212">
        <v>45.872999999999998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82</v>
      </c>
      <c r="AY220" s="218" t="s">
        <v>189</v>
      </c>
    </row>
    <row r="221" spans="1:65" s="2" customFormat="1" ht="16.5" customHeight="1">
      <c r="A221" s="35"/>
      <c r="B221" s="36"/>
      <c r="C221" s="177" t="s">
        <v>388</v>
      </c>
      <c r="D221" s="177" t="s">
        <v>192</v>
      </c>
      <c r="E221" s="178" t="s">
        <v>460</v>
      </c>
      <c r="F221" s="179" t="s">
        <v>20</v>
      </c>
      <c r="G221" s="180" t="s">
        <v>195</v>
      </c>
      <c r="H221" s="181">
        <v>45.872999999999998</v>
      </c>
      <c r="I221" s="182"/>
      <c r="J221" s="182"/>
      <c r="K221" s="183">
        <f>ROUND(P221*H221,2)</f>
        <v>0</v>
      </c>
      <c r="L221" s="179" t="s">
        <v>20</v>
      </c>
      <c r="M221" s="40"/>
      <c r="N221" s="184" t="s">
        <v>20</v>
      </c>
      <c r="O221" s="185" t="s">
        <v>43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126</v>
      </c>
      <c r="AT221" s="189" t="s">
        <v>192</v>
      </c>
      <c r="AU221" s="189" t="s">
        <v>84</v>
      </c>
      <c r="AY221" s="18" t="s">
        <v>189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82</v>
      </c>
      <c r="BK221" s="190">
        <f>ROUND(P221*H221,2)</f>
        <v>0</v>
      </c>
      <c r="BL221" s="18" t="s">
        <v>126</v>
      </c>
      <c r="BM221" s="189" t="s">
        <v>872</v>
      </c>
    </row>
    <row r="222" spans="1:65" s="2" customFormat="1" ht="11.25">
      <c r="A222" s="35"/>
      <c r="B222" s="36"/>
      <c r="C222" s="37"/>
      <c r="D222" s="191" t="s">
        <v>199</v>
      </c>
      <c r="E222" s="37"/>
      <c r="F222" s="192" t="s">
        <v>462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199</v>
      </c>
      <c r="AU222" s="18" t="s">
        <v>84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834</v>
      </c>
      <c r="G223" s="209"/>
      <c r="H223" s="212">
        <v>50.140999999999998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835</v>
      </c>
      <c r="G224" s="209"/>
      <c r="H224" s="212">
        <v>-4.84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4" customFormat="1" ht="11.25">
      <c r="B225" s="208"/>
      <c r="C225" s="209"/>
      <c r="D225" s="191" t="s">
        <v>203</v>
      </c>
      <c r="E225" s="210" t="s">
        <v>20</v>
      </c>
      <c r="F225" s="211" t="s">
        <v>836</v>
      </c>
      <c r="G225" s="209"/>
      <c r="H225" s="212">
        <v>0.57199999999999995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203</v>
      </c>
      <c r="AU225" s="218" t="s">
        <v>84</v>
      </c>
      <c r="AV225" s="14" t="s">
        <v>84</v>
      </c>
      <c r="AW225" s="14" t="s">
        <v>5</v>
      </c>
      <c r="AX225" s="14" t="s">
        <v>74</v>
      </c>
      <c r="AY225" s="218" t="s">
        <v>189</v>
      </c>
    </row>
    <row r="226" spans="1:65" s="15" customFormat="1" ht="11.25">
      <c r="B226" s="219"/>
      <c r="C226" s="220"/>
      <c r="D226" s="191" t="s">
        <v>203</v>
      </c>
      <c r="E226" s="221" t="s">
        <v>20</v>
      </c>
      <c r="F226" s="222" t="s">
        <v>210</v>
      </c>
      <c r="G226" s="220"/>
      <c r="H226" s="223">
        <v>45.873000000000005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203</v>
      </c>
      <c r="AU226" s="229" t="s">
        <v>84</v>
      </c>
      <c r="AV226" s="15" t="s">
        <v>197</v>
      </c>
      <c r="AW226" s="15" t="s">
        <v>5</v>
      </c>
      <c r="AX226" s="15" t="s">
        <v>82</v>
      </c>
      <c r="AY226" s="229" t="s">
        <v>189</v>
      </c>
    </row>
    <row r="227" spans="1:65" s="2" customFormat="1" ht="16.5" customHeight="1">
      <c r="A227" s="35"/>
      <c r="B227" s="36"/>
      <c r="C227" s="177" t="s">
        <v>394</v>
      </c>
      <c r="D227" s="177" t="s">
        <v>192</v>
      </c>
      <c r="E227" s="178" t="s">
        <v>464</v>
      </c>
      <c r="F227" s="179" t="s">
        <v>20</v>
      </c>
      <c r="G227" s="180" t="s">
        <v>305</v>
      </c>
      <c r="H227" s="181">
        <v>4</v>
      </c>
      <c r="I227" s="182"/>
      <c r="J227" s="182"/>
      <c r="K227" s="183">
        <f>ROUND(P227*H227,2)</f>
        <v>0</v>
      </c>
      <c r="L227" s="179" t="s">
        <v>20</v>
      </c>
      <c r="M227" s="40"/>
      <c r="N227" s="184" t="s">
        <v>20</v>
      </c>
      <c r="O227" s="185" t="s">
        <v>43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126</v>
      </c>
      <c r="AT227" s="189" t="s">
        <v>192</v>
      </c>
      <c r="AU227" s="189" t="s">
        <v>84</v>
      </c>
      <c r="AY227" s="18" t="s">
        <v>189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82</v>
      </c>
      <c r="BK227" s="190">
        <f>ROUND(P227*H227,2)</f>
        <v>0</v>
      </c>
      <c r="BL227" s="18" t="s">
        <v>126</v>
      </c>
      <c r="BM227" s="189" t="s">
        <v>873</v>
      </c>
    </row>
    <row r="228" spans="1:65" s="2" customFormat="1" ht="11.25">
      <c r="A228" s="35"/>
      <c r="B228" s="36"/>
      <c r="C228" s="37"/>
      <c r="D228" s="191" t="s">
        <v>199</v>
      </c>
      <c r="E228" s="37"/>
      <c r="F228" s="192" t="s">
        <v>466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199</v>
      </c>
      <c r="AU228" s="18" t="s">
        <v>84</v>
      </c>
    </row>
    <row r="229" spans="1:65" s="2" customFormat="1" ht="16.5" customHeight="1">
      <c r="A229" s="35"/>
      <c r="B229" s="36"/>
      <c r="C229" s="177" t="s">
        <v>321</v>
      </c>
      <c r="D229" s="177" t="s">
        <v>192</v>
      </c>
      <c r="E229" s="178" t="s">
        <v>874</v>
      </c>
      <c r="F229" s="179" t="s">
        <v>20</v>
      </c>
      <c r="G229" s="180" t="s">
        <v>469</v>
      </c>
      <c r="H229" s="181">
        <v>1</v>
      </c>
      <c r="I229" s="182"/>
      <c r="J229" s="182"/>
      <c r="K229" s="183">
        <f>ROUND(P229*H229,2)</f>
        <v>0</v>
      </c>
      <c r="L229" s="179" t="s">
        <v>20</v>
      </c>
      <c r="M229" s="40"/>
      <c r="N229" s="184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0</v>
      </c>
      <c r="V229" s="187">
        <f>U229*H229</f>
        <v>0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126</v>
      </c>
      <c r="AT229" s="189" t="s">
        <v>192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875</v>
      </c>
    </row>
    <row r="230" spans="1:65" s="2" customFormat="1" ht="11.25">
      <c r="A230" s="35"/>
      <c r="B230" s="36"/>
      <c r="C230" s="37"/>
      <c r="D230" s="191" t="s">
        <v>199</v>
      </c>
      <c r="E230" s="37"/>
      <c r="F230" s="192" t="s">
        <v>471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2" customFormat="1" ht="16.5" customHeight="1">
      <c r="A231" s="35"/>
      <c r="B231" s="36"/>
      <c r="C231" s="177" t="s">
        <v>405</v>
      </c>
      <c r="D231" s="177" t="s">
        <v>192</v>
      </c>
      <c r="E231" s="178" t="s">
        <v>468</v>
      </c>
      <c r="F231" s="179" t="s">
        <v>20</v>
      </c>
      <c r="G231" s="180" t="s">
        <v>469</v>
      </c>
      <c r="H231" s="181">
        <v>1</v>
      </c>
      <c r="I231" s="182"/>
      <c r="J231" s="182"/>
      <c r="K231" s="183">
        <f>ROUND(P231*H231,2)</f>
        <v>0</v>
      </c>
      <c r="L231" s="179" t="s">
        <v>20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876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877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12" customFormat="1" ht="22.9" customHeight="1">
      <c r="B233" s="160"/>
      <c r="C233" s="161"/>
      <c r="D233" s="162" t="s">
        <v>73</v>
      </c>
      <c r="E233" s="175" t="s">
        <v>472</v>
      </c>
      <c r="F233" s="175" t="s">
        <v>473</v>
      </c>
      <c r="G233" s="161"/>
      <c r="H233" s="161"/>
      <c r="I233" s="164"/>
      <c r="J233" s="164"/>
      <c r="K233" s="176">
        <f>BK233</f>
        <v>0</v>
      </c>
      <c r="L233" s="161"/>
      <c r="M233" s="166"/>
      <c r="N233" s="167"/>
      <c r="O233" s="168"/>
      <c r="P233" s="168"/>
      <c r="Q233" s="169">
        <f>SUM(Q234:Q287)</f>
        <v>0</v>
      </c>
      <c r="R233" s="169">
        <f>SUM(R234:R287)</f>
        <v>0</v>
      </c>
      <c r="S233" s="168"/>
      <c r="T233" s="170">
        <f>SUM(T234:T287)</f>
        <v>0</v>
      </c>
      <c r="U233" s="168"/>
      <c r="V233" s="170">
        <f>SUM(V234:V287)</f>
        <v>0.1171962</v>
      </c>
      <c r="W233" s="168"/>
      <c r="X233" s="171">
        <f>SUM(X234:X287)</f>
        <v>1.6560510000000001E-2</v>
      </c>
      <c r="AR233" s="172" t="s">
        <v>84</v>
      </c>
      <c r="AT233" s="173" t="s">
        <v>73</v>
      </c>
      <c r="AU233" s="173" t="s">
        <v>82</v>
      </c>
      <c r="AY233" s="172" t="s">
        <v>189</v>
      </c>
      <c r="BK233" s="174">
        <f>SUM(BK234:BK287)</f>
        <v>0</v>
      </c>
    </row>
    <row r="234" spans="1:65" s="2" customFormat="1" ht="24.2" customHeight="1">
      <c r="A234" s="35"/>
      <c r="B234" s="36"/>
      <c r="C234" s="177" t="s">
        <v>411</v>
      </c>
      <c r="D234" s="177" t="s">
        <v>192</v>
      </c>
      <c r="E234" s="178" t="s">
        <v>475</v>
      </c>
      <c r="F234" s="179" t="s">
        <v>476</v>
      </c>
      <c r="G234" s="180" t="s">
        <v>195</v>
      </c>
      <c r="H234" s="181">
        <v>53.420999999999999</v>
      </c>
      <c r="I234" s="182"/>
      <c r="J234" s="182"/>
      <c r="K234" s="183">
        <f>ROUND(P234*H234,2)</f>
        <v>0</v>
      </c>
      <c r="L234" s="179" t="s">
        <v>196</v>
      </c>
      <c r="M234" s="40"/>
      <c r="N234" s="184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1E-3</v>
      </c>
      <c r="V234" s="187">
        <f>U234*H234</f>
        <v>5.3421000000000003E-2</v>
      </c>
      <c r="W234" s="187">
        <v>3.1E-4</v>
      </c>
      <c r="X234" s="188">
        <f>W234*H234</f>
        <v>1.6560510000000001E-2</v>
      </c>
      <c r="Y234" s="35"/>
      <c r="Z234" s="35"/>
      <c r="AA234" s="35"/>
      <c r="AB234" s="35"/>
      <c r="AC234" s="35"/>
      <c r="AD234" s="35"/>
      <c r="AE234" s="35"/>
      <c r="AR234" s="189" t="s">
        <v>126</v>
      </c>
      <c r="AT234" s="189" t="s">
        <v>192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878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478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1.25">
      <c r="A236" s="35"/>
      <c r="B236" s="36"/>
      <c r="C236" s="37"/>
      <c r="D236" s="196" t="s">
        <v>201</v>
      </c>
      <c r="E236" s="37"/>
      <c r="F236" s="197" t="s">
        <v>479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201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480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879</v>
      </c>
      <c r="G238" s="209"/>
      <c r="H238" s="212">
        <v>62.277000000000001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4" customFormat="1" ht="11.25">
      <c r="B239" s="208"/>
      <c r="C239" s="209"/>
      <c r="D239" s="191" t="s">
        <v>203</v>
      </c>
      <c r="E239" s="210" t="s">
        <v>20</v>
      </c>
      <c r="F239" s="211" t="s">
        <v>880</v>
      </c>
      <c r="G239" s="209"/>
      <c r="H239" s="212">
        <v>-12.672000000000001</v>
      </c>
      <c r="I239" s="213"/>
      <c r="J239" s="213"/>
      <c r="K239" s="209"/>
      <c r="L239" s="209"/>
      <c r="M239" s="214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7"/>
      <c r="AT239" s="218" t="s">
        <v>203</v>
      </c>
      <c r="AU239" s="218" t="s">
        <v>84</v>
      </c>
      <c r="AV239" s="14" t="s">
        <v>84</v>
      </c>
      <c r="AW239" s="14" t="s">
        <v>5</v>
      </c>
      <c r="AX239" s="14" t="s">
        <v>74</v>
      </c>
      <c r="AY239" s="218" t="s">
        <v>189</v>
      </c>
    </row>
    <row r="240" spans="1:65" s="14" customFormat="1" ht="11.25">
      <c r="B240" s="208"/>
      <c r="C240" s="209"/>
      <c r="D240" s="191" t="s">
        <v>203</v>
      </c>
      <c r="E240" s="210" t="s">
        <v>20</v>
      </c>
      <c r="F240" s="211" t="s">
        <v>881</v>
      </c>
      <c r="G240" s="209"/>
      <c r="H240" s="212">
        <v>5.0540000000000003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203</v>
      </c>
      <c r="AU240" s="218" t="s">
        <v>84</v>
      </c>
      <c r="AV240" s="14" t="s">
        <v>84</v>
      </c>
      <c r="AW240" s="14" t="s">
        <v>5</v>
      </c>
      <c r="AX240" s="14" t="s">
        <v>74</v>
      </c>
      <c r="AY240" s="218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882</v>
      </c>
      <c r="G241" s="209"/>
      <c r="H241" s="212">
        <v>-0.89100000000000001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4" customFormat="1" ht="11.25">
      <c r="B242" s="208"/>
      <c r="C242" s="209"/>
      <c r="D242" s="191" t="s">
        <v>203</v>
      </c>
      <c r="E242" s="210" t="s">
        <v>20</v>
      </c>
      <c r="F242" s="211" t="s">
        <v>883</v>
      </c>
      <c r="G242" s="209"/>
      <c r="H242" s="212">
        <v>-0.34699999999999998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5</v>
      </c>
      <c r="AX242" s="14" t="s">
        <v>74</v>
      </c>
      <c r="AY242" s="218" t="s">
        <v>189</v>
      </c>
    </row>
    <row r="243" spans="1:65" s="15" customFormat="1" ht="11.25">
      <c r="B243" s="219"/>
      <c r="C243" s="220"/>
      <c r="D243" s="191" t="s">
        <v>203</v>
      </c>
      <c r="E243" s="221" t="s">
        <v>20</v>
      </c>
      <c r="F243" s="222" t="s">
        <v>210</v>
      </c>
      <c r="G243" s="220"/>
      <c r="H243" s="223">
        <v>53.421000000000006</v>
      </c>
      <c r="I243" s="224"/>
      <c r="J243" s="224"/>
      <c r="K243" s="220"/>
      <c r="L243" s="220"/>
      <c r="M243" s="225"/>
      <c r="N243" s="226"/>
      <c r="O243" s="227"/>
      <c r="P243" s="227"/>
      <c r="Q243" s="227"/>
      <c r="R243" s="227"/>
      <c r="S243" s="227"/>
      <c r="T243" s="227"/>
      <c r="U243" s="227"/>
      <c r="V243" s="227"/>
      <c r="W243" s="227"/>
      <c r="X243" s="228"/>
      <c r="AT243" s="229" t="s">
        <v>203</v>
      </c>
      <c r="AU243" s="229" t="s">
        <v>84</v>
      </c>
      <c r="AV243" s="15" t="s">
        <v>197</v>
      </c>
      <c r="AW243" s="15" t="s">
        <v>5</v>
      </c>
      <c r="AX243" s="15" t="s">
        <v>82</v>
      </c>
      <c r="AY243" s="229" t="s">
        <v>189</v>
      </c>
    </row>
    <row r="244" spans="1:65" s="2" customFormat="1" ht="24.2" customHeight="1">
      <c r="A244" s="35"/>
      <c r="B244" s="36"/>
      <c r="C244" s="177" t="s">
        <v>417</v>
      </c>
      <c r="D244" s="177" t="s">
        <v>192</v>
      </c>
      <c r="E244" s="178" t="s">
        <v>487</v>
      </c>
      <c r="F244" s="179" t="s">
        <v>488</v>
      </c>
      <c r="G244" s="180" t="s">
        <v>195</v>
      </c>
      <c r="H244" s="181">
        <v>132.86500000000001</v>
      </c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0</v>
      </c>
      <c r="V244" s="187">
        <f>U244*H244</f>
        <v>0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884</v>
      </c>
    </row>
    <row r="245" spans="1:65" s="2" customFormat="1" ht="11.25">
      <c r="A245" s="35"/>
      <c r="B245" s="36"/>
      <c r="C245" s="37"/>
      <c r="D245" s="191" t="s">
        <v>199</v>
      </c>
      <c r="E245" s="37"/>
      <c r="F245" s="192" t="s">
        <v>490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491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492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885</v>
      </c>
      <c r="G248" s="209"/>
      <c r="H248" s="212">
        <v>59.357999999999997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3" customFormat="1" ht="11.25">
      <c r="B249" s="198"/>
      <c r="C249" s="199"/>
      <c r="D249" s="191" t="s">
        <v>203</v>
      </c>
      <c r="E249" s="200" t="s">
        <v>20</v>
      </c>
      <c r="F249" s="201" t="s">
        <v>494</v>
      </c>
      <c r="G249" s="199"/>
      <c r="H249" s="200" t="s">
        <v>20</v>
      </c>
      <c r="I249" s="202"/>
      <c r="J249" s="202"/>
      <c r="K249" s="199"/>
      <c r="L249" s="199"/>
      <c r="M249" s="203"/>
      <c r="N249" s="204"/>
      <c r="O249" s="205"/>
      <c r="P249" s="205"/>
      <c r="Q249" s="205"/>
      <c r="R249" s="205"/>
      <c r="S249" s="205"/>
      <c r="T249" s="205"/>
      <c r="U249" s="205"/>
      <c r="V249" s="205"/>
      <c r="W249" s="205"/>
      <c r="X249" s="206"/>
      <c r="AT249" s="207" t="s">
        <v>203</v>
      </c>
      <c r="AU249" s="207" t="s">
        <v>84</v>
      </c>
      <c r="AV249" s="13" t="s">
        <v>82</v>
      </c>
      <c r="AW249" s="13" t="s">
        <v>5</v>
      </c>
      <c r="AX249" s="13" t="s">
        <v>74</v>
      </c>
      <c r="AY249" s="207" t="s">
        <v>189</v>
      </c>
    </row>
    <row r="250" spans="1:65" s="14" customFormat="1" ht="11.25">
      <c r="B250" s="208"/>
      <c r="C250" s="209"/>
      <c r="D250" s="191" t="s">
        <v>203</v>
      </c>
      <c r="E250" s="210" t="s">
        <v>20</v>
      </c>
      <c r="F250" s="211" t="s">
        <v>886</v>
      </c>
      <c r="G250" s="209"/>
      <c r="H250" s="212">
        <v>73.507000000000005</v>
      </c>
      <c r="I250" s="213"/>
      <c r="J250" s="213"/>
      <c r="K250" s="209"/>
      <c r="L250" s="209"/>
      <c r="M250" s="214"/>
      <c r="N250" s="215"/>
      <c r="O250" s="216"/>
      <c r="P250" s="216"/>
      <c r="Q250" s="216"/>
      <c r="R250" s="216"/>
      <c r="S250" s="216"/>
      <c r="T250" s="216"/>
      <c r="U250" s="216"/>
      <c r="V250" s="216"/>
      <c r="W250" s="216"/>
      <c r="X250" s="217"/>
      <c r="AT250" s="218" t="s">
        <v>203</v>
      </c>
      <c r="AU250" s="218" t="s">
        <v>84</v>
      </c>
      <c r="AV250" s="14" t="s">
        <v>84</v>
      </c>
      <c r="AW250" s="14" t="s">
        <v>5</v>
      </c>
      <c r="AX250" s="14" t="s">
        <v>74</v>
      </c>
      <c r="AY250" s="218" t="s">
        <v>189</v>
      </c>
    </row>
    <row r="251" spans="1:65" s="15" customFormat="1" ht="11.25">
      <c r="B251" s="219"/>
      <c r="C251" s="220"/>
      <c r="D251" s="191" t="s">
        <v>203</v>
      </c>
      <c r="E251" s="221" t="s">
        <v>20</v>
      </c>
      <c r="F251" s="222" t="s">
        <v>210</v>
      </c>
      <c r="G251" s="220"/>
      <c r="H251" s="223">
        <v>132.86500000000001</v>
      </c>
      <c r="I251" s="224"/>
      <c r="J251" s="224"/>
      <c r="K251" s="220"/>
      <c r="L251" s="220"/>
      <c r="M251" s="225"/>
      <c r="N251" s="226"/>
      <c r="O251" s="227"/>
      <c r="P251" s="227"/>
      <c r="Q251" s="227"/>
      <c r="R251" s="227"/>
      <c r="S251" s="227"/>
      <c r="T251" s="227"/>
      <c r="U251" s="227"/>
      <c r="V251" s="227"/>
      <c r="W251" s="227"/>
      <c r="X251" s="228"/>
      <c r="AT251" s="229" t="s">
        <v>203</v>
      </c>
      <c r="AU251" s="229" t="s">
        <v>84</v>
      </c>
      <c r="AV251" s="15" t="s">
        <v>197</v>
      </c>
      <c r="AW251" s="15" t="s">
        <v>5</v>
      </c>
      <c r="AX251" s="15" t="s">
        <v>82</v>
      </c>
      <c r="AY251" s="229" t="s">
        <v>189</v>
      </c>
    </row>
    <row r="252" spans="1:65" s="2" customFormat="1" ht="24.2" customHeight="1">
      <c r="A252" s="35"/>
      <c r="B252" s="36"/>
      <c r="C252" s="177" t="s">
        <v>423</v>
      </c>
      <c r="D252" s="177" t="s">
        <v>192</v>
      </c>
      <c r="E252" s="178" t="s">
        <v>497</v>
      </c>
      <c r="F252" s="179" t="s">
        <v>498</v>
      </c>
      <c r="G252" s="180" t="s">
        <v>357</v>
      </c>
      <c r="H252" s="181">
        <v>168.3</v>
      </c>
      <c r="I252" s="182"/>
      <c r="J252" s="182"/>
      <c r="K252" s="183">
        <f>ROUND(P252*H252,2)</f>
        <v>0</v>
      </c>
      <c r="L252" s="179" t="s">
        <v>196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0</v>
      </c>
      <c r="V252" s="187">
        <f>U252*H252</f>
        <v>0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126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126</v>
      </c>
      <c r="BM252" s="189" t="s">
        <v>887</v>
      </c>
    </row>
    <row r="253" spans="1:65" s="2" customFormat="1" ht="11.25">
      <c r="A253" s="35"/>
      <c r="B253" s="36"/>
      <c r="C253" s="37"/>
      <c r="D253" s="191" t="s">
        <v>199</v>
      </c>
      <c r="E253" s="37"/>
      <c r="F253" s="192" t="s">
        <v>500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1.25">
      <c r="A254" s="35"/>
      <c r="B254" s="36"/>
      <c r="C254" s="37"/>
      <c r="D254" s="196" t="s">
        <v>201</v>
      </c>
      <c r="E254" s="37"/>
      <c r="F254" s="197" t="s">
        <v>501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201</v>
      </c>
      <c r="AU254" s="18" t="s">
        <v>84</v>
      </c>
    </row>
    <row r="255" spans="1:65" s="13" customFormat="1" ht="11.25">
      <c r="B255" s="198"/>
      <c r="C255" s="199"/>
      <c r="D255" s="191" t="s">
        <v>203</v>
      </c>
      <c r="E255" s="200" t="s">
        <v>20</v>
      </c>
      <c r="F255" s="201" t="s">
        <v>609</v>
      </c>
      <c r="G255" s="199"/>
      <c r="H255" s="200" t="s">
        <v>20</v>
      </c>
      <c r="I255" s="202"/>
      <c r="J255" s="202"/>
      <c r="K255" s="199"/>
      <c r="L255" s="199"/>
      <c r="M255" s="203"/>
      <c r="N255" s="204"/>
      <c r="O255" s="205"/>
      <c r="P255" s="205"/>
      <c r="Q255" s="205"/>
      <c r="R255" s="205"/>
      <c r="S255" s="205"/>
      <c r="T255" s="205"/>
      <c r="U255" s="205"/>
      <c r="V255" s="205"/>
      <c r="W255" s="205"/>
      <c r="X255" s="206"/>
      <c r="AT255" s="207" t="s">
        <v>203</v>
      </c>
      <c r="AU255" s="207" t="s">
        <v>84</v>
      </c>
      <c r="AV255" s="13" t="s">
        <v>82</v>
      </c>
      <c r="AW255" s="13" t="s">
        <v>5</v>
      </c>
      <c r="AX255" s="13" t="s">
        <v>74</v>
      </c>
      <c r="AY255" s="207" t="s">
        <v>189</v>
      </c>
    </row>
    <row r="256" spans="1:65" s="14" customFormat="1" ht="11.25">
      <c r="B256" s="208"/>
      <c r="C256" s="209"/>
      <c r="D256" s="191" t="s">
        <v>203</v>
      </c>
      <c r="E256" s="210" t="s">
        <v>20</v>
      </c>
      <c r="F256" s="211" t="s">
        <v>888</v>
      </c>
      <c r="G256" s="209"/>
      <c r="H256" s="212">
        <v>116.1</v>
      </c>
      <c r="I256" s="213"/>
      <c r="J256" s="213"/>
      <c r="K256" s="209"/>
      <c r="L256" s="209"/>
      <c r="M256" s="214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7"/>
      <c r="AT256" s="218" t="s">
        <v>203</v>
      </c>
      <c r="AU256" s="218" t="s">
        <v>84</v>
      </c>
      <c r="AV256" s="14" t="s">
        <v>84</v>
      </c>
      <c r="AW256" s="14" t="s">
        <v>5</v>
      </c>
      <c r="AX256" s="14" t="s">
        <v>74</v>
      </c>
      <c r="AY256" s="218" t="s">
        <v>189</v>
      </c>
    </row>
    <row r="257" spans="1:65" s="13" customFormat="1" ht="11.25">
      <c r="B257" s="198"/>
      <c r="C257" s="199"/>
      <c r="D257" s="191" t="s">
        <v>203</v>
      </c>
      <c r="E257" s="200" t="s">
        <v>20</v>
      </c>
      <c r="F257" s="201" t="s">
        <v>502</v>
      </c>
      <c r="G257" s="199"/>
      <c r="H257" s="200" t="s">
        <v>20</v>
      </c>
      <c r="I257" s="202"/>
      <c r="J257" s="202"/>
      <c r="K257" s="199"/>
      <c r="L257" s="199"/>
      <c r="M257" s="203"/>
      <c r="N257" s="204"/>
      <c r="O257" s="205"/>
      <c r="P257" s="205"/>
      <c r="Q257" s="205"/>
      <c r="R257" s="205"/>
      <c r="S257" s="205"/>
      <c r="T257" s="205"/>
      <c r="U257" s="205"/>
      <c r="V257" s="205"/>
      <c r="W257" s="205"/>
      <c r="X257" s="206"/>
      <c r="AT257" s="207" t="s">
        <v>203</v>
      </c>
      <c r="AU257" s="207" t="s">
        <v>84</v>
      </c>
      <c r="AV257" s="13" t="s">
        <v>82</v>
      </c>
      <c r="AW257" s="13" t="s">
        <v>5</v>
      </c>
      <c r="AX257" s="13" t="s">
        <v>74</v>
      </c>
      <c r="AY257" s="207" t="s">
        <v>189</v>
      </c>
    </row>
    <row r="258" spans="1:65" s="14" customFormat="1" ht="11.25">
      <c r="B258" s="208"/>
      <c r="C258" s="209"/>
      <c r="D258" s="191" t="s">
        <v>203</v>
      </c>
      <c r="E258" s="210" t="s">
        <v>20</v>
      </c>
      <c r="F258" s="211" t="s">
        <v>889</v>
      </c>
      <c r="G258" s="209"/>
      <c r="H258" s="212">
        <v>52.2</v>
      </c>
      <c r="I258" s="213"/>
      <c r="J258" s="213"/>
      <c r="K258" s="209"/>
      <c r="L258" s="209"/>
      <c r="M258" s="214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7"/>
      <c r="AT258" s="218" t="s">
        <v>203</v>
      </c>
      <c r="AU258" s="218" t="s">
        <v>84</v>
      </c>
      <c r="AV258" s="14" t="s">
        <v>84</v>
      </c>
      <c r="AW258" s="14" t="s">
        <v>5</v>
      </c>
      <c r="AX258" s="14" t="s">
        <v>74</v>
      </c>
      <c r="AY258" s="218" t="s">
        <v>189</v>
      </c>
    </row>
    <row r="259" spans="1:65" s="15" customFormat="1" ht="11.25">
      <c r="B259" s="219"/>
      <c r="C259" s="220"/>
      <c r="D259" s="191" t="s">
        <v>203</v>
      </c>
      <c r="E259" s="221" t="s">
        <v>20</v>
      </c>
      <c r="F259" s="222" t="s">
        <v>210</v>
      </c>
      <c r="G259" s="220"/>
      <c r="H259" s="223">
        <v>168.3</v>
      </c>
      <c r="I259" s="224"/>
      <c r="J259" s="224"/>
      <c r="K259" s="220"/>
      <c r="L259" s="220"/>
      <c r="M259" s="225"/>
      <c r="N259" s="226"/>
      <c r="O259" s="227"/>
      <c r="P259" s="227"/>
      <c r="Q259" s="227"/>
      <c r="R259" s="227"/>
      <c r="S259" s="227"/>
      <c r="T259" s="227"/>
      <c r="U259" s="227"/>
      <c r="V259" s="227"/>
      <c r="W259" s="227"/>
      <c r="X259" s="228"/>
      <c r="AT259" s="229" t="s">
        <v>203</v>
      </c>
      <c r="AU259" s="229" t="s">
        <v>84</v>
      </c>
      <c r="AV259" s="15" t="s">
        <v>197</v>
      </c>
      <c r="AW259" s="15" t="s">
        <v>5</v>
      </c>
      <c r="AX259" s="15" t="s">
        <v>82</v>
      </c>
      <c r="AY259" s="229" t="s">
        <v>189</v>
      </c>
    </row>
    <row r="260" spans="1:65" s="2" customFormat="1" ht="24.2" customHeight="1">
      <c r="A260" s="35"/>
      <c r="B260" s="36"/>
      <c r="C260" s="231" t="s">
        <v>431</v>
      </c>
      <c r="D260" s="231" t="s">
        <v>318</v>
      </c>
      <c r="E260" s="232" t="s">
        <v>505</v>
      </c>
      <c r="F260" s="233" t="s">
        <v>506</v>
      </c>
      <c r="G260" s="234" t="s">
        <v>357</v>
      </c>
      <c r="H260" s="235">
        <v>201.96</v>
      </c>
      <c r="I260" s="236"/>
      <c r="J260" s="237"/>
      <c r="K260" s="238">
        <f>ROUND(P260*H260,2)</f>
        <v>0</v>
      </c>
      <c r="L260" s="233" t="s">
        <v>196</v>
      </c>
      <c r="M260" s="239"/>
      <c r="N260" s="240" t="s">
        <v>20</v>
      </c>
      <c r="O260" s="185" t="s">
        <v>43</v>
      </c>
      <c r="P260" s="186">
        <f>I260+J260</f>
        <v>0</v>
      </c>
      <c r="Q260" s="186">
        <f>ROUND(I260*H260,2)</f>
        <v>0</v>
      </c>
      <c r="R260" s="186">
        <f>ROUND(J260*H260,2)</f>
        <v>0</v>
      </c>
      <c r="S260" s="65"/>
      <c r="T260" s="187">
        <f>S260*H260</f>
        <v>0</v>
      </c>
      <c r="U260" s="187">
        <v>0</v>
      </c>
      <c r="V260" s="187">
        <f>U260*H260</f>
        <v>0</v>
      </c>
      <c r="W260" s="187">
        <v>0</v>
      </c>
      <c r="X260" s="188">
        <f>W260*H260</f>
        <v>0</v>
      </c>
      <c r="Y260" s="35"/>
      <c r="Z260" s="35"/>
      <c r="AA260" s="35"/>
      <c r="AB260" s="35"/>
      <c r="AC260" s="35"/>
      <c r="AD260" s="35"/>
      <c r="AE260" s="35"/>
      <c r="AR260" s="189" t="s">
        <v>321</v>
      </c>
      <c r="AT260" s="189" t="s">
        <v>318</v>
      </c>
      <c r="AU260" s="189" t="s">
        <v>84</v>
      </c>
      <c r="AY260" s="18" t="s">
        <v>189</v>
      </c>
      <c r="BE260" s="190">
        <f>IF(O260="základní",K260,0)</f>
        <v>0</v>
      </c>
      <c r="BF260" s="190">
        <f>IF(O260="snížená",K260,0)</f>
        <v>0</v>
      </c>
      <c r="BG260" s="190">
        <f>IF(O260="zákl. přenesená",K260,0)</f>
        <v>0</v>
      </c>
      <c r="BH260" s="190">
        <f>IF(O260="sníž. přenesená",K260,0)</f>
        <v>0</v>
      </c>
      <c r="BI260" s="190">
        <f>IF(O260="nulová",K260,0)</f>
        <v>0</v>
      </c>
      <c r="BJ260" s="18" t="s">
        <v>82</v>
      </c>
      <c r="BK260" s="190">
        <f>ROUND(P260*H260,2)</f>
        <v>0</v>
      </c>
      <c r="BL260" s="18" t="s">
        <v>126</v>
      </c>
      <c r="BM260" s="189" t="s">
        <v>890</v>
      </c>
    </row>
    <row r="261" spans="1:65" s="2" customFormat="1" ht="11.25">
      <c r="A261" s="35"/>
      <c r="B261" s="36"/>
      <c r="C261" s="37"/>
      <c r="D261" s="191" t="s">
        <v>199</v>
      </c>
      <c r="E261" s="37"/>
      <c r="F261" s="192" t="s">
        <v>506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199</v>
      </c>
      <c r="AU261" s="18" t="s">
        <v>84</v>
      </c>
    </row>
    <row r="262" spans="1:65" s="14" customFormat="1" ht="11.25">
      <c r="B262" s="208"/>
      <c r="C262" s="209"/>
      <c r="D262" s="191" t="s">
        <v>203</v>
      </c>
      <c r="E262" s="209"/>
      <c r="F262" s="211" t="s">
        <v>891</v>
      </c>
      <c r="G262" s="209"/>
      <c r="H262" s="212">
        <v>201.96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203</v>
      </c>
      <c r="AU262" s="218" t="s">
        <v>84</v>
      </c>
      <c r="AV262" s="14" t="s">
        <v>84</v>
      </c>
      <c r="AW262" s="14" t="s">
        <v>4</v>
      </c>
      <c r="AX262" s="14" t="s">
        <v>82</v>
      </c>
      <c r="AY262" s="218" t="s">
        <v>189</v>
      </c>
    </row>
    <row r="263" spans="1:65" s="2" customFormat="1" ht="24.2" customHeight="1">
      <c r="A263" s="35"/>
      <c r="B263" s="36"/>
      <c r="C263" s="177" t="s">
        <v>439</v>
      </c>
      <c r="D263" s="177" t="s">
        <v>192</v>
      </c>
      <c r="E263" s="178" t="s">
        <v>613</v>
      </c>
      <c r="F263" s="179" t="s">
        <v>614</v>
      </c>
      <c r="G263" s="180" t="s">
        <v>195</v>
      </c>
      <c r="H263" s="181">
        <v>74.89</v>
      </c>
      <c r="I263" s="182"/>
      <c r="J263" s="182"/>
      <c r="K263" s="183">
        <f>ROUND(P263*H263,2)</f>
        <v>0</v>
      </c>
      <c r="L263" s="179" t="s">
        <v>196</v>
      </c>
      <c r="M263" s="40"/>
      <c r="N263" s="184" t="s">
        <v>20</v>
      </c>
      <c r="O263" s="185" t="s">
        <v>43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126</v>
      </c>
      <c r="AT263" s="189" t="s">
        <v>192</v>
      </c>
      <c r="AU263" s="189" t="s">
        <v>84</v>
      </c>
      <c r="AY263" s="18" t="s">
        <v>189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82</v>
      </c>
      <c r="BK263" s="190">
        <f>ROUND(P263*H263,2)</f>
        <v>0</v>
      </c>
      <c r="BL263" s="18" t="s">
        <v>126</v>
      </c>
      <c r="BM263" s="189" t="s">
        <v>892</v>
      </c>
    </row>
    <row r="264" spans="1:65" s="2" customFormat="1" ht="11.25">
      <c r="A264" s="35"/>
      <c r="B264" s="36"/>
      <c r="C264" s="37"/>
      <c r="D264" s="191" t="s">
        <v>199</v>
      </c>
      <c r="E264" s="37"/>
      <c r="F264" s="192" t="s">
        <v>616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199</v>
      </c>
      <c r="AU264" s="18" t="s">
        <v>84</v>
      </c>
    </row>
    <row r="265" spans="1:65" s="2" customFormat="1" ht="11.25">
      <c r="A265" s="35"/>
      <c r="B265" s="36"/>
      <c r="C265" s="37"/>
      <c r="D265" s="196" t="s">
        <v>201</v>
      </c>
      <c r="E265" s="37"/>
      <c r="F265" s="197" t="s">
        <v>617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201</v>
      </c>
      <c r="AU265" s="18" t="s">
        <v>84</v>
      </c>
    </row>
    <row r="266" spans="1:65" s="13" customFormat="1" ht="11.25">
      <c r="B266" s="198"/>
      <c r="C266" s="199"/>
      <c r="D266" s="191" t="s">
        <v>203</v>
      </c>
      <c r="E266" s="200" t="s">
        <v>20</v>
      </c>
      <c r="F266" s="201" t="s">
        <v>618</v>
      </c>
      <c r="G266" s="199"/>
      <c r="H266" s="200" t="s">
        <v>20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203</v>
      </c>
      <c r="AU266" s="207" t="s">
        <v>84</v>
      </c>
      <c r="AV266" s="13" t="s">
        <v>82</v>
      </c>
      <c r="AW266" s="13" t="s">
        <v>5</v>
      </c>
      <c r="AX266" s="13" t="s">
        <v>74</v>
      </c>
      <c r="AY266" s="207" t="s">
        <v>189</v>
      </c>
    </row>
    <row r="267" spans="1:65" s="14" customFormat="1" ht="11.25">
      <c r="B267" s="208"/>
      <c r="C267" s="209"/>
      <c r="D267" s="191" t="s">
        <v>203</v>
      </c>
      <c r="E267" s="210" t="s">
        <v>20</v>
      </c>
      <c r="F267" s="211" t="s">
        <v>842</v>
      </c>
      <c r="G267" s="209"/>
      <c r="H267" s="212">
        <v>74.89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203</v>
      </c>
      <c r="AU267" s="218" t="s">
        <v>84</v>
      </c>
      <c r="AV267" s="14" t="s">
        <v>84</v>
      </c>
      <c r="AW267" s="14" t="s">
        <v>5</v>
      </c>
      <c r="AX267" s="14" t="s">
        <v>82</v>
      </c>
      <c r="AY267" s="218" t="s">
        <v>189</v>
      </c>
    </row>
    <row r="268" spans="1:65" s="2" customFormat="1" ht="24.2" customHeight="1">
      <c r="A268" s="35"/>
      <c r="B268" s="36"/>
      <c r="C268" s="231" t="s">
        <v>445</v>
      </c>
      <c r="D268" s="231" t="s">
        <v>318</v>
      </c>
      <c r="E268" s="232" t="s">
        <v>517</v>
      </c>
      <c r="F268" s="233" t="s">
        <v>518</v>
      </c>
      <c r="G268" s="234" t="s">
        <v>195</v>
      </c>
      <c r="H268" s="235">
        <v>89.867999999999995</v>
      </c>
      <c r="I268" s="236"/>
      <c r="J268" s="237"/>
      <c r="K268" s="238">
        <f>ROUND(P268*H268,2)</f>
        <v>0</v>
      </c>
      <c r="L268" s="233" t="s">
        <v>196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321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126</v>
      </c>
      <c r="BM268" s="189" t="s">
        <v>893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518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14" customFormat="1" ht="11.25">
      <c r="B270" s="208"/>
      <c r="C270" s="209"/>
      <c r="D270" s="191" t="s">
        <v>203</v>
      </c>
      <c r="E270" s="209"/>
      <c r="F270" s="211" t="s">
        <v>894</v>
      </c>
      <c r="G270" s="209"/>
      <c r="H270" s="212">
        <v>89.867999999999995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203</v>
      </c>
      <c r="AU270" s="218" t="s">
        <v>84</v>
      </c>
      <c r="AV270" s="14" t="s">
        <v>84</v>
      </c>
      <c r="AW270" s="14" t="s">
        <v>4</v>
      </c>
      <c r="AX270" s="14" t="s">
        <v>82</v>
      </c>
      <c r="AY270" s="218" t="s">
        <v>189</v>
      </c>
    </row>
    <row r="271" spans="1:65" s="2" customFormat="1" ht="24.2" customHeight="1">
      <c r="A271" s="35"/>
      <c r="B271" s="36"/>
      <c r="C271" s="177" t="s">
        <v>451</v>
      </c>
      <c r="D271" s="177" t="s">
        <v>192</v>
      </c>
      <c r="E271" s="178" t="s">
        <v>510</v>
      </c>
      <c r="F271" s="179" t="s">
        <v>511</v>
      </c>
      <c r="G271" s="180" t="s">
        <v>195</v>
      </c>
      <c r="H271" s="181">
        <v>18.920000000000002</v>
      </c>
      <c r="I271" s="182"/>
      <c r="J271" s="182"/>
      <c r="K271" s="183">
        <f>ROUND(P271*H271,2)</f>
        <v>0</v>
      </c>
      <c r="L271" s="179" t="s">
        <v>196</v>
      </c>
      <c r="M271" s="40"/>
      <c r="N271" s="184" t="s">
        <v>20</v>
      </c>
      <c r="O271" s="185" t="s">
        <v>43</v>
      </c>
      <c r="P271" s="186">
        <f>I271+J271</f>
        <v>0</v>
      </c>
      <c r="Q271" s="186">
        <f>ROUND(I271*H271,2)</f>
        <v>0</v>
      </c>
      <c r="R271" s="186">
        <f>ROUND(J271*H271,2)</f>
        <v>0</v>
      </c>
      <c r="S271" s="65"/>
      <c r="T271" s="187">
        <f>S271*H271</f>
        <v>0</v>
      </c>
      <c r="U271" s="187">
        <v>0</v>
      </c>
      <c r="V271" s="187">
        <f>U271*H271</f>
        <v>0</v>
      </c>
      <c r="W271" s="187">
        <v>0</v>
      </c>
      <c r="X271" s="188">
        <f>W271*H271</f>
        <v>0</v>
      </c>
      <c r="Y271" s="35"/>
      <c r="Z271" s="35"/>
      <c r="AA271" s="35"/>
      <c r="AB271" s="35"/>
      <c r="AC271" s="35"/>
      <c r="AD271" s="35"/>
      <c r="AE271" s="35"/>
      <c r="AR271" s="189" t="s">
        <v>126</v>
      </c>
      <c r="AT271" s="189" t="s">
        <v>192</v>
      </c>
      <c r="AU271" s="189" t="s">
        <v>84</v>
      </c>
      <c r="AY271" s="18" t="s">
        <v>189</v>
      </c>
      <c r="BE271" s="190">
        <f>IF(O271="základní",K271,0)</f>
        <v>0</v>
      </c>
      <c r="BF271" s="190">
        <f>IF(O271="snížená",K271,0)</f>
        <v>0</v>
      </c>
      <c r="BG271" s="190">
        <f>IF(O271="zákl. přenesená",K271,0)</f>
        <v>0</v>
      </c>
      <c r="BH271" s="190">
        <f>IF(O271="sníž. přenesená",K271,0)</f>
        <v>0</v>
      </c>
      <c r="BI271" s="190">
        <f>IF(O271="nulová",K271,0)</f>
        <v>0</v>
      </c>
      <c r="BJ271" s="18" t="s">
        <v>82</v>
      </c>
      <c r="BK271" s="190">
        <f>ROUND(P271*H271,2)</f>
        <v>0</v>
      </c>
      <c r="BL271" s="18" t="s">
        <v>126</v>
      </c>
      <c r="BM271" s="189" t="s">
        <v>895</v>
      </c>
    </row>
    <row r="272" spans="1:65" s="2" customFormat="1" ht="19.5">
      <c r="A272" s="35"/>
      <c r="B272" s="36"/>
      <c r="C272" s="37"/>
      <c r="D272" s="191" t="s">
        <v>199</v>
      </c>
      <c r="E272" s="37"/>
      <c r="F272" s="192" t="s">
        <v>513</v>
      </c>
      <c r="G272" s="37"/>
      <c r="H272" s="37"/>
      <c r="I272" s="193"/>
      <c r="J272" s="193"/>
      <c r="K272" s="37"/>
      <c r="L272" s="37"/>
      <c r="M272" s="40"/>
      <c r="N272" s="194"/>
      <c r="O272" s="195"/>
      <c r="P272" s="65"/>
      <c r="Q272" s="65"/>
      <c r="R272" s="65"/>
      <c r="S272" s="65"/>
      <c r="T272" s="65"/>
      <c r="U272" s="65"/>
      <c r="V272" s="65"/>
      <c r="W272" s="65"/>
      <c r="X272" s="66"/>
      <c r="Y272" s="35"/>
      <c r="Z272" s="35"/>
      <c r="AA272" s="35"/>
      <c r="AB272" s="35"/>
      <c r="AC272" s="35"/>
      <c r="AD272" s="35"/>
      <c r="AE272" s="35"/>
      <c r="AT272" s="18" t="s">
        <v>199</v>
      </c>
      <c r="AU272" s="18" t="s">
        <v>84</v>
      </c>
    </row>
    <row r="273" spans="1:65" s="2" customFormat="1" ht="11.25">
      <c r="A273" s="35"/>
      <c r="B273" s="36"/>
      <c r="C273" s="37"/>
      <c r="D273" s="196" t="s">
        <v>201</v>
      </c>
      <c r="E273" s="37"/>
      <c r="F273" s="197" t="s">
        <v>514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201</v>
      </c>
      <c r="AU273" s="18" t="s">
        <v>84</v>
      </c>
    </row>
    <row r="274" spans="1:65" s="13" customFormat="1" ht="11.25">
      <c r="B274" s="198"/>
      <c r="C274" s="199"/>
      <c r="D274" s="191" t="s">
        <v>203</v>
      </c>
      <c r="E274" s="200" t="s">
        <v>20</v>
      </c>
      <c r="F274" s="201" t="s">
        <v>502</v>
      </c>
      <c r="G274" s="199"/>
      <c r="H274" s="200" t="s">
        <v>20</v>
      </c>
      <c r="I274" s="202"/>
      <c r="J274" s="202"/>
      <c r="K274" s="199"/>
      <c r="L274" s="199"/>
      <c r="M274" s="203"/>
      <c r="N274" s="204"/>
      <c r="O274" s="205"/>
      <c r="P274" s="205"/>
      <c r="Q274" s="205"/>
      <c r="R274" s="205"/>
      <c r="S274" s="205"/>
      <c r="T274" s="205"/>
      <c r="U274" s="205"/>
      <c r="V274" s="205"/>
      <c r="W274" s="205"/>
      <c r="X274" s="206"/>
      <c r="AT274" s="207" t="s">
        <v>203</v>
      </c>
      <c r="AU274" s="207" t="s">
        <v>84</v>
      </c>
      <c r="AV274" s="13" t="s">
        <v>82</v>
      </c>
      <c r="AW274" s="13" t="s">
        <v>5</v>
      </c>
      <c r="AX274" s="13" t="s">
        <v>74</v>
      </c>
      <c r="AY274" s="207" t="s">
        <v>189</v>
      </c>
    </row>
    <row r="275" spans="1:65" s="14" customFormat="1" ht="11.25">
      <c r="B275" s="208"/>
      <c r="C275" s="209"/>
      <c r="D275" s="191" t="s">
        <v>203</v>
      </c>
      <c r="E275" s="210" t="s">
        <v>20</v>
      </c>
      <c r="F275" s="211" t="s">
        <v>896</v>
      </c>
      <c r="G275" s="209"/>
      <c r="H275" s="212">
        <v>18.920000000000002</v>
      </c>
      <c r="I275" s="213"/>
      <c r="J275" s="213"/>
      <c r="K275" s="209"/>
      <c r="L275" s="209"/>
      <c r="M275" s="214"/>
      <c r="N275" s="215"/>
      <c r="O275" s="216"/>
      <c r="P275" s="216"/>
      <c r="Q275" s="216"/>
      <c r="R275" s="216"/>
      <c r="S275" s="216"/>
      <c r="T275" s="216"/>
      <c r="U275" s="216"/>
      <c r="V275" s="216"/>
      <c r="W275" s="216"/>
      <c r="X275" s="217"/>
      <c r="AT275" s="218" t="s">
        <v>203</v>
      </c>
      <c r="AU275" s="218" t="s">
        <v>84</v>
      </c>
      <c r="AV275" s="14" t="s">
        <v>84</v>
      </c>
      <c r="AW275" s="14" t="s">
        <v>5</v>
      </c>
      <c r="AX275" s="14" t="s">
        <v>82</v>
      </c>
      <c r="AY275" s="218" t="s">
        <v>189</v>
      </c>
    </row>
    <row r="276" spans="1:65" s="2" customFormat="1" ht="24.2" customHeight="1">
      <c r="A276" s="35"/>
      <c r="B276" s="36"/>
      <c r="C276" s="231" t="s">
        <v>459</v>
      </c>
      <c r="D276" s="231" t="s">
        <v>318</v>
      </c>
      <c r="E276" s="232" t="s">
        <v>517</v>
      </c>
      <c r="F276" s="233" t="s">
        <v>518</v>
      </c>
      <c r="G276" s="234" t="s">
        <v>195</v>
      </c>
      <c r="H276" s="235">
        <v>22.704000000000001</v>
      </c>
      <c r="I276" s="236"/>
      <c r="J276" s="237"/>
      <c r="K276" s="238">
        <f>ROUND(P276*H276,2)</f>
        <v>0</v>
      </c>
      <c r="L276" s="233" t="s">
        <v>196</v>
      </c>
      <c r="M276" s="239"/>
      <c r="N276" s="240" t="s">
        <v>20</v>
      </c>
      <c r="O276" s="185" t="s">
        <v>43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321</v>
      </c>
      <c r="AT276" s="189" t="s">
        <v>318</v>
      </c>
      <c r="AU276" s="189" t="s">
        <v>84</v>
      </c>
      <c r="AY276" s="18" t="s">
        <v>189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82</v>
      </c>
      <c r="BK276" s="190">
        <f>ROUND(P276*H276,2)</f>
        <v>0</v>
      </c>
      <c r="BL276" s="18" t="s">
        <v>126</v>
      </c>
      <c r="BM276" s="189" t="s">
        <v>897</v>
      </c>
    </row>
    <row r="277" spans="1:65" s="2" customFormat="1" ht="11.25">
      <c r="A277" s="35"/>
      <c r="B277" s="36"/>
      <c r="C277" s="37"/>
      <c r="D277" s="191" t="s">
        <v>199</v>
      </c>
      <c r="E277" s="37"/>
      <c r="F277" s="192" t="s">
        <v>518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199</v>
      </c>
      <c r="AU277" s="18" t="s">
        <v>84</v>
      </c>
    </row>
    <row r="278" spans="1:65" s="14" customFormat="1" ht="11.25">
      <c r="B278" s="208"/>
      <c r="C278" s="209"/>
      <c r="D278" s="191" t="s">
        <v>203</v>
      </c>
      <c r="E278" s="209"/>
      <c r="F278" s="211" t="s">
        <v>898</v>
      </c>
      <c r="G278" s="209"/>
      <c r="H278" s="212">
        <v>22.704000000000001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4</v>
      </c>
      <c r="AX278" s="14" t="s">
        <v>82</v>
      </c>
      <c r="AY278" s="218" t="s">
        <v>189</v>
      </c>
    </row>
    <row r="279" spans="1:65" s="2" customFormat="1" ht="24.2" customHeight="1">
      <c r="A279" s="35"/>
      <c r="B279" s="36"/>
      <c r="C279" s="177" t="s">
        <v>463</v>
      </c>
      <c r="D279" s="177" t="s">
        <v>192</v>
      </c>
      <c r="E279" s="178" t="s">
        <v>522</v>
      </c>
      <c r="F279" s="179" t="s">
        <v>523</v>
      </c>
      <c r="G279" s="180" t="s">
        <v>195</v>
      </c>
      <c r="H279" s="181">
        <v>132.86500000000001</v>
      </c>
      <c r="I279" s="182"/>
      <c r="J279" s="182"/>
      <c r="K279" s="183">
        <f>ROUND(P279*H279,2)</f>
        <v>0</v>
      </c>
      <c r="L279" s="179" t="s">
        <v>196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2.0000000000000001E-4</v>
      </c>
      <c r="V279" s="187">
        <f>U279*H279</f>
        <v>2.6573000000000003E-2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126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126</v>
      </c>
      <c r="BM279" s="189" t="s">
        <v>899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525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526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24.2" customHeight="1">
      <c r="A282" s="35"/>
      <c r="B282" s="36"/>
      <c r="C282" s="177" t="s">
        <v>467</v>
      </c>
      <c r="D282" s="177" t="s">
        <v>192</v>
      </c>
      <c r="E282" s="178" t="s">
        <v>528</v>
      </c>
      <c r="F282" s="179" t="s">
        <v>529</v>
      </c>
      <c r="G282" s="180" t="s">
        <v>195</v>
      </c>
      <c r="H282" s="181">
        <v>132.86500000000001</v>
      </c>
      <c r="I282" s="182"/>
      <c r="J282" s="182"/>
      <c r="K282" s="183">
        <f>ROUND(P282*H282,2)</f>
        <v>0</v>
      </c>
      <c r="L282" s="179" t="s">
        <v>196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2.5999999999999998E-4</v>
      </c>
      <c r="V282" s="187">
        <f>U282*H282</f>
        <v>3.4544899999999996E-2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126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126</v>
      </c>
      <c r="BM282" s="189" t="s">
        <v>900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531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1.25">
      <c r="A284" s="35"/>
      <c r="B284" s="36"/>
      <c r="C284" s="37"/>
      <c r="D284" s="196" t="s">
        <v>201</v>
      </c>
      <c r="E284" s="37"/>
      <c r="F284" s="197" t="s">
        <v>532</v>
      </c>
      <c r="G284" s="37"/>
      <c r="H284" s="37"/>
      <c r="I284" s="193"/>
      <c r="J284" s="193"/>
      <c r="K284" s="37"/>
      <c r="L284" s="37"/>
      <c r="M284" s="40"/>
      <c r="N284" s="194"/>
      <c r="O284" s="195"/>
      <c r="P284" s="65"/>
      <c r="Q284" s="65"/>
      <c r="R284" s="65"/>
      <c r="S284" s="65"/>
      <c r="T284" s="65"/>
      <c r="U284" s="65"/>
      <c r="V284" s="65"/>
      <c r="W284" s="65"/>
      <c r="X284" s="66"/>
      <c r="Y284" s="35"/>
      <c r="Z284" s="35"/>
      <c r="AA284" s="35"/>
      <c r="AB284" s="35"/>
      <c r="AC284" s="35"/>
      <c r="AD284" s="35"/>
      <c r="AE284" s="35"/>
      <c r="AT284" s="18" t="s">
        <v>201</v>
      </c>
      <c r="AU284" s="18" t="s">
        <v>84</v>
      </c>
    </row>
    <row r="285" spans="1:65" s="2" customFormat="1" ht="24">
      <c r="A285" s="35"/>
      <c r="B285" s="36"/>
      <c r="C285" s="177" t="s">
        <v>474</v>
      </c>
      <c r="D285" s="177" t="s">
        <v>192</v>
      </c>
      <c r="E285" s="178" t="s">
        <v>534</v>
      </c>
      <c r="F285" s="179" t="s">
        <v>535</v>
      </c>
      <c r="G285" s="180" t="s">
        <v>195</v>
      </c>
      <c r="H285" s="181">
        <v>132.86500000000001</v>
      </c>
      <c r="I285" s="182"/>
      <c r="J285" s="182"/>
      <c r="K285" s="183">
        <f>ROUND(P285*H285,2)</f>
        <v>0</v>
      </c>
      <c r="L285" s="179" t="s">
        <v>196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2.0000000000000002E-5</v>
      </c>
      <c r="V285" s="187">
        <f>U285*H285</f>
        <v>2.6573000000000005E-3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126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126</v>
      </c>
      <c r="BM285" s="189" t="s">
        <v>901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537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538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2" customFormat="1" ht="25.9" customHeight="1">
      <c r="B288" s="160"/>
      <c r="C288" s="161"/>
      <c r="D288" s="162" t="s">
        <v>73</v>
      </c>
      <c r="E288" s="163" t="s">
        <v>539</v>
      </c>
      <c r="F288" s="163" t="s">
        <v>540</v>
      </c>
      <c r="G288" s="161"/>
      <c r="H288" s="161"/>
      <c r="I288" s="164"/>
      <c r="J288" s="164"/>
      <c r="K288" s="165">
        <f>BK288</f>
        <v>0</v>
      </c>
      <c r="L288" s="161"/>
      <c r="M288" s="166"/>
      <c r="N288" s="167"/>
      <c r="O288" s="168"/>
      <c r="P288" s="168"/>
      <c r="Q288" s="169">
        <f>Q289</f>
        <v>0</v>
      </c>
      <c r="R288" s="169">
        <f>R289</f>
        <v>0</v>
      </c>
      <c r="S288" s="168"/>
      <c r="T288" s="170">
        <f>T289</f>
        <v>0</v>
      </c>
      <c r="U288" s="168"/>
      <c r="V288" s="170">
        <f>V289</f>
        <v>0</v>
      </c>
      <c r="W288" s="168"/>
      <c r="X288" s="171">
        <f>X289</f>
        <v>0</v>
      </c>
      <c r="AR288" s="172" t="s">
        <v>233</v>
      </c>
      <c r="AT288" s="173" t="s">
        <v>73</v>
      </c>
      <c r="AU288" s="173" t="s">
        <v>74</v>
      </c>
      <c r="AY288" s="172" t="s">
        <v>189</v>
      </c>
      <c r="BK288" s="174">
        <f>BK289</f>
        <v>0</v>
      </c>
    </row>
    <row r="289" spans="1:65" s="12" customFormat="1" ht="22.9" customHeight="1">
      <c r="B289" s="160"/>
      <c r="C289" s="161"/>
      <c r="D289" s="162" t="s">
        <v>73</v>
      </c>
      <c r="E289" s="175" t="s">
        <v>541</v>
      </c>
      <c r="F289" s="175" t="s">
        <v>542</v>
      </c>
      <c r="G289" s="161"/>
      <c r="H289" s="161"/>
      <c r="I289" s="164"/>
      <c r="J289" s="164"/>
      <c r="K289" s="176">
        <f>BK289</f>
        <v>0</v>
      </c>
      <c r="L289" s="161"/>
      <c r="M289" s="166"/>
      <c r="N289" s="167"/>
      <c r="O289" s="168"/>
      <c r="P289" s="168"/>
      <c r="Q289" s="169">
        <f>SUM(Q290:Q295)</f>
        <v>0</v>
      </c>
      <c r="R289" s="169">
        <f>SUM(R290:R295)</f>
        <v>0</v>
      </c>
      <c r="S289" s="168"/>
      <c r="T289" s="170">
        <f>SUM(T290:T295)</f>
        <v>0</v>
      </c>
      <c r="U289" s="168"/>
      <c r="V289" s="170">
        <f>SUM(V290:V295)</f>
        <v>0</v>
      </c>
      <c r="W289" s="168"/>
      <c r="X289" s="171">
        <f>SUM(X290:X295)</f>
        <v>0</v>
      </c>
      <c r="AR289" s="172" t="s">
        <v>233</v>
      </c>
      <c r="AT289" s="173" t="s">
        <v>73</v>
      </c>
      <c r="AU289" s="173" t="s">
        <v>82</v>
      </c>
      <c r="AY289" s="172" t="s">
        <v>189</v>
      </c>
      <c r="BK289" s="174">
        <f>SUM(BK290:BK295)</f>
        <v>0</v>
      </c>
    </row>
    <row r="290" spans="1:65" s="2" customFormat="1" ht="16.5" customHeight="1">
      <c r="A290" s="35"/>
      <c r="B290" s="36"/>
      <c r="C290" s="177" t="s">
        <v>486</v>
      </c>
      <c r="D290" s="177" t="s">
        <v>192</v>
      </c>
      <c r="E290" s="178" t="s">
        <v>544</v>
      </c>
      <c r="F290" s="179" t="s">
        <v>20</v>
      </c>
      <c r="G290" s="180" t="s">
        <v>469</v>
      </c>
      <c r="H290" s="181">
        <v>1</v>
      </c>
      <c r="I290" s="182"/>
      <c r="J290" s="182"/>
      <c r="K290" s="183">
        <f>ROUND(P290*H290,2)</f>
        <v>0</v>
      </c>
      <c r="L290" s="179" t="s">
        <v>20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197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197</v>
      </c>
      <c r="BM290" s="189" t="s">
        <v>902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546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6.5" customHeight="1">
      <c r="A292" s="35"/>
      <c r="B292" s="36"/>
      <c r="C292" s="177" t="s">
        <v>496</v>
      </c>
      <c r="D292" s="177" t="s">
        <v>192</v>
      </c>
      <c r="E292" s="178" t="s">
        <v>548</v>
      </c>
      <c r="F292" s="179" t="s">
        <v>20</v>
      </c>
      <c r="G292" s="180" t="s">
        <v>469</v>
      </c>
      <c r="H292" s="181">
        <v>1</v>
      </c>
      <c r="I292" s="182"/>
      <c r="J292" s="182"/>
      <c r="K292" s="183">
        <f>ROUND(P292*H292,2)</f>
        <v>0</v>
      </c>
      <c r="L292" s="179" t="s">
        <v>20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903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550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6.5" customHeight="1">
      <c r="A294" s="35"/>
      <c r="B294" s="36"/>
      <c r="C294" s="177" t="s">
        <v>504</v>
      </c>
      <c r="D294" s="177" t="s">
        <v>192</v>
      </c>
      <c r="E294" s="178" t="s">
        <v>552</v>
      </c>
      <c r="F294" s="179" t="s">
        <v>20</v>
      </c>
      <c r="G294" s="180" t="s">
        <v>469</v>
      </c>
      <c r="H294" s="181">
        <v>1</v>
      </c>
      <c r="I294" s="182"/>
      <c r="J294" s="182"/>
      <c r="K294" s="183">
        <f>ROUND(P294*H294,2)</f>
        <v>0</v>
      </c>
      <c r="L294" s="179" t="s">
        <v>20</v>
      </c>
      <c r="M294" s="40"/>
      <c r="N294" s="184" t="s">
        <v>20</v>
      </c>
      <c r="O294" s="185" t="s">
        <v>43</v>
      </c>
      <c r="P294" s="186">
        <f>I294+J294</f>
        <v>0</v>
      </c>
      <c r="Q294" s="186">
        <f>ROUND(I294*H294,2)</f>
        <v>0</v>
      </c>
      <c r="R294" s="186">
        <f>ROUND(J294*H294,2)</f>
        <v>0</v>
      </c>
      <c r="S294" s="65"/>
      <c r="T294" s="187">
        <f>S294*H294</f>
        <v>0</v>
      </c>
      <c r="U294" s="187">
        <v>0</v>
      </c>
      <c r="V294" s="187">
        <f>U294*H294</f>
        <v>0</v>
      </c>
      <c r="W294" s="187">
        <v>0</v>
      </c>
      <c r="X294" s="188">
        <f>W294*H294</f>
        <v>0</v>
      </c>
      <c r="Y294" s="35"/>
      <c r="Z294" s="35"/>
      <c r="AA294" s="35"/>
      <c r="AB294" s="35"/>
      <c r="AC294" s="35"/>
      <c r="AD294" s="35"/>
      <c r="AE294" s="35"/>
      <c r="AR294" s="189" t="s">
        <v>197</v>
      </c>
      <c r="AT294" s="189" t="s">
        <v>192</v>
      </c>
      <c r="AU294" s="189" t="s">
        <v>84</v>
      </c>
      <c r="AY294" s="18" t="s">
        <v>189</v>
      </c>
      <c r="BE294" s="190">
        <f>IF(O294="základní",K294,0)</f>
        <v>0</v>
      </c>
      <c r="BF294" s="190">
        <f>IF(O294="snížená",K294,0)</f>
        <v>0</v>
      </c>
      <c r="BG294" s="190">
        <f>IF(O294="zákl. přenesená",K294,0)</f>
        <v>0</v>
      </c>
      <c r="BH294" s="190">
        <f>IF(O294="sníž. přenesená",K294,0)</f>
        <v>0</v>
      </c>
      <c r="BI294" s="190">
        <f>IF(O294="nulová",K294,0)</f>
        <v>0</v>
      </c>
      <c r="BJ294" s="18" t="s">
        <v>82</v>
      </c>
      <c r="BK294" s="190">
        <f>ROUND(P294*H294,2)</f>
        <v>0</v>
      </c>
      <c r="BL294" s="18" t="s">
        <v>197</v>
      </c>
      <c r="BM294" s="189" t="s">
        <v>904</v>
      </c>
    </row>
    <row r="295" spans="1:65" s="2" customFormat="1" ht="11.25">
      <c r="A295" s="35"/>
      <c r="B295" s="36"/>
      <c r="C295" s="37"/>
      <c r="D295" s="191" t="s">
        <v>199</v>
      </c>
      <c r="E295" s="37"/>
      <c r="F295" s="192" t="s">
        <v>554</v>
      </c>
      <c r="G295" s="37"/>
      <c r="H295" s="37"/>
      <c r="I295" s="193"/>
      <c r="J295" s="193"/>
      <c r="K295" s="37"/>
      <c r="L295" s="37"/>
      <c r="M295" s="40"/>
      <c r="N295" s="241"/>
      <c r="O295" s="242"/>
      <c r="P295" s="243"/>
      <c r="Q295" s="243"/>
      <c r="R295" s="243"/>
      <c r="S295" s="243"/>
      <c r="T295" s="243"/>
      <c r="U295" s="243"/>
      <c r="V295" s="243"/>
      <c r="W295" s="243"/>
      <c r="X295" s="244"/>
      <c r="Y295" s="35"/>
      <c r="Z295" s="35"/>
      <c r="AA295" s="35"/>
      <c r="AB295" s="35"/>
      <c r="AC295" s="35"/>
      <c r="AD295" s="35"/>
      <c r="AE295" s="35"/>
      <c r="AT295" s="18" t="s">
        <v>199</v>
      </c>
      <c r="AU295" s="18" t="s">
        <v>84</v>
      </c>
    </row>
    <row r="296" spans="1:65" s="2" customFormat="1" ht="6.95" customHeight="1">
      <c r="A296" s="35"/>
      <c r="B296" s="48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0"/>
      <c r="N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</row>
  </sheetData>
  <sheetProtection algorithmName="SHA-512" hashValue="kd0Es4njXH57UQq+/TkMWgFVV3B84z7XXh6kTkORRQuXbHYRkFKVYaQzj/cxIxMc3KZf850Dv3vpGD10AHVTUg==" saltValue="JSEHlTZ3Ck/BdoyWPZCnsQ0poomF1pSyeUahkcOACkL5YfKbmJNjjubeFoYWA5WI0xVBGxcze+dKmRc5Dcfq9g==" spinCount="100000" sheet="1" objects="1" scenarios="1" formatColumns="0" formatRows="0" autoFilter="0"/>
  <autoFilter ref="C92:L295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9" r:id="rId3"/>
    <hyperlink ref="F129" r:id="rId4"/>
    <hyperlink ref="F140" r:id="rId5"/>
    <hyperlink ref="F145" r:id="rId6"/>
    <hyperlink ref="F151" r:id="rId7"/>
    <hyperlink ref="F154" r:id="rId8"/>
    <hyperlink ref="F157" r:id="rId9"/>
    <hyperlink ref="F160" r:id="rId10"/>
    <hyperlink ref="F164" r:id="rId11"/>
    <hyperlink ref="F168" r:id="rId12"/>
    <hyperlink ref="F173" r:id="rId13"/>
    <hyperlink ref="F177" r:id="rId14"/>
    <hyperlink ref="F181" r:id="rId15"/>
    <hyperlink ref="F184" r:id="rId16"/>
    <hyperlink ref="F191" r:id="rId17"/>
    <hyperlink ref="F196" r:id="rId18"/>
    <hyperlink ref="F201" r:id="rId19"/>
    <hyperlink ref="F205" r:id="rId20"/>
    <hyperlink ref="F212" r:id="rId21"/>
    <hyperlink ref="F215" r:id="rId22"/>
    <hyperlink ref="F218" r:id="rId23"/>
    <hyperlink ref="F236" r:id="rId24"/>
    <hyperlink ref="F246" r:id="rId25"/>
    <hyperlink ref="F254" r:id="rId26"/>
    <hyperlink ref="F265" r:id="rId27"/>
    <hyperlink ref="F273" r:id="rId28"/>
    <hyperlink ref="F281" r:id="rId29"/>
    <hyperlink ref="F284" r:id="rId30"/>
    <hyperlink ref="F28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905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07 - Místnost č. 7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07 - Místnost č. 7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2.6327850699999997</v>
      </c>
      <c r="W94" s="73"/>
      <c r="X94" s="158">
        <f>X95+X170+X323</f>
        <v>0.82518037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1.0360275999999999</v>
      </c>
      <c r="W95" s="168"/>
      <c r="X95" s="171">
        <f>X96+X115+X149+X166</f>
        <v>0.63948199999999999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1.0268306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54.808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0.31240560000000001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906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907</v>
      </c>
      <c r="G101" s="209"/>
      <c r="H101" s="212">
        <v>55.91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908</v>
      </c>
      <c r="G105" s="209"/>
      <c r="H105" s="212">
        <v>5.7409999999999997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54.808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42.024999999999999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0.71442499999999998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909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910</v>
      </c>
      <c r="G111" s="209"/>
      <c r="H111" s="212">
        <v>45.225999999999999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42.024999999999999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9.1970000000000003E-3</v>
      </c>
      <c r="W115" s="168"/>
      <c r="X115" s="171">
        <f>SUM(X116:X148)</f>
        <v>0.63948199999999999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911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54.808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0.21923200000000001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912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907</v>
      </c>
      <c r="G122" s="209"/>
      <c r="H122" s="212">
        <v>55.91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908</v>
      </c>
      <c r="G126" s="209"/>
      <c r="H126" s="212">
        <v>5.7409999999999997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54.808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42.024999999999999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0.42025000000000001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913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910</v>
      </c>
      <c r="G132" s="209"/>
      <c r="H132" s="212">
        <v>45.225999999999999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42.024999999999999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914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54.1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7.0329999999999993E-3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915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916</v>
      </c>
      <c r="G143" s="209"/>
      <c r="H143" s="212">
        <v>54.1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54.1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2.1640000000000001E-3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917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916</v>
      </c>
      <c r="G148" s="209"/>
      <c r="H148" s="212">
        <v>54.1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0.82499999999999996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918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0.82499999999999996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919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0.82499999999999996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920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4.95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921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922</v>
      </c>
      <c r="G162" s="209"/>
      <c r="H162" s="212">
        <v>4.95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0.82499999999999996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923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1.036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924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1.59675747</v>
      </c>
      <c r="W170" s="168"/>
      <c r="X170" s="171">
        <f>X171+X180+X204+X252+X279</f>
        <v>0.18569837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0.62300520000000004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51.066000000000003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0.62300520000000004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925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926</v>
      </c>
      <c r="G176" s="209"/>
      <c r="H176" s="212">
        <v>51.066000000000003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927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928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929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930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931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932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933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934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935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936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0.85239575000000001</v>
      </c>
      <c r="W204" s="168"/>
      <c r="X204" s="171">
        <f>SUM(X205:X251)</f>
        <v>0.14460700000000001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54.1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0.13525000000000001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937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916</v>
      </c>
      <c r="G209" s="209"/>
      <c r="H209" s="212">
        <v>54.1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31.19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9.356999999999999E-3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938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939</v>
      </c>
      <c r="G213" s="209"/>
      <c r="H213" s="212">
        <v>31.19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54.1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940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54.1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941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108.2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3.2460000000000002E-3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942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916</v>
      </c>
      <c r="G224" s="209"/>
      <c r="H224" s="212">
        <v>54.1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916</v>
      </c>
      <c r="G226" s="209"/>
      <c r="H226" s="212">
        <v>54.1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108.2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54.1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0.6492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943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54.1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1.6229999999999998E-2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944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62.215000000000003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0.17606845000000002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945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946</v>
      </c>
      <c r="G236" s="209"/>
      <c r="H236" s="212">
        <v>62.215000000000003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31.19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3.1190000000000005E-4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947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32.75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7.2050000000000005E-3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948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949</v>
      </c>
      <c r="G242" s="209"/>
      <c r="H242" s="212">
        <v>32.75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950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951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952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953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954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955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42.024999999999999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956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957</v>
      </c>
      <c r="G268" s="209"/>
      <c r="H268" s="212">
        <v>42.024999999999999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42.024999999999999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958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910</v>
      </c>
      <c r="G271" s="209"/>
      <c r="H271" s="212">
        <v>45.225999999999999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42.024999999999999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959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960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0.10014652</v>
      </c>
      <c r="W279" s="168"/>
      <c r="X279" s="171">
        <f>SUM(X280:X322)</f>
        <v>1.5291369999999999E-2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49.326999999999998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4.9326999999999996E-2</v>
      </c>
      <c r="W280" s="187">
        <v>3.1E-4</v>
      </c>
      <c r="X280" s="188">
        <f>W280*H280</f>
        <v>1.5291369999999999E-2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961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962</v>
      </c>
      <c r="G284" s="209"/>
      <c r="H284" s="212">
        <v>50.319000000000003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963</v>
      </c>
      <c r="G288" s="209"/>
      <c r="H288" s="212">
        <v>5.1669999999999998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49.327000000000005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105.874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964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965</v>
      </c>
      <c r="G294" s="209"/>
      <c r="H294" s="212">
        <v>54.808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966</v>
      </c>
      <c r="G296" s="209"/>
      <c r="H296" s="212">
        <v>51.066000000000003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105.874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967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968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969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970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105.874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2.1174800000000001E-2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971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105.874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2.7527239999999998E-2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972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105.874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2.1174800000000001E-3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973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974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975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976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95VPAPds42OWO2lzlMUWdSVjeQKDcRvITFjckC4KnL5anL/cfTnUFKoiVvFmSEFvFsLfu+oe9qviTAOHiUx4Fw==" saltValue="PAppQgknvEmSWjkb9r8mwCKjGfm2IueL2P5CbpZv5N/eMBaburniEoUEWwRB3Fm9tp0q2Cs8MApsp+/vleeX0Q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977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08 - Místnost č. 8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08 - Místnost č. 8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2.7036635000000002</v>
      </c>
      <c r="W94" s="73"/>
      <c r="X94" s="158">
        <f>X95+X170+X323</f>
        <v>0.84298733999999997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1.0570130000000002</v>
      </c>
      <c r="W95" s="168"/>
      <c r="X95" s="171">
        <f>X96+X115+X149+X166</f>
        <v>0.65243399999999996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1.0475202000000001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56.015999999999998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0.3192912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978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979</v>
      </c>
      <c r="G101" s="209"/>
      <c r="H101" s="212">
        <v>56.985999999999997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980</v>
      </c>
      <c r="G105" s="209"/>
      <c r="H105" s="212">
        <v>5.8730000000000002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56.015999999999991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42.837000000000003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0.72822900000000013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981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982</v>
      </c>
      <c r="G111" s="209"/>
      <c r="H111" s="212">
        <v>46.037999999999997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42.836999999999996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9.4927999999999992E-3</v>
      </c>
      <c r="W115" s="168"/>
      <c r="X115" s="171">
        <f>SUM(X116:X148)</f>
        <v>0.65243399999999996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983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56.015999999999998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0.22406399999999999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984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979</v>
      </c>
      <c r="G122" s="209"/>
      <c r="H122" s="212">
        <v>56.985999999999997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980</v>
      </c>
      <c r="G126" s="209"/>
      <c r="H126" s="212">
        <v>5.8730000000000002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56.015999999999991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42.837000000000003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0.42837000000000003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985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982</v>
      </c>
      <c r="G132" s="209"/>
      <c r="H132" s="212">
        <v>46.037999999999997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42.836999999999996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986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55.84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7.2591999999999995E-3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987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988</v>
      </c>
      <c r="G143" s="209"/>
      <c r="H143" s="212">
        <v>55.84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55.84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2.2336000000000005E-3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989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988</v>
      </c>
      <c r="G148" s="209"/>
      <c r="H148" s="212">
        <v>55.84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0.84299999999999997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990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0.84299999999999997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991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0.84299999999999997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992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5.0579999999999998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993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994</v>
      </c>
      <c r="G162" s="209"/>
      <c r="H162" s="212">
        <v>5.0579999999999998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0.84299999999999997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995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1.0569999999999999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996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1.6466505</v>
      </c>
      <c r="W170" s="168"/>
      <c r="X170" s="171">
        <f>X171+X180+X204+X252+X279</f>
        <v>0.19055333999999999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0.64313520000000002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52.716000000000001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0.64313520000000002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997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998</v>
      </c>
      <c r="G176" s="209"/>
      <c r="H176" s="212">
        <v>52.716000000000001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999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1000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1001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1002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1003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1004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1005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1006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1007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1008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0.87969993999999996</v>
      </c>
      <c r="W204" s="168"/>
      <c r="X204" s="171">
        <f>SUM(X205:X251)</f>
        <v>0.14912500000000001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55.84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0.1396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1009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988</v>
      </c>
      <c r="G209" s="209"/>
      <c r="H209" s="212">
        <v>55.84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31.75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9.5249999999999987E-3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1010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1011</v>
      </c>
      <c r="G213" s="209"/>
      <c r="H213" s="212">
        <v>31.75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55.84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1012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55.84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1013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111.68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3.3504000000000003E-3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1014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988</v>
      </c>
      <c r="G224" s="209"/>
      <c r="H224" s="212">
        <v>55.84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988</v>
      </c>
      <c r="G226" s="209"/>
      <c r="H226" s="212">
        <v>55.84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111.68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55.84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0.67008000000000001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1015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55.84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1.6752E-2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1016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64.215999999999994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0.18173128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1017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1018</v>
      </c>
      <c r="G236" s="209"/>
      <c r="H236" s="212">
        <v>64.215999999999994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31.75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3.1750000000000002E-4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1019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33.338000000000001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7.3343600000000007E-3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1020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1021</v>
      </c>
      <c r="G242" s="209"/>
      <c r="H242" s="212">
        <v>33.338000000000001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1022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1023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1024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1025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1026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1027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42.837000000000003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1028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1029</v>
      </c>
      <c r="G268" s="209"/>
      <c r="H268" s="212">
        <v>42.837000000000003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42.837000000000003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1030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982</v>
      </c>
      <c r="G271" s="209"/>
      <c r="H271" s="212">
        <v>46.037999999999997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42.836999999999996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1031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1032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0.10260536000000001</v>
      </c>
      <c r="W279" s="168"/>
      <c r="X279" s="171">
        <f>SUM(X280:X322)</f>
        <v>1.5628340000000001E-2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50.414000000000001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5.0414E-2</v>
      </c>
      <c r="W280" s="187">
        <v>3.1E-4</v>
      </c>
      <c r="X280" s="188">
        <f>W280*H280</f>
        <v>1.5628340000000001E-2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1033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1034</v>
      </c>
      <c r="G284" s="209"/>
      <c r="H284" s="212">
        <v>51.286999999999999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1035</v>
      </c>
      <c r="G288" s="209"/>
      <c r="H288" s="212">
        <v>5.2859999999999996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50.414000000000001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108.732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1036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1037</v>
      </c>
      <c r="G294" s="209"/>
      <c r="H294" s="212">
        <v>56.015999999999998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1038</v>
      </c>
      <c r="G296" s="209"/>
      <c r="H296" s="212">
        <v>52.716000000000001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108.732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1039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1040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1041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1042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108.732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2.1746400000000003E-2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1043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108.732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2.8270319999999998E-2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1044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108.732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2.1746400000000003E-3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1045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1046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1047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1048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Y/DsJZcnjALecmRBxCQr1XDD9Dkr9lqb9UZFjpQMdGNc90FHxXixbFS6UL2rGzk/KwRMn++lA+oCK/Bi0Bym7Q==" saltValue="OtxC8W9U1Meao7GP/UjYNPWmOjCOIdjNeUyKTF7dYXgD7HsFw2JeYGvlHMdc+UMpfGYFnrDarL1btcp7BY5sDQ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1049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ROUND((SUM(BE93:BE260)),  2)</f>
        <v>0</v>
      </c>
      <c r="G35" s="35"/>
      <c r="H35" s="35"/>
      <c r="I35" s="120">
        <v>0.21</v>
      </c>
      <c r="J35" s="35"/>
      <c r="K35" s="115">
        <f>ROUND(((SUM(BE93:BE260))*I35),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ROUND((SUM(BF93:BF260)),  2)</f>
        <v>0</v>
      </c>
      <c r="G36" s="35"/>
      <c r="H36" s="35"/>
      <c r="I36" s="120">
        <v>0.15</v>
      </c>
      <c r="J36" s="35"/>
      <c r="K36" s="115">
        <f>ROUND(((SUM(BF93:BF260))*I36),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ROUND((SUM(BG93:BG260)),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ROUND((SUM(BH93:BH260)),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ROUND((SUM(BI93:BI260)),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09 - Místnost č. 9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Q106</f>
        <v>0</v>
      </c>
      <c r="J64" s="146">
        <f>R106</f>
        <v>0</v>
      </c>
      <c r="K64" s="146">
        <f>K106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Q127</f>
        <v>0</v>
      </c>
      <c r="J65" s="146">
        <f>R127</f>
        <v>0</v>
      </c>
      <c r="K65" s="146">
        <f>K127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Q144</f>
        <v>0</v>
      </c>
      <c r="J66" s="146">
        <f>R144</f>
        <v>0</v>
      </c>
      <c r="K66" s="146">
        <f>K144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Q148</f>
        <v>0</v>
      </c>
      <c r="J67" s="140">
        <f>R148</f>
        <v>0</v>
      </c>
      <c r="K67" s="140">
        <f>K148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Q149</f>
        <v>0</v>
      </c>
      <c r="J68" s="146">
        <f>R149</f>
        <v>0</v>
      </c>
      <c r="K68" s="146">
        <f>K149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Q157</f>
        <v>0</v>
      </c>
      <c r="J69" s="146">
        <f>R157</f>
        <v>0</v>
      </c>
      <c r="K69" s="146">
        <f>K157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Q179</f>
        <v>0</v>
      </c>
      <c r="J70" s="146">
        <f>R179</f>
        <v>0</v>
      </c>
      <c r="K70" s="146">
        <f>K179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Q197</f>
        <v>0</v>
      </c>
      <c r="J71" s="146">
        <f>R197</f>
        <v>0</v>
      </c>
      <c r="K71" s="146">
        <f>K197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Q253</f>
        <v>0</v>
      </c>
      <c r="J72" s="140">
        <f>R253</f>
        <v>0</v>
      </c>
      <c r="K72" s="140">
        <f>K253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Q254</f>
        <v>0</v>
      </c>
      <c r="J73" s="146">
        <f>R254</f>
        <v>0</v>
      </c>
      <c r="K73" s="146">
        <f>K254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09 - Místnost č. 9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Q94+Q148+Q253</f>
        <v>0</v>
      </c>
      <c r="R93" s="156">
        <f>R94+R148+R253</f>
        <v>0</v>
      </c>
      <c r="S93" s="73"/>
      <c r="T93" s="157">
        <f>T94+T148+T253</f>
        <v>0</v>
      </c>
      <c r="U93" s="73"/>
      <c r="V93" s="157">
        <f>V94+V148+V253</f>
        <v>0.67139638000000001</v>
      </c>
      <c r="W93" s="73"/>
      <c r="X93" s="158">
        <f>X94+X148+X253</f>
        <v>0.26084664999999996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BK94+BK148+BK253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Q95+Q106+Q127+Q144</f>
        <v>0</v>
      </c>
      <c r="R94" s="169">
        <f>R95+R106+R127+R144</f>
        <v>0</v>
      </c>
      <c r="S94" s="168"/>
      <c r="T94" s="170">
        <f>T95+T106+T127+T144</f>
        <v>0</v>
      </c>
      <c r="U94" s="168"/>
      <c r="V94" s="170">
        <f>V95+V106+V127+V144</f>
        <v>0.31907580000000002</v>
      </c>
      <c r="W94" s="168"/>
      <c r="X94" s="171">
        <f>X95+X106+X127+X144</f>
        <v>0.22140399999999999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BK95+BK106+BK127+BK144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SUM(Q96:Q105)</f>
        <v>0</v>
      </c>
      <c r="R95" s="169">
        <f>SUM(R96:R105)</f>
        <v>0</v>
      </c>
      <c r="S95" s="168"/>
      <c r="T95" s="170">
        <f>SUM(T96:T105)</f>
        <v>0</v>
      </c>
      <c r="U95" s="168"/>
      <c r="V95" s="170">
        <f>SUM(V96:V105)</f>
        <v>0.31550070000000002</v>
      </c>
      <c r="W95" s="168"/>
      <c r="X95" s="171">
        <f>SUM(X96:X105)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SUM(BK96:BK105)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55.350999999999999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0.31550070000000002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1050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4" customFormat="1" ht="11.25">
      <c r="B99" s="208"/>
      <c r="C99" s="209"/>
      <c r="D99" s="191" t="s">
        <v>203</v>
      </c>
      <c r="E99" s="210" t="s">
        <v>20</v>
      </c>
      <c r="F99" s="211" t="s">
        <v>1051</v>
      </c>
      <c r="G99" s="209"/>
      <c r="H99" s="212">
        <v>63.963000000000001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203</v>
      </c>
      <c r="AU99" s="218" t="s">
        <v>84</v>
      </c>
      <c r="AV99" s="14" t="s">
        <v>84</v>
      </c>
      <c r="AW99" s="14" t="s">
        <v>5</v>
      </c>
      <c r="AX99" s="14" t="s">
        <v>74</v>
      </c>
      <c r="AY99" s="218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692</v>
      </c>
      <c r="G100" s="209"/>
      <c r="H100" s="212">
        <v>-9.4600000000000009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693</v>
      </c>
      <c r="G101" s="209"/>
      <c r="H101" s="212">
        <v>3.38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694</v>
      </c>
      <c r="G102" s="209"/>
      <c r="H102" s="212">
        <v>0.46800000000000003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695</v>
      </c>
      <c r="G103" s="209"/>
      <c r="H103" s="212">
        <v>-1.6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1052</v>
      </c>
      <c r="G104" s="209"/>
      <c r="H104" s="212">
        <v>-1.4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55.351000000000006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12" customFormat="1" ht="22.9" customHeight="1">
      <c r="B106" s="160"/>
      <c r="C106" s="161"/>
      <c r="D106" s="162" t="s">
        <v>73</v>
      </c>
      <c r="E106" s="175" t="s">
        <v>220</v>
      </c>
      <c r="F106" s="175" t="s">
        <v>221</v>
      </c>
      <c r="G106" s="161"/>
      <c r="H106" s="161"/>
      <c r="I106" s="164"/>
      <c r="J106" s="164"/>
      <c r="K106" s="176">
        <f>BK106</f>
        <v>0</v>
      </c>
      <c r="L106" s="161"/>
      <c r="M106" s="166"/>
      <c r="N106" s="167"/>
      <c r="O106" s="168"/>
      <c r="P106" s="168"/>
      <c r="Q106" s="169">
        <f>SUM(Q107:Q126)</f>
        <v>0</v>
      </c>
      <c r="R106" s="169">
        <f>SUM(R107:R126)</f>
        <v>0</v>
      </c>
      <c r="S106" s="168"/>
      <c r="T106" s="170">
        <f>SUM(T107:T126)</f>
        <v>0</v>
      </c>
      <c r="U106" s="168"/>
      <c r="V106" s="170">
        <f>SUM(V107:V126)</f>
        <v>3.5751000000000003E-3</v>
      </c>
      <c r="W106" s="168"/>
      <c r="X106" s="171">
        <f>SUM(X107:X126)</f>
        <v>0.22140399999999999</v>
      </c>
      <c r="AR106" s="172" t="s">
        <v>82</v>
      </c>
      <c r="AT106" s="173" t="s">
        <v>73</v>
      </c>
      <c r="AU106" s="173" t="s">
        <v>82</v>
      </c>
      <c r="AY106" s="172" t="s">
        <v>189</v>
      </c>
      <c r="BK106" s="174">
        <f>SUM(BK107:BK126)</f>
        <v>0</v>
      </c>
    </row>
    <row r="107" spans="1:65" s="2" customFormat="1" ht="24">
      <c r="A107" s="35"/>
      <c r="B107" s="36"/>
      <c r="C107" s="177" t="s">
        <v>84</v>
      </c>
      <c r="D107" s="177" t="s">
        <v>192</v>
      </c>
      <c r="E107" s="178" t="s">
        <v>223</v>
      </c>
      <c r="F107" s="179" t="s">
        <v>224</v>
      </c>
      <c r="G107" s="180" t="s">
        <v>195</v>
      </c>
      <c r="H107" s="181">
        <v>55.350999999999999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4.0000000000000001E-3</v>
      </c>
      <c r="X107" s="188">
        <f>W107*H107</f>
        <v>0.22140399999999999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1053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226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227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1051</v>
      </c>
      <c r="G110" s="209"/>
      <c r="H110" s="212">
        <v>63.963000000000001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692</v>
      </c>
      <c r="G111" s="209"/>
      <c r="H111" s="212">
        <v>-9.4600000000000009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693</v>
      </c>
      <c r="G112" s="209"/>
      <c r="H112" s="212">
        <v>3.38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694</v>
      </c>
      <c r="G113" s="209"/>
      <c r="H113" s="212">
        <v>0.46800000000000003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4" customFormat="1" ht="11.25">
      <c r="B114" s="208"/>
      <c r="C114" s="209"/>
      <c r="D114" s="191" t="s">
        <v>203</v>
      </c>
      <c r="E114" s="210" t="s">
        <v>20</v>
      </c>
      <c r="F114" s="211" t="s">
        <v>695</v>
      </c>
      <c r="G114" s="209"/>
      <c r="H114" s="212">
        <v>-1.6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203</v>
      </c>
      <c r="AU114" s="218" t="s">
        <v>84</v>
      </c>
      <c r="AV114" s="14" t="s">
        <v>84</v>
      </c>
      <c r="AW114" s="14" t="s">
        <v>5</v>
      </c>
      <c r="AX114" s="14" t="s">
        <v>74</v>
      </c>
      <c r="AY114" s="218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1052</v>
      </c>
      <c r="G115" s="209"/>
      <c r="H115" s="212">
        <v>-1.4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55.351000000000006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">
      <c r="A117" s="35"/>
      <c r="B117" s="36"/>
      <c r="C117" s="177" t="s">
        <v>222</v>
      </c>
      <c r="D117" s="177" t="s">
        <v>192</v>
      </c>
      <c r="E117" s="178" t="s">
        <v>234</v>
      </c>
      <c r="F117" s="179" t="s">
        <v>235</v>
      </c>
      <c r="G117" s="180" t="s">
        <v>195</v>
      </c>
      <c r="H117" s="181">
        <v>21.03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1.2999999999999999E-4</v>
      </c>
      <c r="V117" s="187">
        <f>U117*H117</f>
        <v>2.7339E-3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1054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237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238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239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1055</v>
      </c>
      <c r="G121" s="209"/>
      <c r="H121" s="212">
        <v>21.03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82</v>
      </c>
      <c r="AY121" s="218" t="s">
        <v>189</v>
      </c>
    </row>
    <row r="122" spans="1:65" s="2" customFormat="1" ht="24.2" customHeight="1">
      <c r="A122" s="35"/>
      <c r="B122" s="36"/>
      <c r="C122" s="177" t="s">
        <v>197</v>
      </c>
      <c r="D122" s="177" t="s">
        <v>192</v>
      </c>
      <c r="E122" s="178" t="s">
        <v>241</v>
      </c>
      <c r="F122" s="179" t="s">
        <v>242</v>
      </c>
      <c r="G122" s="180" t="s">
        <v>195</v>
      </c>
      <c r="H122" s="181">
        <v>21.03</v>
      </c>
      <c r="I122" s="182"/>
      <c r="J122" s="182"/>
      <c r="K122" s="183">
        <f>ROUND(P122*H122,2)</f>
        <v>0</v>
      </c>
      <c r="L122" s="179" t="s">
        <v>196</v>
      </c>
      <c r="M122" s="40"/>
      <c r="N122" s="184" t="s">
        <v>20</v>
      </c>
      <c r="O122" s="185" t="s">
        <v>43</v>
      </c>
      <c r="P122" s="186">
        <f>I122+J122</f>
        <v>0</v>
      </c>
      <c r="Q122" s="186">
        <f>ROUND(I122*H122,2)</f>
        <v>0</v>
      </c>
      <c r="R122" s="186">
        <f>ROUND(J122*H122,2)</f>
        <v>0</v>
      </c>
      <c r="S122" s="65"/>
      <c r="T122" s="187">
        <f>S122*H122</f>
        <v>0</v>
      </c>
      <c r="U122" s="187">
        <v>4.0000000000000003E-5</v>
      </c>
      <c r="V122" s="187">
        <f>U122*H122</f>
        <v>8.4120000000000006E-4</v>
      </c>
      <c r="W122" s="187">
        <v>0</v>
      </c>
      <c r="X122" s="188">
        <f>W122*H122</f>
        <v>0</v>
      </c>
      <c r="Y122" s="35"/>
      <c r="Z122" s="35"/>
      <c r="AA122" s="35"/>
      <c r="AB122" s="35"/>
      <c r="AC122" s="35"/>
      <c r="AD122" s="35"/>
      <c r="AE122" s="35"/>
      <c r="AR122" s="189" t="s">
        <v>197</v>
      </c>
      <c r="AT122" s="189" t="s">
        <v>192</v>
      </c>
      <c r="AU122" s="189" t="s">
        <v>84</v>
      </c>
      <c r="AY122" s="18" t="s">
        <v>189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8" t="s">
        <v>82</v>
      </c>
      <c r="BK122" s="190">
        <f>ROUND(P122*H122,2)</f>
        <v>0</v>
      </c>
      <c r="BL122" s="18" t="s">
        <v>197</v>
      </c>
      <c r="BM122" s="189" t="s">
        <v>1056</v>
      </c>
    </row>
    <row r="123" spans="1:65" s="2" customFormat="1" ht="11.25">
      <c r="A123" s="35"/>
      <c r="B123" s="36"/>
      <c r="C123" s="37"/>
      <c r="D123" s="191" t="s">
        <v>199</v>
      </c>
      <c r="E123" s="37"/>
      <c r="F123" s="192" t="s">
        <v>244</v>
      </c>
      <c r="G123" s="37"/>
      <c r="H123" s="37"/>
      <c r="I123" s="193"/>
      <c r="J123" s="193"/>
      <c r="K123" s="37"/>
      <c r="L123" s="37"/>
      <c r="M123" s="40"/>
      <c r="N123" s="194"/>
      <c r="O123" s="195"/>
      <c r="P123" s="65"/>
      <c r="Q123" s="65"/>
      <c r="R123" s="65"/>
      <c r="S123" s="65"/>
      <c r="T123" s="65"/>
      <c r="U123" s="65"/>
      <c r="V123" s="65"/>
      <c r="W123" s="65"/>
      <c r="X123" s="66"/>
      <c r="Y123" s="35"/>
      <c r="Z123" s="35"/>
      <c r="AA123" s="35"/>
      <c r="AB123" s="35"/>
      <c r="AC123" s="35"/>
      <c r="AD123" s="35"/>
      <c r="AE123" s="35"/>
      <c r="AT123" s="18" t="s">
        <v>199</v>
      </c>
      <c r="AU123" s="18" t="s">
        <v>84</v>
      </c>
    </row>
    <row r="124" spans="1:65" s="2" customFormat="1" ht="11.25">
      <c r="A124" s="35"/>
      <c r="B124" s="36"/>
      <c r="C124" s="37"/>
      <c r="D124" s="196" t="s">
        <v>201</v>
      </c>
      <c r="E124" s="37"/>
      <c r="F124" s="197" t="s">
        <v>245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201</v>
      </c>
      <c r="AU124" s="18" t="s">
        <v>84</v>
      </c>
    </row>
    <row r="125" spans="1:65" s="13" customFormat="1" ht="11.25">
      <c r="B125" s="198"/>
      <c r="C125" s="199"/>
      <c r="D125" s="191" t="s">
        <v>203</v>
      </c>
      <c r="E125" s="200" t="s">
        <v>20</v>
      </c>
      <c r="F125" s="201" t="s">
        <v>239</v>
      </c>
      <c r="G125" s="199"/>
      <c r="H125" s="200" t="s">
        <v>20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203</v>
      </c>
      <c r="AU125" s="207" t="s">
        <v>84</v>
      </c>
      <c r="AV125" s="13" t="s">
        <v>82</v>
      </c>
      <c r="AW125" s="13" t="s">
        <v>5</v>
      </c>
      <c r="AX125" s="13" t="s">
        <v>74</v>
      </c>
      <c r="AY125" s="207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1055</v>
      </c>
      <c r="G126" s="209"/>
      <c r="H126" s="212">
        <v>21.03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82</v>
      </c>
      <c r="AY126" s="218" t="s">
        <v>189</v>
      </c>
    </row>
    <row r="127" spans="1:65" s="12" customFormat="1" ht="22.9" customHeight="1">
      <c r="B127" s="160"/>
      <c r="C127" s="161"/>
      <c r="D127" s="162" t="s">
        <v>73</v>
      </c>
      <c r="E127" s="175" t="s">
        <v>246</v>
      </c>
      <c r="F127" s="175" t="s">
        <v>247</v>
      </c>
      <c r="G127" s="161"/>
      <c r="H127" s="161"/>
      <c r="I127" s="164"/>
      <c r="J127" s="164"/>
      <c r="K127" s="176">
        <f>BK127</f>
        <v>0</v>
      </c>
      <c r="L127" s="161"/>
      <c r="M127" s="166"/>
      <c r="N127" s="167"/>
      <c r="O127" s="168"/>
      <c r="P127" s="168"/>
      <c r="Q127" s="169">
        <f>SUM(Q128:Q143)</f>
        <v>0</v>
      </c>
      <c r="R127" s="169">
        <f>SUM(R128:R143)</f>
        <v>0</v>
      </c>
      <c r="S127" s="168"/>
      <c r="T127" s="170">
        <f>SUM(T128:T143)</f>
        <v>0</v>
      </c>
      <c r="U127" s="168"/>
      <c r="V127" s="170">
        <f>SUM(V128:V143)</f>
        <v>0</v>
      </c>
      <c r="W127" s="168"/>
      <c r="X127" s="171">
        <f>SUM(X128:X143)</f>
        <v>0</v>
      </c>
      <c r="AR127" s="172" t="s">
        <v>82</v>
      </c>
      <c r="AT127" s="173" t="s">
        <v>73</v>
      </c>
      <c r="AU127" s="173" t="s">
        <v>82</v>
      </c>
      <c r="AY127" s="172" t="s">
        <v>189</v>
      </c>
      <c r="BK127" s="174">
        <f>SUM(BK128:BK143)</f>
        <v>0</v>
      </c>
    </row>
    <row r="128" spans="1:65" s="2" customFormat="1" ht="24.2" customHeight="1">
      <c r="A128" s="35"/>
      <c r="B128" s="36"/>
      <c r="C128" s="177" t="s">
        <v>233</v>
      </c>
      <c r="D128" s="177" t="s">
        <v>192</v>
      </c>
      <c r="E128" s="178" t="s">
        <v>249</v>
      </c>
      <c r="F128" s="179" t="s">
        <v>250</v>
      </c>
      <c r="G128" s="180" t="s">
        <v>251</v>
      </c>
      <c r="H128" s="181">
        <v>0.26100000000000001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</v>
      </c>
      <c r="X128" s="188">
        <f>W128*H128</f>
        <v>0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1057</v>
      </c>
    </row>
    <row r="129" spans="1:65" s="2" customFormat="1" ht="11.25">
      <c r="A129" s="35"/>
      <c r="B129" s="36"/>
      <c r="C129" s="37"/>
      <c r="D129" s="191" t="s">
        <v>199</v>
      </c>
      <c r="E129" s="37"/>
      <c r="F129" s="192" t="s">
        <v>253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254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2" customFormat="1" ht="24.2" customHeight="1">
      <c r="A131" s="35"/>
      <c r="B131" s="36"/>
      <c r="C131" s="177" t="s">
        <v>190</v>
      </c>
      <c r="D131" s="177" t="s">
        <v>192</v>
      </c>
      <c r="E131" s="178" t="s">
        <v>256</v>
      </c>
      <c r="F131" s="179" t="s">
        <v>257</v>
      </c>
      <c r="G131" s="180" t="s">
        <v>251</v>
      </c>
      <c r="H131" s="181">
        <v>0.26100000000000001</v>
      </c>
      <c r="I131" s="182"/>
      <c r="J131" s="182"/>
      <c r="K131" s="183">
        <f>ROUND(P131*H131,2)</f>
        <v>0</v>
      </c>
      <c r="L131" s="179" t="s">
        <v>196</v>
      </c>
      <c r="M131" s="40"/>
      <c r="N131" s="184" t="s">
        <v>20</v>
      </c>
      <c r="O131" s="185" t="s">
        <v>43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197</v>
      </c>
      <c r="AT131" s="189" t="s">
        <v>192</v>
      </c>
      <c r="AU131" s="189" t="s">
        <v>84</v>
      </c>
      <c r="AY131" s="18" t="s">
        <v>189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82</v>
      </c>
      <c r="BK131" s="190">
        <f>ROUND(P131*H131,2)</f>
        <v>0</v>
      </c>
      <c r="BL131" s="18" t="s">
        <v>197</v>
      </c>
      <c r="BM131" s="189" t="s">
        <v>1058</v>
      </c>
    </row>
    <row r="132" spans="1:65" s="2" customFormat="1" ht="11.25">
      <c r="A132" s="35"/>
      <c r="B132" s="36"/>
      <c r="C132" s="37"/>
      <c r="D132" s="191" t="s">
        <v>199</v>
      </c>
      <c r="E132" s="37"/>
      <c r="F132" s="192" t="s">
        <v>259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199</v>
      </c>
      <c r="AU132" s="18" t="s">
        <v>84</v>
      </c>
    </row>
    <row r="133" spans="1:65" s="2" customFormat="1" ht="11.25">
      <c r="A133" s="35"/>
      <c r="B133" s="36"/>
      <c r="C133" s="37"/>
      <c r="D133" s="196" t="s">
        <v>201</v>
      </c>
      <c r="E133" s="37"/>
      <c r="F133" s="197" t="s">
        <v>260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201</v>
      </c>
      <c r="AU133" s="18" t="s">
        <v>84</v>
      </c>
    </row>
    <row r="134" spans="1:65" s="2" customFormat="1" ht="24.2" customHeight="1">
      <c r="A134" s="35"/>
      <c r="B134" s="36"/>
      <c r="C134" s="177" t="s">
        <v>248</v>
      </c>
      <c r="D134" s="177" t="s">
        <v>192</v>
      </c>
      <c r="E134" s="178" t="s">
        <v>261</v>
      </c>
      <c r="F134" s="179" t="s">
        <v>262</v>
      </c>
      <c r="G134" s="180" t="s">
        <v>251</v>
      </c>
      <c r="H134" s="181">
        <v>0.26100000000000001</v>
      </c>
      <c r="I134" s="182"/>
      <c r="J134" s="182"/>
      <c r="K134" s="183">
        <f>ROUND(P134*H134,2)</f>
        <v>0</v>
      </c>
      <c r="L134" s="179" t="s">
        <v>196</v>
      </c>
      <c r="M134" s="40"/>
      <c r="N134" s="184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0</v>
      </c>
      <c r="V134" s="187">
        <f>U134*H134</f>
        <v>0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197</v>
      </c>
      <c r="AT134" s="189" t="s">
        <v>192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1059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264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1.25">
      <c r="A136" s="35"/>
      <c r="B136" s="36"/>
      <c r="C136" s="37"/>
      <c r="D136" s="196" t="s">
        <v>201</v>
      </c>
      <c r="E136" s="37"/>
      <c r="F136" s="197" t="s">
        <v>265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201</v>
      </c>
      <c r="AU136" s="18" t="s">
        <v>84</v>
      </c>
    </row>
    <row r="137" spans="1:65" s="2" customFormat="1" ht="24.2" customHeight="1">
      <c r="A137" s="35"/>
      <c r="B137" s="36"/>
      <c r="C137" s="177" t="s">
        <v>255</v>
      </c>
      <c r="D137" s="177" t="s">
        <v>192</v>
      </c>
      <c r="E137" s="178" t="s">
        <v>266</v>
      </c>
      <c r="F137" s="179" t="s">
        <v>267</v>
      </c>
      <c r="G137" s="180" t="s">
        <v>251</v>
      </c>
      <c r="H137" s="181">
        <v>1.5660000000000001</v>
      </c>
      <c r="I137" s="182"/>
      <c r="J137" s="182"/>
      <c r="K137" s="183">
        <f>ROUND(P137*H137,2)</f>
        <v>0</v>
      </c>
      <c r="L137" s="179" t="s">
        <v>196</v>
      </c>
      <c r="M137" s="40"/>
      <c r="N137" s="184" t="s">
        <v>20</v>
      </c>
      <c r="O137" s="185" t="s">
        <v>43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197</v>
      </c>
      <c r="AT137" s="189" t="s">
        <v>192</v>
      </c>
      <c r="AU137" s="189" t="s">
        <v>84</v>
      </c>
      <c r="AY137" s="18" t="s">
        <v>189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82</v>
      </c>
      <c r="BK137" s="190">
        <f>ROUND(P137*H137,2)</f>
        <v>0</v>
      </c>
      <c r="BL137" s="18" t="s">
        <v>197</v>
      </c>
      <c r="BM137" s="189" t="s">
        <v>1060</v>
      </c>
    </row>
    <row r="138" spans="1:65" s="2" customFormat="1" ht="19.5">
      <c r="A138" s="35"/>
      <c r="B138" s="36"/>
      <c r="C138" s="37"/>
      <c r="D138" s="191" t="s">
        <v>199</v>
      </c>
      <c r="E138" s="37"/>
      <c r="F138" s="192" t="s">
        <v>269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199</v>
      </c>
      <c r="AU138" s="18" t="s">
        <v>84</v>
      </c>
    </row>
    <row r="139" spans="1:65" s="2" customFormat="1" ht="11.25">
      <c r="A139" s="35"/>
      <c r="B139" s="36"/>
      <c r="C139" s="37"/>
      <c r="D139" s="196" t="s">
        <v>201</v>
      </c>
      <c r="E139" s="37"/>
      <c r="F139" s="197" t="s">
        <v>270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201</v>
      </c>
      <c r="AU139" s="18" t="s">
        <v>84</v>
      </c>
    </row>
    <row r="140" spans="1:65" s="14" customFormat="1" ht="11.25">
      <c r="B140" s="208"/>
      <c r="C140" s="209"/>
      <c r="D140" s="191" t="s">
        <v>203</v>
      </c>
      <c r="E140" s="210" t="s">
        <v>20</v>
      </c>
      <c r="F140" s="211" t="s">
        <v>1061</v>
      </c>
      <c r="G140" s="209"/>
      <c r="H140" s="212">
        <v>1.5660000000000001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AT140" s="218" t="s">
        <v>203</v>
      </c>
      <c r="AU140" s="218" t="s">
        <v>84</v>
      </c>
      <c r="AV140" s="14" t="s">
        <v>84</v>
      </c>
      <c r="AW140" s="14" t="s">
        <v>5</v>
      </c>
      <c r="AX140" s="14" t="s">
        <v>82</v>
      </c>
      <c r="AY140" s="218" t="s">
        <v>189</v>
      </c>
    </row>
    <row r="141" spans="1:65" s="2" customFormat="1" ht="24">
      <c r="A141" s="35"/>
      <c r="B141" s="36"/>
      <c r="C141" s="177" t="s">
        <v>220</v>
      </c>
      <c r="D141" s="177" t="s">
        <v>192</v>
      </c>
      <c r="E141" s="178" t="s">
        <v>272</v>
      </c>
      <c r="F141" s="179" t="s">
        <v>273</v>
      </c>
      <c r="G141" s="180" t="s">
        <v>251</v>
      </c>
      <c r="H141" s="181">
        <v>0.26100000000000001</v>
      </c>
      <c r="I141" s="182"/>
      <c r="J141" s="182"/>
      <c r="K141" s="183">
        <f>ROUND(P141*H141,2)</f>
        <v>0</v>
      </c>
      <c r="L141" s="179" t="s">
        <v>196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1062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275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276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2" customFormat="1" ht="22.9" customHeight="1">
      <c r="B144" s="160"/>
      <c r="C144" s="161"/>
      <c r="D144" s="162" t="s">
        <v>73</v>
      </c>
      <c r="E144" s="175" t="s">
        <v>277</v>
      </c>
      <c r="F144" s="175" t="s">
        <v>278</v>
      </c>
      <c r="G144" s="161"/>
      <c r="H144" s="161"/>
      <c r="I144" s="164"/>
      <c r="J144" s="164"/>
      <c r="K144" s="176">
        <f>BK144</f>
        <v>0</v>
      </c>
      <c r="L144" s="161"/>
      <c r="M144" s="166"/>
      <c r="N144" s="167"/>
      <c r="O144" s="168"/>
      <c r="P144" s="168"/>
      <c r="Q144" s="169">
        <f>SUM(Q145:Q147)</f>
        <v>0</v>
      </c>
      <c r="R144" s="169">
        <f>SUM(R145:R147)</f>
        <v>0</v>
      </c>
      <c r="S144" s="168"/>
      <c r="T144" s="170">
        <f>SUM(T145:T147)</f>
        <v>0</v>
      </c>
      <c r="U144" s="168"/>
      <c r="V144" s="170">
        <f>SUM(V145:V147)</f>
        <v>0</v>
      </c>
      <c r="W144" s="168"/>
      <c r="X144" s="171">
        <f>SUM(X145:X147)</f>
        <v>0</v>
      </c>
      <c r="AR144" s="172" t="s">
        <v>82</v>
      </c>
      <c r="AT144" s="173" t="s">
        <v>73</v>
      </c>
      <c r="AU144" s="173" t="s">
        <v>82</v>
      </c>
      <c r="AY144" s="172" t="s">
        <v>189</v>
      </c>
      <c r="BK144" s="174">
        <f>SUM(BK145:BK147)</f>
        <v>0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279</v>
      </c>
      <c r="F145" s="179" t="s">
        <v>280</v>
      </c>
      <c r="G145" s="180" t="s">
        <v>251</v>
      </c>
      <c r="H145" s="181">
        <v>0.31900000000000001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1063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282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283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2" customFormat="1" ht="25.9" customHeight="1">
      <c r="B148" s="160"/>
      <c r="C148" s="161"/>
      <c r="D148" s="162" t="s">
        <v>73</v>
      </c>
      <c r="E148" s="163" t="s">
        <v>284</v>
      </c>
      <c r="F148" s="163" t="s">
        <v>285</v>
      </c>
      <c r="G148" s="161"/>
      <c r="H148" s="161"/>
      <c r="I148" s="164"/>
      <c r="J148" s="164"/>
      <c r="K148" s="165">
        <f>BK148</f>
        <v>0</v>
      </c>
      <c r="L148" s="161"/>
      <c r="M148" s="166"/>
      <c r="N148" s="167"/>
      <c r="O148" s="168"/>
      <c r="P148" s="168"/>
      <c r="Q148" s="169">
        <f>Q149+Q157+Q179+Q197</f>
        <v>0</v>
      </c>
      <c r="R148" s="169">
        <f>R149+R157+R179+R197</f>
        <v>0</v>
      </c>
      <c r="S148" s="168"/>
      <c r="T148" s="170">
        <f>T149+T157+T179+T197</f>
        <v>0</v>
      </c>
      <c r="U148" s="168"/>
      <c r="V148" s="170">
        <f>V149+V157+V179+V197</f>
        <v>0.35232057999999999</v>
      </c>
      <c r="W148" s="168"/>
      <c r="X148" s="171">
        <f>X149+X157+X179+X197</f>
        <v>3.9442649999999996E-2</v>
      </c>
      <c r="AR148" s="172" t="s">
        <v>84</v>
      </c>
      <c r="AT148" s="173" t="s">
        <v>73</v>
      </c>
      <c r="AU148" s="173" t="s">
        <v>74</v>
      </c>
      <c r="AY148" s="172" t="s">
        <v>189</v>
      </c>
      <c r="BK148" s="174">
        <f>BK149+BK157+BK179+BK197</f>
        <v>0</v>
      </c>
    </row>
    <row r="149" spans="1:65" s="12" customFormat="1" ht="22.9" customHeight="1">
      <c r="B149" s="160"/>
      <c r="C149" s="161"/>
      <c r="D149" s="162" t="s">
        <v>73</v>
      </c>
      <c r="E149" s="175" t="s">
        <v>286</v>
      </c>
      <c r="F149" s="175" t="s">
        <v>287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SUM(Q150:Q156)</f>
        <v>0</v>
      </c>
      <c r="R149" s="169">
        <f>SUM(R150:R156)</f>
        <v>0</v>
      </c>
      <c r="S149" s="168"/>
      <c r="T149" s="170">
        <f>SUM(T150:T156)</f>
        <v>0</v>
      </c>
      <c r="U149" s="168"/>
      <c r="V149" s="170">
        <f>SUM(V150:V156)</f>
        <v>0.24668400000000001</v>
      </c>
      <c r="W149" s="168"/>
      <c r="X149" s="171">
        <f>SUM(X150:X156)</f>
        <v>0</v>
      </c>
      <c r="AR149" s="172" t="s">
        <v>84</v>
      </c>
      <c r="AT149" s="173" t="s">
        <v>73</v>
      </c>
      <c r="AU149" s="173" t="s">
        <v>82</v>
      </c>
      <c r="AY149" s="172" t="s">
        <v>189</v>
      </c>
      <c r="BK149" s="174">
        <f>SUM(BK150:BK156)</f>
        <v>0</v>
      </c>
    </row>
    <row r="150" spans="1:65" s="2" customFormat="1" ht="24.2" customHeight="1">
      <c r="A150" s="35"/>
      <c r="B150" s="36"/>
      <c r="C150" s="177" t="s">
        <v>112</v>
      </c>
      <c r="D150" s="177" t="s">
        <v>192</v>
      </c>
      <c r="E150" s="178" t="s">
        <v>288</v>
      </c>
      <c r="F150" s="179" t="s">
        <v>289</v>
      </c>
      <c r="G150" s="180" t="s">
        <v>195</v>
      </c>
      <c r="H150" s="181">
        <v>20.22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1.2200000000000001E-2</v>
      </c>
      <c r="V150" s="187">
        <f>U150*H150</f>
        <v>0.24668400000000001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126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126</v>
      </c>
      <c r="BM150" s="189" t="s">
        <v>1064</v>
      </c>
    </row>
    <row r="151" spans="1:65" s="2" customFormat="1" ht="19.5">
      <c r="A151" s="35"/>
      <c r="B151" s="36"/>
      <c r="C151" s="37"/>
      <c r="D151" s="191" t="s">
        <v>199</v>
      </c>
      <c r="E151" s="37"/>
      <c r="F151" s="192" t="s">
        <v>291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292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14" customFormat="1" ht="11.25">
      <c r="B153" s="208"/>
      <c r="C153" s="209"/>
      <c r="D153" s="191" t="s">
        <v>203</v>
      </c>
      <c r="E153" s="210" t="s">
        <v>20</v>
      </c>
      <c r="F153" s="211" t="s">
        <v>1065</v>
      </c>
      <c r="G153" s="209"/>
      <c r="H153" s="212">
        <v>20.22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203</v>
      </c>
      <c r="AU153" s="218" t="s">
        <v>84</v>
      </c>
      <c r="AV153" s="14" t="s">
        <v>84</v>
      </c>
      <c r="AW153" s="14" t="s">
        <v>5</v>
      </c>
      <c r="AX153" s="14" t="s">
        <v>82</v>
      </c>
      <c r="AY153" s="218" t="s">
        <v>189</v>
      </c>
    </row>
    <row r="154" spans="1:65" s="2" customFormat="1" ht="24.2" customHeight="1">
      <c r="A154" s="35"/>
      <c r="B154" s="36"/>
      <c r="C154" s="177" t="s">
        <v>115</v>
      </c>
      <c r="D154" s="177" t="s">
        <v>192</v>
      </c>
      <c r="E154" s="178" t="s">
        <v>295</v>
      </c>
      <c r="F154" s="179" t="s">
        <v>296</v>
      </c>
      <c r="G154" s="180" t="s">
        <v>297</v>
      </c>
      <c r="H154" s="230"/>
      <c r="I154" s="182"/>
      <c r="J154" s="182"/>
      <c r="K154" s="183">
        <f>ROUND(P154*H154,2)</f>
        <v>0</v>
      </c>
      <c r="L154" s="179" t="s">
        <v>196</v>
      </c>
      <c r="M154" s="40"/>
      <c r="N154" s="184" t="s">
        <v>20</v>
      </c>
      <c r="O154" s="185" t="s">
        <v>43</v>
      </c>
      <c r="P154" s="186">
        <f>I154+J154</f>
        <v>0</v>
      </c>
      <c r="Q154" s="186">
        <f>ROUND(I154*H154,2)</f>
        <v>0</v>
      </c>
      <c r="R154" s="186">
        <f>ROUND(J154*H154,2)</f>
        <v>0</v>
      </c>
      <c r="S154" s="65"/>
      <c r="T154" s="187">
        <f>S154*H154</f>
        <v>0</v>
      </c>
      <c r="U154" s="187">
        <v>0</v>
      </c>
      <c r="V154" s="187">
        <f>U154*H154</f>
        <v>0</v>
      </c>
      <c r="W154" s="187">
        <v>0</v>
      </c>
      <c r="X154" s="188">
        <f>W154*H154</f>
        <v>0</v>
      </c>
      <c r="Y154" s="35"/>
      <c r="Z154" s="35"/>
      <c r="AA154" s="35"/>
      <c r="AB154" s="35"/>
      <c r="AC154" s="35"/>
      <c r="AD154" s="35"/>
      <c r="AE154" s="35"/>
      <c r="AR154" s="189" t="s">
        <v>126</v>
      </c>
      <c r="AT154" s="189" t="s">
        <v>192</v>
      </c>
      <c r="AU154" s="189" t="s">
        <v>84</v>
      </c>
      <c r="AY154" s="18" t="s">
        <v>189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8" t="s">
        <v>82</v>
      </c>
      <c r="BK154" s="190">
        <f>ROUND(P154*H154,2)</f>
        <v>0</v>
      </c>
      <c r="BL154" s="18" t="s">
        <v>126</v>
      </c>
      <c r="BM154" s="189" t="s">
        <v>1066</v>
      </c>
    </row>
    <row r="155" spans="1:65" s="2" customFormat="1" ht="19.5">
      <c r="A155" s="35"/>
      <c r="B155" s="36"/>
      <c r="C155" s="37"/>
      <c r="D155" s="191" t="s">
        <v>199</v>
      </c>
      <c r="E155" s="37"/>
      <c r="F155" s="192" t="s">
        <v>299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199</v>
      </c>
      <c r="AU155" s="18" t="s">
        <v>84</v>
      </c>
    </row>
    <row r="156" spans="1:65" s="2" customFormat="1" ht="11.25">
      <c r="A156" s="35"/>
      <c r="B156" s="36"/>
      <c r="C156" s="37"/>
      <c r="D156" s="196" t="s">
        <v>201</v>
      </c>
      <c r="E156" s="37"/>
      <c r="F156" s="197" t="s">
        <v>300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201</v>
      </c>
      <c r="AU156" s="18" t="s">
        <v>84</v>
      </c>
    </row>
    <row r="157" spans="1:65" s="12" customFormat="1" ht="22.9" customHeight="1">
      <c r="B157" s="160"/>
      <c r="C157" s="161"/>
      <c r="D157" s="162" t="s">
        <v>73</v>
      </c>
      <c r="E157" s="175" t="s">
        <v>301</v>
      </c>
      <c r="F157" s="175" t="s">
        <v>302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SUM(Q158:Q178)</f>
        <v>0</v>
      </c>
      <c r="R157" s="169">
        <f>SUM(R158:R178)</f>
        <v>0</v>
      </c>
      <c r="S157" s="168"/>
      <c r="T157" s="170">
        <f>SUM(T158:T178)</f>
        <v>0</v>
      </c>
      <c r="U157" s="168"/>
      <c r="V157" s="170">
        <f>SUM(V158:V178)</f>
        <v>1.8850000000000002E-2</v>
      </c>
      <c r="W157" s="168"/>
      <c r="X157" s="171">
        <f>SUM(X158:X178)</f>
        <v>2.4E-2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SUM(BK158:BK178)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308</v>
      </c>
      <c r="F158" s="179" t="s">
        <v>309</v>
      </c>
      <c r="G158" s="180" t="s">
        <v>305</v>
      </c>
      <c r="H158" s="181">
        <v>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2.4E-2</v>
      </c>
      <c r="X158" s="188">
        <f>W158*H158</f>
        <v>2.4E-2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1067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311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312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2" customFormat="1" ht="24.2" customHeight="1">
      <c r="A161" s="35"/>
      <c r="B161" s="36"/>
      <c r="C161" s="177" t="s">
        <v>121</v>
      </c>
      <c r="D161" s="177" t="s">
        <v>192</v>
      </c>
      <c r="E161" s="178" t="s">
        <v>313</v>
      </c>
      <c r="F161" s="179" t="s">
        <v>314</v>
      </c>
      <c r="G161" s="180" t="s">
        <v>305</v>
      </c>
      <c r="H161" s="181">
        <v>1</v>
      </c>
      <c r="I161" s="182"/>
      <c r="J161" s="182"/>
      <c r="K161" s="183">
        <f>ROUND(P161*H161,2)</f>
        <v>0</v>
      </c>
      <c r="L161" s="179" t="s">
        <v>196</v>
      </c>
      <c r="M161" s="40"/>
      <c r="N161" s="184" t="s">
        <v>20</v>
      </c>
      <c r="O161" s="185" t="s">
        <v>43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126</v>
      </c>
      <c r="AT161" s="189" t="s">
        <v>192</v>
      </c>
      <c r="AU161" s="189" t="s">
        <v>84</v>
      </c>
      <c r="AY161" s="18" t="s">
        <v>189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82</v>
      </c>
      <c r="BK161" s="190">
        <f>ROUND(P161*H161,2)</f>
        <v>0</v>
      </c>
      <c r="BL161" s="18" t="s">
        <v>126</v>
      </c>
      <c r="BM161" s="189" t="s">
        <v>1068</v>
      </c>
    </row>
    <row r="162" spans="1:65" s="2" customFormat="1" ht="19.5">
      <c r="A162" s="35"/>
      <c r="B162" s="36"/>
      <c r="C162" s="37"/>
      <c r="D162" s="191" t="s">
        <v>199</v>
      </c>
      <c r="E162" s="37"/>
      <c r="F162" s="192" t="s">
        <v>316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199</v>
      </c>
      <c r="AU162" s="18" t="s">
        <v>84</v>
      </c>
    </row>
    <row r="163" spans="1:65" s="2" customFormat="1" ht="11.25">
      <c r="A163" s="35"/>
      <c r="B163" s="36"/>
      <c r="C163" s="37"/>
      <c r="D163" s="196" t="s">
        <v>201</v>
      </c>
      <c r="E163" s="37"/>
      <c r="F163" s="197" t="s">
        <v>317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201</v>
      </c>
      <c r="AU163" s="18" t="s">
        <v>84</v>
      </c>
    </row>
    <row r="164" spans="1:65" s="2" customFormat="1" ht="24.2" customHeight="1">
      <c r="A164" s="35"/>
      <c r="B164" s="36"/>
      <c r="C164" s="231" t="s">
        <v>9</v>
      </c>
      <c r="D164" s="231" t="s">
        <v>318</v>
      </c>
      <c r="E164" s="232" t="s">
        <v>654</v>
      </c>
      <c r="F164" s="233" t="s">
        <v>655</v>
      </c>
      <c r="G164" s="234" t="s">
        <v>305</v>
      </c>
      <c r="H164" s="235">
        <v>1</v>
      </c>
      <c r="I164" s="236"/>
      <c r="J164" s="237"/>
      <c r="K164" s="238">
        <f>ROUND(P164*H164,2)</f>
        <v>0</v>
      </c>
      <c r="L164" s="233" t="s">
        <v>196</v>
      </c>
      <c r="M164" s="239"/>
      <c r="N164" s="240" t="s">
        <v>20</v>
      </c>
      <c r="O164" s="185" t="s">
        <v>43</v>
      </c>
      <c r="P164" s="186">
        <f>I164+J164</f>
        <v>0</v>
      </c>
      <c r="Q164" s="186">
        <f>ROUND(I164*H164,2)</f>
        <v>0</v>
      </c>
      <c r="R164" s="186">
        <f>ROUND(J164*H164,2)</f>
        <v>0</v>
      </c>
      <c r="S164" s="65"/>
      <c r="T164" s="187">
        <f>S164*H164</f>
        <v>0</v>
      </c>
      <c r="U164" s="187">
        <v>1.7500000000000002E-2</v>
      </c>
      <c r="V164" s="187">
        <f>U164*H164</f>
        <v>1.7500000000000002E-2</v>
      </c>
      <c r="W164" s="187">
        <v>0</v>
      </c>
      <c r="X164" s="188">
        <f>W164*H164</f>
        <v>0</v>
      </c>
      <c r="Y164" s="35"/>
      <c r="Z164" s="35"/>
      <c r="AA164" s="35"/>
      <c r="AB164" s="35"/>
      <c r="AC164" s="35"/>
      <c r="AD164" s="35"/>
      <c r="AE164" s="35"/>
      <c r="AR164" s="189" t="s">
        <v>321</v>
      </c>
      <c r="AT164" s="189" t="s">
        <v>318</v>
      </c>
      <c r="AU164" s="189" t="s">
        <v>84</v>
      </c>
      <c r="AY164" s="18" t="s">
        <v>189</v>
      </c>
      <c r="BE164" s="190">
        <f>IF(O164="základní",K164,0)</f>
        <v>0</v>
      </c>
      <c r="BF164" s="190">
        <f>IF(O164="snížená",K164,0)</f>
        <v>0</v>
      </c>
      <c r="BG164" s="190">
        <f>IF(O164="zákl. přenesená",K164,0)</f>
        <v>0</v>
      </c>
      <c r="BH164" s="190">
        <f>IF(O164="sníž. přenesená",K164,0)</f>
        <v>0</v>
      </c>
      <c r="BI164" s="190">
        <f>IF(O164="nulová",K164,0)</f>
        <v>0</v>
      </c>
      <c r="BJ164" s="18" t="s">
        <v>82</v>
      </c>
      <c r="BK164" s="190">
        <f>ROUND(P164*H164,2)</f>
        <v>0</v>
      </c>
      <c r="BL164" s="18" t="s">
        <v>126</v>
      </c>
      <c r="BM164" s="189" t="s">
        <v>1069</v>
      </c>
    </row>
    <row r="165" spans="1:65" s="2" customFormat="1" ht="11.25">
      <c r="A165" s="35"/>
      <c r="B165" s="36"/>
      <c r="C165" s="37"/>
      <c r="D165" s="191" t="s">
        <v>199</v>
      </c>
      <c r="E165" s="37"/>
      <c r="F165" s="192" t="s">
        <v>655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199</v>
      </c>
      <c r="AU165" s="18" t="s">
        <v>84</v>
      </c>
    </row>
    <row r="166" spans="1:65" s="2" customFormat="1" ht="24.2" customHeight="1">
      <c r="A166" s="35"/>
      <c r="B166" s="36"/>
      <c r="C166" s="177" t="s">
        <v>126</v>
      </c>
      <c r="D166" s="177" t="s">
        <v>192</v>
      </c>
      <c r="E166" s="178" t="s">
        <v>323</v>
      </c>
      <c r="F166" s="179" t="s">
        <v>324</v>
      </c>
      <c r="G166" s="180" t="s">
        <v>305</v>
      </c>
      <c r="H166" s="181">
        <v>1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126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126</v>
      </c>
      <c r="BM166" s="189" t="s">
        <v>1070</v>
      </c>
    </row>
    <row r="167" spans="1:65" s="2" customFormat="1" ht="11.25">
      <c r="A167" s="35"/>
      <c r="B167" s="36"/>
      <c r="C167" s="37"/>
      <c r="D167" s="191" t="s">
        <v>199</v>
      </c>
      <c r="E167" s="37"/>
      <c r="F167" s="192" t="s">
        <v>326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327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2" customFormat="1" ht="16.5" customHeight="1">
      <c r="A169" s="35"/>
      <c r="B169" s="36"/>
      <c r="C169" s="231" t="s">
        <v>129</v>
      </c>
      <c r="D169" s="231" t="s">
        <v>318</v>
      </c>
      <c r="E169" s="232" t="s">
        <v>328</v>
      </c>
      <c r="F169" s="233" t="s">
        <v>329</v>
      </c>
      <c r="G169" s="234" t="s">
        <v>305</v>
      </c>
      <c r="H169" s="235">
        <v>1</v>
      </c>
      <c r="I169" s="236"/>
      <c r="J169" s="237"/>
      <c r="K169" s="238">
        <f>ROUND(P169*H169,2)</f>
        <v>0</v>
      </c>
      <c r="L169" s="233" t="s">
        <v>20</v>
      </c>
      <c r="M169" s="239"/>
      <c r="N169" s="240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1.1999999999999999E-3</v>
      </c>
      <c r="V169" s="187">
        <f>U169*H169</f>
        <v>1.1999999999999999E-3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321</v>
      </c>
      <c r="AT169" s="189" t="s">
        <v>318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126</v>
      </c>
      <c r="BM169" s="189" t="s">
        <v>1071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331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24.2" customHeight="1">
      <c r="A171" s="35"/>
      <c r="B171" s="36"/>
      <c r="C171" s="177" t="s">
        <v>132</v>
      </c>
      <c r="D171" s="177" t="s">
        <v>192</v>
      </c>
      <c r="E171" s="178" t="s">
        <v>332</v>
      </c>
      <c r="F171" s="179" t="s">
        <v>333</v>
      </c>
      <c r="G171" s="180" t="s">
        <v>305</v>
      </c>
      <c r="H171" s="181">
        <v>1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1072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335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336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2" customFormat="1" ht="24.2" customHeight="1">
      <c r="A174" s="35"/>
      <c r="B174" s="36"/>
      <c r="C174" s="231" t="s">
        <v>135</v>
      </c>
      <c r="D174" s="231" t="s">
        <v>318</v>
      </c>
      <c r="E174" s="232" t="s">
        <v>337</v>
      </c>
      <c r="F174" s="233" t="s">
        <v>338</v>
      </c>
      <c r="G174" s="234" t="s">
        <v>305</v>
      </c>
      <c r="H174" s="235">
        <v>1</v>
      </c>
      <c r="I174" s="236"/>
      <c r="J174" s="237"/>
      <c r="K174" s="238">
        <f>ROUND(P174*H174,2)</f>
        <v>0</v>
      </c>
      <c r="L174" s="233" t="s">
        <v>196</v>
      </c>
      <c r="M174" s="239"/>
      <c r="N174" s="240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1.4999999999999999E-4</v>
      </c>
      <c r="V174" s="187">
        <f>U174*H174</f>
        <v>1.4999999999999999E-4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321</v>
      </c>
      <c r="AT174" s="189" t="s">
        <v>318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126</v>
      </c>
      <c r="BM174" s="189" t="s">
        <v>1073</v>
      </c>
    </row>
    <row r="175" spans="1:65" s="2" customFormat="1" ht="11.25">
      <c r="A175" s="35"/>
      <c r="B175" s="36"/>
      <c r="C175" s="37"/>
      <c r="D175" s="191" t="s">
        <v>199</v>
      </c>
      <c r="E175" s="37"/>
      <c r="F175" s="192" t="s">
        <v>338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24.2" customHeight="1">
      <c r="A176" s="35"/>
      <c r="B176" s="36"/>
      <c r="C176" s="177" t="s">
        <v>138</v>
      </c>
      <c r="D176" s="177" t="s">
        <v>192</v>
      </c>
      <c r="E176" s="178" t="s">
        <v>341</v>
      </c>
      <c r="F176" s="179" t="s">
        <v>342</v>
      </c>
      <c r="G176" s="180" t="s">
        <v>297</v>
      </c>
      <c r="H176" s="230"/>
      <c r="I176" s="182"/>
      <c r="J176" s="182"/>
      <c r="K176" s="183">
        <f>ROUND(P176*H176,2)</f>
        <v>0</v>
      </c>
      <c r="L176" s="179" t="s">
        <v>196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0</v>
      </c>
      <c r="X176" s="188">
        <f>W176*H176</f>
        <v>0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1074</v>
      </c>
    </row>
    <row r="177" spans="1:65" s="2" customFormat="1" ht="19.5">
      <c r="A177" s="35"/>
      <c r="B177" s="36"/>
      <c r="C177" s="37"/>
      <c r="D177" s="191" t="s">
        <v>199</v>
      </c>
      <c r="E177" s="37"/>
      <c r="F177" s="192" t="s">
        <v>344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11.25">
      <c r="A178" s="35"/>
      <c r="B178" s="36"/>
      <c r="C178" s="37"/>
      <c r="D178" s="196" t="s">
        <v>201</v>
      </c>
      <c r="E178" s="37"/>
      <c r="F178" s="197" t="s">
        <v>345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201</v>
      </c>
      <c r="AU178" s="18" t="s">
        <v>84</v>
      </c>
    </row>
    <row r="179" spans="1:65" s="12" customFormat="1" ht="22.9" customHeight="1">
      <c r="B179" s="160"/>
      <c r="C179" s="161"/>
      <c r="D179" s="162" t="s">
        <v>73</v>
      </c>
      <c r="E179" s="175" t="s">
        <v>429</v>
      </c>
      <c r="F179" s="175" t="s">
        <v>430</v>
      </c>
      <c r="G179" s="161"/>
      <c r="H179" s="161"/>
      <c r="I179" s="164"/>
      <c r="J179" s="164"/>
      <c r="K179" s="176">
        <f>BK179</f>
        <v>0</v>
      </c>
      <c r="L179" s="161"/>
      <c r="M179" s="166"/>
      <c r="N179" s="167"/>
      <c r="O179" s="168"/>
      <c r="P179" s="168"/>
      <c r="Q179" s="169">
        <f>SUM(Q180:Q196)</f>
        <v>0</v>
      </c>
      <c r="R179" s="169">
        <f>SUM(R180:R196)</f>
        <v>0</v>
      </c>
      <c r="S179" s="168"/>
      <c r="T179" s="170">
        <f>SUM(T180:T196)</f>
        <v>0</v>
      </c>
      <c r="U179" s="168"/>
      <c r="V179" s="170">
        <f>SUM(V180:V196)</f>
        <v>6.9749999999999999E-4</v>
      </c>
      <c r="W179" s="168"/>
      <c r="X179" s="171">
        <f>SUM(X180:X196)</f>
        <v>0</v>
      </c>
      <c r="AR179" s="172" t="s">
        <v>84</v>
      </c>
      <c r="AT179" s="173" t="s">
        <v>73</v>
      </c>
      <c r="AU179" s="173" t="s">
        <v>82</v>
      </c>
      <c r="AY179" s="172" t="s">
        <v>189</v>
      </c>
      <c r="BK179" s="174">
        <f>SUM(BK180:BK196)</f>
        <v>0</v>
      </c>
    </row>
    <row r="180" spans="1:65" s="2" customFormat="1" ht="24.2" customHeight="1">
      <c r="A180" s="35"/>
      <c r="B180" s="36"/>
      <c r="C180" s="177" t="s">
        <v>8</v>
      </c>
      <c r="D180" s="177" t="s">
        <v>192</v>
      </c>
      <c r="E180" s="178" t="s">
        <v>432</v>
      </c>
      <c r="F180" s="179" t="s">
        <v>433</v>
      </c>
      <c r="G180" s="180" t="s">
        <v>195</v>
      </c>
      <c r="H180" s="181">
        <v>2.3250000000000002</v>
      </c>
      <c r="I180" s="182"/>
      <c r="J180" s="182"/>
      <c r="K180" s="183">
        <f>ROUND(P180*H180,2)</f>
        <v>0</v>
      </c>
      <c r="L180" s="179" t="s">
        <v>196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6.0000000000000002E-5</v>
      </c>
      <c r="V180" s="187">
        <f>U180*H180</f>
        <v>1.395E-4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126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126</v>
      </c>
      <c r="BM180" s="189" t="s">
        <v>1075</v>
      </c>
    </row>
    <row r="181" spans="1:65" s="2" customFormat="1" ht="11.25">
      <c r="A181" s="35"/>
      <c r="B181" s="36"/>
      <c r="C181" s="37"/>
      <c r="D181" s="191" t="s">
        <v>199</v>
      </c>
      <c r="E181" s="37"/>
      <c r="F181" s="192" t="s">
        <v>435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436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437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664</v>
      </c>
      <c r="G184" s="209"/>
      <c r="H184" s="212">
        <v>1.175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4" customFormat="1" ht="11.25">
      <c r="B185" s="208"/>
      <c r="C185" s="209"/>
      <c r="D185" s="191" t="s">
        <v>203</v>
      </c>
      <c r="E185" s="210" t="s">
        <v>20</v>
      </c>
      <c r="F185" s="211" t="s">
        <v>867</v>
      </c>
      <c r="G185" s="209"/>
      <c r="H185" s="212">
        <v>1.1499999999999999</v>
      </c>
      <c r="I185" s="213"/>
      <c r="J185" s="213"/>
      <c r="K185" s="209"/>
      <c r="L185" s="209"/>
      <c r="M185" s="214"/>
      <c r="N185" s="215"/>
      <c r="O185" s="216"/>
      <c r="P185" s="216"/>
      <c r="Q185" s="216"/>
      <c r="R185" s="216"/>
      <c r="S185" s="216"/>
      <c r="T185" s="216"/>
      <c r="U185" s="216"/>
      <c r="V185" s="216"/>
      <c r="W185" s="216"/>
      <c r="X185" s="217"/>
      <c r="AT185" s="218" t="s">
        <v>203</v>
      </c>
      <c r="AU185" s="218" t="s">
        <v>84</v>
      </c>
      <c r="AV185" s="14" t="s">
        <v>84</v>
      </c>
      <c r="AW185" s="14" t="s">
        <v>5</v>
      </c>
      <c r="AX185" s="14" t="s">
        <v>74</v>
      </c>
      <c r="AY185" s="218" t="s">
        <v>189</v>
      </c>
    </row>
    <row r="186" spans="1:65" s="15" customFormat="1" ht="11.25">
      <c r="B186" s="219"/>
      <c r="C186" s="220"/>
      <c r="D186" s="191" t="s">
        <v>203</v>
      </c>
      <c r="E186" s="221" t="s">
        <v>20</v>
      </c>
      <c r="F186" s="222" t="s">
        <v>210</v>
      </c>
      <c r="G186" s="220"/>
      <c r="H186" s="223">
        <v>2.3250000000000002</v>
      </c>
      <c r="I186" s="224"/>
      <c r="J186" s="224"/>
      <c r="K186" s="220"/>
      <c r="L186" s="220"/>
      <c r="M186" s="225"/>
      <c r="N186" s="226"/>
      <c r="O186" s="227"/>
      <c r="P186" s="227"/>
      <c r="Q186" s="227"/>
      <c r="R186" s="227"/>
      <c r="S186" s="227"/>
      <c r="T186" s="227"/>
      <c r="U186" s="227"/>
      <c r="V186" s="227"/>
      <c r="W186" s="227"/>
      <c r="X186" s="228"/>
      <c r="AT186" s="229" t="s">
        <v>203</v>
      </c>
      <c r="AU186" s="229" t="s">
        <v>84</v>
      </c>
      <c r="AV186" s="15" t="s">
        <v>197</v>
      </c>
      <c r="AW186" s="15" t="s">
        <v>5</v>
      </c>
      <c r="AX186" s="15" t="s">
        <v>82</v>
      </c>
      <c r="AY186" s="229" t="s">
        <v>189</v>
      </c>
    </row>
    <row r="187" spans="1:65" s="2" customFormat="1" ht="24.2" customHeight="1">
      <c r="A187" s="35"/>
      <c r="B187" s="36"/>
      <c r="C187" s="177" t="s">
        <v>143</v>
      </c>
      <c r="D187" s="177" t="s">
        <v>192</v>
      </c>
      <c r="E187" s="178" t="s">
        <v>440</v>
      </c>
      <c r="F187" s="179" t="s">
        <v>441</v>
      </c>
      <c r="G187" s="180" t="s">
        <v>195</v>
      </c>
      <c r="H187" s="181">
        <v>2.3250000000000002</v>
      </c>
      <c r="I187" s="182"/>
      <c r="J187" s="182"/>
      <c r="K187" s="183">
        <f>ROUND(P187*H187,2)</f>
        <v>0</v>
      </c>
      <c r="L187" s="179" t="s">
        <v>196</v>
      </c>
      <c r="M187" s="40"/>
      <c r="N187" s="184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1.2E-4</v>
      </c>
      <c r="V187" s="187">
        <f>U187*H187</f>
        <v>2.7900000000000001E-4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126</v>
      </c>
      <c r="AT187" s="189" t="s">
        <v>192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1076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443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11.25">
      <c r="A189" s="35"/>
      <c r="B189" s="36"/>
      <c r="C189" s="37"/>
      <c r="D189" s="196" t="s">
        <v>201</v>
      </c>
      <c r="E189" s="37"/>
      <c r="F189" s="197" t="s">
        <v>444</v>
      </c>
      <c r="G189" s="37"/>
      <c r="H189" s="37"/>
      <c r="I189" s="193"/>
      <c r="J189" s="193"/>
      <c r="K189" s="37"/>
      <c r="L189" s="37"/>
      <c r="M189" s="40"/>
      <c r="N189" s="194"/>
      <c r="O189" s="195"/>
      <c r="P189" s="65"/>
      <c r="Q189" s="65"/>
      <c r="R189" s="65"/>
      <c r="S189" s="65"/>
      <c r="T189" s="65"/>
      <c r="U189" s="65"/>
      <c r="V189" s="65"/>
      <c r="W189" s="65"/>
      <c r="X189" s="66"/>
      <c r="Y189" s="35"/>
      <c r="Z189" s="35"/>
      <c r="AA189" s="35"/>
      <c r="AB189" s="35"/>
      <c r="AC189" s="35"/>
      <c r="AD189" s="35"/>
      <c r="AE189" s="35"/>
      <c r="AT189" s="18" t="s">
        <v>201</v>
      </c>
      <c r="AU189" s="18" t="s">
        <v>84</v>
      </c>
    </row>
    <row r="190" spans="1:65" s="2" customFormat="1" ht="24.2" customHeight="1">
      <c r="A190" s="35"/>
      <c r="B190" s="36"/>
      <c r="C190" s="177" t="s">
        <v>340</v>
      </c>
      <c r="D190" s="177" t="s">
        <v>192</v>
      </c>
      <c r="E190" s="178" t="s">
        <v>446</v>
      </c>
      <c r="F190" s="179" t="s">
        <v>447</v>
      </c>
      <c r="G190" s="180" t="s">
        <v>195</v>
      </c>
      <c r="H190" s="181">
        <v>2.3250000000000002</v>
      </c>
      <c r="I190" s="182"/>
      <c r="J190" s="182"/>
      <c r="K190" s="183">
        <f>ROUND(P190*H190,2)</f>
        <v>0</v>
      </c>
      <c r="L190" s="179" t="s">
        <v>196</v>
      </c>
      <c r="M190" s="40"/>
      <c r="N190" s="184" t="s">
        <v>20</v>
      </c>
      <c r="O190" s="185" t="s">
        <v>43</v>
      </c>
      <c r="P190" s="186">
        <f>I190+J190</f>
        <v>0</v>
      </c>
      <c r="Q190" s="186">
        <f>ROUND(I190*H190,2)</f>
        <v>0</v>
      </c>
      <c r="R190" s="186">
        <f>ROUND(J190*H190,2)</f>
        <v>0</v>
      </c>
      <c r="S190" s="65"/>
      <c r="T190" s="187">
        <f>S190*H190</f>
        <v>0</v>
      </c>
      <c r="U190" s="187">
        <v>1.2E-4</v>
      </c>
      <c r="V190" s="187">
        <f>U190*H190</f>
        <v>2.7900000000000001E-4</v>
      </c>
      <c r="W190" s="187">
        <v>0</v>
      </c>
      <c r="X190" s="188">
        <f>W190*H190</f>
        <v>0</v>
      </c>
      <c r="Y190" s="35"/>
      <c r="Z190" s="35"/>
      <c r="AA190" s="35"/>
      <c r="AB190" s="35"/>
      <c r="AC190" s="35"/>
      <c r="AD190" s="35"/>
      <c r="AE190" s="35"/>
      <c r="AR190" s="189" t="s">
        <v>126</v>
      </c>
      <c r="AT190" s="189" t="s">
        <v>192</v>
      </c>
      <c r="AU190" s="189" t="s">
        <v>84</v>
      </c>
      <c r="AY190" s="18" t="s">
        <v>189</v>
      </c>
      <c r="BE190" s="190">
        <f>IF(O190="základní",K190,0)</f>
        <v>0</v>
      </c>
      <c r="BF190" s="190">
        <f>IF(O190="snížená",K190,0)</f>
        <v>0</v>
      </c>
      <c r="BG190" s="190">
        <f>IF(O190="zákl. přenesená",K190,0)</f>
        <v>0</v>
      </c>
      <c r="BH190" s="190">
        <f>IF(O190="sníž. přenesená",K190,0)</f>
        <v>0</v>
      </c>
      <c r="BI190" s="190">
        <f>IF(O190="nulová",K190,0)</f>
        <v>0</v>
      </c>
      <c r="BJ190" s="18" t="s">
        <v>82</v>
      </c>
      <c r="BK190" s="190">
        <f>ROUND(P190*H190,2)</f>
        <v>0</v>
      </c>
      <c r="BL190" s="18" t="s">
        <v>126</v>
      </c>
      <c r="BM190" s="189" t="s">
        <v>1077</v>
      </c>
    </row>
    <row r="191" spans="1:65" s="2" customFormat="1" ht="11.25">
      <c r="A191" s="35"/>
      <c r="B191" s="36"/>
      <c r="C191" s="37"/>
      <c r="D191" s="191" t="s">
        <v>199</v>
      </c>
      <c r="E191" s="37"/>
      <c r="F191" s="192" t="s">
        <v>449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199</v>
      </c>
      <c r="AU191" s="18" t="s">
        <v>84</v>
      </c>
    </row>
    <row r="192" spans="1:65" s="2" customFormat="1" ht="11.25">
      <c r="A192" s="35"/>
      <c r="B192" s="36"/>
      <c r="C192" s="37"/>
      <c r="D192" s="196" t="s">
        <v>201</v>
      </c>
      <c r="E192" s="37"/>
      <c r="F192" s="197" t="s">
        <v>450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201</v>
      </c>
      <c r="AU192" s="18" t="s">
        <v>84</v>
      </c>
    </row>
    <row r="193" spans="1:65" s="2" customFormat="1" ht="16.5" customHeight="1">
      <c r="A193" s="35"/>
      <c r="B193" s="36"/>
      <c r="C193" s="177" t="s">
        <v>348</v>
      </c>
      <c r="D193" s="177" t="s">
        <v>192</v>
      </c>
      <c r="E193" s="178" t="s">
        <v>464</v>
      </c>
      <c r="F193" s="179" t="s">
        <v>20</v>
      </c>
      <c r="G193" s="180" t="s">
        <v>305</v>
      </c>
      <c r="H193" s="181">
        <v>2</v>
      </c>
      <c r="I193" s="182"/>
      <c r="J193" s="182"/>
      <c r="K193" s="183">
        <f>ROUND(P193*H193,2)</f>
        <v>0</v>
      </c>
      <c r="L193" s="179" t="s">
        <v>20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0</v>
      </c>
      <c r="V193" s="187">
        <f>U193*H193</f>
        <v>0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1078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466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6.5" customHeight="1">
      <c r="A195" s="35"/>
      <c r="B195" s="36"/>
      <c r="C195" s="177" t="s">
        <v>354</v>
      </c>
      <c r="D195" s="177" t="s">
        <v>192</v>
      </c>
      <c r="E195" s="178" t="s">
        <v>468</v>
      </c>
      <c r="F195" s="179" t="s">
        <v>20</v>
      </c>
      <c r="G195" s="180" t="s">
        <v>469</v>
      </c>
      <c r="H195" s="181">
        <v>1</v>
      </c>
      <c r="I195" s="182"/>
      <c r="J195" s="182"/>
      <c r="K195" s="183">
        <f>ROUND(P195*H195,2)</f>
        <v>0</v>
      </c>
      <c r="L195" s="179" t="s">
        <v>20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126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126</v>
      </c>
      <c r="BM195" s="189" t="s">
        <v>1079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471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12" customFormat="1" ht="22.9" customHeight="1">
      <c r="B197" s="160"/>
      <c r="C197" s="161"/>
      <c r="D197" s="162" t="s">
        <v>73</v>
      </c>
      <c r="E197" s="175" t="s">
        <v>472</v>
      </c>
      <c r="F197" s="175" t="s">
        <v>473</v>
      </c>
      <c r="G197" s="161"/>
      <c r="H197" s="161"/>
      <c r="I197" s="164"/>
      <c r="J197" s="164"/>
      <c r="K197" s="176">
        <f>BK197</f>
        <v>0</v>
      </c>
      <c r="L197" s="161"/>
      <c r="M197" s="166"/>
      <c r="N197" s="167"/>
      <c r="O197" s="168"/>
      <c r="P197" s="168"/>
      <c r="Q197" s="169">
        <f>SUM(Q198:Q252)</f>
        <v>0</v>
      </c>
      <c r="R197" s="169">
        <f>SUM(R198:R252)</f>
        <v>0</v>
      </c>
      <c r="S197" s="168"/>
      <c r="T197" s="170">
        <f>SUM(T198:T252)</f>
        <v>0</v>
      </c>
      <c r="U197" s="168"/>
      <c r="V197" s="170">
        <f>SUM(V198:V252)</f>
        <v>8.6089079999999985E-2</v>
      </c>
      <c r="W197" s="168"/>
      <c r="X197" s="171">
        <f>SUM(X198:X252)</f>
        <v>1.5442649999999999E-2</v>
      </c>
      <c r="AR197" s="172" t="s">
        <v>84</v>
      </c>
      <c r="AT197" s="173" t="s">
        <v>73</v>
      </c>
      <c r="AU197" s="173" t="s">
        <v>82</v>
      </c>
      <c r="AY197" s="172" t="s">
        <v>189</v>
      </c>
      <c r="BK197" s="174">
        <f>SUM(BK198:BK252)</f>
        <v>0</v>
      </c>
    </row>
    <row r="198" spans="1:65" s="2" customFormat="1" ht="24.2" customHeight="1">
      <c r="A198" s="35"/>
      <c r="B198" s="36"/>
      <c r="C198" s="177" t="s">
        <v>362</v>
      </c>
      <c r="D198" s="177" t="s">
        <v>192</v>
      </c>
      <c r="E198" s="178" t="s">
        <v>475</v>
      </c>
      <c r="F198" s="179" t="s">
        <v>476</v>
      </c>
      <c r="G198" s="180" t="s">
        <v>195</v>
      </c>
      <c r="H198" s="181">
        <v>49.814999999999998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1E-3</v>
      </c>
      <c r="V198" s="187">
        <f>U198*H198</f>
        <v>4.9814999999999998E-2</v>
      </c>
      <c r="W198" s="187">
        <v>3.1E-4</v>
      </c>
      <c r="X198" s="188">
        <f>W198*H198</f>
        <v>1.5442649999999999E-2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1080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478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480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1081</v>
      </c>
      <c r="G202" s="209"/>
      <c r="H202" s="212">
        <v>57.566000000000003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4" customFormat="1" ht="11.25">
      <c r="B203" s="208"/>
      <c r="C203" s="209"/>
      <c r="D203" s="191" t="s">
        <v>203</v>
      </c>
      <c r="E203" s="210" t="s">
        <v>20</v>
      </c>
      <c r="F203" s="211" t="s">
        <v>725</v>
      </c>
      <c r="G203" s="209"/>
      <c r="H203" s="212">
        <v>-8.5139999999999993</v>
      </c>
      <c r="I203" s="213"/>
      <c r="J203" s="213"/>
      <c r="K203" s="209"/>
      <c r="L203" s="209"/>
      <c r="M203" s="214"/>
      <c r="N203" s="215"/>
      <c r="O203" s="216"/>
      <c r="P203" s="216"/>
      <c r="Q203" s="216"/>
      <c r="R203" s="216"/>
      <c r="S203" s="216"/>
      <c r="T203" s="216"/>
      <c r="U203" s="216"/>
      <c r="V203" s="216"/>
      <c r="W203" s="216"/>
      <c r="X203" s="217"/>
      <c r="AT203" s="218" t="s">
        <v>203</v>
      </c>
      <c r="AU203" s="218" t="s">
        <v>84</v>
      </c>
      <c r="AV203" s="14" t="s">
        <v>84</v>
      </c>
      <c r="AW203" s="14" t="s">
        <v>5</v>
      </c>
      <c r="AX203" s="14" t="s">
        <v>74</v>
      </c>
      <c r="AY203" s="218" t="s">
        <v>189</v>
      </c>
    </row>
    <row r="204" spans="1:65" s="14" customFormat="1" ht="11.25">
      <c r="B204" s="208"/>
      <c r="C204" s="209"/>
      <c r="D204" s="191" t="s">
        <v>203</v>
      </c>
      <c r="E204" s="210" t="s">
        <v>20</v>
      </c>
      <c r="F204" s="211" t="s">
        <v>726</v>
      </c>
      <c r="G204" s="209"/>
      <c r="H204" s="212">
        <v>3.0419999999999998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203</v>
      </c>
      <c r="AU204" s="218" t="s">
        <v>84</v>
      </c>
      <c r="AV204" s="14" t="s">
        <v>84</v>
      </c>
      <c r="AW204" s="14" t="s">
        <v>5</v>
      </c>
      <c r="AX204" s="14" t="s">
        <v>74</v>
      </c>
      <c r="AY204" s="218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727</v>
      </c>
      <c r="G205" s="209"/>
      <c r="H205" s="212">
        <v>0.42099999999999999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4" customFormat="1" ht="11.25">
      <c r="B206" s="208"/>
      <c r="C206" s="209"/>
      <c r="D206" s="191" t="s">
        <v>203</v>
      </c>
      <c r="E206" s="210" t="s">
        <v>20</v>
      </c>
      <c r="F206" s="211" t="s">
        <v>728</v>
      </c>
      <c r="G206" s="209"/>
      <c r="H206" s="212">
        <v>-1.44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203</v>
      </c>
      <c r="AU206" s="218" t="s">
        <v>84</v>
      </c>
      <c r="AV206" s="14" t="s">
        <v>84</v>
      </c>
      <c r="AW206" s="14" t="s">
        <v>5</v>
      </c>
      <c r="AX206" s="14" t="s">
        <v>74</v>
      </c>
      <c r="AY206" s="218" t="s">
        <v>189</v>
      </c>
    </row>
    <row r="207" spans="1:65" s="14" customFormat="1" ht="11.25">
      <c r="B207" s="208"/>
      <c r="C207" s="209"/>
      <c r="D207" s="191" t="s">
        <v>203</v>
      </c>
      <c r="E207" s="210" t="s">
        <v>20</v>
      </c>
      <c r="F207" s="211" t="s">
        <v>1082</v>
      </c>
      <c r="G207" s="209"/>
      <c r="H207" s="212">
        <v>-1.26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203</v>
      </c>
      <c r="AU207" s="218" t="s">
        <v>84</v>
      </c>
      <c r="AV207" s="14" t="s">
        <v>84</v>
      </c>
      <c r="AW207" s="14" t="s">
        <v>5</v>
      </c>
      <c r="AX207" s="14" t="s">
        <v>74</v>
      </c>
      <c r="AY207" s="218" t="s">
        <v>189</v>
      </c>
    </row>
    <row r="208" spans="1:65" s="15" customFormat="1" ht="11.25">
      <c r="B208" s="219"/>
      <c r="C208" s="220"/>
      <c r="D208" s="191" t="s">
        <v>203</v>
      </c>
      <c r="E208" s="221" t="s">
        <v>20</v>
      </c>
      <c r="F208" s="222" t="s">
        <v>210</v>
      </c>
      <c r="G208" s="220"/>
      <c r="H208" s="223">
        <v>49.815000000000012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203</v>
      </c>
      <c r="AU208" s="229" t="s">
        <v>84</v>
      </c>
      <c r="AV208" s="15" t="s">
        <v>197</v>
      </c>
      <c r="AW208" s="15" t="s">
        <v>5</v>
      </c>
      <c r="AX208" s="15" t="s">
        <v>82</v>
      </c>
      <c r="AY208" s="229" t="s">
        <v>189</v>
      </c>
    </row>
    <row r="209" spans="1:65" s="2" customFormat="1" ht="24.2" customHeight="1">
      <c r="A209" s="35"/>
      <c r="B209" s="36"/>
      <c r="C209" s="177" t="s">
        <v>368</v>
      </c>
      <c r="D209" s="177" t="s">
        <v>192</v>
      </c>
      <c r="E209" s="178" t="s">
        <v>487</v>
      </c>
      <c r="F209" s="179" t="s">
        <v>488</v>
      </c>
      <c r="G209" s="180" t="s">
        <v>195</v>
      </c>
      <c r="H209" s="181">
        <v>75.570999999999998</v>
      </c>
      <c r="I209" s="182"/>
      <c r="J209" s="182"/>
      <c r="K209" s="183">
        <f>ROUND(P209*H209,2)</f>
        <v>0</v>
      </c>
      <c r="L209" s="179" t="s">
        <v>196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1083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490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2" customFormat="1" ht="11.25">
      <c r="A211" s="35"/>
      <c r="B211" s="36"/>
      <c r="C211" s="37"/>
      <c r="D211" s="196" t="s">
        <v>201</v>
      </c>
      <c r="E211" s="37"/>
      <c r="F211" s="197" t="s">
        <v>491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201</v>
      </c>
      <c r="AU211" s="18" t="s">
        <v>84</v>
      </c>
    </row>
    <row r="212" spans="1:65" s="13" customFormat="1" ht="11.25">
      <c r="B212" s="198"/>
      <c r="C212" s="199"/>
      <c r="D212" s="191" t="s">
        <v>203</v>
      </c>
      <c r="E212" s="200" t="s">
        <v>20</v>
      </c>
      <c r="F212" s="201" t="s">
        <v>492</v>
      </c>
      <c r="G212" s="199"/>
      <c r="H212" s="200" t="s">
        <v>20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203</v>
      </c>
      <c r="AU212" s="207" t="s">
        <v>84</v>
      </c>
      <c r="AV212" s="13" t="s">
        <v>82</v>
      </c>
      <c r="AW212" s="13" t="s">
        <v>5</v>
      </c>
      <c r="AX212" s="13" t="s">
        <v>74</v>
      </c>
      <c r="AY212" s="207" t="s">
        <v>189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1084</v>
      </c>
      <c r="G213" s="209"/>
      <c r="H213" s="212">
        <v>55.350999999999999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74</v>
      </c>
      <c r="AY213" s="218" t="s">
        <v>189</v>
      </c>
    </row>
    <row r="214" spans="1:65" s="13" customFormat="1" ht="11.25">
      <c r="B214" s="198"/>
      <c r="C214" s="199"/>
      <c r="D214" s="191" t="s">
        <v>203</v>
      </c>
      <c r="E214" s="200" t="s">
        <v>20</v>
      </c>
      <c r="F214" s="201" t="s">
        <v>494</v>
      </c>
      <c r="G214" s="199"/>
      <c r="H214" s="200" t="s">
        <v>20</v>
      </c>
      <c r="I214" s="202"/>
      <c r="J214" s="202"/>
      <c r="K214" s="199"/>
      <c r="L214" s="199"/>
      <c r="M214" s="203"/>
      <c r="N214" s="204"/>
      <c r="O214" s="205"/>
      <c r="P214" s="205"/>
      <c r="Q214" s="205"/>
      <c r="R214" s="205"/>
      <c r="S214" s="205"/>
      <c r="T214" s="205"/>
      <c r="U214" s="205"/>
      <c r="V214" s="205"/>
      <c r="W214" s="205"/>
      <c r="X214" s="206"/>
      <c r="AT214" s="207" t="s">
        <v>203</v>
      </c>
      <c r="AU214" s="207" t="s">
        <v>84</v>
      </c>
      <c r="AV214" s="13" t="s">
        <v>82</v>
      </c>
      <c r="AW214" s="13" t="s">
        <v>5</v>
      </c>
      <c r="AX214" s="13" t="s">
        <v>74</v>
      </c>
      <c r="AY214" s="207" t="s">
        <v>189</v>
      </c>
    </row>
    <row r="215" spans="1:65" s="14" customFormat="1" ht="11.25">
      <c r="B215" s="208"/>
      <c r="C215" s="209"/>
      <c r="D215" s="191" t="s">
        <v>203</v>
      </c>
      <c r="E215" s="210" t="s">
        <v>20</v>
      </c>
      <c r="F215" s="211" t="s">
        <v>1085</v>
      </c>
      <c r="G215" s="209"/>
      <c r="H215" s="212">
        <v>20.22</v>
      </c>
      <c r="I215" s="213"/>
      <c r="J215" s="213"/>
      <c r="K215" s="209"/>
      <c r="L215" s="209"/>
      <c r="M215" s="214"/>
      <c r="N215" s="215"/>
      <c r="O215" s="216"/>
      <c r="P215" s="216"/>
      <c r="Q215" s="216"/>
      <c r="R215" s="216"/>
      <c r="S215" s="216"/>
      <c r="T215" s="216"/>
      <c r="U215" s="216"/>
      <c r="V215" s="216"/>
      <c r="W215" s="216"/>
      <c r="X215" s="217"/>
      <c r="AT215" s="218" t="s">
        <v>203</v>
      </c>
      <c r="AU215" s="218" t="s">
        <v>84</v>
      </c>
      <c r="AV215" s="14" t="s">
        <v>84</v>
      </c>
      <c r="AW215" s="14" t="s">
        <v>5</v>
      </c>
      <c r="AX215" s="14" t="s">
        <v>74</v>
      </c>
      <c r="AY215" s="218" t="s">
        <v>189</v>
      </c>
    </row>
    <row r="216" spans="1:65" s="15" customFormat="1" ht="11.25">
      <c r="B216" s="219"/>
      <c r="C216" s="220"/>
      <c r="D216" s="191" t="s">
        <v>203</v>
      </c>
      <c r="E216" s="221" t="s">
        <v>20</v>
      </c>
      <c r="F216" s="222" t="s">
        <v>210</v>
      </c>
      <c r="G216" s="220"/>
      <c r="H216" s="223">
        <v>75.570999999999998</v>
      </c>
      <c r="I216" s="224"/>
      <c r="J216" s="224"/>
      <c r="K216" s="220"/>
      <c r="L216" s="220"/>
      <c r="M216" s="225"/>
      <c r="N216" s="226"/>
      <c r="O216" s="227"/>
      <c r="P216" s="227"/>
      <c r="Q216" s="227"/>
      <c r="R216" s="227"/>
      <c r="S216" s="227"/>
      <c r="T216" s="227"/>
      <c r="U216" s="227"/>
      <c r="V216" s="227"/>
      <c r="W216" s="227"/>
      <c r="X216" s="228"/>
      <c r="AT216" s="229" t="s">
        <v>203</v>
      </c>
      <c r="AU216" s="229" t="s">
        <v>84</v>
      </c>
      <c r="AV216" s="15" t="s">
        <v>197</v>
      </c>
      <c r="AW216" s="15" t="s">
        <v>5</v>
      </c>
      <c r="AX216" s="15" t="s">
        <v>82</v>
      </c>
      <c r="AY216" s="229" t="s">
        <v>189</v>
      </c>
    </row>
    <row r="217" spans="1:65" s="2" customFormat="1" ht="24.2" customHeight="1">
      <c r="A217" s="35"/>
      <c r="B217" s="36"/>
      <c r="C217" s="177" t="s">
        <v>374</v>
      </c>
      <c r="D217" s="177" t="s">
        <v>192</v>
      </c>
      <c r="E217" s="178" t="s">
        <v>497</v>
      </c>
      <c r="F217" s="179" t="s">
        <v>498</v>
      </c>
      <c r="G217" s="180" t="s">
        <v>357</v>
      </c>
      <c r="H217" s="181">
        <v>54.57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1086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500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501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13" customFormat="1" ht="11.25">
      <c r="B220" s="198"/>
      <c r="C220" s="199"/>
      <c r="D220" s="191" t="s">
        <v>203</v>
      </c>
      <c r="E220" s="200" t="s">
        <v>20</v>
      </c>
      <c r="F220" s="201" t="s">
        <v>609</v>
      </c>
      <c r="G220" s="199"/>
      <c r="H220" s="200" t="s">
        <v>20</v>
      </c>
      <c r="I220" s="202"/>
      <c r="J220" s="202"/>
      <c r="K220" s="199"/>
      <c r="L220" s="199"/>
      <c r="M220" s="203"/>
      <c r="N220" s="204"/>
      <c r="O220" s="205"/>
      <c r="P220" s="205"/>
      <c r="Q220" s="205"/>
      <c r="R220" s="205"/>
      <c r="S220" s="205"/>
      <c r="T220" s="205"/>
      <c r="U220" s="205"/>
      <c r="V220" s="205"/>
      <c r="W220" s="205"/>
      <c r="X220" s="206"/>
      <c r="AT220" s="207" t="s">
        <v>203</v>
      </c>
      <c r="AU220" s="207" t="s">
        <v>84</v>
      </c>
      <c r="AV220" s="13" t="s">
        <v>82</v>
      </c>
      <c r="AW220" s="13" t="s">
        <v>5</v>
      </c>
      <c r="AX220" s="13" t="s">
        <v>74</v>
      </c>
      <c r="AY220" s="207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1087</v>
      </c>
      <c r="G221" s="209"/>
      <c r="H221" s="212">
        <v>28.47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502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734</v>
      </c>
      <c r="G223" s="209"/>
      <c r="H223" s="212">
        <v>26.1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54.57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231" t="s">
        <v>382</v>
      </c>
      <c r="D225" s="231" t="s">
        <v>318</v>
      </c>
      <c r="E225" s="232" t="s">
        <v>505</v>
      </c>
      <c r="F225" s="233" t="s">
        <v>506</v>
      </c>
      <c r="G225" s="234" t="s">
        <v>357</v>
      </c>
      <c r="H225" s="235">
        <v>65.483999999999995</v>
      </c>
      <c r="I225" s="236"/>
      <c r="J225" s="237"/>
      <c r="K225" s="238">
        <f>ROUND(P225*H225,2)</f>
        <v>0</v>
      </c>
      <c r="L225" s="233" t="s">
        <v>196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321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126</v>
      </c>
      <c r="BM225" s="189" t="s">
        <v>1088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506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14" customFormat="1" ht="11.25">
      <c r="B227" s="208"/>
      <c r="C227" s="209"/>
      <c r="D227" s="191" t="s">
        <v>203</v>
      </c>
      <c r="E227" s="209"/>
      <c r="F227" s="211" t="s">
        <v>1089</v>
      </c>
      <c r="G227" s="209"/>
      <c r="H227" s="212">
        <v>65.483999999999995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203</v>
      </c>
      <c r="AU227" s="218" t="s">
        <v>84</v>
      </c>
      <c r="AV227" s="14" t="s">
        <v>84</v>
      </c>
      <c r="AW227" s="14" t="s">
        <v>4</v>
      </c>
      <c r="AX227" s="14" t="s">
        <v>82</v>
      </c>
      <c r="AY227" s="218" t="s">
        <v>189</v>
      </c>
    </row>
    <row r="228" spans="1:65" s="2" customFormat="1" ht="24.2" customHeight="1">
      <c r="A228" s="35"/>
      <c r="B228" s="36"/>
      <c r="C228" s="177" t="s">
        <v>388</v>
      </c>
      <c r="D228" s="177" t="s">
        <v>192</v>
      </c>
      <c r="E228" s="178" t="s">
        <v>613</v>
      </c>
      <c r="F228" s="179" t="s">
        <v>614</v>
      </c>
      <c r="G228" s="180" t="s">
        <v>195</v>
      </c>
      <c r="H228" s="181">
        <v>21.03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1090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616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617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239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1055</v>
      </c>
      <c r="G232" s="209"/>
      <c r="H232" s="212">
        <v>21.03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82</v>
      </c>
      <c r="AY232" s="218" t="s">
        <v>189</v>
      </c>
    </row>
    <row r="233" spans="1:65" s="2" customFormat="1" ht="24.2" customHeight="1">
      <c r="A233" s="35"/>
      <c r="B233" s="36"/>
      <c r="C233" s="231" t="s">
        <v>394</v>
      </c>
      <c r="D233" s="231" t="s">
        <v>318</v>
      </c>
      <c r="E233" s="232" t="s">
        <v>517</v>
      </c>
      <c r="F233" s="233" t="s">
        <v>518</v>
      </c>
      <c r="G233" s="234" t="s">
        <v>195</v>
      </c>
      <c r="H233" s="235">
        <v>22.082000000000001</v>
      </c>
      <c r="I233" s="236"/>
      <c r="J233" s="237"/>
      <c r="K233" s="238">
        <f>ROUND(P233*H233,2)</f>
        <v>0</v>
      </c>
      <c r="L233" s="233" t="s">
        <v>196</v>
      </c>
      <c r="M233" s="239"/>
      <c r="N233" s="240" t="s">
        <v>20</v>
      </c>
      <c r="O233" s="185" t="s">
        <v>43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321</v>
      </c>
      <c r="AT233" s="189" t="s">
        <v>318</v>
      </c>
      <c r="AU233" s="189" t="s">
        <v>84</v>
      </c>
      <c r="AY233" s="18" t="s">
        <v>189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82</v>
      </c>
      <c r="BK233" s="190">
        <f>ROUND(P233*H233,2)</f>
        <v>0</v>
      </c>
      <c r="BL233" s="18" t="s">
        <v>126</v>
      </c>
      <c r="BM233" s="189" t="s">
        <v>1091</v>
      </c>
    </row>
    <row r="234" spans="1:65" s="2" customFormat="1" ht="11.25">
      <c r="A234" s="35"/>
      <c r="B234" s="36"/>
      <c r="C234" s="37"/>
      <c r="D234" s="191" t="s">
        <v>199</v>
      </c>
      <c r="E234" s="37"/>
      <c r="F234" s="192" t="s">
        <v>518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199</v>
      </c>
      <c r="AU234" s="18" t="s">
        <v>84</v>
      </c>
    </row>
    <row r="235" spans="1:65" s="14" customFormat="1" ht="11.25">
      <c r="B235" s="208"/>
      <c r="C235" s="209"/>
      <c r="D235" s="191" t="s">
        <v>203</v>
      </c>
      <c r="E235" s="209"/>
      <c r="F235" s="211" t="s">
        <v>1092</v>
      </c>
      <c r="G235" s="209"/>
      <c r="H235" s="212">
        <v>22.082000000000001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4</v>
      </c>
      <c r="AX235" s="14" t="s">
        <v>82</v>
      </c>
      <c r="AY235" s="218" t="s">
        <v>189</v>
      </c>
    </row>
    <row r="236" spans="1:65" s="2" customFormat="1" ht="24.2" customHeight="1">
      <c r="A236" s="35"/>
      <c r="B236" s="36"/>
      <c r="C236" s="177" t="s">
        <v>321</v>
      </c>
      <c r="D236" s="177" t="s">
        <v>192</v>
      </c>
      <c r="E236" s="178" t="s">
        <v>510</v>
      </c>
      <c r="F236" s="179" t="s">
        <v>511</v>
      </c>
      <c r="G236" s="180" t="s">
        <v>195</v>
      </c>
      <c r="H236" s="181">
        <v>9.4600000000000009</v>
      </c>
      <c r="I236" s="182"/>
      <c r="J236" s="182"/>
      <c r="K236" s="183">
        <f>ROUND(P236*H236,2)</f>
        <v>0</v>
      </c>
      <c r="L236" s="179" t="s">
        <v>196</v>
      </c>
      <c r="M236" s="40"/>
      <c r="N236" s="184" t="s">
        <v>20</v>
      </c>
      <c r="O236" s="185" t="s">
        <v>43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126</v>
      </c>
      <c r="AT236" s="189" t="s">
        <v>192</v>
      </c>
      <c r="AU236" s="189" t="s">
        <v>84</v>
      </c>
      <c r="AY236" s="18" t="s">
        <v>189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82</v>
      </c>
      <c r="BK236" s="190">
        <f>ROUND(P236*H236,2)</f>
        <v>0</v>
      </c>
      <c r="BL236" s="18" t="s">
        <v>126</v>
      </c>
      <c r="BM236" s="189" t="s">
        <v>1093</v>
      </c>
    </row>
    <row r="237" spans="1:65" s="2" customFormat="1" ht="19.5">
      <c r="A237" s="35"/>
      <c r="B237" s="36"/>
      <c r="C237" s="37"/>
      <c r="D237" s="191" t="s">
        <v>199</v>
      </c>
      <c r="E237" s="37"/>
      <c r="F237" s="192" t="s">
        <v>513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199</v>
      </c>
      <c r="AU237" s="18" t="s">
        <v>84</v>
      </c>
    </row>
    <row r="238" spans="1:65" s="2" customFormat="1" ht="11.25">
      <c r="A238" s="35"/>
      <c r="B238" s="36"/>
      <c r="C238" s="37"/>
      <c r="D238" s="196" t="s">
        <v>201</v>
      </c>
      <c r="E238" s="37"/>
      <c r="F238" s="197" t="s">
        <v>514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201</v>
      </c>
      <c r="AU238" s="18" t="s">
        <v>84</v>
      </c>
    </row>
    <row r="239" spans="1:65" s="13" customFormat="1" ht="11.25">
      <c r="B239" s="198"/>
      <c r="C239" s="199"/>
      <c r="D239" s="191" t="s">
        <v>203</v>
      </c>
      <c r="E239" s="200" t="s">
        <v>20</v>
      </c>
      <c r="F239" s="201" t="s">
        <v>502</v>
      </c>
      <c r="G239" s="199"/>
      <c r="H239" s="200" t="s">
        <v>20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203</v>
      </c>
      <c r="AU239" s="207" t="s">
        <v>84</v>
      </c>
      <c r="AV239" s="13" t="s">
        <v>82</v>
      </c>
      <c r="AW239" s="13" t="s">
        <v>5</v>
      </c>
      <c r="AX239" s="13" t="s">
        <v>74</v>
      </c>
      <c r="AY239" s="207" t="s">
        <v>189</v>
      </c>
    </row>
    <row r="240" spans="1:65" s="14" customFormat="1" ht="11.25">
      <c r="B240" s="208"/>
      <c r="C240" s="209"/>
      <c r="D240" s="191" t="s">
        <v>203</v>
      </c>
      <c r="E240" s="210" t="s">
        <v>20</v>
      </c>
      <c r="F240" s="211" t="s">
        <v>741</v>
      </c>
      <c r="G240" s="209"/>
      <c r="H240" s="212">
        <v>9.4600000000000009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203</v>
      </c>
      <c r="AU240" s="218" t="s">
        <v>84</v>
      </c>
      <c r="AV240" s="14" t="s">
        <v>84</v>
      </c>
      <c r="AW240" s="14" t="s">
        <v>5</v>
      </c>
      <c r="AX240" s="14" t="s">
        <v>82</v>
      </c>
      <c r="AY240" s="218" t="s">
        <v>189</v>
      </c>
    </row>
    <row r="241" spans="1:65" s="2" customFormat="1" ht="24.2" customHeight="1">
      <c r="A241" s="35"/>
      <c r="B241" s="36"/>
      <c r="C241" s="231" t="s">
        <v>405</v>
      </c>
      <c r="D241" s="231" t="s">
        <v>318</v>
      </c>
      <c r="E241" s="232" t="s">
        <v>517</v>
      </c>
      <c r="F241" s="233" t="s">
        <v>518</v>
      </c>
      <c r="G241" s="234" t="s">
        <v>195</v>
      </c>
      <c r="H241" s="235">
        <v>11.352</v>
      </c>
      <c r="I241" s="236"/>
      <c r="J241" s="237"/>
      <c r="K241" s="238">
        <f>ROUND(P241*H241,2)</f>
        <v>0</v>
      </c>
      <c r="L241" s="233" t="s">
        <v>196</v>
      </c>
      <c r="M241" s="239"/>
      <c r="N241" s="240" t="s">
        <v>20</v>
      </c>
      <c r="O241" s="185" t="s">
        <v>43</v>
      </c>
      <c r="P241" s="186">
        <f>I241+J241</f>
        <v>0</v>
      </c>
      <c r="Q241" s="186">
        <f>ROUND(I241*H241,2)</f>
        <v>0</v>
      </c>
      <c r="R241" s="186">
        <f>ROUND(J241*H241,2)</f>
        <v>0</v>
      </c>
      <c r="S241" s="65"/>
      <c r="T241" s="187">
        <f>S241*H241</f>
        <v>0</v>
      </c>
      <c r="U241" s="187">
        <v>0</v>
      </c>
      <c r="V241" s="187">
        <f>U241*H241</f>
        <v>0</v>
      </c>
      <c r="W241" s="187">
        <v>0</v>
      </c>
      <c r="X241" s="188">
        <f>W241*H241</f>
        <v>0</v>
      </c>
      <c r="Y241" s="35"/>
      <c r="Z241" s="35"/>
      <c r="AA241" s="35"/>
      <c r="AB241" s="35"/>
      <c r="AC241" s="35"/>
      <c r="AD241" s="35"/>
      <c r="AE241" s="35"/>
      <c r="AR241" s="189" t="s">
        <v>321</v>
      </c>
      <c r="AT241" s="189" t="s">
        <v>318</v>
      </c>
      <c r="AU241" s="189" t="s">
        <v>84</v>
      </c>
      <c r="AY241" s="18" t="s">
        <v>189</v>
      </c>
      <c r="BE241" s="190">
        <f>IF(O241="základní",K241,0)</f>
        <v>0</v>
      </c>
      <c r="BF241" s="190">
        <f>IF(O241="snížená",K241,0)</f>
        <v>0</v>
      </c>
      <c r="BG241" s="190">
        <f>IF(O241="zákl. přenesená",K241,0)</f>
        <v>0</v>
      </c>
      <c r="BH241" s="190">
        <f>IF(O241="sníž. přenesená",K241,0)</f>
        <v>0</v>
      </c>
      <c r="BI241" s="190">
        <f>IF(O241="nulová",K241,0)</f>
        <v>0</v>
      </c>
      <c r="BJ241" s="18" t="s">
        <v>82</v>
      </c>
      <c r="BK241" s="190">
        <f>ROUND(P241*H241,2)</f>
        <v>0</v>
      </c>
      <c r="BL241" s="18" t="s">
        <v>126</v>
      </c>
      <c r="BM241" s="189" t="s">
        <v>1094</v>
      </c>
    </row>
    <row r="242" spans="1:65" s="2" customFormat="1" ht="11.25">
      <c r="A242" s="35"/>
      <c r="B242" s="36"/>
      <c r="C242" s="37"/>
      <c r="D242" s="191" t="s">
        <v>199</v>
      </c>
      <c r="E242" s="37"/>
      <c r="F242" s="192" t="s">
        <v>518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199</v>
      </c>
      <c r="AU242" s="18" t="s">
        <v>84</v>
      </c>
    </row>
    <row r="243" spans="1:65" s="14" customFormat="1" ht="11.25">
      <c r="B243" s="208"/>
      <c r="C243" s="209"/>
      <c r="D243" s="191" t="s">
        <v>203</v>
      </c>
      <c r="E243" s="209"/>
      <c r="F243" s="211" t="s">
        <v>743</v>
      </c>
      <c r="G243" s="209"/>
      <c r="H243" s="212">
        <v>11.352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4</v>
      </c>
      <c r="AX243" s="14" t="s">
        <v>82</v>
      </c>
      <c r="AY243" s="218" t="s">
        <v>189</v>
      </c>
    </row>
    <row r="244" spans="1:65" s="2" customFormat="1" ht="24.2" customHeight="1">
      <c r="A244" s="35"/>
      <c r="B244" s="36"/>
      <c r="C244" s="177" t="s">
        <v>411</v>
      </c>
      <c r="D244" s="177" t="s">
        <v>192</v>
      </c>
      <c r="E244" s="178" t="s">
        <v>522</v>
      </c>
      <c r="F244" s="179" t="s">
        <v>523</v>
      </c>
      <c r="G244" s="180" t="s">
        <v>195</v>
      </c>
      <c r="H244" s="181">
        <v>75.570999999999998</v>
      </c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2.0000000000000001E-4</v>
      </c>
      <c r="V244" s="187">
        <f>U244*H244</f>
        <v>1.51142E-2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1095</v>
      </c>
    </row>
    <row r="245" spans="1:65" s="2" customFormat="1" ht="11.25">
      <c r="A245" s="35"/>
      <c r="B245" s="36"/>
      <c r="C245" s="37"/>
      <c r="D245" s="191" t="s">
        <v>199</v>
      </c>
      <c r="E245" s="37"/>
      <c r="F245" s="192" t="s">
        <v>525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526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2" customFormat="1" ht="24.2" customHeight="1">
      <c r="A247" s="35"/>
      <c r="B247" s="36"/>
      <c r="C247" s="177" t="s">
        <v>417</v>
      </c>
      <c r="D247" s="177" t="s">
        <v>192</v>
      </c>
      <c r="E247" s="178" t="s">
        <v>528</v>
      </c>
      <c r="F247" s="179" t="s">
        <v>529</v>
      </c>
      <c r="G247" s="180" t="s">
        <v>195</v>
      </c>
      <c r="H247" s="181">
        <v>75.570999999999998</v>
      </c>
      <c r="I247" s="182"/>
      <c r="J247" s="182"/>
      <c r="K247" s="183">
        <f>ROUND(P247*H247,2)</f>
        <v>0</v>
      </c>
      <c r="L247" s="179" t="s">
        <v>196</v>
      </c>
      <c r="M247" s="40"/>
      <c r="N247" s="184" t="s">
        <v>20</v>
      </c>
      <c r="O247" s="185" t="s">
        <v>43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2.5999999999999998E-4</v>
      </c>
      <c r="V247" s="187">
        <f>U247*H247</f>
        <v>1.9648459999999996E-2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126</v>
      </c>
      <c r="AT247" s="189" t="s">
        <v>192</v>
      </c>
      <c r="AU247" s="189" t="s">
        <v>84</v>
      </c>
      <c r="AY247" s="18" t="s">
        <v>189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82</v>
      </c>
      <c r="BK247" s="190">
        <f>ROUND(P247*H247,2)</f>
        <v>0</v>
      </c>
      <c r="BL247" s="18" t="s">
        <v>126</v>
      </c>
      <c r="BM247" s="189" t="s">
        <v>1096</v>
      </c>
    </row>
    <row r="248" spans="1:65" s="2" customFormat="1" ht="11.25">
      <c r="A248" s="35"/>
      <c r="B248" s="36"/>
      <c r="C248" s="37"/>
      <c r="D248" s="191" t="s">
        <v>199</v>
      </c>
      <c r="E248" s="37"/>
      <c r="F248" s="192" t="s">
        <v>531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199</v>
      </c>
      <c r="AU248" s="18" t="s">
        <v>84</v>
      </c>
    </row>
    <row r="249" spans="1:65" s="2" customFormat="1" ht="11.25">
      <c r="A249" s="35"/>
      <c r="B249" s="36"/>
      <c r="C249" s="37"/>
      <c r="D249" s="196" t="s">
        <v>201</v>
      </c>
      <c r="E249" s="37"/>
      <c r="F249" s="197" t="s">
        <v>532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201</v>
      </c>
      <c r="AU249" s="18" t="s">
        <v>84</v>
      </c>
    </row>
    <row r="250" spans="1:65" s="2" customFormat="1" ht="24">
      <c r="A250" s="35"/>
      <c r="B250" s="36"/>
      <c r="C250" s="177" t="s">
        <v>423</v>
      </c>
      <c r="D250" s="177" t="s">
        <v>192</v>
      </c>
      <c r="E250" s="178" t="s">
        <v>534</v>
      </c>
      <c r="F250" s="179" t="s">
        <v>535</v>
      </c>
      <c r="G250" s="180" t="s">
        <v>195</v>
      </c>
      <c r="H250" s="181">
        <v>75.570999999999998</v>
      </c>
      <c r="I250" s="182"/>
      <c r="J250" s="182"/>
      <c r="K250" s="183">
        <f>ROUND(P250*H250,2)</f>
        <v>0</v>
      </c>
      <c r="L250" s="179" t="s">
        <v>196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2.0000000000000002E-5</v>
      </c>
      <c r="V250" s="187">
        <f>U250*H250</f>
        <v>1.5114200000000001E-3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126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126</v>
      </c>
      <c r="BM250" s="189" t="s">
        <v>1097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537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538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2" customFormat="1" ht="25.9" customHeight="1">
      <c r="B253" s="160"/>
      <c r="C253" s="161"/>
      <c r="D253" s="162" t="s">
        <v>73</v>
      </c>
      <c r="E253" s="163" t="s">
        <v>539</v>
      </c>
      <c r="F253" s="163" t="s">
        <v>540</v>
      </c>
      <c r="G253" s="161"/>
      <c r="H253" s="161"/>
      <c r="I253" s="164"/>
      <c r="J253" s="164"/>
      <c r="K253" s="165">
        <f>BK253</f>
        <v>0</v>
      </c>
      <c r="L253" s="161"/>
      <c r="M253" s="166"/>
      <c r="N253" s="167"/>
      <c r="O253" s="168"/>
      <c r="P253" s="168"/>
      <c r="Q253" s="169">
        <f>Q254</f>
        <v>0</v>
      </c>
      <c r="R253" s="169">
        <f>R254</f>
        <v>0</v>
      </c>
      <c r="S253" s="168"/>
      <c r="T253" s="170">
        <f>T254</f>
        <v>0</v>
      </c>
      <c r="U253" s="168"/>
      <c r="V253" s="170">
        <f>V254</f>
        <v>0</v>
      </c>
      <c r="W253" s="168"/>
      <c r="X253" s="171">
        <f>X254</f>
        <v>0</v>
      </c>
      <c r="AR253" s="172" t="s">
        <v>233</v>
      </c>
      <c r="AT253" s="173" t="s">
        <v>73</v>
      </c>
      <c r="AU253" s="173" t="s">
        <v>74</v>
      </c>
      <c r="AY253" s="172" t="s">
        <v>189</v>
      </c>
      <c r="BK253" s="174">
        <f>BK254</f>
        <v>0</v>
      </c>
    </row>
    <row r="254" spans="1:65" s="12" customFormat="1" ht="22.9" customHeight="1">
      <c r="B254" s="160"/>
      <c r="C254" s="161"/>
      <c r="D254" s="162" t="s">
        <v>73</v>
      </c>
      <c r="E254" s="175" t="s">
        <v>541</v>
      </c>
      <c r="F254" s="175" t="s">
        <v>542</v>
      </c>
      <c r="G254" s="161"/>
      <c r="H254" s="161"/>
      <c r="I254" s="164"/>
      <c r="J254" s="164"/>
      <c r="K254" s="176">
        <f>BK254</f>
        <v>0</v>
      </c>
      <c r="L254" s="161"/>
      <c r="M254" s="166"/>
      <c r="N254" s="167"/>
      <c r="O254" s="168"/>
      <c r="P254" s="168"/>
      <c r="Q254" s="169">
        <f>SUM(Q255:Q260)</f>
        <v>0</v>
      </c>
      <c r="R254" s="169">
        <f>SUM(R255:R260)</f>
        <v>0</v>
      </c>
      <c r="S254" s="168"/>
      <c r="T254" s="170">
        <f>SUM(T255:T260)</f>
        <v>0</v>
      </c>
      <c r="U254" s="168"/>
      <c r="V254" s="170">
        <f>SUM(V255:V260)</f>
        <v>0</v>
      </c>
      <c r="W254" s="168"/>
      <c r="X254" s="171">
        <f>SUM(X255:X260)</f>
        <v>0</v>
      </c>
      <c r="AR254" s="172" t="s">
        <v>233</v>
      </c>
      <c r="AT254" s="173" t="s">
        <v>73</v>
      </c>
      <c r="AU254" s="173" t="s">
        <v>82</v>
      </c>
      <c r="AY254" s="172" t="s">
        <v>189</v>
      </c>
      <c r="BK254" s="174">
        <f>SUM(BK255:BK260)</f>
        <v>0</v>
      </c>
    </row>
    <row r="255" spans="1:65" s="2" customFormat="1" ht="16.5" customHeight="1">
      <c r="A255" s="35"/>
      <c r="B255" s="36"/>
      <c r="C255" s="177" t="s">
        <v>431</v>
      </c>
      <c r="D255" s="177" t="s">
        <v>192</v>
      </c>
      <c r="E255" s="178" t="s">
        <v>544</v>
      </c>
      <c r="F255" s="179" t="s">
        <v>20</v>
      </c>
      <c r="G255" s="180" t="s">
        <v>469</v>
      </c>
      <c r="H255" s="181">
        <v>1</v>
      </c>
      <c r="I255" s="182"/>
      <c r="J255" s="182"/>
      <c r="K255" s="183">
        <f>ROUND(P255*H255,2)</f>
        <v>0</v>
      </c>
      <c r="L255" s="179" t="s">
        <v>20</v>
      </c>
      <c r="M255" s="40"/>
      <c r="N255" s="184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197</v>
      </c>
      <c r="AT255" s="189" t="s">
        <v>192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1098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748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6.5" customHeight="1">
      <c r="A257" s="35"/>
      <c r="B257" s="36"/>
      <c r="C257" s="177" t="s">
        <v>439</v>
      </c>
      <c r="D257" s="177" t="s">
        <v>192</v>
      </c>
      <c r="E257" s="178" t="s">
        <v>548</v>
      </c>
      <c r="F257" s="179" t="s">
        <v>20</v>
      </c>
      <c r="G257" s="180" t="s">
        <v>469</v>
      </c>
      <c r="H257" s="181">
        <v>1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1099</v>
      </c>
    </row>
    <row r="258" spans="1:65" s="2" customFormat="1" ht="11.25">
      <c r="A258" s="35"/>
      <c r="B258" s="36"/>
      <c r="C258" s="37"/>
      <c r="D258" s="191" t="s">
        <v>199</v>
      </c>
      <c r="E258" s="37"/>
      <c r="F258" s="192" t="s">
        <v>750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2" customFormat="1" ht="16.5" customHeight="1">
      <c r="A259" s="35"/>
      <c r="B259" s="36"/>
      <c r="C259" s="177" t="s">
        <v>445</v>
      </c>
      <c r="D259" s="177" t="s">
        <v>192</v>
      </c>
      <c r="E259" s="178" t="s">
        <v>552</v>
      </c>
      <c r="F259" s="179" t="s">
        <v>20</v>
      </c>
      <c r="G259" s="180" t="s">
        <v>469</v>
      </c>
      <c r="H259" s="181">
        <v>1</v>
      </c>
      <c r="I259" s="182"/>
      <c r="J259" s="182"/>
      <c r="K259" s="183">
        <f>ROUND(P259*H259,2)</f>
        <v>0</v>
      </c>
      <c r="L259" s="179" t="s">
        <v>20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197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197</v>
      </c>
      <c r="BM259" s="189" t="s">
        <v>1100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554</v>
      </c>
      <c r="G260" s="37"/>
      <c r="H260" s="37"/>
      <c r="I260" s="193"/>
      <c r="J260" s="193"/>
      <c r="K260" s="37"/>
      <c r="L260" s="37"/>
      <c r="M260" s="40"/>
      <c r="N260" s="241"/>
      <c r="O260" s="242"/>
      <c r="P260" s="243"/>
      <c r="Q260" s="243"/>
      <c r="R260" s="243"/>
      <c r="S260" s="243"/>
      <c r="T260" s="243"/>
      <c r="U260" s="243"/>
      <c r="V260" s="243"/>
      <c r="W260" s="243"/>
      <c r="X260" s="244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0"/>
      <c r="N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hpX+tkBskUNDhC2Bm7E6aRbJsr3n/F6YTpCIW6C9RurtDTfVrf1uBeMEuEBY/0vRsYFBFnAMG4pScDOdF4D0Vw==" saltValue="T373FiH9BuIuA1f1XANr59kjuv3GWGtxziYRJryMP72SvKWl+yoPPJUqNL+yswTCYuCe+p1TYQ6+yLdi7ehFCQ==" spinCount="100000" sheet="1" objects="1" scenarios="1" formatColumns="0" formatRows="0" autoFilter="0"/>
  <autoFilter ref="C92:L26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9" r:id="rId2"/>
    <hyperlink ref="F119" r:id="rId3"/>
    <hyperlink ref="F124" r:id="rId4"/>
    <hyperlink ref="F130" r:id="rId5"/>
    <hyperlink ref="F133" r:id="rId6"/>
    <hyperlink ref="F136" r:id="rId7"/>
    <hyperlink ref="F139" r:id="rId8"/>
    <hyperlink ref="F143" r:id="rId9"/>
    <hyperlink ref="F147" r:id="rId10"/>
    <hyperlink ref="F152" r:id="rId11"/>
    <hyperlink ref="F156" r:id="rId12"/>
    <hyperlink ref="F160" r:id="rId13"/>
    <hyperlink ref="F163" r:id="rId14"/>
    <hyperlink ref="F168" r:id="rId15"/>
    <hyperlink ref="F173" r:id="rId16"/>
    <hyperlink ref="F178" r:id="rId17"/>
    <hyperlink ref="F182" r:id="rId18"/>
    <hyperlink ref="F189" r:id="rId19"/>
    <hyperlink ref="F192" r:id="rId20"/>
    <hyperlink ref="F200" r:id="rId21"/>
    <hyperlink ref="F211" r:id="rId22"/>
    <hyperlink ref="F219" r:id="rId23"/>
    <hyperlink ref="F230" r:id="rId24"/>
    <hyperlink ref="F238" r:id="rId25"/>
    <hyperlink ref="F246" r:id="rId26"/>
    <hyperlink ref="F249" r:id="rId27"/>
    <hyperlink ref="F252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1101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ROUND((SUM(BE93:BE258)),  2)</f>
        <v>0</v>
      </c>
      <c r="G35" s="35"/>
      <c r="H35" s="35"/>
      <c r="I35" s="120">
        <v>0.21</v>
      </c>
      <c r="J35" s="35"/>
      <c r="K35" s="115">
        <f>ROUND(((SUM(BE93:BE258))*I35),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ROUND((SUM(BF93:BF258)),  2)</f>
        <v>0</v>
      </c>
      <c r="G36" s="35"/>
      <c r="H36" s="35"/>
      <c r="I36" s="120">
        <v>0.15</v>
      </c>
      <c r="J36" s="35"/>
      <c r="K36" s="115">
        <f>ROUND(((SUM(BF93:BF258))*I36),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ROUND((SUM(BG93:BG258)),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ROUND((SUM(BH93:BH258)),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ROUND((SUM(BI93:BI258)),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10 - Místnost (chodba) č. 10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Q110</f>
        <v>0</v>
      </c>
      <c r="J64" s="146">
        <f>R110</f>
        <v>0</v>
      </c>
      <c r="K64" s="146">
        <f>K110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Q135</f>
        <v>0</v>
      </c>
      <c r="J65" s="146">
        <f>R135</f>
        <v>0</v>
      </c>
      <c r="K65" s="146">
        <f>K135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Q152</f>
        <v>0</v>
      </c>
      <c r="J66" s="146">
        <f>R152</f>
        <v>0</v>
      </c>
      <c r="K66" s="146">
        <f>K152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Q156</f>
        <v>0</v>
      </c>
      <c r="J67" s="140">
        <f>R156</f>
        <v>0</v>
      </c>
      <c r="K67" s="140">
        <f>K156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Q157</f>
        <v>0</v>
      </c>
      <c r="J68" s="146">
        <f>R157</f>
        <v>0</v>
      </c>
      <c r="K68" s="146">
        <f>K157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Q166</f>
        <v>0</v>
      </c>
      <c r="J69" s="146">
        <f>R166</f>
        <v>0</v>
      </c>
      <c r="K69" s="146">
        <f>K166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Q192</f>
        <v>0</v>
      </c>
      <c r="J70" s="146">
        <f>R192</f>
        <v>0</v>
      </c>
      <c r="K70" s="146">
        <f>K192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Q212</f>
        <v>0</v>
      </c>
      <c r="J71" s="146">
        <f>R212</f>
        <v>0</v>
      </c>
      <c r="K71" s="146">
        <f>K212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Q255</f>
        <v>0</v>
      </c>
      <c r="J72" s="140">
        <f>R255</f>
        <v>0</v>
      </c>
      <c r="K72" s="140">
        <f>K255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Q256</f>
        <v>0</v>
      </c>
      <c r="J73" s="146">
        <f>R256</f>
        <v>0</v>
      </c>
      <c r="K73" s="146">
        <f>K256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10 - Místnost (chodba) č. 10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Q94+Q156+Q255</f>
        <v>0</v>
      </c>
      <c r="R93" s="156">
        <f>R94+R156+R255</f>
        <v>0</v>
      </c>
      <c r="S93" s="73"/>
      <c r="T93" s="157">
        <f>T94+T156+T255</f>
        <v>0</v>
      </c>
      <c r="U93" s="73"/>
      <c r="V93" s="157">
        <f>V94+V156+V255</f>
        <v>1.34315092</v>
      </c>
      <c r="W93" s="73"/>
      <c r="X93" s="158">
        <f>X94+X156+X255</f>
        <v>0.55034470000000002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BK94+BK156+BK255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Q95+Q110+Q135+Q152</f>
        <v>0</v>
      </c>
      <c r="R94" s="169">
        <f>R95+R110+R135+R152</f>
        <v>0</v>
      </c>
      <c r="S94" s="168"/>
      <c r="T94" s="170">
        <f>T95+T110+T135+T152</f>
        <v>0</v>
      </c>
      <c r="U94" s="168"/>
      <c r="V94" s="170">
        <f>V95+V110+V135+V152</f>
        <v>0.82227930000000005</v>
      </c>
      <c r="W94" s="168"/>
      <c r="X94" s="171">
        <f>X95+X110+X135+X152</f>
        <v>0.51246599999999998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BK95+BK110+BK135+BK152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SUM(Q96:Q109)</f>
        <v>0</v>
      </c>
      <c r="R95" s="169">
        <f>SUM(R96:R109)</f>
        <v>0</v>
      </c>
      <c r="S95" s="168"/>
      <c r="T95" s="170">
        <f>SUM(T96:T109)</f>
        <v>0</v>
      </c>
      <c r="U95" s="168"/>
      <c r="V95" s="170">
        <f>SUM(V96:V109)</f>
        <v>0.81647380000000003</v>
      </c>
      <c r="W95" s="168"/>
      <c r="X95" s="171">
        <f>SUM(X96:X109)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SUM(BK96:BK109)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49.744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0.28354079999999998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1102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1103</v>
      </c>
      <c r="G100" s="209"/>
      <c r="H100" s="212">
        <v>57.253999999999998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632</v>
      </c>
      <c r="G101" s="209"/>
      <c r="H101" s="212">
        <v>-4.6500000000000004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633</v>
      </c>
      <c r="G102" s="209"/>
      <c r="H102" s="212">
        <v>-0.88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634</v>
      </c>
      <c r="G103" s="209"/>
      <c r="H103" s="212">
        <v>-1.98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49.744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84</v>
      </c>
      <c r="D105" s="177" t="s">
        <v>192</v>
      </c>
      <c r="E105" s="178" t="s">
        <v>211</v>
      </c>
      <c r="F105" s="179" t="s">
        <v>212</v>
      </c>
      <c r="G105" s="180" t="s">
        <v>195</v>
      </c>
      <c r="H105" s="181">
        <v>31.349</v>
      </c>
      <c r="I105" s="182"/>
      <c r="J105" s="182"/>
      <c r="K105" s="183">
        <f>ROUND(P105*H105,2)</f>
        <v>0</v>
      </c>
      <c r="L105" s="179" t="s">
        <v>196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1.7000000000000001E-2</v>
      </c>
      <c r="V105" s="187">
        <f>U105*H105</f>
        <v>0.53293299999999999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1104</v>
      </c>
    </row>
    <row r="106" spans="1:65" s="2" customFormat="1" ht="19.5">
      <c r="A106" s="35"/>
      <c r="B106" s="36"/>
      <c r="C106" s="37"/>
      <c r="D106" s="191" t="s">
        <v>199</v>
      </c>
      <c r="E106" s="37"/>
      <c r="F106" s="192" t="s">
        <v>214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215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216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1105</v>
      </c>
      <c r="G109" s="209"/>
      <c r="H109" s="212">
        <v>31.349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82</v>
      </c>
      <c r="AY109" s="218" t="s">
        <v>189</v>
      </c>
    </row>
    <row r="110" spans="1:65" s="12" customFormat="1" ht="22.9" customHeight="1">
      <c r="B110" s="160"/>
      <c r="C110" s="161"/>
      <c r="D110" s="162" t="s">
        <v>73</v>
      </c>
      <c r="E110" s="175" t="s">
        <v>220</v>
      </c>
      <c r="F110" s="175" t="s">
        <v>221</v>
      </c>
      <c r="G110" s="161"/>
      <c r="H110" s="161"/>
      <c r="I110" s="164"/>
      <c r="J110" s="164"/>
      <c r="K110" s="176">
        <f>BK110</f>
        <v>0</v>
      </c>
      <c r="L110" s="161"/>
      <c r="M110" s="166"/>
      <c r="N110" s="167"/>
      <c r="O110" s="168"/>
      <c r="P110" s="168"/>
      <c r="Q110" s="169">
        <f>SUM(Q111:Q134)</f>
        <v>0</v>
      </c>
      <c r="R110" s="169">
        <f>SUM(R111:R134)</f>
        <v>0</v>
      </c>
      <c r="S110" s="168"/>
      <c r="T110" s="170">
        <f>SUM(T111:T134)</f>
        <v>0</v>
      </c>
      <c r="U110" s="168"/>
      <c r="V110" s="170">
        <f>SUM(V111:V134)</f>
        <v>5.805499999999999E-3</v>
      </c>
      <c r="W110" s="168"/>
      <c r="X110" s="171">
        <f>SUM(X111:X134)</f>
        <v>0.51246599999999998</v>
      </c>
      <c r="AR110" s="172" t="s">
        <v>82</v>
      </c>
      <c r="AT110" s="173" t="s">
        <v>73</v>
      </c>
      <c r="AU110" s="173" t="s">
        <v>82</v>
      </c>
      <c r="AY110" s="172" t="s">
        <v>189</v>
      </c>
      <c r="BK110" s="174">
        <f>SUM(BK111:BK134)</f>
        <v>0</v>
      </c>
    </row>
    <row r="111" spans="1:65" s="2" customFormat="1" ht="24">
      <c r="A111" s="35"/>
      <c r="B111" s="36"/>
      <c r="C111" s="177" t="s">
        <v>222</v>
      </c>
      <c r="D111" s="177" t="s">
        <v>192</v>
      </c>
      <c r="E111" s="178" t="s">
        <v>223</v>
      </c>
      <c r="F111" s="179" t="s">
        <v>224</v>
      </c>
      <c r="G111" s="180" t="s">
        <v>195</v>
      </c>
      <c r="H111" s="181">
        <v>49.744</v>
      </c>
      <c r="I111" s="182"/>
      <c r="J111" s="182"/>
      <c r="K111" s="183">
        <f>ROUND(P111*H111,2)</f>
        <v>0</v>
      </c>
      <c r="L111" s="179" t="s">
        <v>196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4.0000000000000001E-3</v>
      </c>
      <c r="X111" s="188">
        <f>W111*H111</f>
        <v>0.19897600000000001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1106</v>
      </c>
    </row>
    <row r="112" spans="1:65" s="2" customFormat="1" ht="19.5">
      <c r="A112" s="35"/>
      <c r="B112" s="36"/>
      <c r="C112" s="37"/>
      <c r="D112" s="191" t="s">
        <v>199</v>
      </c>
      <c r="E112" s="37"/>
      <c r="F112" s="192" t="s">
        <v>226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227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204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1103</v>
      </c>
      <c r="G115" s="209"/>
      <c r="H115" s="212">
        <v>57.253999999999998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4" customFormat="1" ht="11.25">
      <c r="B116" s="208"/>
      <c r="C116" s="209"/>
      <c r="D116" s="191" t="s">
        <v>203</v>
      </c>
      <c r="E116" s="210" t="s">
        <v>20</v>
      </c>
      <c r="F116" s="211" t="s">
        <v>632</v>
      </c>
      <c r="G116" s="209"/>
      <c r="H116" s="212">
        <v>-4.6500000000000004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203</v>
      </c>
      <c r="AU116" s="218" t="s">
        <v>84</v>
      </c>
      <c r="AV116" s="14" t="s">
        <v>84</v>
      </c>
      <c r="AW116" s="14" t="s">
        <v>5</v>
      </c>
      <c r="AX116" s="14" t="s">
        <v>74</v>
      </c>
      <c r="AY116" s="218" t="s">
        <v>189</v>
      </c>
    </row>
    <row r="117" spans="1:65" s="14" customFormat="1" ht="11.25">
      <c r="B117" s="208"/>
      <c r="C117" s="209"/>
      <c r="D117" s="191" t="s">
        <v>203</v>
      </c>
      <c r="E117" s="210" t="s">
        <v>20</v>
      </c>
      <c r="F117" s="211" t="s">
        <v>633</v>
      </c>
      <c r="G117" s="209"/>
      <c r="H117" s="212">
        <v>-0.88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203</v>
      </c>
      <c r="AU117" s="218" t="s">
        <v>84</v>
      </c>
      <c r="AV117" s="14" t="s">
        <v>84</v>
      </c>
      <c r="AW117" s="14" t="s">
        <v>5</v>
      </c>
      <c r="AX117" s="14" t="s">
        <v>74</v>
      </c>
      <c r="AY117" s="218" t="s">
        <v>189</v>
      </c>
    </row>
    <row r="118" spans="1:65" s="14" customFormat="1" ht="11.25">
      <c r="B118" s="208"/>
      <c r="C118" s="209"/>
      <c r="D118" s="191" t="s">
        <v>203</v>
      </c>
      <c r="E118" s="210" t="s">
        <v>20</v>
      </c>
      <c r="F118" s="211" t="s">
        <v>634</v>
      </c>
      <c r="G118" s="209"/>
      <c r="H118" s="212">
        <v>-1.98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203</v>
      </c>
      <c r="AU118" s="218" t="s">
        <v>84</v>
      </c>
      <c r="AV118" s="14" t="s">
        <v>84</v>
      </c>
      <c r="AW118" s="14" t="s">
        <v>5</v>
      </c>
      <c r="AX118" s="14" t="s">
        <v>74</v>
      </c>
      <c r="AY118" s="218" t="s">
        <v>189</v>
      </c>
    </row>
    <row r="119" spans="1:65" s="15" customFormat="1" ht="11.25">
      <c r="B119" s="219"/>
      <c r="C119" s="220"/>
      <c r="D119" s="191" t="s">
        <v>203</v>
      </c>
      <c r="E119" s="221" t="s">
        <v>20</v>
      </c>
      <c r="F119" s="222" t="s">
        <v>210</v>
      </c>
      <c r="G119" s="220"/>
      <c r="H119" s="223">
        <v>49.744</v>
      </c>
      <c r="I119" s="224"/>
      <c r="J119" s="224"/>
      <c r="K119" s="220"/>
      <c r="L119" s="220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AT119" s="229" t="s">
        <v>203</v>
      </c>
      <c r="AU119" s="229" t="s">
        <v>84</v>
      </c>
      <c r="AV119" s="15" t="s">
        <v>197</v>
      </c>
      <c r="AW119" s="15" t="s">
        <v>5</v>
      </c>
      <c r="AX119" s="15" t="s">
        <v>82</v>
      </c>
      <c r="AY119" s="229" t="s">
        <v>189</v>
      </c>
    </row>
    <row r="120" spans="1:65" s="2" customFormat="1" ht="24">
      <c r="A120" s="35"/>
      <c r="B120" s="36"/>
      <c r="C120" s="177" t="s">
        <v>197</v>
      </c>
      <c r="D120" s="177" t="s">
        <v>192</v>
      </c>
      <c r="E120" s="178" t="s">
        <v>228</v>
      </c>
      <c r="F120" s="179" t="s">
        <v>229</v>
      </c>
      <c r="G120" s="180" t="s">
        <v>195</v>
      </c>
      <c r="H120" s="181">
        <v>31.349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0.01</v>
      </c>
      <c r="X120" s="188">
        <f>W120*H120</f>
        <v>0.31348999999999999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1107</v>
      </c>
    </row>
    <row r="121" spans="1:65" s="2" customFormat="1" ht="19.5">
      <c r="A121" s="35"/>
      <c r="B121" s="36"/>
      <c r="C121" s="37"/>
      <c r="D121" s="191" t="s">
        <v>199</v>
      </c>
      <c r="E121" s="37"/>
      <c r="F121" s="192" t="s">
        <v>231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232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216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1105</v>
      </c>
      <c r="G124" s="209"/>
      <c r="H124" s="212">
        <v>31.349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2" customFormat="1" ht="24">
      <c r="A125" s="35"/>
      <c r="B125" s="36"/>
      <c r="C125" s="177" t="s">
        <v>233</v>
      </c>
      <c r="D125" s="177" t="s">
        <v>192</v>
      </c>
      <c r="E125" s="178" t="s">
        <v>234</v>
      </c>
      <c r="F125" s="179" t="s">
        <v>235</v>
      </c>
      <c r="G125" s="180" t="s">
        <v>195</v>
      </c>
      <c r="H125" s="181">
        <v>34.15</v>
      </c>
      <c r="I125" s="182"/>
      <c r="J125" s="182"/>
      <c r="K125" s="183">
        <f>ROUND(P125*H125,2)</f>
        <v>0</v>
      </c>
      <c r="L125" s="179" t="s">
        <v>196</v>
      </c>
      <c r="M125" s="40"/>
      <c r="N125" s="184" t="s">
        <v>20</v>
      </c>
      <c r="O125" s="185" t="s">
        <v>43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1.2999999999999999E-4</v>
      </c>
      <c r="V125" s="187">
        <f>U125*H125</f>
        <v>4.439499999999999E-3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197</v>
      </c>
      <c r="AT125" s="189" t="s">
        <v>192</v>
      </c>
      <c r="AU125" s="189" t="s">
        <v>84</v>
      </c>
      <c r="AY125" s="18" t="s">
        <v>189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82</v>
      </c>
      <c r="BK125" s="190">
        <f>ROUND(P125*H125,2)</f>
        <v>0</v>
      </c>
      <c r="BL125" s="18" t="s">
        <v>197</v>
      </c>
      <c r="BM125" s="189" t="s">
        <v>1108</v>
      </c>
    </row>
    <row r="126" spans="1:65" s="2" customFormat="1" ht="11.25">
      <c r="A126" s="35"/>
      <c r="B126" s="36"/>
      <c r="C126" s="37"/>
      <c r="D126" s="191" t="s">
        <v>199</v>
      </c>
      <c r="E126" s="37"/>
      <c r="F126" s="192" t="s">
        <v>237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199</v>
      </c>
      <c r="AU126" s="18" t="s">
        <v>84</v>
      </c>
    </row>
    <row r="127" spans="1:65" s="2" customFormat="1" ht="11.25">
      <c r="A127" s="35"/>
      <c r="B127" s="36"/>
      <c r="C127" s="37"/>
      <c r="D127" s="196" t="s">
        <v>201</v>
      </c>
      <c r="E127" s="37"/>
      <c r="F127" s="197" t="s">
        <v>238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201</v>
      </c>
      <c r="AU127" s="18" t="s">
        <v>84</v>
      </c>
    </row>
    <row r="128" spans="1:65" s="13" customFormat="1" ht="11.25">
      <c r="B128" s="198"/>
      <c r="C128" s="199"/>
      <c r="D128" s="191" t="s">
        <v>203</v>
      </c>
      <c r="E128" s="200" t="s">
        <v>20</v>
      </c>
      <c r="F128" s="201" t="s">
        <v>239</v>
      </c>
      <c r="G128" s="199"/>
      <c r="H128" s="200" t="s">
        <v>20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203</v>
      </c>
      <c r="AU128" s="207" t="s">
        <v>84</v>
      </c>
      <c r="AV128" s="13" t="s">
        <v>82</v>
      </c>
      <c r="AW128" s="13" t="s">
        <v>5</v>
      </c>
      <c r="AX128" s="13" t="s">
        <v>74</v>
      </c>
      <c r="AY128" s="207" t="s">
        <v>189</v>
      </c>
    </row>
    <row r="129" spans="1:65" s="14" customFormat="1" ht="11.25">
      <c r="B129" s="208"/>
      <c r="C129" s="209"/>
      <c r="D129" s="191" t="s">
        <v>203</v>
      </c>
      <c r="E129" s="210" t="s">
        <v>20</v>
      </c>
      <c r="F129" s="211" t="s">
        <v>1109</v>
      </c>
      <c r="G129" s="209"/>
      <c r="H129" s="212">
        <v>34.15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203</v>
      </c>
      <c r="AU129" s="218" t="s">
        <v>84</v>
      </c>
      <c r="AV129" s="14" t="s">
        <v>84</v>
      </c>
      <c r="AW129" s="14" t="s">
        <v>5</v>
      </c>
      <c r="AX129" s="14" t="s">
        <v>82</v>
      </c>
      <c r="AY129" s="218" t="s">
        <v>189</v>
      </c>
    </row>
    <row r="130" spans="1:65" s="2" customFormat="1" ht="24.2" customHeight="1">
      <c r="A130" s="35"/>
      <c r="B130" s="36"/>
      <c r="C130" s="177" t="s">
        <v>190</v>
      </c>
      <c r="D130" s="177" t="s">
        <v>192</v>
      </c>
      <c r="E130" s="178" t="s">
        <v>241</v>
      </c>
      <c r="F130" s="179" t="s">
        <v>242</v>
      </c>
      <c r="G130" s="180" t="s">
        <v>195</v>
      </c>
      <c r="H130" s="181">
        <v>34.15</v>
      </c>
      <c r="I130" s="182"/>
      <c r="J130" s="182"/>
      <c r="K130" s="183">
        <f>ROUND(P130*H130,2)</f>
        <v>0</v>
      </c>
      <c r="L130" s="179" t="s">
        <v>196</v>
      </c>
      <c r="M130" s="40"/>
      <c r="N130" s="184" t="s">
        <v>20</v>
      </c>
      <c r="O130" s="185" t="s">
        <v>43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4.0000000000000003E-5</v>
      </c>
      <c r="V130" s="187">
        <f>U130*H130</f>
        <v>1.366E-3</v>
      </c>
      <c r="W130" s="187">
        <v>0</v>
      </c>
      <c r="X130" s="188">
        <f>W130*H130</f>
        <v>0</v>
      </c>
      <c r="Y130" s="35"/>
      <c r="Z130" s="35"/>
      <c r="AA130" s="35"/>
      <c r="AB130" s="35"/>
      <c r="AC130" s="35"/>
      <c r="AD130" s="35"/>
      <c r="AE130" s="35"/>
      <c r="AR130" s="189" t="s">
        <v>197</v>
      </c>
      <c r="AT130" s="189" t="s">
        <v>192</v>
      </c>
      <c r="AU130" s="189" t="s">
        <v>84</v>
      </c>
      <c r="AY130" s="18" t="s">
        <v>189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82</v>
      </c>
      <c r="BK130" s="190">
        <f>ROUND(P130*H130,2)</f>
        <v>0</v>
      </c>
      <c r="BL130" s="18" t="s">
        <v>197</v>
      </c>
      <c r="BM130" s="189" t="s">
        <v>1110</v>
      </c>
    </row>
    <row r="131" spans="1:65" s="2" customFormat="1" ht="11.25">
      <c r="A131" s="35"/>
      <c r="B131" s="36"/>
      <c r="C131" s="37"/>
      <c r="D131" s="191" t="s">
        <v>199</v>
      </c>
      <c r="E131" s="37"/>
      <c r="F131" s="192" t="s">
        <v>244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199</v>
      </c>
      <c r="AU131" s="18" t="s">
        <v>84</v>
      </c>
    </row>
    <row r="132" spans="1:65" s="2" customFormat="1" ht="11.25">
      <c r="A132" s="35"/>
      <c r="B132" s="36"/>
      <c r="C132" s="37"/>
      <c r="D132" s="196" t="s">
        <v>201</v>
      </c>
      <c r="E132" s="37"/>
      <c r="F132" s="197" t="s">
        <v>245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201</v>
      </c>
      <c r="AU132" s="18" t="s">
        <v>84</v>
      </c>
    </row>
    <row r="133" spans="1:65" s="13" customFormat="1" ht="11.25">
      <c r="B133" s="198"/>
      <c r="C133" s="199"/>
      <c r="D133" s="191" t="s">
        <v>203</v>
      </c>
      <c r="E133" s="200" t="s">
        <v>20</v>
      </c>
      <c r="F133" s="201" t="s">
        <v>239</v>
      </c>
      <c r="G133" s="199"/>
      <c r="H133" s="200" t="s">
        <v>20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203</v>
      </c>
      <c r="AU133" s="207" t="s">
        <v>84</v>
      </c>
      <c r="AV133" s="13" t="s">
        <v>82</v>
      </c>
      <c r="AW133" s="13" t="s">
        <v>5</v>
      </c>
      <c r="AX133" s="13" t="s">
        <v>74</v>
      </c>
      <c r="AY133" s="207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1109</v>
      </c>
      <c r="G134" s="209"/>
      <c r="H134" s="212">
        <v>34.15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82</v>
      </c>
      <c r="AY134" s="218" t="s">
        <v>189</v>
      </c>
    </row>
    <row r="135" spans="1:65" s="12" customFormat="1" ht="22.9" customHeight="1">
      <c r="B135" s="160"/>
      <c r="C135" s="161"/>
      <c r="D135" s="162" t="s">
        <v>73</v>
      </c>
      <c r="E135" s="175" t="s">
        <v>246</v>
      </c>
      <c r="F135" s="175" t="s">
        <v>247</v>
      </c>
      <c r="G135" s="161"/>
      <c r="H135" s="161"/>
      <c r="I135" s="164"/>
      <c r="J135" s="164"/>
      <c r="K135" s="176">
        <f>BK135</f>
        <v>0</v>
      </c>
      <c r="L135" s="161"/>
      <c r="M135" s="166"/>
      <c r="N135" s="167"/>
      <c r="O135" s="168"/>
      <c r="P135" s="168"/>
      <c r="Q135" s="169">
        <f>SUM(Q136:Q151)</f>
        <v>0</v>
      </c>
      <c r="R135" s="169">
        <f>SUM(R136:R151)</f>
        <v>0</v>
      </c>
      <c r="S135" s="168"/>
      <c r="T135" s="170">
        <f>SUM(T136:T151)</f>
        <v>0</v>
      </c>
      <c r="U135" s="168"/>
      <c r="V135" s="170">
        <f>SUM(V136:V151)</f>
        <v>0</v>
      </c>
      <c r="W135" s="168"/>
      <c r="X135" s="171">
        <f>SUM(X136:X151)</f>
        <v>0</v>
      </c>
      <c r="AR135" s="172" t="s">
        <v>82</v>
      </c>
      <c r="AT135" s="173" t="s">
        <v>73</v>
      </c>
      <c r="AU135" s="173" t="s">
        <v>82</v>
      </c>
      <c r="AY135" s="172" t="s">
        <v>189</v>
      </c>
      <c r="BK135" s="174">
        <f>SUM(BK136:BK151)</f>
        <v>0</v>
      </c>
    </row>
    <row r="136" spans="1:65" s="2" customFormat="1" ht="24.2" customHeight="1">
      <c r="A136" s="35"/>
      <c r="B136" s="36"/>
      <c r="C136" s="177" t="s">
        <v>248</v>
      </c>
      <c r="D136" s="177" t="s">
        <v>192</v>
      </c>
      <c r="E136" s="178" t="s">
        <v>249</v>
      </c>
      <c r="F136" s="179" t="s">
        <v>250</v>
      </c>
      <c r="G136" s="180" t="s">
        <v>251</v>
      </c>
      <c r="H136" s="181">
        <v>0.55000000000000004</v>
      </c>
      <c r="I136" s="182"/>
      <c r="J136" s="182"/>
      <c r="K136" s="183">
        <f>ROUND(P136*H136,2)</f>
        <v>0</v>
      </c>
      <c r="L136" s="179" t="s">
        <v>196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1111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253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1.25">
      <c r="A138" s="35"/>
      <c r="B138" s="36"/>
      <c r="C138" s="37"/>
      <c r="D138" s="196" t="s">
        <v>201</v>
      </c>
      <c r="E138" s="37"/>
      <c r="F138" s="197" t="s">
        <v>254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201</v>
      </c>
      <c r="AU138" s="18" t="s">
        <v>84</v>
      </c>
    </row>
    <row r="139" spans="1:65" s="2" customFormat="1" ht="24.2" customHeight="1">
      <c r="A139" s="35"/>
      <c r="B139" s="36"/>
      <c r="C139" s="177" t="s">
        <v>255</v>
      </c>
      <c r="D139" s="177" t="s">
        <v>192</v>
      </c>
      <c r="E139" s="178" t="s">
        <v>256</v>
      </c>
      <c r="F139" s="179" t="s">
        <v>257</v>
      </c>
      <c r="G139" s="180" t="s">
        <v>251</v>
      </c>
      <c r="H139" s="181">
        <v>0.55000000000000004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1112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259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260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2" customFormat="1" ht="24.2" customHeight="1">
      <c r="A142" s="35"/>
      <c r="B142" s="36"/>
      <c r="C142" s="177" t="s">
        <v>220</v>
      </c>
      <c r="D142" s="177" t="s">
        <v>192</v>
      </c>
      <c r="E142" s="178" t="s">
        <v>261</v>
      </c>
      <c r="F142" s="179" t="s">
        <v>262</v>
      </c>
      <c r="G142" s="180" t="s">
        <v>251</v>
      </c>
      <c r="H142" s="181">
        <v>0.55000000000000004</v>
      </c>
      <c r="I142" s="182"/>
      <c r="J142" s="182"/>
      <c r="K142" s="183">
        <f>ROUND(P142*H142,2)</f>
        <v>0</v>
      </c>
      <c r="L142" s="179" t="s">
        <v>196</v>
      </c>
      <c r="M142" s="40"/>
      <c r="N142" s="184" t="s">
        <v>20</v>
      </c>
      <c r="O142" s="185" t="s">
        <v>43</v>
      </c>
      <c r="P142" s="186">
        <f>I142+J142</f>
        <v>0</v>
      </c>
      <c r="Q142" s="186">
        <f>ROUND(I142*H142,2)</f>
        <v>0</v>
      </c>
      <c r="R142" s="186">
        <f>ROUND(J142*H142,2)</f>
        <v>0</v>
      </c>
      <c r="S142" s="65"/>
      <c r="T142" s="187">
        <f>S142*H142</f>
        <v>0</v>
      </c>
      <c r="U142" s="187">
        <v>0</v>
      </c>
      <c r="V142" s="187">
        <f>U142*H142</f>
        <v>0</v>
      </c>
      <c r="W142" s="187">
        <v>0</v>
      </c>
      <c r="X142" s="188">
        <f>W142*H142</f>
        <v>0</v>
      </c>
      <c r="Y142" s="35"/>
      <c r="Z142" s="35"/>
      <c r="AA142" s="35"/>
      <c r="AB142" s="35"/>
      <c r="AC142" s="35"/>
      <c r="AD142" s="35"/>
      <c r="AE142" s="35"/>
      <c r="AR142" s="189" t="s">
        <v>197</v>
      </c>
      <c r="AT142" s="189" t="s">
        <v>192</v>
      </c>
      <c r="AU142" s="189" t="s">
        <v>84</v>
      </c>
      <c r="AY142" s="18" t="s">
        <v>189</v>
      </c>
      <c r="BE142" s="190">
        <f>IF(O142="základní",K142,0)</f>
        <v>0</v>
      </c>
      <c r="BF142" s="190">
        <f>IF(O142="snížená",K142,0)</f>
        <v>0</v>
      </c>
      <c r="BG142" s="190">
        <f>IF(O142="zákl. přenesená",K142,0)</f>
        <v>0</v>
      </c>
      <c r="BH142" s="190">
        <f>IF(O142="sníž. přenesená",K142,0)</f>
        <v>0</v>
      </c>
      <c r="BI142" s="190">
        <f>IF(O142="nulová",K142,0)</f>
        <v>0</v>
      </c>
      <c r="BJ142" s="18" t="s">
        <v>82</v>
      </c>
      <c r="BK142" s="190">
        <f>ROUND(P142*H142,2)</f>
        <v>0</v>
      </c>
      <c r="BL142" s="18" t="s">
        <v>197</v>
      </c>
      <c r="BM142" s="189" t="s">
        <v>1113</v>
      </c>
    </row>
    <row r="143" spans="1:65" s="2" customFormat="1" ht="11.25">
      <c r="A143" s="35"/>
      <c r="B143" s="36"/>
      <c r="C143" s="37"/>
      <c r="D143" s="191" t="s">
        <v>199</v>
      </c>
      <c r="E143" s="37"/>
      <c r="F143" s="192" t="s">
        <v>264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199</v>
      </c>
      <c r="AU143" s="18" t="s">
        <v>84</v>
      </c>
    </row>
    <row r="144" spans="1:65" s="2" customFormat="1" ht="11.25">
      <c r="A144" s="35"/>
      <c r="B144" s="36"/>
      <c r="C144" s="37"/>
      <c r="D144" s="196" t="s">
        <v>201</v>
      </c>
      <c r="E144" s="37"/>
      <c r="F144" s="197" t="s">
        <v>265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201</v>
      </c>
      <c r="AU144" s="18" t="s">
        <v>84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266</v>
      </c>
      <c r="F145" s="179" t="s">
        <v>267</v>
      </c>
      <c r="G145" s="180" t="s">
        <v>251</v>
      </c>
      <c r="H145" s="181">
        <v>3.3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1114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269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270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1115</v>
      </c>
      <c r="G148" s="209"/>
      <c r="H148" s="212">
        <v>3.3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2" customFormat="1" ht="24">
      <c r="A149" s="35"/>
      <c r="B149" s="36"/>
      <c r="C149" s="177" t="s">
        <v>112</v>
      </c>
      <c r="D149" s="177" t="s">
        <v>192</v>
      </c>
      <c r="E149" s="178" t="s">
        <v>272</v>
      </c>
      <c r="F149" s="179" t="s">
        <v>273</v>
      </c>
      <c r="G149" s="180" t="s">
        <v>251</v>
      </c>
      <c r="H149" s="181">
        <v>0.55000000000000004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1116</v>
      </c>
    </row>
    <row r="150" spans="1:65" s="2" customFormat="1" ht="19.5">
      <c r="A150" s="35"/>
      <c r="B150" s="36"/>
      <c r="C150" s="37"/>
      <c r="D150" s="191" t="s">
        <v>199</v>
      </c>
      <c r="E150" s="37"/>
      <c r="F150" s="192" t="s">
        <v>275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276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12" customFormat="1" ht="22.9" customHeight="1">
      <c r="B152" s="160"/>
      <c r="C152" s="161"/>
      <c r="D152" s="162" t="s">
        <v>73</v>
      </c>
      <c r="E152" s="175" t="s">
        <v>277</v>
      </c>
      <c r="F152" s="175" t="s">
        <v>278</v>
      </c>
      <c r="G152" s="161"/>
      <c r="H152" s="161"/>
      <c r="I152" s="164"/>
      <c r="J152" s="164"/>
      <c r="K152" s="176">
        <f>BK152</f>
        <v>0</v>
      </c>
      <c r="L152" s="161"/>
      <c r="M152" s="166"/>
      <c r="N152" s="167"/>
      <c r="O152" s="168"/>
      <c r="P152" s="168"/>
      <c r="Q152" s="169">
        <f>SUM(Q153:Q155)</f>
        <v>0</v>
      </c>
      <c r="R152" s="169">
        <f>SUM(R153:R155)</f>
        <v>0</v>
      </c>
      <c r="S152" s="168"/>
      <c r="T152" s="170">
        <f>SUM(T153:T155)</f>
        <v>0</v>
      </c>
      <c r="U152" s="168"/>
      <c r="V152" s="170">
        <f>SUM(V153:V155)</f>
        <v>0</v>
      </c>
      <c r="W152" s="168"/>
      <c r="X152" s="171">
        <f>SUM(X153:X155)</f>
        <v>0</v>
      </c>
      <c r="AR152" s="172" t="s">
        <v>82</v>
      </c>
      <c r="AT152" s="173" t="s">
        <v>73</v>
      </c>
      <c r="AU152" s="173" t="s">
        <v>82</v>
      </c>
      <c r="AY152" s="172" t="s">
        <v>189</v>
      </c>
      <c r="BK152" s="174">
        <f>SUM(BK153:BK155)</f>
        <v>0</v>
      </c>
    </row>
    <row r="153" spans="1:65" s="2" customFormat="1" ht="24.2" customHeight="1">
      <c r="A153" s="35"/>
      <c r="B153" s="36"/>
      <c r="C153" s="177" t="s">
        <v>115</v>
      </c>
      <c r="D153" s="177" t="s">
        <v>192</v>
      </c>
      <c r="E153" s="178" t="s">
        <v>279</v>
      </c>
      <c r="F153" s="179" t="s">
        <v>280</v>
      </c>
      <c r="G153" s="180" t="s">
        <v>251</v>
      </c>
      <c r="H153" s="181">
        <v>0.82199999999999995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1117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282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283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2" customFormat="1" ht="25.9" customHeight="1">
      <c r="B156" s="160"/>
      <c r="C156" s="161"/>
      <c r="D156" s="162" t="s">
        <v>73</v>
      </c>
      <c r="E156" s="163" t="s">
        <v>284</v>
      </c>
      <c r="F156" s="163" t="s">
        <v>285</v>
      </c>
      <c r="G156" s="161"/>
      <c r="H156" s="161"/>
      <c r="I156" s="164"/>
      <c r="J156" s="164"/>
      <c r="K156" s="165">
        <f>BK156</f>
        <v>0</v>
      </c>
      <c r="L156" s="161"/>
      <c r="M156" s="166"/>
      <c r="N156" s="167"/>
      <c r="O156" s="168"/>
      <c r="P156" s="168"/>
      <c r="Q156" s="169">
        <f>Q157+Q166+Q192+Q212</f>
        <v>0</v>
      </c>
      <c r="R156" s="169">
        <f>R157+R166+R192+R212</f>
        <v>0</v>
      </c>
      <c r="S156" s="168"/>
      <c r="T156" s="170">
        <f>T157+T166+T192+T212</f>
        <v>0</v>
      </c>
      <c r="U156" s="168"/>
      <c r="V156" s="170">
        <f>V157+V166+V192+V212</f>
        <v>0.52087161999999998</v>
      </c>
      <c r="W156" s="168"/>
      <c r="X156" s="171">
        <f>X157+X166+X192+X212</f>
        <v>3.7878700000000001E-2</v>
      </c>
      <c r="AR156" s="172" t="s">
        <v>84</v>
      </c>
      <c r="AT156" s="173" t="s">
        <v>73</v>
      </c>
      <c r="AU156" s="173" t="s">
        <v>74</v>
      </c>
      <c r="AY156" s="172" t="s">
        <v>189</v>
      </c>
      <c r="BK156" s="174">
        <f>BK157+BK166+BK192+BK212</f>
        <v>0</v>
      </c>
    </row>
    <row r="157" spans="1:65" s="12" customFormat="1" ht="22.9" customHeight="1">
      <c r="B157" s="160"/>
      <c r="C157" s="161"/>
      <c r="D157" s="162" t="s">
        <v>73</v>
      </c>
      <c r="E157" s="175" t="s">
        <v>286</v>
      </c>
      <c r="F157" s="175" t="s">
        <v>287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SUM(Q158:Q165)</f>
        <v>0</v>
      </c>
      <c r="R157" s="169">
        <f>SUM(R158:R165)</f>
        <v>0</v>
      </c>
      <c r="S157" s="168"/>
      <c r="T157" s="170">
        <f>SUM(T158:T165)</f>
        <v>0</v>
      </c>
      <c r="U157" s="168"/>
      <c r="V157" s="170">
        <f>SUM(V158:V165)</f>
        <v>0.41663</v>
      </c>
      <c r="W157" s="168"/>
      <c r="X157" s="171">
        <f>SUM(X158:X165)</f>
        <v>0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SUM(BK158:BK165)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288</v>
      </c>
      <c r="F158" s="179" t="s">
        <v>289</v>
      </c>
      <c r="G158" s="180" t="s">
        <v>195</v>
      </c>
      <c r="H158" s="181">
        <v>34.15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1.2200000000000001E-2</v>
      </c>
      <c r="V158" s="187">
        <f>U158*H158</f>
        <v>0.41663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1118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291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292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3" customFormat="1" ht="11.25">
      <c r="B161" s="198"/>
      <c r="C161" s="199"/>
      <c r="D161" s="191" t="s">
        <v>203</v>
      </c>
      <c r="E161" s="200" t="s">
        <v>20</v>
      </c>
      <c r="F161" s="201" t="s">
        <v>239</v>
      </c>
      <c r="G161" s="199"/>
      <c r="H161" s="200" t="s">
        <v>20</v>
      </c>
      <c r="I161" s="202"/>
      <c r="J161" s="202"/>
      <c r="K161" s="199"/>
      <c r="L161" s="199"/>
      <c r="M161" s="203"/>
      <c r="N161" s="204"/>
      <c r="O161" s="205"/>
      <c r="P161" s="205"/>
      <c r="Q161" s="205"/>
      <c r="R161" s="205"/>
      <c r="S161" s="205"/>
      <c r="T161" s="205"/>
      <c r="U161" s="205"/>
      <c r="V161" s="205"/>
      <c r="W161" s="205"/>
      <c r="X161" s="206"/>
      <c r="AT161" s="207" t="s">
        <v>203</v>
      </c>
      <c r="AU161" s="207" t="s">
        <v>84</v>
      </c>
      <c r="AV161" s="13" t="s">
        <v>82</v>
      </c>
      <c r="AW161" s="13" t="s">
        <v>5</v>
      </c>
      <c r="AX161" s="13" t="s">
        <v>74</v>
      </c>
      <c r="AY161" s="207" t="s">
        <v>189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1109</v>
      </c>
      <c r="G162" s="209"/>
      <c r="H162" s="212">
        <v>34.15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.2" customHeight="1">
      <c r="A163" s="35"/>
      <c r="B163" s="36"/>
      <c r="C163" s="177" t="s">
        <v>121</v>
      </c>
      <c r="D163" s="177" t="s">
        <v>192</v>
      </c>
      <c r="E163" s="178" t="s">
        <v>295</v>
      </c>
      <c r="F163" s="179" t="s">
        <v>296</v>
      </c>
      <c r="G163" s="180" t="s">
        <v>297</v>
      </c>
      <c r="H163" s="230"/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126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126</v>
      </c>
      <c r="BM163" s="189" t="s">
        <v>1119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299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300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301</v>
      </c>
      <c r="F166" s="175" t="s">
        <v>302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SUM(Q167:Q191)</f>
        <v>0</v>
      </c>
      <c r="R166" s="169">
        <f>SUM(R167:R191)</f>
        <v>0</v>
      </c>
      <c r="S166" s="168"/>
      <c r="T166" s="170">
        <f>SUM(T167:T191)</f>
        <v>0</v>
      </c>
      <c r="U166" s="168"/>
      <c r="V166" s="170">
        <f>SUM(V167:V191)</f>
        <v>1.8850000000000002E-2</v>
      </c>
      <c r="W166" s="168"/>
      <c r="X166" s="171">
        <f>SUM(X167:X191)</f>
        <v>2.4E-2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SUM(BK167:BK191)</f>
        <v>0</v>
      </c>
    </row>
    <row r="167" spans="1:65" s="2" customFormat="1" ht="24.2" customHeight="1">
      <c r="A167" s="35"/>
      <c r="B167" s="36"/>
      <c r="C167" s="177" t="s">
        <v>9</v>
      </c>
      <c r="D167" s="177" t="s">
        <v>192</v>
      </c>
      <c r="E167" s="178" t="s">
        <v>308</v>
      </c>
      <c r="F167" s="179" t="s">
        <v>309</v>
      </c>
      <c r="G167" s="180" t="s">
        <v>305</v>
      </c>
      <c r="H167" s="181">
        <v>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2.4E-2</v>
      </c>
      <c r="X167" s="188">
        <f>W167*H167</f>
        <v>2.4E-2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1120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311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312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652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82</v>
      </c>
      <c r="G171" s="209"/>
      <c r="H171" s="212">
        <v>1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126</v>
      </c>
      <c r="D172" s="177" t="s">
        <v>192</v>
      </c>
      <c r="E172" s="178" t="s">
        <v>313</v>
      </c>
      <c r="F172" s="179" t="s">
        <v>314</v>
      </c>
      <c r="G172" s="180" t="s">
        <v>305</v>
      </c>
      <c r="H172" s="181">
        <v>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1121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316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317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652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82</v>
      </c>
      <c r="G176" s="209"/>
      <c r="H176" s="212">
        <v>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231" t="s">
        <v>129</v>
      </c>
      <c r="D177" s="231" t="s">
        <v>318</v>
      </c>
      <c r="E177" s="232" t="s">
        <v>654</v>
      </c>
      <c r="F177" s="233" t="s">
        <v>655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196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1.7500000000000002E-2</v>
      </c>
      <c r="V177" s="187">
        <f>U177*H177</f>
        <v>1.7500000000000002E-2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321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1122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655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24.2" customHeight="1">
      <c r="A179" s="35"/>
      <c r="B179" s="36"/>
      <c r="C179" s="177" t="s">
        <v>132</v>
      </c>
      <c r="D179" s="177" t="s">
        <v>192</v>
      </c>
      <c r="E179" s="178" t="s">
        <v>323</v>
      </c>
      <c r="F179" s="179" t="s">
        <v>324</v>
      </c>
      <c r="G179" s="180" t="s">
        <v>305</v>
      </c>
      <c r="H179" s="181">
        <v>1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1123</v>
      </c>
    </row>
    <row r="180" spans="1:65" s="2" customFormat="1" ht="11.25">
      <c r="A180" s="35"/>
      <c r="B180" s="36"/>
      <c r="C180" s="37"/>
      <c r="D180" s="191" t="s">
        <v>199</v>
      </c>
      <c r="E180" s="37"/>
      <c r="F180" s="192" t="s">
        <v>326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327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16.5" customHeight="1">
      <c r="A182" s="35"/>
      <c r="B182" s="36"/>
      <c r="C182" s="231" t="s">
        <v>135</v>
      </c>
      <c r="D182" s="231" t="s">
        <v>318</v>
      </c>
      <c r="E182" s="232" t="s">
        <v>328</v>
      </c>
      <c r="F182" s="233" t="s">
        <v>329</v>
      </c>
      <c r="G182" s="234" t="s">
        <v>305</v>
      </c>
      <c r="H182" s="235">
        <v>1</v>
      </c>
      <c r="I182" s="236"/>
      <c r="J182" s="237"/>
      <c r="K182" s="238">
        <f>ROUND(P182*H182,2)</f>
        <v>0</v>
      </c>
      <c r="L182" s="233" t="s">
        <v>20</v>
      </c>
      <c r="M182" s="239"/>
      <c r="N182" s="240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1.1999999999999999E-3</v>
      </c>
      <c r="V182" s="187">
        <f>U182*H182</f>
        <v>1.1999999999999999E-3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321</v>
      </c>
      <c r="AT182" s="189" t="s">
        <v>318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1124</v>
      </c>
    </row>
    <row r="183" spans="1:65" s="2" customFormat="1" ht="11.25">
      <c r="A183" s="35"/>
      <c r="B183" s="36"/>
      <c r="C183" s="37"/>
      <c r="D183" s="191" t="s">
        <v>199</v>
      </c>
      <c r="E183" s="37"/>
      <c r="F183" s="192" t="s">
        <v>331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24.2" customHeight="1">
      <c r="A184" s="35"/>
      <c r="B184" s="36"/>
      <c r="C184" s="177" t="s">
        <v>138</v>
      </c>
      <c r="D184" s="177" t="s">
        <v>192</v>
      </c>
      <c r="E184" s="178" t="s">
        <v>332</v>
      </c>
      <c r="F184" s="179" t="s">
        <v>333</v>
      </c>
      <c r="G184" s="180" t="s">
        <v>305</v>
      </c>
      <c r="H184" s="181">
        <v>1</v>
      </c>
      <c r="I184" s="182"/>
      <c r="J184" s="182"/>
      <c r="K184" s="183">
        <f>ROUND(P184*H184,2)</f>
        <v>0</v>
      </c>
      <c r="L184" s="179" t="s">
        <v>196</v>
      </c>
      <c r="M184" s="40"/>
      <c r="N184" s="184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126</v>
      </c>
      <c r="AT184" s="189" t="s">
        <v>192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1125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335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11.25">
      <c r="A186" s="35"/>
      <c r="B186" s="36"/>
      <c r="C186" s="37"/>
      <c r="D186" s="196" t="s">
        <v>201</v>
      </c>
      <c r="E186" s="37"/>
      <c r="F186" s="197" t="s">
        <v>336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201</v>
      </c>
      <c r="AU186" s="18" t="s">
        <v>84</v>
      </c>
    </row>
    <row r="187" spans="1:65" s="2" customFormat="1" ht="24.2" customHeight="1">
      <c r="A187" s="35"/>
      <c r="B187" s="36"/>
      <c r="C187" s="231" t="s">
        <v>8</v>
      </c>
      <c r="D187" s="231" t="s">
        <v>318</v>
      </c>
      <c r="E187" s="232" t="s">
        <v>337</v>
      </c>
      <c r="F187" s="233" t="s">
        <v>338</v>
      </c>
      <c r="G187" s="234" t="s">
        <v>305</v>
      </c>
      <c r="H187" s="235">
        <v>1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1.4999999999999999E-4</v>
      </c>
      <c r="V187" s="187">
        <f>U187*H187</f>
        <v>1.4999999999999999E-4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1126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338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143</v>
      </c>
      <c r="D189" s="177" t="s">
        <v>192</v>
      </c>
      <c r="E189" s="178" t="s">
        <v>341</v>
      </c>
      <c r="F189" s="179" t="s">
        <v>342</v>
      </c>
      <c r="G189" s="180" t="s">
        <v>297</v>
      </c>
      <c r="H189" s="230"/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1127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344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345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2" customFormat="1" ht="22.9" customHeight="1">
      <c r="B192" s="160"/>
      <c r="C192" s="161"/>
      <c r="D192" s="162" t="s">
        <v>73</v>
      </c>
      <c r="E192" s="175" t="s">
        <v>429</v>
      </c>
      <c r="F192" s="175" t="s">
        <v>430</v>
      </c>
      <c r="G192" s="161"/>
      <c r="H192" s="161"/>
      <c r="I192" s="164"/>
      <c r="J192" s="164"/>
      <c r="K192" s="176">
        <f>BK192</f>
        <v>0</v>
      </c>
      <c r="L192" s="161"/>
      <c r="M192" s="166"/>
      <c r="N192" s="167"/>
      <c r="O192" s="168"/>
      <c r="P192" s="168"/>
      <c r="Q192" s="169">
        <f>SUM(Q193:Q211)</f>
        <v>0</v>
      </c>
      <c r="R192" s="169">
        <f>SUM(R193:R211)</f>
        <v>0</v>
      </c>
      <c r="S192" s="168"/>
      <c r="T192" s="170">
        <f>SUM(T193:T211)</f>
        <v>0</v>
      </c>
      <c r="U192" s="168"/>
      <c r="V192" s="170">
        <f>SUM(V193:V211)</f>
        <v>3.5250000000000006E-4</v>
      </c>
      <c r="W192" s="168"/>
      <c r="X192" s="171">
        <f>SUM(X193:X211)</f>
        <v>0</v>
      </c>
      <c r="AR192" s="172" t="s">
        <v>84</v>
      </c>
      <c r="AT192" s="173" t="s">
        <v>73</v>
      </c>
      <c r="AU192" s="173" t="s">
        <v>82</v>
      </c>
      <c r="AY192" s="172" t="s">
        <v>189</v>
      </c>
      <c r="BK192" s="174">
        <f>SUM(BK193:BK211)</f>
        <v>0</v>
      </c>
    </row>
    <row r="193" spans="1:65" s="2" customFormat="1" ht="24.2" customHeight="1">
      <c r="A193" s="35"/>
      <c r="B193" s="36"/>
      <c r="C193" s="177" t="s">
        <v>340</v>
      </c>
      <c r="D193" s="177" t="s">
        <v>192</v>
      </c>
      <c r="E193" s="178" t="s">
        <v>432</v>
      </c>
      <c r="F193" s="179" t="s">
        <v>433</v>
      </c>
      <c r="G193" s="180" t="s">
        <v>195</v>
      </c>
      <c r="H193" s="181">
        <v>1.175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6.0000000000000002E-5</v>
      </c>
      <c r="V193" s="187">
        <f>U193*H193</f>
        <v>7.0500000000000006E-5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1128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436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13" customFormat="1" ht="11.25">
      <c r="B196" s="198"/>
      <c r="C196" s="199"/>
      <c r="D196" s="191" t="s">
        <v>203</v>
      </c>
      <c r="E196" s="200" t="s">
        <v>20</v>
      </c>
      <c r="F196" s="201" t="s">
        <v>663</v>
      </c>
      <c r="G196" s="199"/>
      <c r="H196" s="200" t="s">
        <v>20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203</v>
      </c>
      <c r="AU196" s="207" t="s">
        <v>84</v>
      </c>
      <c r="AV196" s="13" t="s">
        <v>82</v>
      </c>
      <c r="AW196" s="13" t="s">
        <v>5</v>
      </c>
      <c r="AX196" s="13" t="s">
        <v>74</v>
      </c>
      <c r="AY196" s="207" t="s">
        <v>189</v>
      </c>
    </row>
    <row r="197" spans="1:65" s="14" customFormat="1" ht="11.25">
      <c r="B197" s="208"/>
      <c r="C197" s="209"/>
      <c r="D197" s="191" t="s">
        <v>203</v>
      </c>
      <c r="E197" s="210" t="s">
        <v>20</v>
      </c>
      <c r="F197" s="211" t="s">
        <v>664</v>
      </c>
      <c r="G197" s="209"/>
      <c r="H197" s="212">
        <v>1.175</v>
      </c>
      <c r="I197" s="213"/>
      <c r="J197" s="213"/>
      <c r="K197" s="209"/>
      <c r="L197" s="209"/>
      <c r="M197" s="214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7"/>
      <c r="AT197" s="218" t="s">
        <v>203</v>
      </c>
      <c r="AU197" s="218" t="s">
        <v>84</v>
      </c>
      <c r="AV197" s="14" t="s">
        <v>84</v>
      </c>
      <c r="AW197" s="14" t="s">
        <v>5</v>
      </c>
      <c r="AX197" s="14" t="s">
        <v>82</v>
      </c>
      <c r="AY197" s="218" t="s">
        <v>189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440</v>
      </c>
      <c r="F198" s="179" t="s">
        <v>441</v>
      </c>
      <c r="G198" s="180" t="s">
        <v>195</v>
      </c>
      <c r="H198" s="181">
        <v>1.175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1.2E-4</v>
      </c>
      <c r="V198" s="187">
        <f>U198*H198</f>
        <v>1.4100000000000001E-4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1129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443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446</v>
      </c>
      <c r="F201" s="179" t="s">
        <v>447</v>
      </c>
      <c r="G201" s="180" t="s">
        <v>195</v>
      </c>
      <c r="H201" s="181">
        <v>1.175</v>
      </c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1.2E-4</v>
      </c>
      <c r="V201" s="187">
        <f>U201*H201</f>
        <v>1.4100000000000001E-4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1130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449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450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2" customFormat="1" ht="24.2" customHeight="1">
      <c r="A204" s="35"/>
      <c r="B204" s="36"/>
      <c r="C204" s="177" t="s">
        <v>362</v>
      </c>
      <c r="D204" s="177" t="s">
        <v>192</v>
      </c>
      <c r="E204" s="178" t="s">
        <v>452</v>
      </c>
      <c r="F204" s="179" t="s">
        <v>453</v>
      </c>
      <c r="G204" s="180" t="s">
        <v>195</v>
      </c>
      <c r="H204" s="181">
        <v>31.349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1131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455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456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457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1132</v>
      </c>
      <c r="G208" s="209"/>
      <c r="H208" s="212">
        <v>31.349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16.5" customHeight="1">
      <c r="A209" s="35"/>
      <c r="B209" s="36"/>
      <c r="C209" s="177" t="s">
        <v>368</v>
      </c>
      <c r="D209" s="177" t="s">
        <v>192</v>
      </c>
      <c r="E209" s="178" t="s">
        <v>460</v>
      </c>
      <c r="F209" s="179" t="s">
        <v>20</v>
      </c>
      <c r="G209" s="180" t="s">
        <v>195</v>
      </c>
      <c r="H209" s="181">
        <v>31.349</v>
      </c>
      <c r="I209" s="182"/>
      <c r="J209" s="182"/>
      <c r="K209" s="183">
        <f>ROUND(P209*H209,2)</f>
        <v>0</v>
      </c>
      <c r="L209" s="179" t="s">
        <v>20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1133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462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1105</v>
      </c>
      <c r="G211" s="209"/>
      <c r="H211" s="212">
        <v>31.349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82</v>
      </c>
      <c r="AY211" s="218" t="s">
        <v>189</v>
      </c>
    </row>
    <row r="212" spans="1:65" s="12" customFormat="1" ht="22.9" customHeight="1">
      <c r="B212" s="160"/>
      <c r="C212" s="161"/>
      <c r="D212" s="162" t="s">
        <v>73</v>
      </c>
      <c r="E212" s="175" t="s">
        <v>472</v>
      </c>
      <c r="F212" s="175" t="s">
        <v>473</v>
      </c>
      <c r="G212" s="161"/>
      <c r="H212" s="161"/>
      <c r="I212" s="164"/>
      <c r="J212" s="164"/>
      <c r="K212" s="176">
        <f>BK212</f>
        <v>0</v>
      </c>
      <c r="L212" s="161"/>
      <c r="M212" s="166"/>
      <c r="N212" s="167"/>
      <c r="O212" s="168"/>
      <c r="P212" s="168"/>
      <c r="Q212" s="169">
        <f>SUM(Q213:Q254)</f>
        <v>0</v>
      </c>
      <c r="R212" s="169">
        <f>SUM(R213:R254)</f>
        <v>0</v>
      </c>
      <c r="S212" s="168"/>
      <c r="T212" s="170">
        <f>SUM(T213:T254)</f>
        <v>0</v>
      </c>
      <c r="U212" s="168"/>
      <c r="V212" s="170">
        <f>SUM(V213:V254)</f>
        <v>8.503912000000001E-2</v>
      </c>
      <c r="W212" s="168"/>
      <c r="X212" s="171">
        <f>SUM(X213:X254)</f>
        <v>1.3878700000000001E-2</v>
      </c>
      <c r="AR212" s="172" t="s">
        <v>84</v>
      </c>
      <c r="AT212" s="173" t="s">
        <v>73</v>
      </c>
      <c r="AU212" s="173" t="s">
        <v>82</v>
      </c>
      <c r="AY212" s="172" t="s">
        <v>189</v>
      </c>
      <c r="BK212" s="174">
        <f>SUM(BK213:BK254)</f>
        <v>0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475</v>
      </c>
      <c r="F213" s="179" t="s">
        <v>476</v>
      </c>
      <c r="G213" s="180" t="s">
        <v>195</v>
      </c>
      <c r="H213" s="181">
        <v>44.77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1E-3</v>
      </c>
      <c r="V213" s="187">
        <f>U213*H213</f>
        <v>4.4770000000000004E-2</v>
      </c>
      <c r="W213" s="187">
        <v>3.1E-4</v>
      </c>
      <c r="X213" s="188">
        <f>W213*H213</f>
        <v>1.3878700000000001E-2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1134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478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480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1135</v>
      </c>
      <c r="G217" s="209"/>
      <c r="H217" s="212">
        <v>51.529000000000003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4" customFormat="1" ht="11.25">
      <c r="B218" s="208"/>
      <c r="C218" s="209"/>
      <c r="D218" s="191" t="s">
        <v>203</v>
      </c>
      <c r="E218" s="210" t="s">
        <v>20</v>
      </c>
      <c r="F218" s="211" t="s">
        <v>673</v>
      </c>
      <c r="G218" s="209"/>
      <c r="H218" s="212">
        <v>-4.1849999999999996</v>
      </c>
      <c r="I218" s="213"/>
      <c r="J218" s="213"/>
      <c r="K218" s="209"/>
      <c r="L218" s="209"/>
      <c r="M218" s="214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7"/>
      <c r="AT218" s="218" t="s">
        <v>203</v>
      </c>
      <c r="AU218" s="218" t="s">
        <v>84</v>
      </c>
      <c r="AV218" s="14" t="s">
        <v>84</v>
      </c>
      <c r="AW218" s="14" t="s">
        <v>5</v>
      </c>
      <c r="AX218" s="14" t="s">
        <v>74</v>
      </c>
      <c r="AY218" s="218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674</v>
      </c>
      <c r="G219" s="209"/>
      <c r="H219" s="212">
        <v>-0.79200000000000004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675</v>
      </c>
      <c r="G220" s="209"/>
      <c r="H220" s="212">
        <v>-1.782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44.769999999999996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24.2" customHeight="1">
      <c r="A222" s="35"/>
      <c r="B222" s="36"/>
      <c r="C222" s="177" t="s">
        <v>382</v>
      </c>
      <c r="D222" s="177" t="s">
        <v>192</v>
      </c>
      <c r="E222" s="178" t="s">
        <v>487</v>
      </c>
      <c r="F222" s="179" t="s">
        <v>488</v>
      </c>
      <c r="G222" s="180" t="s">
        <v>195</v>
      </c>
      <c r="H222" s="181">
        <v>83.894000000000005</v>
      </c>
      <c r="I222" s="182"/>
      <c r="J222" s="182"/>
      <c r="K222" s="183">
        <f>ROUND(P222*H222,2)</f>
        <v>0</v>
      </c>
      <c r="L222" s="179" t="s">
        <v>196</v>
      </c>
      <c r="M222" s="40"/>
      <c r="N222" s="184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126</v>
      </c>
      <c r="AT222" s="189" t="s">
        <v>192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126</v>
      </c>
      <c r="BM222" s="189" t="s">
        <v>1136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490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1.25">
      <c r="A224" s="35"/>
      <c r="B224" s="36"/>
      <c r="C224" s="37"/>
      <c r="D224" s="196" t="s">
        <v>201</v>
      </c>
      <c r="E224" s="37"/>
      <c r="F224" s="197" t="s">
        <v>491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201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492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1137</v>
      </c>
      <c r="G226" s="209"/>
      <c r="H226" s="212">
        <v>49.744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3" customFormat="1" ht="11.25">
      <c r="B227" s="198"/>
      <c r="C227" s="199"/>
      <c r="D227" s="191" t="s">
        <v>203</v>
      </c>
      <c r="E227" s="200" t="s">
        <v>20</v>
      </c>
      <c r="F227" s="201" t="s">
        <v>494</v>
      </c>
      <c r="G227" s="199"/>
      <c r="H227" s="200" t="s">
        <v>20</v>
      </c>
      <c r="I227" s="202"/>
      <c r="J227" s="202"/>
      <c r="K227" s="199"/>
      <c r="L227" s="199"/>
      <c r="M227" s="203"/>
      <c r="N227" s="204"/>
      <c r="O227" s="205"/>
      <c r="P227" s="205"/>
      <c r="Q227" s="205"/>
      <c r="R227" s="205"/>
      <c r="S227" s="205"/>
      <c r="T227" s="205"/>
      <c r="U227" s="205"/>
      <c r="V227" s="205"/>
      <c r="W227" s="205"/>
      <c r="X227" s="206"/>
      <c r="AT227" s="207" t="s">
        <v>203</v>
      </c>
      <c r="AU227" s="207" t="s">
        <v>84</v>
      </c>
      <c r="AV227" s="13" t="s">
        <v>82</v>
      </c>
      <c r="AW227" s="13" t="s">
        <v>5</v>
      </c>
      <c r="AX227" s="13" t="s">
        <v>74</v>
      </c>
      <c r="AY227" s="207" t="s">
        <v>189</v>
      </c>
    </row>
    <row r="228" spans="1:65" s="14" customFormat="1" ht="11.25">
      <c r="B228" s="208"/>
      <c r="C228" s="209"/>
      <c r="D228" s="191" t="s">
        <v>203</v>
      </c>
      <c r="E228" s="210" t="s">
        <v>20</v>
      </c>
      <c r="F228" s="211" t="s">
        <v>1109</v>
      </c>
      <c r="G228" s="209"/>
      <c r="H228" s="212">
        <v>34.15</v>
      </c>
      <c r="I228" s="213"/>
      <c r="J228" s="213"/>
      <c r="K228" s="209"/>
      <c r="L228" s="209"/>
      <c r="M228" s="214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7"/>
      <c r="AT228" s="218" t="s">
        <v>203</v>
      </c>
      <c r="AU228" s="218" t="s">
        <v>84</v>
      </c>
      <c r="AV228" s="14" t="s">
        <v>84</v>
      </c>
      <c r="AW228" s="14" t="s">
        <v>5</v>
      </c>
      <c r="AX228" s="14" t="s">
        <v>74</v>
      </c>
      <c r="AY228" s="218" t="s">
        <v>189</v>
      </c>
    </row>
    <row r="229" spans="1:65" s="15" customFormat="1" ht="11.25">
      <c r="B229" s="219"/>
      <c r="C229" s="220"/>
      <c r="D229" s="191" t="s">
        <v>203</v>
      </c>
      <c r="E229" s="221" t="s">
        <v>20</v>
      </c>
      <c r="F229" s="222" t="s">
        <v>210</v>
      </c>
      <c r="G229" s="220"/>
      <c r="H229" s="223">
        <v>83.894000000000005</v>
      </c>
      <c r="I229" s="224"/>
      <c r="J229" s="224"/>
      <c r="K229" s="220"/>
      <c r="L229" s="220"/>
      <c r="M229" s="225"/>
      <c r="N229" s="226"/>
      <c r="O229" s="227"/>
      <c r="P229" s="227"/>
      <c r="Q229" s="227"/>
      <c r="R229" s="227"/>
      <c r="S229" s="227"/>
      <c r="T229" s="227"/>
      <c r="U229" s="227"/>
      <c r="V229" s="227"/>
      <c r="W229" s="227"/>
      <c r="X229" s="228"/>
      <c r="AT229" s="229" t="s">
        <v>203</v>
      </c>
      <c r="AU229" s="229" t="s">
        <v>84</v>
      </c>
      <c r="AV229" s="15" t="s">
        <v>197</v>
      </c>
      <c r="AW229" s="15" t="s">
        <v>5</v>
      </c>
      <c r="AX229" s="15" t="s">
        <v>82</v>
      </c>
      <c r="AY229" s="229" t="s">
        <v>189</v>
      </c>
    </row>
    <row r="230" spans="1:65" s="2" customFormat="1" ht="24.2" customHeight="1">
      <c r="A230" s="35"/>
      <c r="B230" s="36"/>
      <c r="C230" s="177" t="s">
        <v>388</v>
      </c>
      <c r="D230" s="177" t="s">
        <v>192</v>
      </c>
      <c r="E230" s="178" t="s">
        <v>497</v>
      </c>
      <c r="F230" s="179" t="s">
        <v>498</v>
      </c>
      <c r="G230" s="180" t="s">
        <v>357</v>
      </c>
      <c r="H230" s="181">
        <v>47.59</v>
      </c>
      <c r="I230" s="182"/>
      <c r="J230" s="182"/>
      <c r="K230" s="183">
        <f>ROUND(P230*H230,2)</f>
        <v>0</v>
      </c>
      <c r="L230" s="179" t="s">
        <v>196</v>
      </c>
      <c r="M230" s="40"/>
      <c r="N230" s="184" t="s">
        <v>20</v>
      </c>
      <c r="O230" s="185" t="s">
        <v>43</v>
      </c>
      <c r="P230" s="186">
        <f>I230+J230</f>
        <v>0</v>
      </c>
      <c r="Q230" s="186">
        <f>ROUND(I230*H230,2)</f>
        <v>0</v>
      </c>
      <c r="R230" s="186">
        <f>ROUND(J230*H230,2)</f>
        <v>0</v>
      </c>
      <c r="S230" s="65"/>
      <c r="T230" s="187">
        <f>S230*H230</f>
        <v>0</v>
      </c>
      <c r="U230" s="187">
        <v>0</v>
      </c>
      <c r="V230" s="187">
        <f>U230*H230</f>
        <v>0</v>
      </c>
      <c r="W230" s="187">
        <v>0</v>
      </c>
      <c r="X230" s="188">
        <f>W230*H230</f>
        <v>0</v>
      </c>
      <c r="Y230" s="35"/>
      <c r="Z230" s="35"/>
      <c r="AA230" s="35"/>
      <c r="AB230" s="35"/>
      <c r="AC230" s="35"/>
      <c r="AD230" s="35"/>
      <c r="AE230" s="35"/>
      <c r="AR230" s="189" t="s">
        <v>126</v>
      </c>
      <c r="AT230" s="189" t="s">
        <v>192</v>
      </c>
      <c r="AU230" s="189" t="s">
        <v>84</v>
      </c>
      <c r="AY230" s="18" t="s">
        <v>189</v>
      </c>
      <c r="BE230" s="190">
        <f>IF(O230="základní",K230,0)</f>
        <v>0</v>
      </c>
      <c r="BF230" s="190">
        <f>IF(O230="snížená",K230,0)</f>
        <v>0</v>
      </c>
      <c r="BG230" s="190">
        <f>IF(O230="zákl. přenesená",K230,0)</f>
        <v>0</v>
      </c>
      <c r="BH230" s="190">
        <f>IF(O230="sníž. přenesená",K230,0)</f>
        <v>0</v>
      </c>
      <c r="BI230" s="190">
        <f>IF(O230="nulová",K230,0)</f>
        <v>0</v>
      </c>
      <c r="BJ230" s="18" t="s">
        <v>82</v>
      </c>
      <c r="BK230" s="190">
        <f>ROUND(P230*H230,2)</f>
        <v>0</v>
      </c>
      <c r="BL230" s="18" t="s">
        <v>126</v>
      </c>
      <c r="BM230" s="189" t="s">
        <v>1138</v>
      </c>
    </row>
    <row r="231" spans="1:65" s="2" customFormat="1" ht="11.25">
      <c r="A231" s="35"/>
      <c r="B231" s="36"/>
      <c r="C231" s="37"/>
      <c r="D231" s="191" t="s">
        <v>199</v>
      </c>
      <c r="E231" s="37"/>
      <c r="F231" s="192" t="s">
        <v>500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199</v>
      </c>
      <c r="AU231" s="18" t="s">
        <v>84</v>
      </c>
    </row>
    <row r="232" spans="1:65" s="2" customFormat="1" ht="11.25">
      <c r="A232" s="35"/>
      <c r="B232" s="36"/>
      <c r="C232" s="37"/>
      <c r="D232" s="196" t="s">
        <v>201</v>
      </c>
      <c r="E232" s="37"/>
      <c r="F232" s="197" t="s">
        <v>501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201</v>
      </c>
      <c r="AU232" s="18" t="s">
        <v>84</v>
      </c>
    </row>
    <row r="233" spans="1:65" s="13" customFormat="1" ht="11.25">
      <c r="B233" s="198"/>
      <c r="C233" s="199"/>
      <c r="D233" s="191" t="s">
        <v>203</v>
      </c>
      <c r="E233" s="200" t="s">
        <v>20</v>
      </c>
      <c r="F233" s="201" t="s">
        <v>609</v>
      </c>
      <c r="G233" s="199"/>
      <c r="H233" s="200" t="s">
        <v>20</v>
      </c>
      <c r="I233" s="202"/>
      <c r="J233" s="202"/>
      <c r="K233" s="199"/>
      <c r="L233" s="199"/>
      <c r="M233" s="203"/>
      <c r="N233" s="204"/>
      <c r="O233" s="205"/>
      <c r="P233" s="205"/>
      <c r="Q233" s="205"/>
      <c r="R233" s="205"/>
      <c r="S233" s="205"/>
      <c r="T233" s="205"/>
      <c r="U233" s="205"/>
      <c r="V233" s="205"/>
      <c r="W233" s="205"/>
      <c r="X233" s="206"/>
      <c r="AT233" s="207" t="s">
        <v>203</v>
      </c>
      <c r="AU233" s="207" t="s">
        <v>84</v>
      </c>
      <c r="AV233" s="13" t="s">
        <v>82</v>
      </c>
      <c r="AW233" s="13" t="s">
        <v>5</v>
      </c>
      <c r="AX233" s="13" t="s">
        <v>74</v>
      </c>
      <c r="AY233" s="207" t="s">
        <v>189</v>
      </c>
    </row>
    <row r="234" spans="1:65" s="14" customFormat="1" ht="11.25">
      <c r="B234" s="208"/>
      <c r="C234" s="209"/>
      <c r="D234" s="191" t="s">
        <v>203</v>
      </c>
      <c r="E234" s="210" t="s">
        <v>20</v>
      </c>
      <c r="F234" s="211" t="s">
        <v>1139</v>
      </c>
      <c r="G234" s="209"/>
      <c r="H234" s="212">
        <v>47.59</v>
      </c>
      <c r="I234" s="213"/>
      <c r="J234" s="213"/>
      <c r="K234" s="209"/>
      <c r="L234" s="209"/>
      <c r="M234" s="214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7"/>
      <c r="AT234" s="218" t="s">
        <v>203</v>
      </c>
      <c r="AU234" s="218" t="s">
        <v>84</v>
      </c>
      <c r="AV234" s="14" t="s">
        <v>84</v>
      </c>
      <c r="AW234" s="14" t="s">
        <v>5</v>
      </c>
      <c r="AX234" s="14" t="s">
        <v>82</v>
      </c>
      <c r="AY234" s="218" t="s">
        <v>189</v>
      </c>
    </row>
    <row r="235" spans="1:65" s="2" customFormat="1" ht="24.2" customHeight="1">
      <c r="A235" s="35"/>
      <c r="B235" s="36"/>
      <c r="C235" s="231" t="s">
        <v>394</v>
      </c>
      <c r="D235" s="231" t="s">
        <v>318</v>
      </c>
      <c r="E235" s="232" t="s">
        <v>505</v>
      </c>
      <c r="F235" s="233" t="s">
        <v>506</v>
      </c>
      <c r="G235" s="234" t="s">
        <v>357</v>
      </c>
      <c r="H235" s="235">
        <v>57.107999999999997</v>
      </c>
      <c r="I235" s="236"/>
      <c r="J235" s="237"/>
      <c r="K235" s="238">
        <f>ROUND(P235*H235,2)</f>
        <v>0</v>
      </c>
      <c r="L235" s="233" t="s">
        <v>196</v>
      </c>
      <c r="M235" s="239"/>
      <c r="N235" s="240" t="s">
        <v>20</v>
      </c>
      <c r="O235" s="185" t="s">
        <v>43</v>
      </c>
      <c r="P235" s="186">
        <f>I235+J235</f>
        <v>0</v>
      </c>
      <c r="Q235" s="186">
        <f>ROUND(I235*H235,2)</f>
        <v>0</v>
      </c>
      <c r="R235" s="186">
        <f>ROUND(J235*H235,2)</f>
        <v>0</v>
      </c>
      <c r="S235" s="65"/>
      <c r="T235" s="187">
        <f>S235*H235</f>
        <v>0</v>
      </c>
      <c r="U235" s="187">
        <v>0</v>
      </c>
      <c r="V235" s="187">
        <f>U235*H235</f>
        <v>0</v>
      </c>
      <c r="W235" s="187">
        <v>0</v>
      </c>
      <c r="X235" s="188">
        <f>W235*H235</f>
        <v>0</v>
      </c>
      <c r="Y235" s="35"/>
      <c r="Z235" s="35"/>
      <c r="AA235" s="35"/>
      <c r="AB235" s="35"/>
      <c r="AC235" s="35"/>
      <c r="AD235" s="35"/>
      <c r="AE235" s="35"/>
      <c r="AR235" s="189" t="s">
        <v>321</v>
      </c>
      <c r="AT235" s="189" t="s">
        <v>318</v>
      </c>
      <c r="AU235" s="189" t="s">
        <v>84</v>
      </c>
      <c r="AY235" s="18" t="s">
        <v>189</v>
      </c>
      <c r="BE235" s="190">
        <f>IF(O235="základní",K235,0)</f>
        <v>0</v>
      </c>
      <c r="BF235" s="190">
        <f>IF(O235="snížená",K235,0)</f>
        <v>0</v>
      </c>
      <c r="BG235" s="190">
        <f>IF(O235="zákl. přenesená",K235,0)</f>
        <v>0</v>
      </c>
      <c r="BH235" s="190">
        <f>IF(O235="sníž. přenesená",K235,0)</f>
        <v>0</v>
      </c>
      <c r="BI235" s="190">
        <f>IF(O235="nulová",K235,0)</f>
        <v>0</v>
      </c>
      <c r="BJ235" s="18" t="s">
        <v>82</v>
      </c>
      <c r="BK235" s="190">
        <f>ROUND(P235*H235,2)</f>
        <v>0</v>
      </c>
      <c r="BL235" s="18" t="s">
        <v>126</v>
      </c>
      <c r="BM235" s="189" t="s">
        <v>1140</v>
      </c>
    </row>
    <row r="236" spans="1:65" s="2" customFormat="1" ht="11.25">
      <c r="A236" s="35"/>
      <c r="B236" s="36"/>
      <c r="C236" s="37"/>
      <c r="D236" s="191" t="s">
        <v>199</v>
      </c>
      <c r="E236" s="37"/>
      <c r="F236" s="192" t="s">
        <v>506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199</v>
      </c>
      <c r="AU236" s="18" t="s">
        <v>84</v>
      </c>
    </row>
    <row r="237" spans="1:65" s="14" customFormat="1" ht="11.25">
      <c r="B237" s="208"/>
      <c r="C237" s="209"/>
      <c r="D237" s="191" t="s">
        <v>203</v>
      </c>
      <c r="E237" s="209"/>
      <c r="F237" s="211" t="s">
        <v>1141</v>
      </c>
      <c r="G237" s="209"/>
      <c r="H237" s="212">
        <v>57.107999999999997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4</v>
      </c>
      <c r="AX237" s="14" t="s">
        <v>82</v>
      </c>
      <c r="AY237" s="218" t="s">
        <v>189</v>
      </c>
    </row>
    <row r="238" spans="1:65" s="2" customFormat="1" ht="24.2" customHeight="1">
      <c r="A238" s="35"/>
      <c r="B238" s="36"/>
      <c r="C238" s="177" t="s">
        <v>321</v>
      </c>
      <c r="D238" s="177" t="s">
        <v>192</v>
      </c>
      <c r="E238" s="178" t="s">
        <v>613</v>
      </c>
      <c r="F238" s="179" t="s">
        <v>614</v>
      </c>
      <c r="G238" s="180" t="s">
        <v>195</v>
      </c>
      <c r="H238" s="181">
        <v>34.15</v>
      </c>
      <c r="I238" s="182"/>
      <c r="J238" s="182"/>
      <c r="K238" s="183">
        <f>ROUND(P238*H238,2)</f>
        <v>0</v>
      </c>
      <c r="L238" s="179" t="s">
        <v>196</v>
      </c>
      <c r="M238" s="40"/>
      <c r="N238" s="184" t="s">
        <v>20</v>
      </c>
      <c r="O238" s="185" t="s">
        <v>43</v>
      </c>
      <c r="P238" s="186">
        <f>I238+J238</f>
        <v>0</v>
      </c>
      <c r="Q238" s="186">
        <f>ROUND(I238*H238,2)</f>
        <v>0</v>
      </c>
      <c r="R238" s="186">
        <f>ROUND(J238*H238,2)</f>
        <v>0</v>
      </c>
      <c r="S238" s="65"/>
      <c r="T238" s="187">
        <f>S238*H238</f>
        <v>0</v>
      </c>
      <c r="U238" s="187">
        <v>0</v>
      </c>
      <c r="V238" s="187">
        <f>U238*H238</f>
        <v>0</v>
      </c>
      <c r="W238" s="187">
        <v>0</v>
      </c>
      <c r="X238" s="188">
        <f>W238*H238</f>
        <v>0</v>
      </c>
      <c r="Y238" s="35"/>
      <c r="Z238" s="35"/>
      <c r="AA238" s="35"/>
      <c r="AB238" s="35"/>
      <c r="AC238" s="35"/>
      <c r="AD238" s="35"/>
      <c r="AE238" s="35"/>
      <c r="AR238" s="189" t="s">
        <v>126</v>
      </c>
      <c r="AT238" s="189" t="s">
        <v>192</v>
      </c>
      <c r="AU238" s="189" t="s">
        <v>84</v>
      </c>
      <c r="AY238" s="18" t="s">
        <v>189</v>
      </c>
      <c r="BE238" s="190">
        <f>IF(O238="základní",K238,0)</f>
        <v>0</v>
      </c>
      <c r="BF238" s="190">
        <f>IF(O238="snížená",K238,0)</f>
        <v>0</v>
      </c>
      <c r="BG238" s="190">
        <f>IF(O238="zákl. přenesená",K238,0)</f>
        <v>0</v>
      </c>
      <c r="BH238" s="190">
        <f>IF(O238="sníž. přenesená",K238,0)</f>
        <v>0</v>
      </c>
      <c r="BI238" s="190">
        <f>IF(O238="nulová",K238,0)</f>
        <v>0</v>
      </c>
      <c r="BJ238" s="18" t="s">
        <v>82</v>
      </c>
      <c r="BK238" s="190">
        <f>ROUND(P238*H238,2)</f>
        <v>0</v>
      </c>
      <c r="BL238" s="18" t="s">
        <v>126</v>
      </c>
      <c r="BM238" s="189" t="s">
        <v>1142</v>
      </c>
    </row>
    <row r="239" spans="1:65" s="2" customFormat="1" ht="11.25">
      <c r="A239" s="35"/>
      <c r="B239" s="36"/>
      <c r="C239" s="37"/>
      <c r="D239" s="191" t="s">
        <v>199</v>
      </c>
      <c r="E239" s="37"/>
      <c r="F239" s="192" t="s">
        <v>616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199</v>
      </c>
      <c r="AU239" s="18" t="s">
        <v>84</v>
      </c>
    </row>
    <row r="240" spans="1:65" s="2" customFormat="1" ht="11.25">
      <c r="A240" s="35"/>
      <c r="B240" s="36"/>
      <c r="C240" s="37"/>
      <c r="D240" s="196" t="s">
        <v>201</v>
      </c>
      <c r="E240" s="37"/>
      <c r="F240" s="197" t="s">
        <v>617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201</v>
      </c>
      <c r="AU240" s="18" t="s">
        <v>84</v>
      </c>
    </row>
    <row r="241" spans="1:65" s="13" customFormat="1" ht="11.25">
      <c r="B241" s="198"/>
      <c r="C241" s="199"/>
      <c r="D241" s="191" t="s">
        <v>203</v>
      </c>
      <c r="E241" s="200" t="s">
        <v>20</v>
      </c>
      <c r="F241" s="201" t="s">
        <v>618</v>
      </c>
      <c r="G241" s="199"/>
      <c r="H241" s="200" t="s">
        <v>20</v>
      </c>
      <c r="I241" s="202"/>
      <c r="J241" s="202"/>
      <c r="K241" s="199"/>
      <c r="L241" s="199"/>
      <c r="M241" s="203"/>
      <c r="N241" s="204"/>
      <c r="O241" s="205"/>
      <c r="P241" s="205"/>
      <c r="Q241" s="205"/>
      <c r="R241" s="205"/>
      <c r="S241" s="205"/>
      <c r="T241" s="205"/>
      <c r="U241" s="205"/>
      <c r="V241" s="205"/>
      <c r="W241" s="205"/>
      <c r="X241" s="206"/>
      <c r="AT241" s="207" t="s">
        <v>203</v>
      </c>
      <c r="AU241" s="207" t="s">
        <v>84</v>
      </c>
      <c r="AV241" s="13" t="s">
        <v>82</v>
      </c>
      <c r="AW241" s="13" t="s">
        <v>5</v>
      </c>
      <c r="AX241" s="13" t="s">
        <v>74</v>
      </c>
      <c r="AY241" s="207" t="s">
        <v>189</v>
      </c>
    </row>
    <row r="242" spans="1:65" s="14" customFormat="1" ht="11.25">
      <c r="B242" s="208"/>
      <c r="C242" s="209"/>
      <c r="D242" s="191" t="s">
        <v>203</v>
      </c>
      <c r="E242" s="210" t="s">
        <v>20</v>
      </c>
      <c r="F242" s="211" t="s">
        <v>1109</v>
      </c>
      <c r="G242" s="209"/>
      <c r="H242" s="212">
        <v>34.15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5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231" t="s">
        <v>405</v>
      </c>
      <c r="D243" s="231" t="s">
        <v>318</v>
      </c>
      <c r="E243" s="232" t="s">
        <v>517</v>
      </c>
      <c r="F243" s="233" t="s">
        <v>518</v>
      </c>
      <c r="G243" s="234" t="s">
        <v>195</v>
      </c>
      <c r="H243" s="235">
        <v>40.98</v>
      </c>
      <c r="I243" s="236"/>
      <c r="J243" s="237"/>
      <c r="K243" s="238">
        <f>ROUND(P243*H243,2)</f>
        <v>0</v>
      </c>
      <c r="L243" s="233" t="s">
        <v>196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321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1143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518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14" customFormat="1" ht="11.25">
      <c r="B245" s="208"/>
      <c r="C245" s="209"/>
      <c r="D245" s="191" t="s">
        <v>203</v>
      </c>
      <c r="E245" s="209"/>
      <c r="F245" s="211" t="s">
        <v>1144</v>
      </c>
      <c r="G245" s="209"/>
      <c r="H245" s="212">
        <v>40.98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AT245" s="218" t="s">
        <v>203</v>
      </c>
      <c r="AU245" s="218" t="s">
        <v>84</v>
      </c>
      <c r="AV245" s="14" t="s">
        <v>84</v>
      </c>
      <c r="AW245" s="14" t="s">
        <v>4</v>
      </c>
      <c r="AX245" s="14" t="s">
        <v>82</v>
      </c>
      <c r="AY245" s="218" t="s">
        <v>189</v>
      </c>
    </row>
    <row r="246" spans="1:65" s="2" customFormat="1" ht="24.2" customHeight="1">
      <c r="A246" s="35"/>
      <c r="B246" s="36"/>
      <c r="C246" s="177" t="s">
        <v>411</v>
      </c>
      <c r="D246" s="177" t="s">
        <v>192</v>
      </c>
      <c r="E246" s="178" t="s">
        <v>522</v>
      </c>
      <c r="F246" s="179" t="s">
        <v>523</v>
      </c>
      <c r="G246" s="180" t="s">
        <v>195</v>
      </c>
      <c r="H246" s="181">
        <v>83.894000000000005</v>
      </c>
      <c r="I246" s="182"/>
      <c r="J246" s="182"/>
      <c r="K246" s="183">
        <f>ROUND(P246*H246,2)</f>
        <v>0</v>
      </c>
      <c r="L246" s="179" t="s">
        <v>196</v>
      </c>
      <c r="M246" s="40"/>
      <c r="N246" s="184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2.0000000000000001E-4</v>
      </c>
      <c r="V246" s="187">
        <f>U246*H246</f>
        <v>1.6778800000000003E-2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126</v>
      </c>
      <c r="AT246" s="189" t="s">
        <v>192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1145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525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2" customFormat="1" ht="11.25">
      <c r="A248" s="35"/>
      <c r="B248" s="36"/>
      <c r="C248" s="37"/>
      <c r="D248" s="196" t="s">
        <v>201</v>
      </c>
      <c r="E248" s="37"/>
      <c r="F248" s="197" t="s">
        <v>526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201</v>
      </c>
      <c r="AU248" s="18" t="s">
        <v>84</v>
      </c>
    </row>
    <row r="249" spans="1:65" s="2" customFormat="1" ht="24.2" customHeight="1">
      <c r="A249" s="35"/>
      <c r="B249" s="36"/>
      <c r="C249" s="177" t="s">
        <v>417</v>
      </c>
      <c r="D249" s="177" t="s">
        <v>192</v>
      </c>
      <c r="E249" s="178" t="s">
        <v>528</v>
      </c>
      <c r="F249" s="179" t="s">
        <v>529</v>
      </c>
      <c r="G249" s="180" t="s">
        <v>195</v>
      </c>
      <c r="H249" s="181">
        <v>83.894000000000005</v>
      </c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2.5999999999999998E-4</v>
      </c>
      <c r="V249" s="187">
        <f>U249*H249</f>
        <v>2.1812439999999999E-2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1146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531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532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2" customFormat="1" ht="24">
      <c r="A252" s="35"/>
      <c r="B252" s="36"/>
      <c r="C252" s="177" t="s">
        <v>423</v>
      </c>
      <c r="D252" s="177" t="s">
        <v>192</v>
      </c>
      <c r="E252" s="178" t="s">
        <v>534</v>
      </c>
      <c r="F252" s="179" t="s">
        <v>535</v>
      </c>
      <c r="G252" s="180" t="s">
        <v>195</v>
      </c>
      <c r="H252" s="181">
        <v>83.894000000000005</v>
      </c>
      <c r="I252" s="182"/>
      <c r="J252" s="182"/>
      <c r="K252" s="183">
        <f>ROUND(P252*H252,2)</f>
        <v>0</v>
      </c>
      <c r="L252" s="179" t="s">
        <v>196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2.0000000000000002E-5</v>
      </c>
      <c r="V252" s="187">
        <f>U252*H252</f>
        <v>1.6778800000000003E-3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126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126</v>
      </c>
      <c r="BM252" s="189" t="s">
        <v>1147</v>
      </c>
    </row>
    <row r="253" spans="1:65" s="2" customFormat="1" ht="19.5">
      <c r="A253" s="35"/>
      <c r="B253" s="36"/>
      <c r="C253" s="37"/>
      <c r="D253" s="191" t="s">
        <v>199</v>
      </c>
      <c r="E253" s="37"/>
      <c r="F253" s="192" t="s">
        <v>537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1.25">
      <c r="A254" s="35"/>
      <c r="B254" s="36"/>
      <c r="C254" s="37"/>
      <c r="D254" s="196" t="s">
        <v>201</v>
      </c>
      <c r="E254" s="37"/>
      <c r="F254" s="197" t="s">
        <v>538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201</v>
      </c>
      <c r="AU254" s="18" t="s">
        <v>84</v>
      </c>
    </row>
    <row r="255" spans="1:65" s="12" customFormat="1" ht="25.9" customHeight="1">
      <c r="B255" s="160"/>
      <c r="C255" s="161"/>
      <c r="D255" s="162" t="s">
        <v>73</v>
      </c>
      <c r="E255" s="163" t="s">
        <v>539</v>
      </c>
      <c r="F255" s="163" t="s">
        <v>540</v>
      </c>
      <c r="G255" s="161"/>
      <c r="H255" s="161"/>
      <c r="I255" s="164"/>
      <c r="J255" s="164"/>
      <c r="K255" s="165">
        <f>BK255</f>
        <v>0</v>
      </c>
      <c r="L255" s="161"/>
      <c r="M255" s="166"/>
      <c r="N255" s="167"/>
      <c r="O255" s="168"/>
      <c r="P255" s="168"/>
      <c r="Q255" s="169">
        <f>Q256</f>
        <v>0</v>
      </c>
      <c r="R255" s="169">
        <f>R256</f>
        <v>0</v>
      </c>
      <c r="S255" s="168"/>
      <c r="T255" s="170">
        <f>T256</f>
        <v>0</v>
      </c>
      <c r="U255" s="168"/>
      <c r="V255" s="170">
        <f>V256</f>
        <v>0</v>
      </c>
      <c r="W255" s="168"/>
      <c r="X255" s="171">
        <f>X256</f>
        <v>0</v>
      </c>
      <c r="AR255" s="172" t="s">
        <v>233</v>
      </c>
      <c r="AT255" s="173" t="s">
        <v>73</v>
      </c>
      <c r="AU255" s="173" t="s">
        <v>74</v>
      </c>
      <c r="AY255" s="172" t="s">
        <v>189</v>
      </c>
      <c r="BK255" s="174">
        <f>BK256</f>
        <v>0</v>
      </c>
    </row>
    <row r="256" spans="1:65" s="12" customFormat="1" ht="22.9" customHeight="1">
      <c r="B256" s="160"/>
      <c r="C256" s="161"/>
      <c r="D256" s="162" t="s">
        <v>73</v>
      </c>
      <c r="E256" s="175" t="s">
        <v>541</v>
      </c>
      <c r="F256" s="175" t="s">
        <v>542</v>
      </c>
      <c r="G256" s="161"/>
      <c r="H256" s="161"/>
      <c r="I256" s="164"/>
      <c r="J256" s="164"/>
      <c r="K256" s="176">
        <f>BK256</f>
        <v>0</v>
      </c>
      <c r="L256" s="161"/>
      <c r="M256" s="166"/>
      <c r="N256" s="167"/>
      <c r="O256" s="168"/>
      <c r="P256" s="168"/>
      <c r="Q256" s="169">
        <f>SUM(Q257:Q258)</f>
        <v>0</v>
      </c>
      <c r="R256" s="169">
        <f>SUM(R257:R258)</f>
        <v>0</v>
      </c>
      <c r="S256" s="168"/>
      <c r="T256" s="170">
        <f>SUM(T257:T258)</f>
        <v>0</v>
      </c>
      <c r="U256" s="168"/>
      <c r="V256" s="170">
        <f>SUM(V257:V258)</f>
        <v>0</v>
      </c>
      <c r="W256" s="168"/>
      <c r="X256" s="171">
        <f>SUM(X257:X258)</f>
        <v>0</v>
      </c>
      <c r="AR256" s="172" t="s">
        <v>233</v>
      </c>
      <c r="AT256" s="173" t="s">
        <v>73</v>
      </c>
      <c r="AU256" s="173" t="s">
        <v>82</v>
      </c>
      <c r="AY256" s="172" t="s">
        <v>189</v>
      </c>
      <c r="BK256" s="174">
        <f>SUM(BK257:BK258)</f>
        <v>0</v>
      </c>
    </row>
    <row r="257" spans="1:65" s="2" customFormat="1" ht="16.5" customHeight="1">
      <c r="A257" s="35"/>
      <c r="B257" s="36"/>
      <c r="C257" s="177" t="s">
        <v>431</v>
      </c>
      <c r="D257" s="177" t="s">
        <v>192</v>
      </c>
      <c r="E257" s="178" t="s">
        <v>552</v>
      </c>
      <c r="F257" s="179" t="s">
        <v>20</v>
      </c>
      <c r="G257" s="180" t="s">
        <v>469</v>
      </c>
      <c r="H257" s="181">
        <v>1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1148</v>
      </c>
    </row>
    <row r="258" spans="1:65" s="2" customFormat="1" ht="11.25">
      <c r="A258" s="35"/>
      <c r="B258" s="36"/>
      <c r="C258" s="37"/>
      <c r="D258" s="191" t="s">
        <v>199</v>
      </c>
      <c r="E258" s="37"/>
      <c r="F258" s="192" t="s">
        <v>554</v>
      </c>
      <c r="G258" s="37"/>
      <c r="H258" s="37"/>
      <c r="I258" s="193"/>
      <c r="J258" s="193"/>
      <c r="K258" s="37"/>
      <c r="L258" s="37"/>
      <c r="M258" s="40"/>
      <c r="N258" s="241"/>
      <c r="O258" s="242"/>
      <c r="P258" s="243"/>
      <c r="Q258" s="243"/>
      <c r="R258" s="243"/>
      <c r="S258" s="243"/>
      <c r="T258" s="243"/>
      <c r="U258" s="243"/>
      <c r="V258" s="243"/>
      <c r="W258" s="243"/>
      <c r="X258" s="244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2" customFormat="1" ht="6.95" customHeight="1">
      <c r="A259" s="35"/>
      <c r="B259" s="48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0"/>
      <c r="N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algorithmName="SHA-512" hashValue="WOy2SO0sBqIxJOs5MSgzGGaQweT53RLBQpjNisXkTmmCQlMDKJ4icPALurx40+QPQvdMl+DHadhIbV/qK9GJZg==" saltValue="sg9Yq5o51b2AXd2+TN2EkBsh9vGj7uHgTfiPR+3rmiV6iY99mL+1cqcxRzp9VLUMsbaJjXhfxnoCiFhbrfBQoA==" spinCount="100000" sheet="1" objects="1" scenarios="1" formatColumns="0" formatRows="0" autoFilter="0"/>
  <autoFilter ref="C92:L258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7" r:id="rId2"/>
    <hyperlink ref="F113" r:id="rId3"/>
    <hyperlink ref="F122" r:id="rId4"/>
    <hyperlink ref="F127" r:id="rId5"/>
    <hyperlink ref="F132" r:id="rId6"/>
    <hyperlink ref="F138" r:id="rId7"/>
    <hyperlink ref="F141" r:id="rId8"/>
    <hyperlink ref="F144" r:id="rId9"/>
    <hyperlink ref="F147" r:id="rId10"/>
    <hyperlink ref="F151" r:id="rId11"/>
    <hyperlink ref="F155" r:id="rId12"/>
    <hyperlink ref="F160" r:id="rId13"/>
    <hyperlink ref="F165" r:id="rId14"/>
    <hyperlink ref="F169" r:id="rId15"/>
    <hyperlink ref="F174" r:id="rId16"/>
    <hyperlink ref="F181" r:id="rId17"/>
    <hyperlink ref="F186" r:id="rId18"/>
    <hyperlink ref="F191" r:id="rId19"/>
    <hyperlink ref="F195" r:id="rId20"/>
    <hyperlink ref="F200" r:id="rId21"/>
    <hyperlink ref="F203" r:id="rId22"/>
    <hyperlink ref="F206" r:id="rId23"/>
    <hyperlink ref="F215" r:id="rId24"/>
    <hyperlink ref="F224" r:id="rId25"/>
    <hyperlink ref="F232" r:id="rId26"/>
    <hyperlink ref="F240" r:id="rId27"/>
    <hyperlink ref="F248" r:id="rId28"/>
    <hyperlink ref="F251" r:id="rId29"/>
    <hyperlink ref="F254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1149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11 - Místnost č. 11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11 - Místnost č. 11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2.8825371899999999</v>
      </c>
      <c r="W94" s="73"/>
      <c r="X94" s="158">
        <f>X95+X170+X323</f>
        <v>0.87254848000000007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1.0841433</v>
      </c>
      <c r="W95" s="168"/>
      <c r="X95" s="171">
        <f>X96+X115+X149+X166</f>
        <v>0.66859400000000013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1.0737767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57.121000000000002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0.32558970000000004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1150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1151</v>
      </c>
      <c r="G101" s="209"/>
      <c r="H101" s="212">
        <v>59.866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1152</v>
      </c>
      <c r="G105" s="209"/>
      <c r="H105" s="212">
        <v>4.0979999999999999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57.121000000000002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44.011000000000003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0.74818700000000005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1153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1154</v>
      </c>
      <c r="G111" s="209"/>
      <c r="H111" s="212">
        <v>47.212000000000003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44.011000000000003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1.03666E-2</v>
      </c>
      <c r="W115" s="168"/>
      <c r="X115" s="171">
        <f>SUM(X116:X148)</f>
        <v>0.66859400000000013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1155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57.121000000000002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0.22848400000000002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1156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1151</v>
      </c>
      <c r="G122" s="209"/>
      <c r="H122" s="212">
        <v>59.866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1152</v>
      </c>
      <c r="G126" s="209"/>
      <c r="H126" s="212">
        <v>4.0979999999999999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57.121000000000002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44.011000000000003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0.44011000000000006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1157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1154</v>
      </c>
      <c r="G132" s="209"/>
      <c r="H132" s="212">
        <v>47.212000000000003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44.011000000000003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1158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60.98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7.9273999999999994E-3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1159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1160</v>
      </c>
      <c r="G143" s="209"/>
      <c r="H143" s="212">
        <v>60.98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60.98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2.4391999999999999E-3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1161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1160</v>
      </c>
      <c r="G148" s="209"/>
      <c r="H148" s="212">
        <v>60.98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0.873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1162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0.873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1163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0.873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1164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5.2380000000000004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1165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1166</v>
      </c>
      <c r="G162" s="209"/>
      <c r="H162" s="212">
        <v>5.2380000000000004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0.873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1167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1.0840000000000001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1168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1.7983938900000001</v>
      </c>
      <c r="W170" s="168"/>
      <c r="X170" s="171">
        <f>X171+X180+X204+X252+X279</f>
        <v>0.20395447999999999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0.7102596000000001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58.218000000000004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0.7102596000000001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1169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1170</v>
      </c>
      <c r="G176" s="209"/>
      <c r="H176" s="212">
        <v>58.218000000000004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1171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1172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1173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1174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1175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1176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1177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1178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1179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1180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0.96015357000000001</v>
      </c>
      <c r="W204" s="168"/>
      <c r="X204" s="171">
        <f>SUM(X205:X251)</f>
        <v>0.162218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60.98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0.15245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1181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1160</v>
      </c>
      <c r="G209" s="209"/>
      <c r="H209" s="212">
        <v>60.98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32.56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9.7680000000000006E-3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1182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1183</v>
      </c>
      <c r="G213" s="209"/>
      <c r="H213" s="212">
        <v>32.56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60.98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1184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60.98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1185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121.96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3.6587999999999998E-3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1186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1160</v>
      </c>
      <c r="G224" s="209"/>
      <c r="H224" s="212">
        <v>60.98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1160</v>
      </c>
      <c r="G226" s="209"/>
      <c r="H226" s="212">
        <v>60.98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121.96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60.98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0.73175999999999997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1187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60.98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1.8293999999999998E-2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1188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70.126999999999995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0.19845941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1189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1190</v>
      </c>
      <c r="G236" s="209"/>
      <c r="H236" s="212">
        <v>70.126999999999995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32.56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3.2560000000000005E-4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1191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34.188000000000002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7.5213600000000004E-3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1192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1193</v>
      </c>
      <c r="G242" s="209"/>
      <c r="H242" s="212">
        <v>34.188000000000002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1194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1195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1196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1197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1198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1199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44.011000000000003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1200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1201</v>
      </c>
      <c r="G268" s="209"/>
      <c r="H268" s="212">
        <v>44.011000000000003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44.011000000000003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1202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1154</v>
      </c>
      <c r="G271" s="209"/>
      <c r="H271" s="212">
        <v>47.212000000000003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44.011000000000003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1203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1204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0.10677072</v>
      </c>
      <c r="W279" s="168"/>
      <c r="X279" s="171">
        <f>SUM(X280:X322)</f>
        <v>1.5936479999999999E-2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51.408000000000001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5.1408000000000002E-2</v>
      </c>
      <c r="W280" s="187">
        <v>3.1E-4</v>
      </c>
      <c r="X280" s="188">
        <f>W280*H280</f>
        <v>1.5936479999999999E-2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1205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1206</v>
      </c>
      <c r="G284" s="209"/>
      <c r="H284" s="212">
        <v>53.878999999999998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1207</v>
      </c>
      <c r="G288" s="209"/>
      <c r="H288" s="212">
        <v>3.6880000000000002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51.408000000000001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115.339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1208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1209</v>
      </c>
      <c r="G294" s="209"/>
      <c r="H294" s="212">
        <v>57.121000000000002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1210</v>
      </c>
      <c r="G296" s="209"/>
      <c r="H296" s="212">
        <v>58.218000000000004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115.339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1211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1212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1213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1214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115.339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2.3067799999999999E-2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1215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115.339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2.9988139999999996E-2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1216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115.339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2.30678E-3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1217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1218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1219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1220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xSIGmbPVPWkvdGcAiMp9bvuEBr2fLUO97fuAKiY8HKZTiJQMthZLUjvRVjhgqTvIxcxiONdUR4equ24g8JgXvQ==" saltValue="UJ9uVMnxfhI3IiF8RZnLcoeDlxBZfDUFW9V6liw4vaDHH+9VZe3NKGuPNYdvztnldTkkN2ljSm4tyj+c5cq8rw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1221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ROUND((SUM(BE91:BE449)),  2)</f>
        <v>0</v>
      </c>
      <c r="G35" s="35"/>
      <c r="H35" s="35"/>
      <c r="I35" s="120">
        <v>0.21</v>
      </c>
      <c r="J35" s="35"/>
      <c r="K35" s="115">
        <f>ROUND(((SUM(BE91:BE449))*I35),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ROUND((SUM(BF91:BF449)),  2)</f>
        <v>0</v>
      </c>
      <c r="G36" s="35"/>
      <c r="H36" s="35"/>
      <c r="I36" s="120">
        <v>0.15</v>
      </c>
      <c r="J36" s="35"/>
      <c r="K36" s="115">
        <f>ROUND(((SUM(BF91:BF449))*I36),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12 - elektroinstalace místnost č. 1 (304)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Q387</f>
        <v>0</v>
      </c>
      <c r="J69" s="146">
        <f>R387</f>
        <v>0</v>
      </c>
      <c r="K69" s="146">
        <f>K387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Q404</f>
        <v>0</v>
      </c>
      <c r="J70" s="140">
        <f>R404</f>
        <v>0</v>
      </c>
      <c r="K70" s="140">
        <f>K404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Q405</f>
        <v>0</v>
      </c>
      <c r="J71" s="146">
        <f>R405</f>
        <v>0</v>
      </c>
      <c r="K71" s="146">
        <f>K405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12 - elektroinstalace místnost č. 1 (304)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Q92+Q373+Q404</f>
        <v>0</v>
      </c>
      <c r="R91" s="156">
        <f>R92+R373+R404</f>
        <v>0</v>
      </c>
      <c r="S91" s="73"/>
      <c r="T91" s="157">
        <f>T92+T373+T404</f>
        <v>0</v>
      </c>
      <c r="U91" s="73"/>
      <c r="V91" s="157">
        <f>V92+V373+V404</f>
        <v>2.3085999999999999E-2</v>
      </c>
      <c r="W91" s="73"/>
      <c r="X91" s="158">
        <f>X92+X373+X404</f>
        <v>0.2782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100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1261</v>
      </c>
      <c r="G127" s="209"/>
      <c r="H127" s="212">
        <v>100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100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100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1261</v>
      </c>
      <c r="G133" s="209"/>
      <c r="H133" s="212">
        <v>100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100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90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1275</v>
      </c>
      <c r="G145" s="209"/>
      <c r="H145" s="212">
        <v>90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90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8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255</v>
      </c>
      <c r="G265" s="209"/>
      <c r="H265" s="212">
        <v>8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8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8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255</v>
      </c>
      <c r="G271" s="209"/>
      <c r="H271" s="212">
        <v>8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8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27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1377</v>
      </c>
      <c r="G296" s="209"/>
      <c r="H296" s="212">
        <v>27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27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11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112</v>
      </c>
      <c r="G302" s="209"/>
      <c r="H302" s="212">
        <v>11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11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16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126</v>
      </c>
      <c r="G308" s="209"/>
      <c r="H308" s="212">
        <v>16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16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100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1261</v>
      </c>
      <c r="G314" s="209"/>
      <c r="H314" s="212">
        <v>100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100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100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1261</v>
      </c>
      <c r="G320" s="209"/>
      <c r="H320" s="212">
        <v>100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100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2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1408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84</v>
      </c>
      <c r="G350" s="209"/>
      <c r="H350" s="212">
        <v>2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2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2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84</v>
      </c>
      <c r="G356" s="209"/>
      <c r="H356" s="212">
        <v>2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2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1422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Q374+Q387</f>
        <v>0</v>
      </c>
      <c r="R373" s="169">
        <f>R374+R387</f>
        <v>0</v>
      </c>
      <c r="S373" s="168"/>
      <c r="T373" s="170">
        <f>T374+T387</f>
        <v>0</v>
      </c>
      <c r="U373" s="168"/>
      <c r="V373" s="170">
        <f>V374+V387</f>
        <v>3.6000000000000001E-5</v>
      </c>
      <c r="W373" s="168"/>
      <c r="X373" s="171">
        <f>X374+X387</f>
        <v>1.1999999999999999E-3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BK374+BK387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SUM(Q375:Q386)</f>
        <v>0</v>
      </c>
      <c r="R374" s="169">
        <f>SUM(R375:R386)</f>
        <v>0</v>
      </c>
      <c r="S374" s="168"/>
      <c r="T374" s="170">
        <f>SUM(T375:T386)</f>
        <v>0</v>
      </c>
      <c r="U374" s="168"/>
      <c r="V374" s="170">
        <f>SUM(V375:V386)</f>
        <v>3.6000000000000001E-5</v>
      </c>
      <c r="W374" s="168"/>
      <c r="X374" s="171">
        <f>SUM(X375:X386)</f>
        <v>1.1999999999999999E-3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SUM(BK375:BK386)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0.6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1.2E-5</v>
      </c>
      <c r="W375" s="187">
        <v>1E-3</v>
      </c>
      <c r="X375" s="188">
        <f>W375*H375</f>
        <v>5.9999999999999995E-4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1433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1436</v>
      </c>
      <c r="G378" s="209"/>
      <c r="H378" s="212">
        <v>0.6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1437</v>
      </c>
      <c r="F379" s="179" t="s">
        <v>1438</v>
      </c>
      <c r="G379" s="180" t="s">
        <v>357</v>
      </c>
      <c r="H379" s="181">
        <v>0.6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1.0000000000000001E-5</v>
      </c>
      <c r="V379" s="187">
        <f>U379*H379</f>
        <v>6.0000000000000002E-6</v>
      </c>
      <c r="W379" s="187">
        <v>0</v>
      </c>
      <c r="X379" s="188">
        <f>W379*H379</f>
        <v>0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1439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1440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1441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1436</v>
      </c>
      <c r="G382" s="209"/>
      <c r="H382" s="212">
        <v>0.6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2" customFormat="1" ht="24.2" customHeight="1">
      <c r="A383" s="35"/>
      <c r="B383" s="36"/>
      <c r="C383" s="177" t="s">
        <v>543</v>
      </c>
      <c r="D383" s="177" t="s">
        <v>192</v>
      </c>
      <c r="E383" s="178" t="s">
        <v>1442</v>
      </c>
      <c r="F383" s="179" t="s">
        <v>1443</v>
      </c>
      <c r="G383" s="180" t="s">
        <v>357</v>
      </c>
      <c r="H383" s="181">
        <v>0.3</v>
      </c>
      <c r="I383" s="182"/>
      <c r="J383" s="182"/>
      <c r="K383" s="183">
        <f>ROUND(P383*H383,2)</f>
        <v>0</v>
      </c>
      <c r="L383" s="179" t="s">
        <v>196</v>
      </c>
      <c r="M383" s="40"/>
      <c r="N383" s="184" t="s">
        <v>20</v>
      </c>
      <c r="O383" s="185" t="s">
        <v>43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6.0000000000000002E-5</v>
      </c>
      <c r="V383" s="187">
        <f>U383*H383</f>
        <v>1.8E-5</v>
      </c>
      <c r="W383" s="187">
        <v>2E-3</v>
      </c>
      <c r="X383" s="188">
        <f>W383*H383</f>
        <v>5.9999999999999995E-4</v>
      </c>
      <c r="Y383" s="35"/>
      <c r="Z383" s="35"/>
      <c r="AA383" s="35"/>
      <c r="AB383" s="35"/>
      <c r="AC383" s="35"/>
      <c r="AD383" s="35"/>
      <c r="AE383" s="35"/>
      <c r="AR383" s="189" t="s">
        <v>197</v>
      </c>
      <c r="AT383" s="189" t="s">
        <v>192</v>
      </c>
      <c r="AU383" s="189" t="s">
        <v>84</v>
      </c>
      <c r="AY383" s="18" t="s">
        <v>189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82</v>
      </c>
      <c r="BK383" s="190">
        <f>ROUND(P383*H383,2)</f>
        <v>0</v>
      </c>
      <c r="BL383" s="18" t="s">
        <v>197</v>
      </c>
      <c r="BM383" s="189" t="s">
        <v>1444</v>
      </c>
    </row>
    <row r="384" spans="1:65" s="2" customFormat="1" ht="11.25">
      <c r="A384" s="35"/>
      <c r="B384" s="36"/>
      <c r="C384" s="37"/>
      <c r="D384" s="191" t="s">
        <v>199</v>
      </c>
      <c r="E384" s="37"/>
      <c r="F384" s="192" t="s">
        <v>1445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199</v>
      </c>
      <c r="AU384" s="18" t="s">
        <v>84</v>
      </c>
    </row>
    <row r="385" spans="1:65" s="2" customFormat="1" ht="11.25">
      <c r="A385" s="35"/>
      <c r="B385" s="36"/>
      <c r="C385" s="37"/>
      <c r="D385" s="196" t="s">
        <v>201</v>
      </c>
      <c r="E385" s="37"/>
      <c r="F385" s="197" t="s">
        <v>1446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201</v>
      </c>
      <c r="AU385" s="18" t="s">
        <v>84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1447</v>
      </c>
      <c r="G386" s="209"/>
      <c r="H386" s="212">
        <v>0.3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82</v>
      </c>
      <c r="AY386" s="218" t="s">
        <v>189</v>
      </c>
    </row>
    <row r="387" spans="1:65" s="12" customFormat="1" ht="22.9" customHeight="1">
      <c r="B387" s="160"/>
      <c r="C387" s="161"/>
      <c r="D387" s="162" t="s">
        <v>73</v>
      </c>
      <c r="E387" s="175" t="s">
        <v>246</v>
      </c>
      <c r="F387" s="175" t="s">
        <v>247</v>
      </c>
      <c r="G387" s="161"/>
      <c r="H387" s="161"/>
      <c r="I387" s="164"/>
      <c r="J387" s="164"/>
      <c r="K387" s="176">
        <f>BK387</f>
        <v>0</v>
      </c>
      <c r="L387" s="161"/>
      <c r="M387" s="166"/>
      <c r="N387" s="167"/>
      <c r="O387" s="168"/>
      <c r="P387" s="168"/>
      <c r="Q387" s="169">
        <f>SUM(Q388:Q403)</f>
        <v>0</v>
      </c>
      <c r="R387" s="169">
        <f>SUM(R388:R403)</f>
        <v>0</v>
      </c>
      <c r="S387" s="168"/>
      <c r="T387" s="170">
        <f>SUM(T388:T403)</f>
        <v>0</v>
      </c>
      <c r="U387" s="168"/>
      <c r="V387" s="170">
        <f>SUM(V388:V403)</f>
        <v>0</v>
      </c>
      <c r="W387" s="168"/>
      <c r="X387" s="171">
        <f>SUM(X388:X403)</f>
        <v>0</v>
      </c>
      <c r="AR387" s="172" t="s">
        <v>82</v>
      </c>
      <c r="AT387" s="173" t="s">
        <v>73</v>
      </c>
      <c r="AU387" s="173" t="s">
        <v>82</v>
      </c>
      <c r="AY387" s="172" t="s">
        <v>189</v>
      </c>
      <c r="BK387" s="174">
        <f>SUM(BK388:BK403)</f>
        <v>0</v>
      </c>
    </row>
    <row r="388" spans="1:65" s="2" customFormat="1" ht="24.2" customHeight="1">
      <c r="A388" s="35"/>
      <c r="B388" s="36"/>
      <c r="C388" s="177" t="s">
        <v>547</v>
      </c>
      <c r="D388" s="177" t="s">
        <v>192</v>
      </c>
      <c r="E388" s="178" t="s">
        <v>256</v>
      </c>
      <c r="F388" s="179" t="s">
        <v>257</v>
      </c>
      <c r="G388" s="180" t="s">
        <v>251</v>
      </c>
      <c r="H388" s="181">
        <v>1E-3</v>
      </c>
      <c r="I388" s="182"/>
      <c r="J388" s="182"/>
      <c r="K388" s="183">
        <f>ROUND(P388*H388,2)</f>
        <v>0</v>
      </c>
      <c r="L388" s="179" t="s">
        <v>196</v>
      </c>
      <c r="M388" s="40"/>
      <c r="N388" s="184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0</v>
      </c>
      <c r="V388" s="187">
        <f>U388*H388</f>
        <v>0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197</v>
      </c>
      <c r="AT388" s="189" t="s">
        <v>192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197</v>
      </c>
      <c r="BM388" s="189" t="s">
        <v>1448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259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1.25">
      <c r="A390" s="35"/>
      <c r="B390" s="36"/>
      <c r="C390" s="37"/>
      <c r="D390" s="196" t="s">
        <v>201</v>
      </c>
      <c r="E390" s="37"/>
      <c r="F390" s="197" t="s">
        <v>260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201</v>
      </c>
      <c r="AU390" s="18" t="s">
        <v>84</v>
      </c>
    </row>
    <row r="391" spans="1:65" s="2" customFormat="1" ht="24.2" customHeight="1">
      <c r="A391" s="35"/>
      <c r="B391" s="36"/>
      <c r="C391" s="177" t="s">
        <v>551</v>
      </c>
      <c r="D391" s="177" t="s">
        <v>192</v>
      </c>
      <c r="E391" s="178" t="s">
        <v>249</v>
      </c>
      <c r="F391" s="179" t="s">
        <v>250</v>
      </c>
      <c r="G391" s="180" t="s">
        <v>251</v>
      </c>
      <c r="H391" s="181">
        <v>1E-3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0</v>
      </c>
      <c r="V391" s="187">
        <f>U391*H391</f>
        <v>0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197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197</v>
      </c>
      <c r="BM391" s="189" t="s">
        <v>1449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253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254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2" customFormat="1" ht="24.2" customHeight="1">
      <c r="A394" s="35"/>
      <c r="B394" s="36"/>
      <c r="C394" s="177" t="s">
        <v>822</v>
      </c>
      <c r="D394" s="177" t="s">
        <v>192</v>
      </c>
      <c r="E394" s="178" t="s">
        <v>261</v>
      </c>
      <c r="F394" s="179" t="s">
        <v>262</v>
      </c>
      <c r="G394" s="180" t="s">
        <v>251</v>
      </c>
      <c r="H394" s="181">
        <v>1E-3</v>
      </c>
      <c r="I394" s="182"/>
      <c r="J394" s="182"/>
      <c r="K394" s="183">
        <f>ROUND(P394*H394,2)</f>
        <v>0</v>
      </c>
      <c r="L394" s="179" t="s">
        <v>196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0</v>
      </c>
      <c r="V394" s="187">
        <f>U394*H394</f>
        <v>0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197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197</v>
      </c>
      <c r="BM394" s="189" t="s">
        <v>1450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264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265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2" customFormat="1" ht="24.2" customHeight="1">
      <c r="A397" s="35"/>
      <c r="B397" s="36"/>
      <c r="C397" s="177" t="s">
        <v>824</v>
      </c>
      <c r="D397" s="177" t="s">
        <v>192</v>
      </c>
      <c r="E397" s="178" t="s">
        <v>266</v>
      </c>
      <c r="F397" s="179" t="s">
        <v>267</v>
      </c>
      <c r="G397" s="180" t="s">
        <v>251</v>
      </c>
      <c r="H397" s="181">
        <v>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1451</v>
      </c>
    </row>
    <row r="398" spans="1:65" s="2" customFormat="1" ht="19.5">
      <c r="A398" s="35"/>
      <c r="B398" s="36"/>
      <c r="C398" s="37"/>
      <c r="D398" s="191" t="s">
        <v>199</v>
      </c>
      <c r="E398" s="37"/>
      <c r="F398" s="192" t="s">
        <v>269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270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4" customFormat="1" ht="11.25">
      <c r="B400" s="208"/>
      <c r="C400" s="209"/>
      <c r="D400" s="191" t="s">
        <v>203</v>
      </c>
      <c r="E400" s="210" t="s">
        <v>20</v>
      </c>
      <c r="F400" s="211" t="s">
        <v>13</v>
      </c>
      <c r="G400" s="209"/>
      <c r="H400" s="212">
        <v>1E-3</v>
      </c>
      <c r="I400" s="213"/>
      <c r="J400" s="213"/>
      <c r="K400" s="209"/>
      <c r="L400" s="209"/>
      <c r="M400" s="214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7"/>
      <c r="AT400" s="218" t="s">
        <v>203</v>
      </c>
      <c r="AU400" s="218" t="s">
        <v>84</v>
      </c>
      <c r="AV400" s="14" t="s">
        <v>84</v>
      </c>
      <c r="AW400" s="14" t="s">
        <v>5</v>
      </c>
      <c r="AX400" s="14" t="s">
        <v>82</v>
      </c>
      <c r="AY400" s="218" t="s">
        <v>189</v>
      </c>
    </row>
    <row r="401" spans="1:65" s="2" customFormat="1" ht="24">
      <c r="A401" s="35"/>
      <c r="B401" s="36"/>
      <c r="C401" s="177" t="s">
        <v>1452</v>
      </c>
      <c r="D401" s="177" t="s">
        <v>192</v>
      </c>
      <c r="E401" s="178" t="s">
        <v>1453</v>
      </c>
      <c r="F401" s="179" t="s">
        <v>1454</v>
      </c>
      <c r="G401" s="180" t="s">
        <v>251</v>
      </c>
      <c r="H401" s="181">
        <v>1E-3</v>
      </c>
      <c r="I401" s="182"/>
      <c r="J401" s="182"/>
      <c r="K401" s="183">
        <f>ROUND(P401*H401,2)</f>
        <v>0</v>
      </c>
      <c r="L401" s="179" t="s">
        <v>196</v>
      </c>
      <c r="M401" s="40"/>
      <c r="N401" s="184" t="s">
        <v>20</v>
      </c>
      <c r="O401" s="185" t="s">
        <v>43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197</v>
      </c>
      <c r="AT401" s="189" t="s">
        <v>192</v>
      </c>
      <c r="AU401" s="189" t="s">
        <v>84</v>
      </c>
      <c r="AY401" s="18" t="s">
        <v>189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82</v>
      </c>
      <c r="BK401" s="190">
        <f>ROUND(P401*H401,2)</f>
        <v>0</v>
      </c>
      <c r="BL401" s="18" t="s">
        <v>197</v>
      </c>
      <c r="BM401" s="189" t="s">
        <v>1455</v>
      </c>
    </row>
    <row r="402" spans="1:65" s="2" customFormat="1" ht="11.25">
      <c r="A402" s="35"/>
      <c r="B402" s="36"/>
      <c r="C402" s="37"/>
      <c r="D402" s="191" t="s">
        <v>199</v>
      </c>
      <c r="E402" s="37"/>
      <c r="F402" s="192" t="s">
        <v>1456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199</v>
      </c>
      <c r="AU402" s="18" t="s">
        <v>84</v>
      </c>
    </row>
    <row r="403" spans="1:65" s="2" customFormat="1" ht="11.25">
      <c r="A403" s="35"/>
      <c r="B403" s="36"/>
      <c r="C403" s="37"/>
      <c r="D403" s="196" t="s">
        <v>201</v>
      </c>
      <c r="E403" s="37"/>
      <c r="F403" s="197" t="s">
        <v>1457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201</v>
      </c>
      <c r="AU403" s="18" t="s">
        <v>84</v>
      </c>
    </row>
    <row r="404" spans="1:65" s="12" customFormat="1" ht="25.9" customHeight="1">
      <c r="B404" s="160"/>
      <c r="C404" s="161"/>
      <c r="D404" s="162" t="s">
        <v>73</v>
      </c>
      <c r="E404" s="163" t="s">
        <v>318</v>
      </c>
      <c r="F404" s="163" t="s">
        <v>1458</v>
      </c>
      <c r="G404" s="161"/>
      <c r="H404" s="161"/>
      <c r="I404" s="164"/>
      <c r="J404" s="164"/>
      <c r="K404" s="165">
        <f>BK404</f>
        <v>0</v>
      </c>
      <c r="L404" s="161"/>
      <c r="M404" s="166"/>
      <c r="N404" s="167"/>
      <c r="O404" s="168"/>
      <c r="P404" s="168"/>
      <c r="Q404" s="169">
        <f>Q405</f>
        <v>0</v>
      </c>
      <c r="R404" s="169">
        <f>R405</f>
        <v>0</v>
      </c>
      <c r="S404" s="168"/>
      <c r="T404" s="170">
        <f>T405</f>
        <v>0</v>
      </c>
      <c r="U404" s="168"/>
      <c r="V404" s="170">
        <f>V405</f>
        <v>2.3049999999999998E-2</v>
      </c>
      <c r="W404" s="168"/>
      <c r="X404" s="171">
        <f>X405</f>
        <v>0.27700000000000002</v>
      </c>
      <c r="AR404" s="172" t="s">
        <v>222</v>
      </c>
      <c r="AT404" s="173" t="s">
        <v>73</v>
      </c>
      <c r="AU404" s="173" t="s">
        <v>74</v>
      </c>
      <c r="AY404" s="172" t="s">
        <v>189</v>
      </c>
      <c r="BK404" s="174">
        <f>BK405</f>
        <v>0</v>
      </c>
    </row>
    <row r="405" spans="1:65" s="12" customFormat="1" ht="22.9" customHeight="1">
      <c r="B405" s="160"/>
      <c r="C405" s="161"/>
      <c r="D405" s="162" t="s">
        <v>73</v>
      </c>
      <c r="E405" s="175" t="s">
        <v>1459</v>
      </c>
      <c r="F405" s="175" t="s">
        <v>1460</v>
      </c>
      <c r="G405" s="161"/>
      <c r="H405" s="161"/>
      <c r="I405" s="164"/>
      <c r="J405" s="164"/>
      <c r="K405" s="176">
        <f>BK405</f>
        <v>0</v>
      </c>
      <c r="L405" s="161"/>
      <c r="M405" s="166"/>
      <c r="N405" s="167"/>
      <c r="O405" s="168"/>
      <c r="P405" s="168"/>
      <c r="Q405" s="169">
        <f>SUM(Q406:Q449)</f>
        <v>0</v>
      </c>
      <c r="R405" s="169">
        <f>SUM(R406:R449)</f>
        <v>0</v>
      </c>
      <c r="S405" s="168"/>
      <c r="T405" s="170">
        <f>SUM(T406:T449)</f>
        <v>0</v>
      </c>
      <c r="U405" s="168"/>
      <c r="V405" s="170">
        <f>SUM(V406:V449)</f>
        <v>2.3049999999999998E-2</v>
      </c>
      <c r="W405" s="168"/>
      <c r="X405" s="171">
        <f>SUM(X406:X449)</f>
        <v>0.27700000000000002</v>
      </c>
      <c r="AR405" s="172" t="s">
        <v>222</v>
      </c>
      <c r="AT405" s="173" t="s">
        <v>73</v>
      </c>
      <c r="AU405" s="173" t="s">
        <v>82</v>
      </c>
      <c r="AY405" s="172" t="s">
        <v>189</v>
      </c>
      <c r="BK405" s="174">
        <f>SUM(BK406:BK449)</f>
        <v>0</v>
      </c>
    </row>
    <row r="406" spans="1:65" s="2" customFormat="1" ht="24.2" customHeight="1">
      <c r="A406" s="35"/>
      <c r="B406" s="36"/>
      <c r="C406" s="177" t="s">
        <v>1461</v>
      </c>
      <c r="D406" s="177" t="s">
        <v>192</v>
      </c>
      <c r="E406" s="178" t="s">
        <v>1462</v>
      </c>
      <c r="F406" s="179" t="s">
        <v>1463</v>
      </c>
      <c r="G406" s="180" t="s">
        <v>357</v>
      </c>
      <c r="H406" s="181">
        <v>65</v>
      </c>
      <c r="I406" s="182"/>
      <c r="J406" s="182"/>
      <c r="K406" s="183">
        <f>ROUND(P406*H406,2)</f>
        <v>0</v>
      </c>
      <c r="L406" s="179" t="s">
        <v>1239</v>
      </c>
      <c r="M406" s="40"/>
      <c r="N406" s="184" t="s">
        <v>20</v>
      </c>
      <c r="O406" s="185" t="s">
        <v>43</v>
      </c>
      <c r="P406" s="186">
        <f>I406+J406</f>
        <v>0</v>
      </c>
      <c r="Q406" s="186">
        <f>ROUND(I406*H406,2)</f>
        <v>0</v>
      </c>
      <c r="R406" s="186">
        <f>ROUND(J406*H406,2)</f>
        <v>0</v>
      </c>
      <c r="S406" s="65"/>
      <c r="T406" s="187">
        <f>S406*H406</f>
        <v>0</v>
      </c>
      <c r="U406" s="187">
        <v>1.4999999999999999E-4</v>
      </c>
      <c r="V406" s="187">
        <f>U406*H406</f>
        <v>9.75E-3</v>
      </c>
      <c r="W406" s="187">
        <v>0</v>
      </c>
      <c r="X406" s="188">
        <f>W406*H406</f>
        <v>0</v>
      </c>
      <c r="Y406" s="35"/>
      <c r="Z406" s="35"/>
      <c r="AA406" s="35"/>
      <c r="AB406" s="35"/>
      <c r="AC406" s="35"/>
      <c r="AD406" s="35"/>
      <c r="AE406" s="35"/>
      <c r="AR406" s="189" t="s">
        <v>1464</v>
      </c>
      <c r="AT406" s="189" t="s">
        <v>192</v>
      </c>
      <c r="AU406" s="189" t="s">
        <v>84</v>
      </c>
      <c r="AY406" s="18" t="s">
        <v>189</v>
      </c>
      <c r="BE406" s="190">
        <f>IF(O406="základní",K406,0)</f>
        <v>0</v>
      </c>
      <c r="BF406" s="190">
        <f>IF(O406="snížená",K406,0)</f>
        <v>0</v>
      </c>
      <c r="BG406" s="190">
        <f>IF(O406="zákl. přenesená",K406,0)</f>
        <v>0</v>
      </c>
      <c r="BH406" s="190">
        <f>IF(O406="sníž. přenesená",K406,0)</f>
        <v>0</v>
      </c>
      <c r="BI406" s="190">
        <f>IF(O406="nulová",K406,0)</f>
        <v>0</v>
      </c>
      <c r="BJ406" s="18" t="s">
        <v>82</v>
      </c>
      <c r="BK406" s="190">
        <f>ROUND(P406*H406,2)</f>
        <v>0</v>
      </c>
      <c r="BL406" s="18" t="s">
        <v>1464</v>
      </c>
      <c r="BM406" s="189" t="s">
        <v>1465</v>
      </c>
    </row>
    <row r="407" spans="1:65" s="2" customFormat="1" ht="11.25">
      <c r="A407" s="35"/>
      <c r="B407" s="36"/>
      <c r="C407" s="37"/>
      <c r="D407" s="191" t="s">
        <v>199</v>
      </c>
      <c r="E407" s="37"/>
      <c r="F407" s="192" t="s">
        <v>1466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199</v>
      </c>
      <c r="AU407" s="18" t="s">
        <v>84</v>
      </c>
    </row>
    <row r="408" spans="1:65" s="2" customFormat="1" ht="11.25">
      <c r="A408" s="35"/>
      <c r="B408" s="36"/>
      <c r="C408" s="37"/>
      <c r="D408" s="196" t="s">
        <v>201</v>
      </c>
      <c r="E408" s="37"/>
      <c r="F408" s="197" t="s">
        <v>1467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201</v>
      </c>
      <c r="AU408" s="18" t="s">
        <v>84</v>
      </c>
    </row>
    <row r="409" spans="1:65" s="2" customFormat="1" ht="24.2" customHeight="1">
      <c r="A409" s="35"/>
      <c r="B409" s="36"/>
      <c r="C409" s="177" t="s">
        <v>1468</v>
      </c>
      <c r="D409" s="177" t="s">
        <v>192</v>
      </c>
      <c r="E409" s="178" t="s">
        <v>1469</v>
      </c>
      <c r="F409" s="179" t="s">
        <v>1470</v>
      </c>
      <c r="G409" s="180" t="s">
        <v>357</v>
      </c>
      <c r="H409" s="181">
        <v>11</v>
      </c>
      <c r="I409" s="182"/>
      <c r="J409" s="182"/>
      <c r="K409" s="183">
        <f>ROUND(P409*H409,2)</f>
        <v>0</v>
      </c>
      <c r="L409" s="179" t="s">
        <v>1239</v>
      </c>
      <c r="M409" s="40"/>
      <c r="N409" s="184" t="s">
        <v>20</v>
      </c>
      <c r="O409" s="185" t="s">
        <v>43</v>
      </c>
      <c r="P409" s="186">
        <f>I409+J409</f>
        <v>0</v>
      </c>
      <c r="Q409" s="186">
        <f>ROUND(I409*H409,2)</f>
        <v>0</v>
      </c>
      <c r="R409" s="186">
        <f>ROUND(J409*H409,2)</f>
        <v>0</v>
      </c>
      <c r="S409" s="65"/>
      <c r="T409" s="187">
        <f>S409*H409</f>
        <v>0</v>
      </c>
      <c r="U409" s="187">
        <v>2.5999999999999998E-4</v>
      </c>
      <c r="V409" s="187">
        <f>U409*H409</f>
        <v>2.8599999999999997E-3</v>
      </c>
      <c r="W409" s="187">
        <v>0</v>
      </c>
      <c r="X409" s="188">
        <f>W409*H409</f>
        <v>0</v>
      </c>
      <c r="Y409" s="35"/>
      <c r="Z409" s="35"/>
      <c r="AA409" s="35"/>
      <c r="AB409" s="35"/>
      <c r="AC409" s="35"/>
      <c r="AD409" s="35"/>
      <c r="AE409" s="35"/>
      <c r="AR409" s="189" t="s">
        <v>1464</v>
      </c>
      <c r="AT409" s="189" t="s">
        <v>192</v>
      </c>
      <c r="AU409" s="189" t="s">
        <v>84</v>
      </c>
      <c r="AY409" s="18" t="s">
        <v>189</v>
      </c>
      <c r="BE409" s="190">
        <f>IF(O409="základní",K409,0)</f>
        <v>0</v>
      </c>
      <c r="BF409" s="190">
        <f>IF(O409="snížená",K409,0)</f>
        <v>0</v>
      </c>
      <c r="BG409" s="190">
        <f>IF(O409="zákl. přenesená",K409,0)</f>
        <v>0</v>
      </c>
      <c r="BH409" s="190">
        <f>IF(O409="sníž. přenesená",K409,0)</f>
        <v>0</v>
      </c>
      <c r="BI409" s="190">
        <f>IF(O409="nulová",K409,0)</f>
        <v>0</v>
      </c>
      <c r="BJ409" s="18" t="s">
        <v>82</v>
      </c>
      <c r="BK409" s="190">
        <f>ROUND(P409*H409,2)</f>
        <v>0</v>
      </c>
      <c r="BL409" s="18" t="s">
        <v>1464</v>
      </c>
      <c r="BM409" s="189" t="s">
        <v>1471</v>
      </c>
    </row>
    <row r="410" spans="1:65" s="2" customFormat="1" ht="11.25">
      <c r="A410" s="35"/>
      <c r="B410" s="36"/>
      <c r="C410" s="37"/>
      <c r="D410" s="191" t="s">
        <v>199</v>
      </c>
      <c r="E410" s="37"/>
      <c r="F410" s="192" t="s">
        <v>1472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199</v>
      </c>
      <c r="AU410" s="18" t="s">
        <v>84</v>
      </c>
    </row>
    <row r="411" spans="1:65" s="2" customFormat="1" ht="11.25">
      <c r="A411" s="35"/>
      <c r="B411" s="36"/>
      <c r="C411" s="37"/>
      <c r="D411" s="196" t="s">
        <v>201</v>
      </c>
      <c r="E411" s="37"/>
      <c r="F411" s="197" t="s">
        <v>1473</v>
      </c>
      <c r="G411" s="37"/>
      <c r="H411" s="37"/>
      <c r="I411" s="193"/>
      <c r="J411" s="193"/>
      <c r="K411" s="37"/>
      <c r="L411" s="37"/>
      <c r="M411" s="40"/>
      <c r="N411" s="194"/>
      <c r="O411" s="195"/>
      <c r="P411" s="65"/>
      <c r="Q411" s="65"/>
      <c r="R411" s="65"/>
      <c r="S411" s="65"/>
      <c r="T411" s="65"/>
      <c r="U411" s="65"/>
      <c r="V411" s="65"/>
      <c r="W411" s="65"/>
      <c r="X411" s="66"/>
      <c r="Y411" s="35"/>
      <c r="Z411" s="35"/>
      <c r="AA411" s="35"/>
      <c r="AB411" s="35"/>
      <c r="AC411" s="35"/>
      <c r="AD411" s="35"/>
      <c r="AE411" s="35"/>
      <c r="AT411" s="18" t="s">
        <v>201</v>
      </c>
      <c r="AU411" s="18" t="s">
        <v>84</v>
      </c>
    </row>
    <row r="412" spans="1:65" s="2" customFormat="1" ht="24.2" customHeight="1">
      <c r="A412" s="35"/>
      <c r="B412" s="36"/>
      <c r="C412" s="177" t="s">
        <v>1474</v>
      </c>
      <c r="D412" s="177" t="s">
        <v>192</v>
      </c>
      <c r="E412" s="178" t="s">
        <v>1475</v>
      </c>
      <c r="F412" s="179" t="s">
        <v>1476</v>
      </c>
      <c r="G412" s="180" t="s">
        <v>357</v>
      </c>
      <c r="H412" s="181">
        <v>12</v>
      </c>
      <c r="I412" s="182"/>
      <c r="J412" s="182"/>
      <c r="K412" s="183">
        <f>ROUND(P412*H412,2)</f>
        <v>0</v>
      </c>
      <c r="L412" s="179" t="s">
        <v>1239</v>
      </c>
      <c r="M412" s="40"/>
      <c r="N412" s="184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4.2000000000000002E-4</v>
      </c>
      <c r="V412" s="187">
        <f>U412*H412</f>
        <v>5.0400000000000002E-3</v>
      </c>
      <c r="W412" s="187">
        <v>0</v>
      </c>
      <c r="X412" s="188">
        <f>W412*H412</f>
        <v>0</v>
      </c>
      <c r="Y412" s="35"/>
      <c r="Z412" s="35"/>
      <c r="AA412" s="35"/>
      <c r="AB412" s="35"/>
      <c r="AC412" s="35"/>
      <c r="AD412" s="35"/>
      <c r="AE412" s="35"/>
      <c r="AR412" s="189" t="s">
        <v>1464</v>
      </c>
      <c r="AT412" s="189" t="s">
        <v>192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1464</v>
      </c>
      <c r="BM412" s="189" t="s">
        <v>1477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1478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1.25">
      <c r="A414" s="35"/>
      <c r="B414" s="36"/>
      <c r="C414" s="37"/>
      <c r="D414" s="196" t="s">
        <v>201</v>
      </c>
      <c r="E414" s="37"/>
      <c r="F414" s="197" t="s">
        <v>1479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201</v>
      </c>
      <c r="AU414" s="18" t="s">
        <v>84</v>
      </c>
    </row>
    <row r="415" spans="1:65" s="2" customFormat="1" ht="24">
      <c r="A415" s="35"/>
      <c r="B415" s="36"/>
      <c r="C415" s="177" t="s">
        <v>1480</v>
      </c>
      <c r="D415" s="177" t="s">
        <v>192</v>
      </c>
      <c r="E415" s="178" t="s">
        <v>1481</v>
      </c>
      <c r="F415" s="179" t="s">
        <v>1482</v>
      </c>
      <c r="G415" s="180" t="s">
        <v>357</v>
      </c>
      <c r="H415" s="181">
        <v>9</v>
      </c>
      <c r="I415" s="182"/>
      <c r="J415" s="182"/>
      <c r="K415" s="183">
        <f>ROUND(P415*H415,2)</f>
        <v>0</v>
      </c>
      <c r="L415" s="179" t="s">
        <v>1239</v>
      </c>
      <c r="M415" s="40"/>
      <c r="N415" s="184" t="s">
        <v>20</v>
      </c>
      <c r="O415" s="185" t="s">
        <v>43</v>
      </c>
      <c r="P415" s="186">
        <f>I415+J415</f>
        <v>0</v>
      </c>
      <c r="Q415" s="186">
        <f>ROUND(I415*H415,2)</f>
        <v>0</v>
      </c>
      <c r="R415" s="186">
        <f>ROUND(J415*H415,2)</f>
        <v>0</v>
      </c>
      <c r="S415" s="65"/>
      <c r="T415" s="187">
        <f>S415*H415</f>
        <v>0</v>
      </c>
      <c r="U415" s="187">
        <v>5.9999999999999995E-4</v>
      </c>
      <c r="V415" s="187">
        <f>U415*H415</f>
        <v>5.3999999999999994E-3</v>
      </c>
      <c r="W415" s="187">
        <v>0</v>
      </c>
      <c r="X415" s="188">
        <f>W415*H415</f>
        <v>0</v>
      </c>
      <c r="Y415" s="35"/>
      <c r="Z415" s="35"/>
      <c r="AA415" s="35"/>
      <c r="AB415" s="35"/>
      <c r="AC415" s="35"/>
      <c r="AD415" s="35"/>
      <c r="AE415" s="35"/>
      <c r="AR415" s="189" t="s">
        <v>1464</v>
      </c>
      <c r="AT415" s="189" t="s">
        <v>192</v>
      </c>
      <c r="AU415" s="189" t="s">
        <v>84</v>
      </c>
      <c r="AY415" s="18" t="s">
        <v>189</v>
      </c>
      <c r="BE415" s="190">
        <f>IF(O415="základní",K415,0)</f>
        <v>0</v>
      </c>
      <c r="BF415" s="190">
        <f>IF(O415="snížená",K415,0)</f>
        <v>0</v>
      </c>
      <c r="BG415" s="190">
        <f>IF(O415="zákl. přenesená",K415,0)</f>
        <v>0</v>
      </c>
      <c r="BH415" s="190">
        <f>IF(O415="sníž. přenesená",K415,0)</f>
        <v>0</v>
      </c>
      <c r="BI415" s="190">
        <f>IF(O415="nulová",K415,0)</f>
        <v>0</v>
      </c>
      <c r="BJ415" s="18" t="s">
        <v>82</v>
      </c>
      <c r="BK415" s="190">
        <f>ROUND(P415*H415,2)</f>
        <v>0</v>
      </c>
      <c r="BL415" s="18" t="s">
        <v>1464</v>
      </c>
      <c r="BM415" s="189" t="s">
        <v>1483</v>
      </c>
    </row>
    <row r="416" spans="1:65" s="2" customFormat="1" ht="11.25">
      <c r="A416" s="35"/>
      <c r="B416" s="36"/>
      <c r="C416" s="37"/>
      <c r="D416" s="191" t="s">
        <v>199</v>
      </c>
      <c r="E416" s="37"/>
      <c r="F416" s="192" t="s">
        <v>1484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199</v>
      </c>
      <c r="AU416" s="18" t="s">
        <v>84</v>
      </c>
    </row>
    <row r="417" spans="1:65" s="2" customFormat="1" ht="11.25">
      <c r="A417" s="35"/>
      <c r="B417" s="36"/>
      <c r="C417" s="37"/>
      <c r="D417" s="196" t="s">
        <v>201</v>
      </c>
      <c r="E417" s="37"/>
      <c r="F417" s="197" t="s">
        <v>1485</v>
      </c>
      <c r="G417" s="37"/>
      <c r="H417" s="37"/>
      <c r="I417" s="193"/>
      <c r="J417" s="193"/>
      <c r="K417" s="37"/>
      <c r="L417" s="37"/>
      <c r="M417" s="40"/>
      <c r="N417" s="194"/>
      <c r="O417" s="195"/>
      <c r="P417" s="65"/>
      <c r="Q417" s="65"/>
      <c r="R417" s="65"/>
      <c r="S417" s="65"/>
      <c r="T417" s="65"/>
      <c r="U417" s="65"/>
      <c r="V417" s="65"/>
      <c r="W417" s="65"/>
      <c r="X417" s="66"/>
      <c r="Y417" s="35"/>
      <c r="Z417" s="35"/>
      <c r="AA417" s="35"/>
      <c r="AB417" s="35"/>
      <c r="AC417" s="35"/>
      <c r="AD417" s="35"/>
      <c r="AE417" s="35"/>
      <c r="AT417" s="18" t="s">
        <v>201</v>
      </c>
      <c r="AU417" s="18" t="s">
        <v>84</v>
      </c>
    </row>
    <row r="418" spans="1:65" s="2" customFormat="1" ht="24.2" customHeight="1">
      <c r="A418" s="35"/>
      <c r="B418" s="36"/>
      <c r="C418" s="177" t="s">
        <v>1486</v>
      </c>
      <c r="D418" s="177" t="s">
        <v>192</v>
      </c>
      <c r="E418" s="178" t="s">
        <v>1487</v>
      </c>
      <c r="F418" s="179" t="s">
        <v>1488</v>
      </c>
      <c r="G418" s="180" t="s">
        <v>357</v>
      </c>
      <c r="H418" s="181">
        <v>65</v>
      </c>
      <c r="I418" s="182"/>
      <c r="J418" s="182"/>
      <c r="K418" s="183">
        <f>ROUND(P418*H418,2)</f>
        <v>0</v>
      </c>
      <c r="L418" s="179" t="s">
        <v>1239</v>
      </c>
      <c r="M418" s="40"/>
      <c r="N418" s="184" t="s">
        <v>20</v>
      </c>
      <c r="O418" s="185" t="s">
        <v>43</v>
      </c>
      <c r="P418" s="186">
        <f>I418+J418</f>
        <v>0</v>
      </c>
      <c r="Q418" s="186">
        <f>ROUND(I418*H418,2)</f>
        <v>0</v>
      </c>
      <c r="R418" s="186">
        <f>ROUND(J418*H418,2)</f>
        <v>0</v>
      </c>
      <c r="S418" s="65"/>
      <c r="T418" s="187">
        <f>S418*H418</f>
        <v>0</v>
      </c>
      <c r="U418" s="187">
        <v>0</v>
      </c>
      <c r="V418" s="187">
        <f>U418*H418</f>
        <v>0</v>
      </c>
      <c r="W418" s="187">
        <v>2E-3</v>
      </c>
      <c r="X418" s="188">
        <f>W418*H418</f>
        <v>0.13</v>
      </c>
      <c r="Y418" s="35"/>
      <c r="Z418" s="35"/>
      <c r="AA418" s="35"/>
      <c r="AB418" s="35"/>
      <c r="AC418" s="35"/>
      <c r="AD418" s="35"/>
      <c r="AE418" s="35"/>
      <c r="AR418" s="189" t="s">
        <v>1464</v>
      </c>
      <c r="AT418" s="189" t="s">
        <v>192</v>
      </c>
      <c r="AU418" s="189" t="s">
        <v>84</v>
      </c>
      <c r="AY418" s="18" t="s">
        <v>189</v>
      </c>
      <c r="BE418" s="190">
        <f>IF(O418="základní",K418,0)</f>
        <v>0</v>
      </c>
      <c r="BF418" s="190">
        <f>IF(O418="snížená",K418,0)</f>
        <v>0</v>
      </c>
      <c r="BG418" s="190">
        <f>IF(O418="zákl. přenesená",K418,0)</f>
        <v>0</v>
      </c>
      <c r="BH418" s="190">
        <f>IF(O418="sníž. přenesená",K418,0)</f>
        <v>0</v>
      </c>
      <c r="BI418" s="190">
        <f>IF(O418="nulová",K418,0)</f>
        <v>0</v>
      </c>
      <c r="BJ418" s="18" t="s">
        <v>82</v>
      </c>
      <c r="BK418" s="190">
        <f>ROUND(P418*H418,2)</f>
        <v>0</v>
      </c>
      <c r="BL418" s="18" t="s">
        <v>1464</v>
      </c>
      <c r="BM418" s="189" t="s">
        <v>1489</v>
      </c>
    </row>
    <row r="419" spans="1:65" s="2" customFormat="1" ht="11.25">
      <c r="A419" s="35"/>
      <c r="B419" s="36"/>
      <c r="C419" s="37"/>
      <c r="D419" s="191" t="s">
        <v>199</v>
      </c>
      <c r="E419" s="37"/>
      <c r="F419" s="192" t="s">
        <v>1490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199</v>
      </c>
      <c r="AU419" s="18" t="s">
        <v>84</v>
      </c>
    </row>
    <row r="420" spans="1:65" s="2" customFormat="1" ht="11.25">
      <c r="A420" s="35"/>
      <c r="B420" s="36"/>
      <c r="C420" s="37"/>
      <c r="D420" s="196" t="s">
        <v>201</v>
      </c>
      <c r="E420" s="37"/>
      <c r="F420" s="197" t="s">
        <v>1491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201</v>
      </c>
      <c r="AU420" s="18" t="s">
        <v>84</v>
      </c>
    </row>
    <row r="421" spans="1:65" s="2" customFormat="1" ht="24.2" customHeight="1">
      <c r="A421" s="35"/>
      <c r="B421" s="36"/>
      <c r="C421" s="177" t="s">
        <v>1464</v>
      </c>
      <c r="D421" s="177" t="s">
        <v>192</v>
      </c>
      <c r="E421" s="178" t="s">
        <v>1492</v>
      </c>
      <c r="F421" s="179" t="s">
        <v>1493</v>
      </c>
      <c r="G421" s="180" t="s">
        <v>357</v>
      </c>
      <c r="H421" s="181">
        <v>11</v>
      </c>
      <c r="I421" s="182"/>
      <c r="J421" s="182"/>
      <c r="K421" s="183">
        <f>ROUND(P421*H421,2)</f>
        <v>0</v>
      </c>
      <c r="L421" s="179" t="s">
        <v>1239</v>
      </c>
      <c r="M421" s="40"/>
      <c r="N421" s="184" t="s">
        <v>20</v>
      </c>
      <c r="O421" s="185" t="s">
        <v>43</v>
      </c>
      <c r="P421" s="186">
        <f>I421+J421</f>
        <v>0</v>
      </c>
      <c r="Q421" s="186">
        <f>ROUND(I421*H421,2)</f>
        <v>0</v>
      </c>
      <c r="R421" s="186">
        <f>ROUND(J421*H421,2)</f>
        <v>0</v>
      </c>
      <c r="S421" s="65"/>
      <c r="T421" s="187">
        <f>S421*H421</f>
        <v>0</v>
      </c>
      <c r="U421" s="187">
        <v>0</v>
      </c>
      <c r="V421" s="187">
        <f>U421*H421</f>
        <v>0</v>
      </c>
      <c r="W421" s="187">
        <v>3.0000000000000001E-3</v>
      </c>
      <c r="X421" s="188">
        <f>W421*H421</f>
        <v>3.3000000000000002E-2</v>
      </c>
      <c r="Y421" s="35"/>
      <c r="Z421" s="35"/>
      <c r="AA421" s="35"/>
      <c r="AB421" s="35"/>
      <c r="AC421" s="35"/>
      <c r="AD421" s="35"/>
      <c r="AE421" s="35"/>
      <c r="AR421" s="189" t="s">
        <v>1464</v>
      </c>
      <c r="AT421" s="189" t="s">
        <v>192</v>
      </c>
      <c r="AU421" s="189" t="s">
        <v>84</v>
      </c>
      <c r="AY421" s="18" t="s">
        <v>189</v>
      </c>
      <c r="BE421" s="190">
        <f>IF(O421="základní",K421,0)</f>
        <v>0</v>
      </c>
      <c r="BF421" s="190">
        <f>IF(O421="snížená",K421,0)</f>
        <v>0</v>
      </c>
      <c r="BG421" s="190">
        <f>IF(O421="zákl. přenesená",K421,0)</f>
        <v>0</v>
      </c>
      <c r="BH421" s="190">
        <f>IF(O421="sníž. přenesená",K421,0)</f>
        <v>0</v>
      </c>
      <c r="BI421" s="190">
        <f>IF(O421="nulová",K421,0)</f>
        <v>0</v>
      </c>
      <c r="BJ421" s="18" t="s">
        <v>82</v>
      </c>
      <c r="BK421" s="190">
        <f>ROUND(P421*H421,2)</f>
        <v>0</v>
      </c>
      <c r="BL421" s="18" t="s">
        <v>1464</v>
      </c>
      <c r="BM421" s="189" t="s">
        <v>1494</v>
      </c>
    </row>
    <row r="422" spans="1:65" s="2" customFormat="1" ht="11.25">
      <c r="A422" s="35"/>
      <c r="B422" s="36"/>
      <c r="C422" s="37"/>
      <c r="D422" s="191" t="s">
        <v>199</v>
      </c>
      <c r="E422" s="37"/>
      <c r="F422" s="192" t="s">
        <v>1495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199</v>
      </c>
      <c r="AU422" s="18" t="s">
        <v>84</v>
      </c>
    </row>
    <row r="423" spans="1:65" s="2" customFormat="1" ht="11.25">
      <c r="A423" s="35"/>
      <c r="B423" s="36"/>
      <c r="C423" s="37"/>
      <c r="D423" s="196" t="s">
        <v>201</v>
      </c>
      <c r="E423" s="37"/>
      <c r="F423" s="197" t="s">
        <v>1496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201</v>
      </c>
      <c r="AU423" s="18" t="s">
        <v>84</v>
      </c>
    </row>
    <row r="424" spans="1:65" s="2" customFormat="1" ht="24.2" customHeight="1">
      <c r="A424" s="35"/>
      <c r="B424" s="36"/>
      <c r="C424" s="177" t="s">
        <v>1497</v>
      </c>
      <c r="D424" s="177" t="s">
        <v>192</v>
      </c>
      <c r="E424" s="178" t="s">
        <v>1498</v>
      </c>
      <c r="F424" s="179" t="s">
        <v>1499</v>
      </c>
      <c r="G424" s="180" t="s">
        <v>357</v>
      </c>
      <c r="H424" s="181">
        <v>12</v>
      </c>
      <c r="I424" s="182"/>
      <c r="J424" s="182"/>
      <c r="K424" s="183">
        <f>ROUND(P424*H424,2)</f>
        <v>0</v>
      </c>
      <c r="L424" s="179" t="s">
        <v>1239</v>
      </c>
      <c r="M424" s="40"/>
      <c r="N424" s="184" t="s">
        <v>20</v>
      </c>
      <c r="O424" s="185" t="s">
        <v>43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5.0000000000000001E-3</v>
      </c>
      <c r="X424" s="188">
        <f>W424*H424</f>
        <v>0.06</v>
      </c>
      <c r="Y424" s="35"/>
      <c r="Z424" s="35"/>
      <c r="AA424" s="35"/>
      <c r="AB424" s="35"/>
      <c r="AC424" s="35"/>
      <c r="AD424" s="35"/>
      <c r="AE424" s="35"/>
      <c r="AR424" s="189" t="s">
        <v>1464</v>
      </c>
      <c r="AT424" s="189" t="s">
        <v>192</v>
      </c>
      <c r="AU424" s="189" t="s">
        <v>84</v>
      </c>
      <c r="AY424" s="18" t="s">
        <v>189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82</v>
      </c>
      <c r="BK424" s="190">
        <f>ROUND(P424*H424,2)</f>
        <v>0</v>
      </c>
      <c r="BL424" s="18" t="s">
        <v>1464</v>
      </c>
      <c r="BM424" s="189" t="s">
        <v>1500</v>
      </c>
    </row>
    <row r="425" spans="1:65" s="2" customFormat="1" ht="11.25">
      <c r="A425" s="35"/>
      <c r="B425" s="36"/>
      <c r="C425" s="37"/>
      <c r="D425" s="191" t="s">
        <v>199</v>
      </c>
      <c r="E425" s="37"/>
      <c r="F425" s="192" t="s">
        <v>1501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199</v>
      </c>
      <c r="AU425" s="18" t="s">
        <v>84</v>
      </c>
    </row>
    <row r="426" spans="1:65" s="2" customFormat="1" ht="11.25">
      <c r="A426" s="35"/>
      <c r="B426" s="36"/>
      <c r="C426" s="37"/>
      <c r="D426" s="196" t="s">
        <v>201</v>
      </c>
      <c r="E426" s="37"/>
      <c r="F426" s="197" t="s">
        <v>1502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201</v>
      </c>
      <c r="AU426" s="18" t="s">
        <v>84</v>
      </c>
    </row>
    <row r="427" spans="1:65" s="2" customFormat="1" ht="24">
      <c r="A427" s="35"/>
      <c r="B427" s="36"/>
      <c r="C427" s="177" t="s">
        <v>1503</v>
      </c>
      <c r="D427" s="177" t="s">
        <v>192</v>
      </c>
      <c r="E427" s="178" t="s">
        <v>1504</v>
      </c>
      <c r="F427" s="179" t="s">
        <v>1505</v>
      </c>
      <c r="G427" s="180" t="s">
        <v>357</v>
      </c>
      <c r="H427" s="181">
        <v>9</v>
      </c>
      <c r="I427" s="182"/>
      <c r="J427" s="182"/>
      <c r="K427" s="183">
        <f>ROUND(P427*H427,2)</f>
        <v>0</v>
      </c>
      <c r="L427" s="179" t="s">
        <v>1239</v>
      </c>
      <c r="M427" s="40"/>
      <c r="N427" s="184" t="s">
        <v>20</v>
      </c>
      <c r="O427" s="185" t="s">
        <v>43</v>
      </c>
      <c r="P427" s="186">
        <f>I427+J427</f>
        <v>0</v>
      </c>
      <c r="Q427" s="186">
        <f>ROUND(I427*H427,2)</f>
        <v>0</v>
      </c>
      <c r="R427" s="186">
        <f>ROUND(J427*H427,2)</f>
        <v>0</v>
      </c>
      <c r="S427" s="65"/>
      <c r="T427" s="187">
        <f>S427*H427</f>
        <v>0</v>
      </c>
      <c r="U427" s="187">
        <v>0</v>
      </c>
      <c r="V427" s="187">
        <f>U427*H427</f>
        <v>0</v>
      </c>
      <c r="W427" s="187">
        <v>6.0000000000000001E-3</v>
      </c>
      <c r="X427" s="188">
        <f>W427*H427</f>
        <v>5.3999999999999999E-2</v>
      </c>
      <c r="Y427" s="35"/>
      <c r="Z427" s="35"/>
      <c r="AA427" s="35"/>
      <c r="AB427" s="35"/>
      <c r="AC427" s="35"/>
      <c r="AD427" s="35"/>
      <c r="AE427" s="35"/>
      <c r="AR427" s="189" t="s">
        <v>1464</v>
      </c>
      <c r="AT427" s="189" t="s">
        <v>192</v>
      </c>
      <c r="AU427" s="189" t="s">
        <v>84</v>
      </c>
      <c r="AY427" s="18" t="s">
        <v>189</v>
      </c>
      <c r="BE427" s="190">
        <f>IF(O427="základní",K427,0)</f>
        <v>0</v>
      </c>
      <c r="BF427" s="190">
        <f>IF(O427="snížená",K427,0)</f>
        <v>0</v>
      </c>
      <c r="BG427" s="190">
        <f>IF(O427="zákl. přenesená",K427,0)</f>
        <v>0</v>
      </c>
      <c r="BH427" s="190">
        <f>IF(O427="sníž. přenesená",K427,0)</f>
        <v>0</v>
      </c>
      <c r="BI427" s="190">
        <f>IF(O427="nulová",K427,0)</f>
        <v>0</v>
      </c>
      <c r="BJ427" s="18" t="s">
        <v>82</v>
      </c>
      <c r="BK427" s="190">
        <f>ROUND(P427*H427,2)</f>
        <v>0</v>
      </c>
      <c r="BL427" s="18" t="s">
        <v>1464</v>
      </c>
      <c r="BM427" s="189" t="s">
        <v>1506</v>
      </c>
    </row>
    <row r="428" spans="1:65" s="2" customFormat="1" ht="11.25">
      <c r="A428" s="35"/>
      <c r="B428" s="36"/>
      <c r="C428" s="37"/>
      <c r="D428" s="191" t="s">
        <v>199</v>
      </c>
      <c r="E428" s="37"/>
      <c r="F428" s="192" t="s">
        <v>1507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199</v>
      </c>
      <c r="AU428" s="18" t="s">
        <v>84</v>
      </c>
    </row>
    <row r="429" spans="1:65" s="2" customFormat="1" ht="11.25">
      <c r="A429" s="35"/>
      <c r="B429" s="36"/>
      <c r="C429" s="37"/>
      <c r="D429" s="196" t="s">
        <v>201</v>
      </c>
      <c r="E429" s="37"/>
      <c r="F429" s="197" t="s">
        <v>1508</v>
      </c>
      <c r="G429" s="37"/>
      <c r="H429" s="37"/>
      <c r="I429" s="193"/>
      <c r="J429" s="193"/>
      <c r="K429" s="37"/>
      <c r="L429" s="37"/>
      <c r="M429" s="40"/>
      <c r="N429" s="194"/>
      <c r="O429" s="195"/>
      <c r="P429" s="65"/>
      <c r="Q429" s="65"/>
      <c r="R429" s="65"/>
      <c r="S429" s="65"/>
      <c r="T429" s="65"/>
      <c r="U429" s="65"/>
      <c r="V429" s="65"/>
      <c r="W429" s="65"/>
      <c r="X429" s="66"/>
      <c r="Y429" s="35"/>
      <c r="Z429" s="35"/>
      <c r="AA429" s="35"/>
      <c r="AB429" s="35"/>
      <c r="AC429" s="35"/>
      <c r="AD429" s="35"/>
      <c r="AE429" s="35"/>
      <c r="AT429" s="18" t="s">
        <v>201</v>
      </c>
      <c r="AU429" s="18" t="s">
        <v>84</v>
      </c>
    </row>
    <row r="430" spans="1:65" s="2" customFormat="1" ht="24.2" customHeight="1">
      <c r="A430" s="35"/>
      <c r="B430" s="36"/>
      <c r="C430" s="177" t="s">
        <v>1509</v>
      </c>
      <c r="D430" s="177" t="s">
        <v>192</v>
      </c>
      <c r="E430" s="178" t="s">
        <v>1510</v>
      </c>
      <c r="F430" s="179" t="s">
        <v>1511</v>
      </c>
      <c r="G430" s="180" t="s">
        <v>251</v>
      </c>
      <c r="H430" s="181">
        <v>0.27700000000000002</v>
      </c>
      <c r="I430" s="182"/>
      <c r="J430" s="182"/>
      <c r="K430" s="183">
        <f>ROUND(P430*H430,2)</f>
        <v>0</v>
      </c>
      <c r="L430" s="179" t="s">
        <v>1239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1464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1464</v>
      </c>
      <c r="BM430" s="189" t="s">
        <v>1512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1513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1514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1516</v>
      </c>
      <c r="F433" s="179" t="s">
        <v>1517</v>
      </c>
      <c r="G433" s="180" t="s">
        <v>251</v>
      </c>
      <c r="H433" s="181">
        <v>0.55400000000000005</v>
      </c>
      <c r="I433" s="182"/>
      <c r="J433" s="182"/>
      <c r="K433" s="183">
        <f>ROUND(P433*H433,2)</f>
        <v>0</v>
      </c>
      <c r="L433" s="179" t="s">
        <v>1239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1518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1519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1520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14" customFormat="1" ht="11.25">
      <c r="B436" s="208"/>
      <c r="C436" s="209"/>
      <c r="D436" s="191" t="s">
        <v>203</v>
      </c>
      <c r="E436" s="210" t="s">
        <v>20</v>
      </c>
      <c r="F436" s="211" t="s">
        <v>1521</v>
      </c>
      <c r="G436" s="209"/>
      <c r="H436" s="212">
        <v>0.55400000000000005</v>
      </c>
      <c r="I436" s="213"/>
      <c r="J436" s="213"/>
      <c r="K436" s="209"/>
      <c r="L436" s="209"/>
      <c r="M436" s="214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7"/>
      <c r="AT436" s="218" t="s">
        <v>203</v>
      </c>
      <c r="AU436" s="218" t="s">
        <v>84</v>
      </c>
      <c r="AV436" s="14" t="s">
        <v>84</v>
      </c>
      <c r="AW436" s="14" t="s">
        <v>5</v>
      </c>
      <c r="AX436" s="14" t="s">
        <v>82</v>
      </c>
      <c r="AY436" s="218" t="s">
        <v>189</v>
      </c>
    </row>
    <row r="437" spans="1:65" s="2" customFormat="1" ht="24.2" customHeight="1">
      <c r="A437" s="35"/>
      <c r="B437" s="36"/>
      <c r="C437" s="177" t="s">
        <v>1522</v>
      </c>
      <c r="D437" s="177" t="s">
        <v>192</v>
      </c>
      <c r="E437" s="178" t="s">
        <v>1523</v>
      </c>
      <c r="F437" s="179" t="s">
        <v>1524</v>
      </c>
      <c r="G437" s="180" t="s">
        <v>251</v>
      </c>
      <c r="H437" s="181">
        <v>0.27700000000000002</v>
      </c>
      <c r="I437" s="182"/>
      <c r="J437" s="182"/>
      <c r="K437" s="183">
        <f>ROUND(P437*H437,2)</f>
        <v>0</v>
      </c>
      <c r="L437" s="179" t="s">
        <v>1239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1525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1526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1527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24.2" customHeight="1">
      <c r="A440" s="35"/>
      <c r="B440" s="36"/>
      <c r="C440" s="177" t="s">
        <v>1528</v>
      </c>
      <c r="D440" s="177" t="s">
        <v>192</v>
      </c>
      <c r="E440" s="178" t="s">
        <v>1529</v>
      </c>
      <c r="F440" s="179" t="s">
        <v>1530</v>
      </c>
      <c r="G440" s="180" t="s">
        <v>251</v>
      </c>
      <c r="H440" s="181">
        <v>1.6619999999999999</v>
      </c>
      <c r="I440" s="182"/>
      <c r="J440" s="182"/>
      <c r="K440" s="183">
        <f>ROUND(P440*H440,2)</f>
        <v>0</v>
      </c>
      <c r="L440" s="179" t="s">
        <v>1239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1531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1532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1533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14" customFormat="1" ht="11.25">
      <c r="B443" s="208"/>
      <c r="C443" s="209"/>
      <c r="D443" s="191" t="s">
        <v>203</v>
      </c>
      <c r="E443" s="210" t="s">
        <v>20</v>
      </c>
      <c r="F443" s="211" t="s">
        <v>1534</v>
      </c>
      <c r="G443" s="209"/>
      <c r="H443" s="212">
        <v>1.6619999999999999</v>
      </c>
      <c r="I443" s="213"/>
      <c r="J443" s="213"/>
      <c r="K443" s="209"/>
      <c r="L443" s="209"/>
      <c r="M443" s="214"/>
      <c r="N443" s="215"/>
      <c r="O443" s="216"/>
      <c r="P443" s="216"/>
      <c r="Q443" s="216"/>
      <c r="R443" s="216"/>
      <c r="S443" s="216"/>
      <c r="T443" s="216"/>
      <c r="U443" s="216"/>
      <c r="V443" s="216"/>
      <c r="W443" s="216"/>
      <c r="X443" s="217"/>
      <c r="AT443" s="218" t="s">
        <v>203</v>
      </c>
      <c r="AU443" s="218" t="s">
        <v>84</v>
      </c>
      <c r="AV443" s="14" t="s">
        <v>84</v>
      </c>
      <c r="AW443" s="14" t="s">
        <v>5</v>
      </c>
      <c r="AX443" s="14" t="s">
        <v>82</v>
      </c>
      <c r="AY443" s="218" t="s">
        <v>189</v>
      </c>
    </row>
    <row r="444" spans="1:65" s="2" customFormat="1" ht="24">
      <c r="A444" s="35"/>
      <c r="B444" s="36"/>
      <c r="C444" s="177" t="s">
        <v>1535</v>
      </c>
      <c r="D444" s="177" t="s">
        <v>192</v>
      </c>
      <c r="E444" s="178" t="s">
        <v>1536</v>
      </c>
      <c r="F444" s="179" t="s">
        <v>1454</v>
      </c>
      <c r="G444" s="180" t="s">
        <v>251</v>
      </c>
      <c r="H444" s="181">
        <v>0.27700000000000002</v>
      </c>
      <c r="I444" s="182"/>
      <c r="J444" s="182"/>
      <c r="K444" s="183">
        <f>ROUND(P444*H444,2)</f>
        <v>0</v>
      </c>
      <c r="L444" s="179" t="s">
        <v>1239</v>
      </c>
      <c r="M444" s="40"/>
      <c r="N444" s="184" t="s">
        <v>20</v>
      </c>
      <c r="O444" s="185" t="s">
        <v>43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1464</v>
      </c>
      <c r="AT444" s="189" t="s">
        <v>192</v>
      </c>
      <c r="AU444" s="189" t="s">
        <v>84</v>
      </c>
      <c r="AY444" s="18" t="s">
        <v>189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82</v>
      </c>
      <c r="BK444" s="190">
        <f>ROUND(P444*H444,2)</f>
        <v>0</v>
      </c>
      <c r="BL444" s="18" t="s">
        <v>1464</v>
      </c>
      <c r="BM444" s="189" t="s">
        <v>1537</v>
      </c>
    </row>
    <row r="445" spans="1:65" s="2" customFormat="1" ht="11.25">
      <c r="A445" s="35"/>
      <c r="B445" s="36"/>
      <c r="C445" s="37"/>
      <c r="D445" s="191" t="s">
        <v>199</v>
      </c>
      <c r="E445" s="37"/>
      <c r="F445" s="192" t="s">
        <v>1538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199</v>
      </c>
      <c r="AU445" s="18" t="s">
        <v>84</v>
      </c>
    </row>
    <row r="446" spans="1:65" s="2" customFormat="1" ht="11.25">
      <c r="A446" s="35"/>
      <c r="B446" s="36"/>
      <c r="C446" s="37"/>
      <c r="D446" s="196" t="s">
        <v>201</v>
      </c>
      <c r="E446" s="37"/>
      <c r="F446" s="197" t="s">
        <v>1539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201</v>
      </c>
      <c r="AU446" s="18" t="s">
        <v>84</v>
      </c>
    </row>
    <row r="447" spans="1:65" s="2" customFormat="1" ht="24.2" customHeight="1">
      <c r="A447" s="35"/>
      <c r="B447" s="36"/>
      <c r="C447" s="177" t="s">
        <v>1540</v>
      </c>
      <c r="D447" s="177" t="s">
        <v>192</v>
      </c>
      <c r="E447" s="178" t="s">
        <v>1541</v>
      </c>
      <c r="F447" s="179" t="s">
        <v>1542</v>
      </c>
      <c r="G447" s="180" t="s">
        <v>251</v>
      </c>
      <c r="H447" s="181">
        <v>2.3E-2</v>
      </c>
      <c r="I447" s="182"/>
      <c r="J447" s="182"/>
      <c r="K447" s="183">
        <f>ROUND(P447*H447,2)</f>
        <v>0</v>
      </c>
      <c r="L447" s="179" t="s">
        <v>1239</v>
      </c>
      <c r="M447" s="40"/>
      <c r="N447" s="184" t="s">
        <v>20</v>
      </c>
      <c r="O447" s="185" t="s">
        <v>43</v>
      </c>
      <c r="P447" s="186">
        <f>I447+J447</f>
        <v>0</v>
      </c>
      <c r="Q447" s="186">
        <f>ROUND(I447*H447,2)</f>
        <v>0</v>
      </c>
      <c r="R447" s="186">
        <f>ROUND(J447*H447,2)</f>
        <v>0</v>
      </c>
      <c r="S447" s="65"/>
      <c r="T447" s="187">
        <f>S447*H447</f>
        <v>0</v>
      </c>
      <c r="U447" s="187">
        <v>0</v>
      </c>
      <c r="V447" s="187">
        <f>U447*H447</f>
        <v>0</v>
      </c>
      <c r="W447" s="187">
        <v>0</v>
      </c>
      <c r="X447" s="188">
        <f>W447*H447</f>
        <v>0</v>
      </c>
      <c r="Y447" s="35"/>
      <c r="Z447" s="35"/>
      <c r="AA447" s="35"/>
      <c r="AB447" s="35"/>
      <c r="AC447" s="35"/>
      <c r="AD447" s="35"/>
      <c r="AE447" s="35"/>
      <c r="AR447" s="189" t="s">
        <v>1464</v>
      </c>
      <c r="AT447" s="189" t="s">
        <v>192</v>
      </c>
      <c r="AU447" s="189" t="s">
        <v>84</v>
      </c>
      <c r="AY447" s="18" t="s">
        <v>189</v>
      </c>
      <c r="BE447" s="190">
        <f>IF(O447="základní",K447,0)</f>
        <v>0</v>
      </c>
      <c r="BF447" s="190">
        <f>IF(O447="snížená",K447,0)</f>
        <v>0</v>
      </c>
      <c r="BG447" s="190">
        <f>IF(O447="zákl. přenesená",K447,0)</f>
        <v>0</v>
      </c>
      <c r="BH447" s="190">
        <f>IF(O447="sníž. přenesená",K447,0)</f>
        <v>0</v>
      </c>
      <c r="BI447" s="190">
        <f>IF(O447="nulová",K447,0)</f>
        <v>0</v>
      </c>
      <c r="BJ447" s="18" t="s">
        <v>82</v>
      </c>
      <c r="BK447" s="190">
        <f>ROUND(P447*H447,2)</f>
        <v>0</v>
      </c>
      <c r="BL447" s="18" t="s">
        <v>1464</v>
      </c>
      <c r="BM447" s="189" t="s">
        <v>1543</v>
      </c>
    </row>
    <row r="448" spans="1:65" s="2" customFormat="1" ht="11.25">
      <c r="A448" s="35"/>
      <c r="B448" s="36"/>
      <c r="C448" s="37"/>
      <c r="D448" s="191" t="s">
        <v>199</v>
      </c>
      <c r="E448" s="37"/>
      <c r="F448" s="192" t="s">
        <v>1544</v>
      </c>
      <c r="G448" s="37"/>
      <c r="H448" s="37"/>
      <c r="I448" s="193"/>
      <c r="J448" s="193"/>
      <c r="K448" s="37"/>
      <c r="L448" s="37"/>
      <c r="M448" s="40"/>
      <c r="N448" s="194"/>
      <c r="O448" s="195"/>
      <c r="P448" s="65"/>
      <c r="Q448" s="65"/>
      <c r="R448" s="65"/>
      <c r="S448" s="65"/>
      <c r="T448" s="65"/>
      <c r="U448" s="65"/>
      <c r="V448" s="65"/>
      <c r="W448" s="65"/>
      <c r="X448" s="66"/>
      <c r="Y448" s="35"/>
      <c r="Z448" s="35"/>
      <c r="AA448" s="35"/>
      <c r="AB448" s="35"/>
      <c r="AC448" s="35"/>
      <c r="AD448" s="35"/>
      <c r="AE448" s="35"/>
      <c r="AT448" s="18" t="s">
        <v>199</v>
      </c>
      <c r="AU448" s="18" t="s">
        <v>84</v>
      </c>
    </row>
    <row r="449" spans="1:47" s="2" customFormat="1" ht="11.25">
      <c r="A449" s="35"/>
      <c r="B449" s="36"/>
      <c r="C449" s="37"/>
      <c r="D449" s="196" t="s">
        <v>201</v>
      </c>
      <c r="E449" s="37"/>
      <c r="F449" s="197" t="s">
        <v>1545</v>
      </c>
      <c r="G449" s="37"/>
      <c r="H449" s="37"/>
      <c r="I449" s="193"/>
      <c r="J449" s="193"/>
      <c r="K449" s="37"/>
      <c r="L449" s="37"/>
      <c r="M449" s="40"/>
      <c r="N449" s="241"/>
      <c r="O449" s="242"/>
      <c r="P449" s="243"/>
      <c r="Q449" s="243"/>
      <c r="R449" s="243"/>
      <c r="S449" s="243"/>
      <c r="T449" s="243"/>
      <c r="U449" s="243"/>
      <c r="V449" s="243"/>
      <c r="W449" s="243"/>
      <c r="X449" s="244"/>
      <c r="Y449" s="35"/>
      <c r="Z449" s="35"/>
      <c r="AA449" s="35"/>
      <c r="AB449" s="35"/>
      <c r="AC449" s="35"/>
      <c r="AD449" s="35"/>
      <c r="AE449" s="35"/>
      <c r="AT449" s="18" t="s">
        <v>201</v>
      </c>
      <c r="AU449" s="18" t="s">
        <v>84</v>
      </c>
    </row>
    <row r="450" spans="1:47" s="2" customFormat="1" ht="6.95" customHeight="1">
      <c r="A450" s="35"/>
      <c r="B450" s="48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0"/>
      <c r="N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</sheetData>
  <sheetProtection algorithmName="SHA-512" hashValue="f2mrTnYg8ZMPkWCfz6UU/DlraGftcNlTnp5af0lgnbj9tkTUelTzjMAjkT5Anc2Nrx4NcYFFeiFuNPx9b0Uz2w==" saltValue="ODdegrmk2QzzWkfk7+cKo12grYCrCmK6s8vP7qZAs/+gKkyA8XnoWsIVwNhaV5mfOQenVnWeqCHCgG1Vz3Z3hw==" spinCount="100000" sheet="1" objects="1" scenarios="1" formatColumns="0" formatRows="0" autoFilter="0"/>
  <autoFilter ref="C90:L44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5" r:id="rId19"/>
    <hyperlink ref="F390" r:id="rId20"/>
    <hyperlink ref="F393" r:id="rId21"/>
    <hyperlink ref="F396" r:id="rId22"/>
    <hyperlink ref="F399" r:id="rId23"/>
    <hyperlink ref="F403" r:id="rId24"/>
    <hyperlink ref="F408" r:id="rId25"/>
    <hyperlink ref="F411" r:id="rId26"/>
    <hyperlink ref="F414" r:id="rId27"/>
    <hyperlink ref="F417" r:id="rId28"/>
    <hyperlink ref="F420" r:id="rId29"/>
    <hyperlink ref="F423" r:id="rId30"/>
    <hyperlink ref="F426" r:id="rId31"/>
    <hyperlink ref="F429" r:id="rId32"/>
    <hyperlink ref="F432" r:id="rId33"/>
    <hyperlink ref="F435" r:id="rId34"/>
    <hyperlink ref="F439" r:id="rId35"/>
    <hyperlink ref="F442" r:id="rId36"/>
    <hyperlink ref="F446" r:id="rId37"/>
    <hyperlink ref="F449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1546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13 - elektroinstalace místnost č. 2 (305)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Q310</f>
        <v>0</v>
      </c>
      <c r="J64" s="146">
        <f>R310</f>
        <v>0</v>
      </c>
      <c r="K64" s="146">
        <f>K310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13 - elektroinstalace místnost č. 2 (305)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1.9513000000000003E-2</v>
      </c>
      <c r="W91" s="73"/>
      <c r="X91" s="158">
        <f>X92+X373+X400</f>
        <v>0.24775000000000005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Q93+Q310+Q364</f>
        <v>0</v>
      </c>
      <c r="R92" s="169">
        <f>R93+R310+R364</f>
        <v>0</v>
      </c>
      <c r="S92" s="168"/>
      <c r="T92" s="170">
        <f>T93+T310+T364</f>
        <v>0</v>
      </c>
      <c r="U92" s="168"/>
      <c r="V92" s="170">
        <f>V93+V310+V364</f>
        <v>0</v>
      </c>
      <c r="W92" s="168"/>
      <c r="X92" s="171">
        <f>X93+X310+X364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BK93+BK310+BK364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SUM(Q94:Q309)</f>
        <v>0</v>
      </c>
      <c r="R93" s="169">
        <f>SUM(R94:R309)</f>
        <v>0</v>
      </c>
      <c r="S93" s="168"/>
      <c r="T93" s="170">
        <f>SUM(T94:T309)</f>
        <v>0</v>
      </c>
      <c r="U93" s="168"/>
      <c r="V93" s="170">
        <f>SUM(V94:V309)</f>
        <v>0</v>
      </c>
      <c r="W93" s="168"/>
      <c r="X93" s="171">
        <f>SUM(X94:X309)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SUM(BK94:BK309)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63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1547</v>
      </c>
      <c r="G103" s="209"/>
      <c r="H103" s="212">
        <v>63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63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1548</v>
      </c>
      <c r="F105" s="233" t="s">
        <v>1549</v>
      </c>
      <c r="G105" s="234" t="s">
        <v>357</v>
      </c>
      <c r="H105" s="235">
        <v>49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1550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1549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516</v>
      </c>
      <c r="G109" s="209"/>
      <c r="H109" s="212">
        <v>49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49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16.5" customHeight="1">
      <c r="A111" s="35"/>
      <c r="B111" s="36"/>
      <c r="C111" s="231" t="s">
        <v>197</v>
      </c>
      <c r="D111" s="231" t="s">
        <v>318</v>
      </c>
      <c r="E111" s="232" t="s">
        <v>1243</v>
      </c>
      <c r="F111" s="233" t="s">
        <v>1244</v>
      </c>
      <c r="G111" s="234" t="s">
        <v>357</v>
      </c>
      <c r="H111" s="235">
        <v>14</v>
      </c>
      <c r="I111" s="236"/>
      <c r="J111" s="237"/>
      <c r="K111" s="238">
        <f>ROUND(P111*H111,2)</f>
        <v>0</v>
      </c>
      <c r="L111" s="233" t="s">
        <v>20</v>
      </c>
      <c r="M111" s="239"/>
      <c r="N111" s="240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255</v>
      </c>
      <c r="AT111" s="189" t="s">
        <v>318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1245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1244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9.5">
      <c r="A113" s="35"/>
      <c r="B113" s="36"/>
      <c r="C113" s="37"/>
      <c r="D113" s="191" t="s">
        <v>569</v>
      </c>
      <c r="E113" s="37"/>
      <c r="F113" s="245" t="s">
        <v>1246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569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121</v>
      </c>
      <c r="G115" s="209"/>
      <c r="H115" s="212">
        <v>14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1247</v>
      </c>
      <c r="F117" s="179" t="s">
        <v>1248</v>
      </c>
      <c r="G117" s="180" t="s">
        <v>357</v>
      </c>
      <c r="H117" s="181">
        <v>135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1249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1251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1551</v>
      </c>
      <c r="G121" s="209"/>
      <c r="H121" s="212">
        <v>135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135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1253</v>
      </c>
      <c r="F123" s="233" t="s">
        <v>1254</v>
      </c>
      <c r="G123" s="234" t="s">
        <v>357</v>
      </c>
      <c r="H123" s="235">
        <v>135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1255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1254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1551</v>
      </c>
      <c r="G127" s="209"/>
      <c r="H127" s="212">
        <v>135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135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1256</v>
      </c>
      <c r="F129" s="179" t="s">
        <v>1257</v>
      </c>
      <c r="G129" s="180" t="s">
        <v>357</v>
      </c>
      <c r="H129" s="181">
        <v>105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1258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1259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1260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1552</v>
      </c>
      <c r="G133" s="209"/>
      <c r="H133" s="212">
        <v>105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105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1262</v>
      </c>
      <c r="F135" s="233" t="s">
        <v>1263</v>
      </c>
      <c r="G135" s="234" t="s">
        <v>357</v>
      </c>
      <c r="H135" s="235">
        <v>105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1264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1263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1552</v>
      </c>
      <c r="G139" s="209"/>
      <c r="H139" s="212">
        <v>105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105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1265</v>
      </c>
      <c r="F141" s="179" t="s">
        <v>1266</v>
      </c>
      <c r="G141" s="180" t="s">
        <v>305</v>
      </c>
      <c r="H141" s="181">
        <v>41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1553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1268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1269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459</v>
      </c>
      <c r="G145" s="209"/>
      <c r="H145" s="212">
        <v>41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41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177" t="s">
        <v>109</v>
      </c>
      <c r="D147" s="177" t="s">
        <v>192</v>
      </c>
      <c r="E147" s="178" t="s">
        <v>1270</v>
      </c>
      <c r="F147" s="179" t="s">
        <v>1271</v>
      </c>
      <c r="G147" s="180" t="s">
        <v>305</v>
      </c>
      <c r="H147" s="181">
        <v>11</v>
      </c>
      <c r="I147" s="182"/>
      <c r="J147" s="182"/>
      <c r="K147" s="183">
        <f>ROUND(P147*H147,2)</f>
        <v>0</v>
      </c>
      <c r="L147" s="179" t="s">
        <v>1239</v>
      </c>
      <c r="M147" s="40"/>
      <c r="N147" s="184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197</v>
      </c>
      <c r="AT147" s="189" t="s">
        <v>192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1272</v>
      </c>
    </row>
    <row r="148" spans="1:65" s="2" customFormat="1" ht="19.5">
      <c r="A148" s="35"/>
      <c r="B148" s="36"/>
      <c r="C148" s="37"/>
      <c r="D148" s="191" t="s">
        <v>199</v>
      </c>
      <c r="E148" s="37"/>
      <c r="F148" s="192" t="s">
        <v>1273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1.25">
      <c r="A149" s="35"/>
      <c r="B149" s="36"/>
      <c r="C149" s="37"/>
      <c r="D149" s="196" t="s">
        <v>201</v>
      </c>
      <c r="E149" s="37"/>
      <c r="F149" s="197" t="s">
        <v>1274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201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1554</v>
      </c>
      <c r="G151" s="209"/>
      <c r="H151" s="212">
        <v>11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11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1276</v>
      </c>
      <c r="F153" s="233" t="s">
        <v>1277</v>
      </c>
      <c r="G153" s="234" t="s">
        <v>305</v>
      </c>
      <c r="H153" s="235">
        <v>2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1278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1277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84</v>
      </c>
      <c r="G157" s="209"/>
      <c r="H157" s="212">
        <v>2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2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1555</v>
      </c>
      <c r="F159" s="233" t="s">
        <v>1556</v>
      </c>
      <c r="G159" s="234" t="s">
        <v>305</v>
      </c>
      <c r="H159" s="235">
        <v>9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1557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1556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220</v>
      </c>
      <c r="G163" s="209"/>
      <c r="H163" s="212">
        <v>9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9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1283</v>
      </c>
      <c r="F165" s="233" t="s">
        <v>1284</v>
      </c>
      <c r="G165" s="234" t="s">
        <v>305</v>
      </c>
      <c r="H165" s="235">
        <v>4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1285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1284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197</v>
      </c>
      <c r="G169" s="209"/>
      <c r="H169" s="212">
        <v>4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4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1286</v>
      </c>
      <c r="F171" s="233" t="s">
        <v>1287</v>
      </c>
      <c r="G171" s="234" t="s">
        <v>305</v>
      </c>
      <c r="H171" s="235">
        <v>2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1288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1287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84</v>
      </c>
      <c r="G175" s="209"/>
      <c r="H175" s="212">
        <v>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24.2" customHeight="1">
      <c r="A177" s="35"/>
      <c r="B177" s="36"/>
      <c r="C177" s="177" t="s">
        <v>9</v>
      </c>
      <c r="D177" s="177" t="s">
        <v>192</v>
      </c>
      <c r="E177" s="178" t="s">
        <v>1289</v>
      </c>
      <c r="F177" s="179" t="s">
        <v>1290</v>
      </c>
      <c r="G177" s="180" t="s">
        <v>305</v>
      </c>
      <c r="H177" s="181">
        <v>16</v>
      </c>
      <c r="I177" s="182"/>
      <c r="J177" s="182"/>
      <c r="K177" s="183">
        <f>ROUND(P177*H177,2)</f>
        <v>0</v>
      </c>
      <c r="L177" s="179" t="s">
        <v>1239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197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1291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1292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1293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126</v>
      </c>
      <c r="G181" s="209"/>
      <c r="H181" s="212">
        <v>16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16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1294</v>
      </c>
      <c r="F183" s="233" t="s">
        <v>1295</v>
      </c>
      <c r="G183" s="234" t="s">
        <v>1296</v>
      </c>
      <c r="H183" s="235">
        <v>16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1297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1295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126</v>
      </c>
      <c r="G187" s="209"/>
      <c r="H187" s="212">
        <v>16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16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">
      <c r="A189" s="35"/>
      <c r="B189" s="36"/>
      <c r="C189" s="177" t="s">
        <v>129</v>
      </c>
      <c r="D189" s="177" t="s">
        <v>192</v>
      </c>
      <c r="E189" s="178" t="s">
        <v>1298</v>
      </c>
      <c r="F189" s="179" t="s">
        <v>1299</v>
      </c>
      <c r="G189" s="180" t="s">
        <v>305</v>
      </c>
      <c r="H189" s="181">
        <v>1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1300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1301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1302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231" t="s">
        <v>132</v>
      </c>
      <c r="D195" s="231" t="s">
        <v>318</v>
      </c>
      <c r="E195" s="232" t="s">
        <v>1303</v>
      </c>
      <c r="F195" s="233" t="s">
        <v>1304</v>
      </c>
      <c r="G195" s="234" t="s">
        <v>1296</v>
      </c>
      <c r="H195" s="235">
        <v>1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1304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82</v>
      </c>
      <c r="G199" s="209"/>
      <c r="H199" s="212">
        <v>1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1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24.2" customHeight="1">
      <c r="A201" s="35"/>
      <c r="B201" s="36"/>
      <c r="C201" s="177" t="s">
        <v>135</v>
      </c>
      <c r="D201" s="177" t="s">
        <v>192</v>
      </c>
      <c r="E201" s="178" t="s">
        <v>1306</v>
      </c>
      <c r="F201" s="179" t="s">
        <v>1307</v>
      </c>
      <c r="G201" s="180" t="s">
        <v>305</v>
      </c>
      <c r="H201" s="181">
        <v>2</v>
      </c>
      <c r="I201" s="182"/>
      <c r="J201" s="182"/>
      <c r="K201" s="183">
        <f>ROUND(P201*H201,2)</f>
        <v>0</v>
      </c>
      <c r="L201" s="179" t="s">
        <v>1239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197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1308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1309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1310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1311</v>
      </c>
      <c r="F207" s="233" t="s">
        <v>1312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1313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1312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1314</v>
      </c>
      <c r="F213" s="233" t="s">
        <v>1315</v>
      </c>
      <c r="G213" s="234" t="s">
        <v>305</v>
      </c>
      <c r="H213" s="235">
        <v>2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1316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1315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84</v>
      </c>
      <c r="G217" s="209"/>
      <c r="H217" s="212">
        <v>2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1317</v>
      </c>
      <c r="F219" s="233" t="s">
        <v>1318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1319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1318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1320</v>
      </c>
      <c r="F225" s="233" t="s">
        <v>1321</v>
      </c>
      <c r="G225" s="234" t="s">
        <v>305</v>
      </c>
      <c r="H225" s="235">
        <v>5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1322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233</v>
      </c>
      <c r="G229" s="209"/>
      <c r="H229" s="212">
        <v>5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5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1323</v>
      </c>
      <c r="F231" s="233" t="s">
        <v>1324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1325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1324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1326</v>
      </c>
      <c r="F237" s="233" t="s">
        <v>1327</v>
      </c>
      <c r="G237" s="234" t="s">
        <v>305</v>
      </c>
      <c r="H237" s="235">
        <v>4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1328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1327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197</v>
      </c>
      <c r="G241" s="209"/>
      <c r="H241" s="212">
        <v>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1329</v>
      </c>
      <c r="F243" s="233" t="s">
        <v>1330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1331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1330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1558</v>
      </c>
      <c r="F249" s="179" t="s">
        <v>1559</v>
      </c>
      <c r="G249" s="180" t="s">
        <v>305</v>
      </c>
      <c r="H249" s="181">
        <v>2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1560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1561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1562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84</v>
      </c>
      <c r="G253" s="209"/>
      <c r="H253" s="212">
        <v>2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2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1563</v>
      </c>
      <c r="F255" s="233" t="s">
        <v>1564</v>
      </c>
      <c r="G255" s="234" t="s">
        <v>305</v>
      </c>
      <c r="H255" s="235">
        <v>2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1565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1564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84</v>
      </c>
      <c r="G259" s="209"/>
      <c r="H259" s="212">
        <v>2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2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1566</v>
      </c>
      <c r="F261" s="179" t="s">
        <v>1567</v>
      </c>
      <c r="G261" s="180" t="s">
        <v>305</v>
      </c>
      <c r="H261" s="181">
        <v>2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1568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1569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1570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84</v>
      </c>
      <c r="G265" s="209"/>
      <c r="H265" s="212">
        <v>2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2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1571</v>
      </c>
      <c r="F267" s="233" t="s">
        <v>1572</v>
      </c>
      <c r="G267" s="234" t="s">
        <v>305</v>
      </c>
      <c r="H267" s="235">
        <v>2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1573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1572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84</v>
      </c>
      <c r="G271" s="209"/>
      <c r="H271" s="212">
        <v>2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2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23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1574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340</v>
      </c>
      <c r="G277" s="209"/>
      <c r="H277" s="212">
        <v>23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23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23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340</v>
      </c>
      <c r="G283" s="209"/>
      <c r="H283" s="212">
        <v>23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23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8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255</v>
      </c>
      <c r="G289" s="209"/>
      <c r="H289" s="212">
        <v>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8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8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255</v>
      </c>
      <c r="G295" s="209"/>
      <c r="H295" s="212">
        <v>8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8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1355</v>
      </c>
      <c r="F303" s="179" t="s">
        <v>1356</v>
      </c>
      <c r="G303" s="180" t="s">
        <v>1357</v>
      </c>
      <c r="H303" s="181">
        <v>5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1358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1359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1360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2" customFormat="1" ht="16.5" customHeight="1">
      <c r="A306" s="35"/>
      <c r="B306" s="36"/>
      <c r="C306" s="177" t="s">
        <v>431</v>
      </c>
      <c r="D306" s="177" t="s">
        <v>192</v>
      </c>
      <c r="E306" s="178" t="s">
        <v>1361</v>
      </c>
      <c r="F306" s="179" t="s">
        <v>1362</v>
      </c>
      <c r="G306" s="180" t="s">
        <v>1357</v>
      </c>
      <c r="H306" s="181">
        <v>16</v>
      </c>
      <c r="I306" s="182"/>
      <c r="J306" s="182"/>
      <c r="K306" s="183">
        <f>ROUND(P306*H306,2)</f>
        <v>0</v>
      </c>
      <c r="L306" s="179" t="s">
        <v>20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197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197</v>
      </c>
      <c r="BM306" s="189" t="s">
        <v>1363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1362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6.5" customHeight="1">
      <c r="A308" s="35"/>
      <c r="B308" s="36"/>
      <c r="C308" s="231" t="s">
        <v>439</v>
      </c>
      <c r="D308" s="231" t="s">
        <v>318</v>
      </c>
      <c r="E308" s="232" t="s">
        <v>1364</v>
      </c>
      <c r="F308" s="233" t="s">
        <v>1365</v>
      </c>
      <c r="G308" s="234" t="s">
        <v>1353</v>
      </c>
      <c r="H308" s="235">
        <v>1</v>
      </c>
      <c r="I308" s="236"/>
      <c r="J308" s="237"/>
      <c r="K308" s="238">
        <f>ROUND(P308*H308,2)</f>
        <v>0</v>
      </c>
      <c r="L308" s="233" t="s">
        <v>20</v>
      </c>
      <c r="M308" s="239"/>
      <c r="N308" s="240" t="s">
        <v>20</v>
      </c>
      <c r="O308" s="185" t="s">
        <v>43</v>
      </c>
      <c r="P308" s="186">
        <f>I308+J308</f>
        <v>0</v>
      </c>
      <c r="Q308" s="186">
        <f>ROUND(I308*H308,2)</f>
        <v>0</v>
      </c>
      <c r="R308" s="186">
        <f>ROUND(J308*H308,2)</f>
        <v>0</v>
      </c>
      <c r="S308" s="65"/>
      <c r="T308" s="187">
        <f>S308*H308</f>
        <v>0</v>
      </c>
      <c r="U308" s="187">
        <v>0</v>
      </c>
      <c r="V308" s="187">
        <f>U308*H308</f>
        <v>0</v>
      </c>
      <c r="W308" s="187">
        <v>0</v>
      </c>
      <c r="X308" s="188">
        <f>W308*H308</f>
        <v>0</v>
      </c>
      <c r="Y308" s="35"/>
      <c r="Z308" s="35"/>
      <c r="AA308" s="35"/>
      <c r="AB308" s="35"/>
      <c r="AC308" s="35"/>
      <c r="AD308" s="35"/>
      <c r="AE308" s="35"/>
      <c r="AR308" s="189" t="s">
        <v>255</v>
      </c>
      <c r="AT308" s="189" t="s">
        <v>318</v>
      </c>
      <c r="AU308" s="189" t="s">
        <v>84</v>
      </c>
      <c r="AY308" s="18" t="s">
        <v>189</v>
      </c>
      <c r="BE308" s="190">
        <f>IF(O308="základní",K308,0)</f>
        <v>0</v>
      </c>
      <c r="BF308" s="190">
        <f>IF(O308="snížená",K308,0)</f>
        <v>0</v>
      </c>
      <c r="BG308" s="190">
        <f>IF(O308="zákl. přenesená",K308,0)</f>
        <v>0</v>
      </c>
      <c r="BH308" s="190">
        <f>IF(O308="sníž. přenesená",K308,0)</f>
        <v>0</v>
      </c>
      <c r="BI308" s="190">
        <f>IF(O308="nulová",K308,0)</f>
        <v>0</v>
      </c>
      <c r="BJ308" s="18" t="s">
        <v>82</v>
      </c>
      <c r="BK308" s="190">
        <f>ROUND(P308*H308,2)</f>
        <v>0</v>
      </c>
      <c r="BL308" s="18" t="s">
        <v>197</v>
      </c>
      <c r="BM308" s="189" t="s">
        <v>1366</v>
      </c>
    </row>
    <row r="309" spans="1:65" s="2" customFormat="1" ht="11.25">
      <c r="A309" s="35"/>
      <c r="B309" s="36"/>
      <c r="C309" s="37"/>
      <c r="D309" s="191" t="s">
        <v>199</v>
      </c>
      <c r="E309" s="37"/>
      <c r="F309" s="192" t="s">
        <v>1365</v>
      </c>
      <c r="G309" s="37"/>
      <c r="H309" s="37"/>
      <c r="I309" s="193"/>
      <c r="J309" s="193"/>
      <c r="K309" s="37"/>
      <c r="L309" s="37"/>
      <c r="M309" s="40"/>
      <c r="N309" s="194"/>
      <c r="O309" s="195"/>
      <c r="P309" s="65"/>
      <c r="Q309" s="65"/>
      <c r="R309" s="65"/>
      <c r="S309" s="65"/>
      <c r="T309" s="65"/>
      <c r="U309" s="65"/>
      <c r="V309" s="65"/>
      <c r="W309" s="65"/>
      <c r="X309" s="66"/>
      <c r="Y309" s="35"/>
      <c r="Z309" s="35"/>
      <c r="AA309" s="35"/>
      <c r="AB309" s="35"/>
      <c r="AC309" s="35"/>
      <c r="AD309" s="35"/>
      <c r="AE309" s="35"/>
      <c r="AT309" s="18" t="s">
        <v>199</v>
      </c>
      <c r="AU309" s="18" t="s">
        <v>84</v>
      </c>
    </row>
    <row r="310" spans="1:65" s="12" customFormat="1" ht="22.9" customHeight="1">
      <c r="B310" s="160"/>
      <c r="C310" s="161"/>
      <c r="D310" s="162" t="s">
        <v>73</v>
      </c>
      <c r="E310" s="175" t="s">
        <v>1367</v>
      </c>
      <c r="F310" s="175" t="s">
        <v>1368</v>
      </c>
      <c r="G310" s="161"/>
      <c r="H310" s="161"/>
      <c r="I310" s="164"/>
      <c r="J310" s="164"/>
      <c r="K310" s="176">
        <f>BK310</f>
        <v>0</v>
      </c>
      <c r="L310" s="161"/>
      <c r="M310" s="166"/>
      <c r="N310" s="167"/>
      <c r="O310" s="168"/>
      <c r="P310" s="168"/>
      <c r="Q310" s="169">
        <f>SUM(Q311:Q363)</f>
        <v>0</v>
      </c>
      <c r="R310" s="169">
        <f>SUM(R311:R363)</f>
        <v>0</v>
      </c>
      <c r="S310" s="168"/>
      <c r="T310" s="170">
        <f>SUM(T311:T363)</f>
        <v>0</v>
      </c>
      <c r="U310" s="168"/>
      <c r="V310" s="170">
        <f>SUM(V311:V363)</f>
        <v>0</v>
      </c>
      <c r="W310" s="168"/>
      <c r="X310" s="171">
        <f>SUM(X311:X363)</f>
        <v>0</v>
      </c>
      <c r="AR310" s="172" t="s">
        <v>82</v>
      </c>
      <c r="AT310" s="173" t="s">
        <v>73</v>
      </c>
      <c r="AU310" s="173" t="s">
        <v>82</v>
      </c>
      <c r="AY310" s="172" t="s">
        <v>189</v>
      </c>
      <c r="BK310" s="174">
        <f>SUM(BK311:BK363)</f>
        <v>0</v>
      </c>
    </row>
    <row r="311" spans="1:65" s="2" customFormat="1" ht="16.5" customHeight="1">
      <c r="A311" s="35"/>
      <c r="B311" s="36"/>
      <c r="C311" s="231" t="s">
        <v>445</v>
      </c>
      <c r="D311" s="231" t="s">
        <v>318</v>
      </c>
      <c r="E311" s="232" t="s">
        <v>1369</v>
      </c>
      <c r="F311" s="233" t="s">
        <v>1370</v>
      </c>
      <c r="G311" s="234" t="s">
        <v>305</v>
      </c>
      <c r="H311" s="235">
        <v>1</v>
      </c>
      <c r="I311" s="236"/>
      <c r="J311" s="237"/>
      <c r="K311" s="238">
        <f>ROUND(P311*H311,2)</f>
        <v>0</v>
      </c>
      <c r="L311" s="233" t="s">
        <v>20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255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197</v>
      </c>
      <c r="BM311" s="189" t="s">
        <v>1371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1370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82</v>
      </c>
      <c r="G314" s="209"/>
      <c r="H314" s="212">
        <v>1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451</v>
      </c>
      <c r="D316" s="177" t="s">
        <v>192</v>
      </c>
      <c r="E316" s="178" t="s">
        <v>1372</v>
      </c>
      <c r="F316" s="179" t="s">
        <v>1373</v>
      </c>
      <c r="G316" s="180" t="s">
        <v>357</v>
      </c>
      <c r="H316" s="181">
        <v>8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1374</v>
      </c>
    </row>
    <row r="317" spans="1:65" s="2" customFormat="1" ht="19.5">
      <c r="A317" s="35"/>
      <c r="B317" s="36"/>
      <c r="C317" s="37"/>
      <c r="D317" s="191" t="s">
        <v>199</v>
      </c>
      <c r="E317" s="37"/>
      <c r="F317" s="192" t="s">
        <v>1375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1376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255</v>
      </c>
      <c r="G320" s="209"/>
      <c r="H320" s="212">
        <v>8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8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1.75" customHeight="1">
      <c r="A322" s="35"/>
      <c r="B322" s="36"/>
      <c r="C322" s="231" t="s">
        <v>459</v>
      </c>
      <c r="D322" s="231" t="s">
        <v>318</v>
      </c>
      <c r="E322" s="232" t="s">
        <v>1381</v>
      </c>
      <c r="F322" s="233" t="s">
        <v>1382</v>
      </c>
      <c r="G322" s="234" t="s">
        <v>357</v>
      </c>
      <c r="H322" s="235">
        <v>8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1383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1382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1246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255</v>
      </c>
      <c r="G326" s="209"/>
      <c r="H326" s="212">
        <v>8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8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4.2" customHeight="1">
      <c r="A328" s="35"/>
      <c r="B328" s="36"/>
      <c r="C328" s="177" t="s">
        <v>463</v>
      </c>
      <c r="D328" s="177" t="s">
        <v>192</v>
      </c>
      <c r="E328" s="178" t="s">
        <v>1384</v>
      </c>
      <c r="F328" s="179" t="s">
        <v>1385</v>
      </c>
      <c r="G328" s="180" t="s">
        <v>357</v>
      </c>
      <c r="H328" s="181">
        <v>40</v>
      </c>
      <c r="I328" s="182"/>
      <c r="J328" s="182"/>
      <c r="K328" s="183">
        <f>ROUND(P328*H328,2)</f>
        <v>0</v>
      </c>
      <c r="L328" s="179" t="s">
        <v>1239</v>
      </c>
      <c r="M328" s="40"/>
      <c r="N328" s="184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197</v>
      </c>
      <c r="AT328" s="189" t="s">
        <v>192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1386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1387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1.25">
      <c r="A330" s="35"/>
      <c r="B330" s="36"/>
      <c r="C330" s="37"/>
      <c r="D330" s="196" t="s">
        <v>201</v>
      </c>
      <c r="E330" s="37"/>
      <c r="F330" s="197" t="s">
        <v>1388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201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451</v>
      </c>
      <c r="G332" s="209"/>
      <c r="H332" s="212">
        <v>40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40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1389</v>
      </c>
      <c r="F334" s="233" t="s">
        <v>1390</v>
      </c>
      <c r="G334" s="234" t="s">
        <v>357</v>
      </c>
      <c r="H334" s="235">
        <v>40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1391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1390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1246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451</v>
      </c>
      <c r="G338" s="209"/>
      <c r="H338" s="212">
        <v>40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40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4.2" customHeight="1">
      <c r="A340" s="35"/>
      <c r="B340" s="36"/>
      <c r="C340" s="177" t="s">
        <v>474</v>
      </c>
      <c r="D340" s="177" t="s">
        <v>192</v>
      </c>
      <c r="E340" s="178" t="s">
        <v>1392</v>
      </c>
      <c r="F340" s="179" t="s">
        <v>1393</v>
      </c>
      <c r="G340" s="180" t="s">
        <v>305</v>
      </c>
      <c r="H340" s="181">
        <v>1</v>
      </c>
      <c r="I340" s="182"/>
      <c r="J340" s="182"/>
      <c r="K340" s="183">
        <f>ROUND(P340*H340,2)</f>
        <v>0</v>
      </c>
      <c r="L340" s="179" t="s">
        <v>1239</v>
      </c>
      <c r="M340" s="40"/>
      <c r="N340" s="184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197</v>
      </c>
      <c r="AT340" s="189" t="s">
        <v>192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1394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1395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1.25">
      <c r="A342" s="35"/>
      <c r="B342" s="36"/>
      <c r="C342" s="37"/>
      <c r="D342" s="196" t="s">
        <v>201</v>
      </c>
      <c r="E342" s="37"/>
      <c r="F342" s="197" t="s">
        <v>1396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201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82</v>
      </c>
      <c r="G344" s="209"/>
      <c r="H344" s="212">
        <v>1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1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16.5" customHeight="1">
      <c r="A346" s="35"/>
      <c r="B346" s="36"/>
      <c r="C346" s="231" t="s">
        <v>486</v>
      </c>
      <c r="D346" s="231" t="s">
        <v>318</v>
      </c>
      <c r="E346" s="232" t="s">
        <v>1397</v>
      </c>
      <c r="F346" s="233" t="s">
        <v>1398</v>
      </c>
      <c r="G346" s="234" t="s">
        <v>305</v>
      </c>
      <c r="H346" s="235">
        <v>1</v>
      </c>
      <c r="I346" s="236"/>
      <c r="J346" s="237"/>
      <c r="K346" s="238">
        <f>ROUND(P346*H346,2)</f>
        <v>0</v>
      </c>
      <c r="L346" s="233" t="s">
        <v>20</v>
      </c>
      <c r="M346" s="239"/>
      <c r="N346" s="240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255</v>
      </c>
      <c r="AT346" s="189" t="s">
        <v>318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1399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1398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9.5">
      <c r="A348" s="35"/>
      <c r="B348" s="36"/>
      <c r="C348" s="37"/>
      <c r="D348" s="191" t="s">
        <v>569</v>
      </c>
      <c r="E348" s="37"/>
      <c r="F348" s="245" t="s">
        <v>1279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569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1400</v>
      </c>
      <c r="F352" s="233" t="s">
        <v>1401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1402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1401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16.5" customHeight="1">
      <c r="A358" s="35"/>
      <c r="B358" s="36"/>
      <c r="C358" s="231" t="s">
        <v>504</v>
      </c>
      <c r="D358" s="231" t="s">
        <v>318</v>
      </c>
      <c r="E358" s="232" t="s">
        <v>1403</v>
      </c>
      <c r="F358" s="233" t="s">
        <v>1404</v>
      </c>
      <c r="G358" s="234" t="s">
        <v>305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1405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1404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1279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1575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1.2300000000000001E-4</v>
      </c>
      <c r="W373" s="168"/>
      <c r="X373" s="171">
        <f>X374+X383</f>
        <v>5.7500000000000008E-3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1.2300000000000001E-4</v>
      </c>
      <c r="W374" s="168"/>
      <c r="X374" s="171">
        <f>SUM(X375:X382)</f>
        <v>5.7500000000000008E-3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4.95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9.9000000000000008E-5</v>
      </c>
      <c r="W375" s="187">
        <v>1E-3</v>
      </c>
      <c r="X375" s="188">
        <f>W375*H375</f>
        <v>4.9500000000000004E-3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1576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1577</v>
      </c>
      <c r="G378" s="209"/>
      <c r="H378" s="212">
        <v>4.95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0.4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2.4000000000000001E-5</v>
      </c>
      <c r="W379" s="187">
        <v>2E-3</v>
      </c>
      <c r="X379" s="188">
        <f>W379*H379</f>
        <v>8.0000000000000004E-4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1578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1579</v>
      </c>
      <c r="G382" s="209"/>
      <c r="H382" s="212">
        <v>0.4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6.0000000000000001E-3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1580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6.0000000000000001E-3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1581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6.0000000000000001E-3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1582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3.5999999999999997E-2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1583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1584</v>
      </c>
      <c r="G396" s="209"/>
      <c r="H396" s="212">
        <v>3.5999999999999997E-2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6.0000000000000001E-3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1585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1.9390000000000001E-2</v>
      </c>
      <c r="W400" s="168"/>
      <c r="X400" s="171">
        <f>X401</f>
        <v>0.24200000000000005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1.9390000000000001E-2</v>
      </c>
      <c r="W401" s="168"/>
      <c r="X401" s="171">
        <f>SUM(X402:X445)</f>
        <v>0.24200000000000005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68</v>
      </c>
      <c r="I402" s="182"/>
      <c r="J402" s="182"/>
      <c r="K402" s="183">
        <f>ROUND(P402*H402,2)</f>
        <v>0</v>
      </c>
      <c r="L402" s="179" t="s">
        <v>1239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1.0199999999999999E-2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1586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1467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13</v>
      </c>
      <c r="I405" s="182"/>
      <c r="J405" s="182"/>
      <c r="K405" s="183">
        <f>ROUND(P405*H405,2)</f>
        <v>0</v>
      </c>
      <c r="L405" s="179" t="s">
        <v>1239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3.3799999999999998E-3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1587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1473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1588</v>
      </c>
      <c r="F408" s="179" t="s">
        <v>1589</v>
      </c>
      <c r="G408" s="180" t="s">
        <v>357</v>
      </c>
      <c r="H408" s="181">
        <v>13</v>
      </c>
      <c r="I408" s="182"/>
      <c r="J408" s="182"/>
      <c r="K408" s="183">
        <f>ROUND(P408*H408,2)</f>
        <v>0</v>
      </c>
      <c r="L408" s="179" t="s">
        <v>1239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3.5E-4</v>
      </c>
      <c r="V408" s="187">
        <f>U408*H408</f>
        <v>4.5500000000000002E-3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1590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1591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1592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1474</v>
      </c>
      <c r="D411" s="177" t="s">
        <v>192</v>
      </c>
      <c r="E411" s="178" t="s">
        <v>1475</v>
      </c>
      <c r="F411" s="179" t="s">
        <v>1476</v>
      </c>
      <c r="G411" s="180" t="s">
        <v>357</v>
      </c>
      <c r="H411" s="181">
        <v>3</v>
      </c>
      <c r="I411" s="182"/>
      <c r="J411" s="182"/>
      <c r="K411" s="183">
        <f>ROUND(P411*H411,2)</f>
        <v>0</v>
      </c>
      <c r="L411" s="179" t="s">
        <v>1239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4.2000000000000002E-4</v>
      </c>
      <c r="V411" s="187">
        <f>U411*H411</f>
        <v>1.2600000000000001E-3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1593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1478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1479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68</v>
      </c>
      <c r="I414" s="182"/>
      <c r="J414" s="182"/>
      <c r="K414" s="183">
        <f>ROUND(P414*H414,2)</f>
        <v>0</v>
      </c>
      <c r="L414" s="179" t="s">
        <v>1239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0.13600000000000001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1594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1491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13</v>
      </c>
      <c r="I417" s="182"/>
      <c r="J417" s="182"/>
      <c r="K417" s="183">
        <f>ROUND(P417*H417,2)</f>
        <v>0</v>
      </c>
      <c r="L417" s="179" t="s">
        <v>1239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3.9E-2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1595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1496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1596</v>
      </c>
      <c r="F420" s="179" t="s">
        <v>1597</v>
      </c>
      <c r="G420" s="180" t="s">
        <v>357</v>
      </c>
      <c r="H420" s="181">
        <v>13</v>
      </c>
      <c r="I420" s="182"/>
      <c r="J420" s="182"/>
      <c r="K420" s="183">
        <f>ROUND(P420*H420,2)</f>
        <v>0</v>
      </c>
      <c r="L420" s="179" t="s">
        <v>1239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4.0000000000000001E-3</v>
      </c>
      <c r="X420" s="188">
        <f>W420*H420</f>
        <v>5.2000000000000005E-2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1598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1599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1600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.2" customHeight="1">
      <c r="A423" s="35"/>
      <c r="B423" s="36"/>
      <c r="C423" s="177" t="s">
        <v>1497</v>
      </c>
      <c r="D423" s="177" t="s">
        <v>192</v>
      </c>
      <c r="E423" s="178" t="s">
        <v>1498</v>
      </c>
      <c r="F423" s="179" t="s">
        <v>1499</v>
      </c>
      <c r="G423" s="180" t="s">
        <v>357</v>
      </c>
      <c r="H423" s="181">
        <v>3</v>
      </c>
      <c r="I423" s="182"/>
      <c r="J423" s="182"/>
      <c r="K423" s="183">
        <f>ROUND(P423*H423,2)</f>
        <v>0</v>
      </c>
      <c r="L423" s="179" t="s">
        <v>1239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5.0000000000000001E-3</v>
      </c>
      <c r="X423" s="188">
        <f>W423*H423</f>
        <v>1.4999999999999999E-2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1601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1501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1502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0.24199999999999999</v>
      </c>
      <c r="I426" s="182"/>
      <c r="J426" s="182"/>
      <c r="K426" s="183">
        <f>ROUND(P426*H426,2)</f>
        <v>0</v>
      </c>
      <c r="L426" s="179" t="s">
        <v>1239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1602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1514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0.48399999999999999</v>
      </c>
      <c r="I429" s="182"/>
      <c r="J429" s="182"/>
      <c r="K429" s="183">
        <f>ROUND(P429*H429,2)</f>
        <v>0</v>
      </c>
      <c r="L429" s="179" t="s">
        <v>1239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1603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1520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1604</v>
      </c>
      <c r="G432" s="209"/>
      <c r="H432" s="212">
        <v>0.48399999999999999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0.24199999999999999</v>
      </c>
      <c r="I433" s="182"/>
      <c r="J433" s="182"/>
      <c r="K433" s="183">
        <f>ROUND(P433*H433,2)</f>
        <v>0</v>
      </c>
      <c r="L433" s="179" t="s">
        <v>1239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1605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1527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1.452</v>
      </c>
      <c r="I436" s="182"/>
      <c r="J436" s="182"/>
      <c r="K436" s="183">
        <f>ROUND(P436*H436,2)</f>
        <v>0</v>
      </c>
      <c r="L436" s="179" t="s">
        <v>1239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1606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1533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1607</v>
      </c>
      <c r="G439" s="209"/>
      <c r="H439" s="212">
        <v>1.452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0.24199999999999999</v>
      </c>
      <c r="I440" s="182"/>
      <c r="J440" s="182"/>
      <c r="K440" s="183">
        <f>ROUND(P440*H440,2)</f>
        <v>0</v>
      </c>
      <c r="L440" s="179" t="s">
        <v>1239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1608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1539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1.9E-2</v>
      </c>
      <c r="I443" s="182"/>
      <c r="J443" s="182"/>
      <c r="K443" s="183">
        <f>ROUND(P443*H443,2)</f>
        <v>0</v>
      </c>
      <c r="L443" s="179" t="s">
        <v>1239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1609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1545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LQICehdz25FGP8ykH6ScJtM5Ptgiovvoi4gvxVaeVCmH0JHX1M476ZUtqXze2yM7csm6mbY64HYOpSbnraDZxg==" saltValue="lch/p8WatsqTv1SP5/rQCEnUVwdxBzcMVzZDv7rxuT3SSFmYusqz8gZOek64H8U0ELfpb2UQ0sQ0tSTmNKGrSw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9" r:id="rId2"/>
    <hyperlink ref="F131" r:id="rId3"/>
    <hyperlink ref="F143" r:id="rId4"/>
    <hyperlink ref="F149" r:id="rId5"/>
    <hyperlink ref="F179" r:id="rId6"/>
    <hyperlink ref="F191" r:id="rId7"/>
    <hyperlink ref="F203" r:id="rId8"/>
    <hyperlink ref="F251" r:id="rId9"/>
    <hyperlink ref="F263" r:id="rId10"/>
    <hyperlink ref="F275" r:id="rId11"/>
    <hyperlink ref="F287" r:id="rId12"/>
    <hyperlink ref="F305" r:id="rId13"/>
    <hyperlink ref="F318" r:id="rId14"/>
    <hyperlink ref="F330" r:id="rId15"/>
    <hyperlink ref="F342" r:id="rId16"/>
    <hyperlink ref="F368" r:id="rId17"/>
    <hyperlink ref="F377" r:id="rId18"/>
    <hyperlink ref="F381" r:id="rId19"/>
    <hyperlink ref="F386" r:id="rId20"/>
    <hyperlink ref="F389" r:id="rId21"/>
    <hyperlink ref="F392" r:id="rId22"/>
    <hyperlink ref="F395" r:id="rId23"/>
    <hyperlink ref="F399" r:id="rId24"/>
    <hyperlink ref="F404" r:id="rId25"/>
    <hyperlink ref="F407" r:id="rId26"/>
    <hyperlink ref="F410" r:id="rId27"/>
    <hyperlink ref="F413" r:id="rId28"/>
    <hyperlink ref="F416" r:id="rId29"/>
    <hyperlink ref="F419" r:id="rId30"/>
    <hyperlink ref="F422" r:id="rId31"/>
    <hyperlink ref="F425" r:id="rId32"/>
    <hyperlink ref="F428" r:id="rId33"/>
    <hyperlink ref="F431" r:id="rId34"/>
    <hyperlink ref="F435" r:id="rId35"/>
    <hyperlink ref="F438" r:id="rId36"/>
    <hyperlink ref="F442" r:id="rId37"/>
    <hyperlink ref="F445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5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1610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ROUND((SUM(BE91:BE571)),  2)</f>
        <v>0</v>
      </c>
      <c r="G35" s="35"/>
      <c r="H35" s="35"/>
      <c r="I35" s="120">
        <v>0.21</v>
      </c>
      <c r="J35" s="35"/>
      <c r="K35" s="115">
        <f>ROUND(((SUM(BE91:BE571))*I35),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ROUND((SUM(BF91:BF571)),  2)</f>
        <v>0</v>
      </c>
      <c r="G36" s="35"/>
      <c r="H36" s="35"/>
      <c r="I36" s="120">
        <v>0.15</v>
      </c>
      <c r="J36" s="35"/>
      <c r="K36" s="115">
        <f>ROUND(((SUM(BF91:BF571))*I36),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ROUND((SUM(BG91:BG571)),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ROUND((SUM(BH91:BH571)),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ROUND((SUM(BI91:BI571)),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14 - elektroinstalace místnost č. 3 (301, 302, 303)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Q322</f>
        <v>0</v>
      </c>
      <c r="J64" s="146">
        <f>R322</f>
        <v>0</v>
      </c>
      <c r="K64" s="146">
        <f>K322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Q454</f>
        <v>0</v>
      </c>
      <c r="J65" s="146">
        <f>R454</f>
        <v>0</v>
      </c>
      <c r="K65" s="146">
        <f>K454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Q455</f>
        <v>0</v>
      </c>
      <c r="J66" s="146">
        <f>R455</f>
        <v>0</v>
      </c>
      <c r="K66" s="146">
        <f>K455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Q463</f>
        <v>0</v>
      </c>
      <c r="J67" s="140">
        <f>R463</f>
        <v>0</v>
      </c>
      <c r="K67" s="140">
        <f>K463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Q464</f>
        <v>0</v>
      </c>
      <c r="J68" s="146">
        <f>R464</f>
        <v>0</v>
      </c>
      <c r="K68" s="146">
        <f>K464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Q481</f>
        <v>0</v>
      </c>
      <c r="J69" s="146">
        <f>R481</f>
        <v>0</v>
      </c>
      <c r="K69" s="146">
        <f>K481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Q501</f>
        <v>0</v>
      </c>
      <c r="J70" s="140">
        <f>R501</f>
        <v>0</v>
      </c>
      <c r="K70" s="140">
        <f>K501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Q502</f>
        <v>0</v>
      </c>
      <c r="J71" s="146">
        <f>R502</f>
        <v>0</v>
      </c>
      <c r="K71" s="146">
        <f>K502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14 - elektroinstalace místnost č. 3 (301, 302, 303)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Q92+Q463+Q501</f>
        <v>0</v>
      </c>
      <c r="R91" s="156">
        <f>R92+R463+R501</f>
        <v>0</v>
      </c>
      <c r="S91" s="73"/>
      <c r="T91" s="157">
        <f>T92+T463+T501</f>
        <v>0</v>
      </c>
      <c r="U91" s="73"/>
      <c r="V91" s="157">
        <f>V92+V463+V501</f>
        <v>6.4213499999999993E-2</v>
      </c>
      <c r="W91" s="73"/>
      <c r="X91" s="158">
        <f>X92+X463+X501</f>
        <v>0.77073000000000003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BK92+BK463+BK501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Q93+Q322+Q454</f>
        <v>0</v>
      </c>
      <c r="R92" s="169">
        <f>R93+R322+R454</f>
        <v>0</v>
      </c>
      <c r="S92" s="168"/>
      <c r="T92" s="170">
        <f>T93+T322+T454</f>
        <v>0</v>
      </c>
      <c r="U92" s="168"/>
      <c r="V92" s="170">
        <f>V93+V322+V454</f>
        <v>0</v>
      </c>
      <c r="W92" s="168"/>
      <c r="X92" s="171">
        <f>X93+X322+X454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BK93+BK322+BK454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SUM(Q94:Q321)</f>
        <v>0</v>
      </c>
      <c r="R93" s="169">
        <f>SUM(R94:R321)</f>
        <v>0</v>
      </c>
      <c r="S93" s="168"/>
      <c r="T93" s="170">
        <f>SUM(T94:T321)</f>
        <v>0</v>
      </c>
      <c r="U93" s="168"/>
      <c r="V93" s="170">
        <f>SUM(V94:V321)</f>
        <v>0</v>
      </c>
      <c r="W93" s="168"/>
      <c r="X93" s="171">
        <f>SUM(X94:X321)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SUM(BK94:BK321)</f>
        <v>0</v>
      </c>
    </row>
    <row r="94" spans="1:65" s="2" customFormat="1" ht="16.5" customHeight="1">
      <c r="A94" s="35"/>
      <c r="B94" s="36"/>
      <c r="C94" s="231" t="s">
        <v>82</v>
      </c>
      <c r="D94" s="231" t="s">
        <v>318</v>
      </c>
      <c r="E94" s="232" t="s">
        <v>1611</v>
      </c>
      <c r="F94" s="233" t="s">
        <v>1612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1612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1613</v>
      </c>
      <c r="F99" s="179" t="s">
        <v>1614</v>
      </c>
      <c r="G99" s="180" t="s">
        <v>305</v>
      </c>
      <c r="H99" s="181">
        <v>1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1615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1616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1617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82</v>
      </c>
      <c r="G103" s="209"/>
      <c r="H103" s="212">
        <v>1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231" t="s">
        <v>222</v>
      </c>
      <c r="D105" s="231" t="s">
        <v>318</v>
      </c>
      <c r="E105" s="232" t="s">
        <v>1618</v>
      </c>
      <c r="F105" s="233" t="s">
        <v>1619</v>
      </c>
      <c r="G105" s="234" t="s">
        <v>305</v>
      </c>
      <c r="H105" s="235">
        <v>1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1620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1619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1621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82</v>
      </c>
      <c r="G109" s="209"/>
      <c r="H109" s="212">
        <v>1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1622</v>
      </c>
      <c r="F111" s="179" t="s">
        <v>1623</v>
      </c>
      <c r="G111" s="180" t="s">
        <v>357</v>
      </c>
      <c r="H111" s="181">
        <v>15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1624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1625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1626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9</v>
      </c>
      <c r="G115" s="209"/>
      <c r="H115" s="212">
        <v>15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15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1627</v>
      </c>
      <c r="F117" s="179" t="s">
        <v>1628</v>
      </c>
      <c r="G117" s="180" t="s">
        <v>357</v>
      </c>
      <c r="H117" s="181">
        <v>18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1629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1630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1631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132</v>
      </c>
      <c r="G121" s="209"/>
      <c r="H121" s="212">
        <v>18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18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1632</v>
      </c>
      <c r="F123" s="233" t="s">
        <v>1633</v>
      </c>
      <c r="G123" s="234" t="s">
        <v>357</v>
      </c>
      <c r="H123" s="235">
        <v>59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1634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1633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1635</v>
      </c>
      <c r="G127" s="209"/>
      <c r="H127" s="212">
        <v>59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59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1247</v>
      </c>
      <c r="F129" s="179" t="s">
        <v>1248</v>
      </c>
      <c r="G129" s="180" t="s">
        <v>357</v>
      </c>
      <c r="H129" s="181">
        <v>38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1249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1250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1251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439</v>
      </c>
      <c r="G133" s="209"/>
      <c r="H133" s="212">
        <v>38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38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1253</v>
      </c>
      <c r="F135" s="233" t="s">
        <v>1254</v>
      </c>
      <c r="G135" s="234" t="s">
        <v>357</v>
      </c>
      <c r="H135" s="235">
        <v>38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1255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1254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439</v>
      </c>
      <c r="G139" s="209"/>
      <c r="H139" s="212">
        <v>38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38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1256</v>
      </c>
      <c r="F141" s="179" t="s">
        <v>1257</v>
      </c>
      <c r="G141" s="180" t="s">
        <v>357</v>
      </c>
      <c r="H141" s="181">
        <v>201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1258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1259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1260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1636</v>
      </c>
      <c r="G145" s="209"/>
      <c r="H145" s="212">
        <v>201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201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1262</v>
      </c>
      <c r="F147" s="233" t="s">
        <v>1263</v>
      </c>
      <c r="G147" s="234" t="s">
        <v>357</v>
      </c>
      <c r="H147" s="235">
        <v>140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1264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1263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1246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1637</v>
      </c>
      <c r="G151" s="209"/>
      <c r="H151" s="212">
        <v>140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140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16.5" customHeight="1">
      <c r="A153" s="35"/>
      <c r="B153" s="36"/>
      <c r="C153" s="231" t="s">
        <v>112</v>
      </c>
      <c r="D153" s="231" t="s">
        <v>318</v>
      </c>
      <c r="E153" s="232" t="s">
        <v>1638</v>
      </c>
      <c r="F153" s="233" t="s">
        <v>1639</v>
      </c>
      <c r="G153" s="234" t="s">
        <v>357</v>
      </c>
      <c r="H153" s="235">
        <v>61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1640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1639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1246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1474</v>
      </c>
      <c r="G157" s="209"/>
      <c r="H157" s="212">
        <v>61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61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1641</v>
      </c>
      <c r="F159" s="179" t="s">
        <v>1642</v>
      </c>
      <c r="G159" s="180" t="s">
        <v>305</v>
      </c>
      <c r="H159" s="181">
        <v>20</v>
      </c>
      <c r="I159" s="182"/>
      <c r="J159" s="182"/>
      <c r="K159" s="183">
        <f>ROUND(P159*H159,2)</f>
        <v>0</v>
      </c>
      <c r="L159" s="179" t="s">
        <v>1239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1643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1644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1645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138</v>
      </c>
      <c r="G163" s="209"/>
      <c r="H163" s="212">
        <v>20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20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1265</v>
      </c>
      <c r="F165" s="179" t="s">
        <v>1266</v>
      </c>
      <c r="G165" s="180" t="s">
        <v>305</v>
      </c>
      <c r="H165" s="181">
        <v>21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1267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1268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1269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</v>
      </c>
      <c r="G169" s="209"/>
      <c r="H169" s="212">
        <v>21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">
      <c r="A171" s="35"/>
      <c r="B171" s="36"/>
      <c r="C171" s="177" t="s">
        <v>121</v>
      </c>
      <c r="D171" s="177" t="s">
        <v>192</v>
      </c>
      <c r="E171" s="178" t="s">
        <v>1646</v>
      </c>
      <c r="F171" s="179" t="s">
        <v>1647</v>
      </c>
      <c r="G171" s="180" t="s">
        <v>305</v>
      </c>
      <c r="H171" s="181">
        <v>2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1648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1649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1650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84</v>
      </c>
      <c r="G175" s="209"/>
      <c r="H175" s="212">
        <v>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24">
      <c r="A177" s="35"/>
      <c r="B177" s="36"/>
      <c r="C177" s="177" t="s">
        <v>9</v>
      </c>
      <c r="D177" s="177" t="s">
        <v>192</v>
      </c>
      <c r="E177" s="178" t="s">
        <v>1651</v>
      </c>
      <c r="F177" s="179" t="s">
        <v>1652</v>
      </c>
      <c r="G177" s="180" t="s">
        <v>305</v>
      </c>
      <c r="H177" s="181">
        <v>1</v>
      </c>
      <c r="I177" s="182"/>
      <c r="J177" s="182"/>
      <c r="K177" s="183">
        <f>ROUND(P177*H177,2)</f>
        <v>0</v>
      </c>
      <c r="L177" s="179" t="s">
        <v>1239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197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1653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1654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1655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1656</v>
      </c>
      <c r="F183" s="233" t="s">
        <v>1657</v>
      </c>
      <c r="G183" s="234" t="s">
        <v>305</v>
      </c>
      <c r="H183" s="235">
        <v>3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1658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1657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1659</v>
      </c>
      <c r="G187" s="209"/>
      <c r="H187" s="212">
        <v>3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3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177" t="s">
        <v>129</v>
      </c>
      <c r="D189" s="177" t="s">
        <v>192</v>
      </c>
      <c r="E189" s="178" t="s">
        <v>1660</v>
      </c>
      <c r="F189" s="179" t="s">
        <v>1661</v>
      </c>
      <c r="G189" s="180" t="s">
        <v>305</v>
      </c>
      <c r="H189" s="181">
        <v>2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1662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1663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1664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1270</v>
      </c>
      <c r="F195" s="179" t="s">
        <v>1271</v>
      </c>
      <c r="G195" s="180" t="s">
        <v>305</v>
      </c>
      <c r="H195" s="181">
        <v>3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1272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1273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1274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222</v>
      </c>
      <c r="G199" s="209"/>
      <c r="H199" s="212">
        <v>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3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1665</v>
      </c>
      <c r="F201" s="233" t="s">
        <v>1666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1667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1666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231" t="s">
        <v>138</v>
      </c>
      <c r="D207" s="231" t="s">
        <v>318</v>
      </c>
      <c r="E207" s="232" t="s">
        <v>1555</v>
      </c>
      <c r="F207" s="233" t="s">
        <v>1556</v>
      </c>
      <c r="G207" s="234" t="s">
        <v>305</v>
      </c>
      <c r="H207" s="235">
        <v>3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1557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1556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222</v>
      </c>
      <c r="G211" s="209"/>
      <c r="H211" s="212">
        <v>3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3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24">
      <c r="A213" s="35"/>
      <c r="B213" s="36"/>
      <c r="C213" s="177" t="s">
        <v>8</v>
      </c>
      <c r="D213" s="177" t="s">
        <v>192</v>
      </c>
      <c r="E213" s="178" t="s">
        <v>1298</v>
      </c>
      <c r="F213" s="179" t="s">
        <v>1299</v>
      </c>
      <c r="G213" s="180" t="s">
        <v>305</v>
      </c>
      <c r="H213" s="181">
        <v>1</v>
      </c>
      <c r="I213" s="182"/>
      <c r="J213" s="182"/>
      <c r="K213" s="183">
        <f>ROUND(P213*H213,2)</f>
        <v>0</v>
      </c>
      <c r="L213" s="179" t="s">
        <v>1239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197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1300</v>
      </c>
    </row>
    <row r="214" spans="1:65" s="2" customFormat="1" ht="19.5">
      <c r="A214" s="35"/>
      <c r="B214" s="36"/>
      <c r="C214" s="37"/>
      <c r="D214" s="191" t="s">
        <v>199</v>
      </c>
      <c r="E214" s="37"/>
      <c r="F214" s="192" t="s">
        <v>1301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1302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231" t="s">
        <v>143</v>
      </c>
      <c r="D219" s="231" t="s">
        <v>318</v>
      </c>
      <c r="E219" s="232" t="s">
        <v>1303</v>
      </c>
      <c r="F219" s="233" t="s">
        <v>1304</v>
      </c>
      <c r="G219" s="234" t="s">
        <v>1296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1305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1304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177" t="s">
        <v>340</v>
      </c>
      <c r="D225" s="177" t="s">
        <v>192</v>
      </c>
      <c r="E225" s="178" t="s">
        <v>1668</v>
      </c>
      <c r="F225" s="179" t="s">
        <v>1669</v>
      </c>
      <c r="G225" s="180" t="s">
        <v>305</v>
      </c>
      <c r="H225" s="181">
        <v>4</v>
      </c>
      <c r="I225" s="182"/>
      <c r="J225" s="182"/>
      <c r="K225" s="183">
        <f>ROUND(P225*H225,2)</f>
        <v>0</v>
      </c>
      <c r="L225" s="179" t="s">
        <v>1239</v>
      </c>
      <c r="M225" s="40"/>
      <c r="N225" s="184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197</v>
      </c>
      <c r="AT225" s="189" t="s">
        <v>192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1670</v>
      </c>
    </row>
    <row r="226" spans="1:65" s="2" customFormat="1" ht="19.5">
      <c r="A226" s="35"/>
      <c r="B226" s="36"/>
      <c r="C226" s="37"/>
      <c r="D226" s="191" t="s">
        <v>199</v>
      </c>
      <c r="E226" s="37"/>
      <c r="F226" s="192" t="s">
        <v>1671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1.25">
      <c r="A227" s="35"/>
      <c r="B227" s="36"/>
      <c r="C227" s="37"/>
      <c r="D227" s="196" t="s">
        <v>201</v>
      </c>
      <c r="E227" s="37"/>
      <c r="F227" s="197" t="s">
        <v>1672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201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197</v>
      </c>
      <c r="G229" s="209"/>
      <c r="H229" s="212">
        <v>4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4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1673</v>
      </c>
      <c r="F231" s="233" t="s">
        <v>1674</v>
      </c>
      <c r="G231" s="234" t="s">
        <v>305</v>
      </c>
      <c r="H231" s="235">
        <v>4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1675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1674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197</v>
      </c>
      <c r="G235" s="209"/>
      <c r="H235" s="212">
        <v>4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4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1676</v>
      </c>
      <c r="F237" s="233" t="s">
        <v>1677</v>
      </c>
      <c r="G237" s="234" t="s">
        <v>305</v>
      </c>
      <c r="H237" s="235">
        <v>4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1678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1677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197</v>
      </c>
      <c r="G241" s="209"/>
      <c r="H241" s="212">
        <v>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1317</v>
      </c>
      <c r="F243" s="233" t="s">
        <v>1318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1319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16.5" customHeight="1">
      <c r="A249" s="35"/>
      <c r="B249" s="36"/>
      <c r="C249" s="231" t="s">
        <v>368</v>
      </c>
      <c r="D249" s="231" t="s">
        <v>318</v>
      </c>
      <c r="E249" s="232" t="s">
        <v>1320</v>
      </c>
      <c r="F249" s="233" t="s">
        <v>1321</v>
      </c>
      <c r="G249" s="234" t="s">
        <v>305</v>
      </c>
      <c r="H249" s="235">
        <v>3</v>
      </c>
      <c r="I249" s="236"/>
      <c r="J249" s="237"/>
      <c r="K249" s="238">
        <f>ROUND(P249*H249,2)</f>
        <v>0</v>
      </c>
      <c r="L249" s="233" t="s">
        <v>20</v>
      </c>
      <c r="M249" s="239"/>
      <c r="N249" s="240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255</v>
      </c>
      <c r="AT249" s="189" t="s">
        <v>318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1322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1321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9.5">
      <c r="A251" s="35"/>
      <c r="B251" s="36"/>
      <c r="C251" s="37"/>
      <c r="D251" s="191" t="s">
        <v>569</v>
      </c>
      <c r="E251" s="37"/>
      <c r="F251" s="245" t="s">
        <v>1279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569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222</v>
      </c>
      <c r="G253" s="209"/>
      <c r="H253" s="212">
        <v>3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3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1323</v>
      </c>
      <c r="F255" s="233" t="s">
        <v>1324</v>
      </c>
      <c r="G255" s="234" t="s">
        <v>305</v>
      </c>
      <c r="H255" s="235">
        <v>2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1325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1324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84</v>
      </c>
      <c r="G259" s="209"/>
      <c r="H259" s="212">
        <v>2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2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1679</v>
      </c>
      <c r="F261" s="179" t="s">
        <v>1680</v>
      </c>
      <c r="G261" s="180" t="s">
        <v>357</v>
      </c>
      <c r="H261" s="181">
        <v>10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1681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1682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1683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109</v>
      </c>
      <c r="G265" s="209"/>
      <c r="H265" s="212">
        <v>10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10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1684</v>
      </c>
      <c r="F267" s="233" t="s">
        <v>1685</v>
      </c>
      <c r="G267" s="234" t="s">
        <v>357</v>
      </c>
      <c r="H267" s="235">
        <v>10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1686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1685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109</v>
      </c>
      <c r="G271" s="209"/>
      <c r="H271" s="212">
        <v>10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10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7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1337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248</v>
      </c>
      <c r="G277" s="209"/>
      <c r="H277" s="212">
        <v>7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7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7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248</v>
      </c>
      <c r="G283" s="209"/>
      <c r="H283" s="212">
        <v>7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7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30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388</v>
      </c>
      <c r="G289" s="209"/>
      <c r="H289" s="212">
        <v>30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30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30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388</v>
      </c>
      <c r="G295" s="209"/>
      <c r="H295" s="212">
        <v>30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30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1687</v>
      </c>
      <c r="F303" s="179" t="s">
        <v>1688</v>
      </c>
      <c r="G303" s="180" t="s">
        <v>305</v>
      </c>
      <c r="H303" s="181">
        <v>1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1689</v>
      </c>
    </row>
    <row r="304" spans="1:65" s="2" customFormat="1" ht="19.5">
      <c r="A304" s="35"/>
      <c r="B304" s="36"/>
      <c r="C304" s="37"/>
      <c r="D304" s="191" t="s">
        <v>199</v>
      </c>
      <c r="E304" s="37"/>
      <c r="F304" s="192" t="s">
        <v>1690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1691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13" customFormat="1" ht="11.25">
      <c r="B306" s="198"/>
      <c r="C306" s="199"/>
      <c r="D306" s="191" t="s">
        <v>203</v>
      </c>
      <c r="E306" s="200" t="s">
        <v>20</v>
      </c>
      <c r="F306" s="201" t="s">
        <v>1236</v>
      </c>
      <c r="G306" s="199"/>
      <c r="H306" s="200" t="s">
        <v>20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203</v>
      </c>
      <c r="AU306" s="207" t="s">
        <v>84</v>
      </c>
      <c r="AV306" s="13" t="s">
        <v>82</v>
      </c>
      <c r="AW306" s="13" t="s">
        <v>5</v>
      </c>
      <c r="AX306" s="13" t="s">
        <v>74</v>
      </c>
      <c r="AY306" s="207" t="s">
        <v>189</v>
      </c>
    </row>
    <row r="307" spans="1:65" s="14" customFormat="1" ht="11.25">
      <c r="B307" s="208"/>
      <c r="C307" s="209"/>
      <c r="D307" s="191" t="s">
        <v>203</v>
      </c>
      <c r="E307" s="210" t="s">
        <v>20</v>
      </c>
      <c r="F307" s="211" t="s">
        <v>82</v>
      </c>
      <c r="G307" s="209"/>
      <c r="H307" s="212">
        <v>1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203</v>
      </c>
      <c r="AU307" s="218" t="s">
        <v>84</v>
      </c>
      <c r="AV307" s="14" t="s">
        <v>84</v>
      </c>
      <c r="AW307" s="14" t="s">
        <v>5</v>
      </c>
      <c r="AX307" s="14" t="s">
        <v>74</v>
      </c>
      <c r="AY307" s="218" t="s">
        <v>189</v>
      </c>
    </row>
    <row r="308" spans="1:65" s="15" customFormat="1" ht="11.25">
      <c r="B308" s="219"/>
      <c r="C308" s="220"/>
      <c r="D308" s="191" t="s">
        <v>203</v>
      </c>
      <c r="E308" s="221" t="s">
        <v>20</v>
      </c>
      <c r="F308" s="222" t="s">
        <v>210</v>
      </c>
      <c r="G308" s="220"/>
      <c r="H308" s="223">
        <v>1</v>
      </c>
      <c r="I308" s="224"/>
      <c r="J308" s="224"/>
      <c r="K308" s="220"/>
      <c r="L308" s="220"/>
      <c r="M308" s="225"/>
      <c r="N308" s="226"/>
      <c r="O308" s="227"/>
      <c r="P308" s="227"/>
      <c r="Q308" s="227"/>
      <c r="R308" s="227"/>
      <c r="S308" s="227"/>
      <c r="T308" s="227"/>
      <c r="U308" s="227"/>
      <c r="V308" s="227"/>
      <c r="W308" s="227"/>
      <c r="X308" s="228"/>
      <c r="AT308" s="229" t="s">
        <v>203</v>
      </c>
      <c r="AU308" s="229" t="s">
        <v>84</v>
      </c>
      <c r="AV308" s="15" t="s">
        <v>197</v>
      </c>
      <c r="AW308" s="15" t="s">
        <v>5</v>
      </c>
      <c r="AX308" s="15" t="s">
        <v>82</v>
      </c>
      <c r="AY308" s="229" t="s">
        <v>189</v>
      </c>
    </row>
    <row r="309" spans="1:65" s="2" customFormat="1" ht="16.5" customHeight="1">
      <c r="A309" s="35"/>
      <c r="B309" s="36"/>
      <c r="C309" s="231" t="s">
        <v>431</v>
      </c>
      <c r="D309" s="231" t="s">
        <v>318</v>
      </c>
      <c r="E309" s="232" t="s">
        <v>1692</v>
      </c>
      <c r="F309" s="233" t="s">
        <v>1693</v>
      </c>
      <c r="G309" s="234" t="s">
        <v>305</v>
      </c>
      <c r="H309" s="235">
        <v>1</v>
      </c>
      <c r="I309" s="236"/>
      <c r="J309" s="237"/>
      <c r="K309" s="238">
        <f>ROUND(P309*H309,2)</f>
        <v>0</v>
      </c>
      <c r="L309" s="233" t="s">
        <v>20</v>
      </c>
      <c r="M309" s="239"/>
      <c r="N309" s="240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0</v>
      </c>
      <c r="V309" s="187">
        <f>U309*H309</f>
        <v>0</v>
      </c>
      <c r="W309" s="187">
        <v>0</v>
      </c>
      <c r="X309" s="188">
        <f>W309*H309</f>
        <v>0</v>
      </c>
      <c r="Y309" s="35"/>
      <c r="Z309" s="35"/>
      <c r="AA309" s="35"/>
      <c r="AB309" s="35"/>
      <c r="AC309" s="35"/>
      <c r="AD309" s="35"/>
      <c r="AE309" s="35"/>
      <c r="AR309" s="189" t="s">
        <v>255</v>
      </c>
      <c r="AT309" s="189" t="s">
        <v>318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1694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1693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9.5">
      <c r="A311" s="35"/>
      <c r="B311" s="36"/>
      <c r="C311" s="37"/>
      <c r="D311" s="191" t="s">
        <v>569</v>
      </c>
      <c r="E311" s="37"/>
      <c r="F311" s="245" t="s">
        <v>1279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569</v>
      </c>
      <c r="AU311" s="18" t="s">
        <v>84</v>
      </c>
    </row>
    <row r="312" spans="1:65" s="13" customFormat="1" ht="11.25">
      <c r="B312" s="198"/>
      <c r="C312" s="199"/>
      <c r="D312" s="191" t="s">
        <v>203</v>
      </c>
      <c r="E312" s="200" t="s">
        <v>20</v>
      </c>
      <c r="F312" s="201" t="s">
        <v>1236</v>
      </c>
      <c r="G312" s="199"/>
      <c r="H312" s="200" t="s">
        <v>20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203</v>
      </c>
      <c r="AU312" s="207" t="s">
        <v>84</v>
      </c>
      <c r="AV312" s="13" t="s">
        <v>82</v>
      </c>
      <c r="AW312" s="13" t="s">
        <v>5</v>
      </c>
      <c r="AX312" s="13" t="s">
        <v>74</v>
      </c>
      <c r="AY312" s="207" t="s">
        <v>189</v>
      </c>
    </row>
    <row r="313" spans="1:65" s="14" customFormat="1" ht="11.25">
      <c r="B313" s="208"/>
      <c r="C313" s="209"/>
      <c r="D313" s="191" t="s">
        <v>203</v>
      </c>
      <c r="E313" s="210" t="s">
        <v>20</v>
      </c>
      <c r="F313" s="211" t="s">
        <v>82</v>
      </c>
      <c r="G313" s="209"/>
      <c r="H313" s="212">
        <v>1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5</v>
      </c>
      <c r="AX313" s="14" t="s">
        <v>74</v>
      </c>
      <c r="AY313" s="218" t="s">
        <v>189</v>
      </c>
    </row>
    <row r="314" spans="1:65" s="15" customFormat="1" ht="11.25">
      <c r="B314" s="219"/>
      <c r="C314" s="220"/>
      <c r="D314" s="191" t="s">
        <v>203</v>
      </c>
      <c r="E314" s="221" t="s">
        <v>20</v>
      </c>
      <c r="F314" s="222" t="s">
        <v>210</v>
      </c>
      <c r="G314" s="220"/>
      <c r="H314" s="223">
        <v>1</v>
      </c>
      <c r="I314" s="224"/>
      <c r="J314" s="224"/>
      <c r="K314" s="220"/>
      <c r="L314" s="220"/>
      <c r="M314" s="225"/>
      <c r="N314" s="226"/>
      <c r="O314" s="227"/>
      <c r="P314" s="227"/>
      <c r="Q314" s="227"/>
      <c r="R314" s="227"/>
      <c r="S314" s="227"/>
      <c r="T314" s="227"/>
      <c r="U314" s="227"/>
      <c r="V314" s="227"/>
      <c r="W314" s="227"/>
      <c r="X314" s="228"/>
      <c r="AT314" s="229" t="s">
        <v>203</v>
      </c>
      <c r="AU314" s="229" t="s">
        <v>84</v>
      </c>
      <c r="AV314" s="15" t="s">
        <v>197</v>
      </c>
      <c r="AW314" s="15" t="s">
        <v>5</v>
      </c>
      <c r="AX314" s="15" t="s">
        <v>82</v>
      </c>
      <c r="AY314" s="229" t="s">
        <v>189</v>
      </c>
    </row>
    <row r="315" spans="1:65" s="2" customFormat="1" ht="24.2" customHeight="1">
      <c r="A315" s="35"/>
      <c r="B315" s="36"/>
      <c r="C315" s="177" t="s">
        <v>439</v>
      </c>
      <c r="D315" s="177" t="s">
        <v>192</v>
      </c>
      <c r="E315" s="178" t="s">
        <v>1355</v>
      </c>
      <c r="F315" s="179" t="s">
        <v>1356</v>
      </c>
      <c r="G315" s="180" t="s">
        <v>1357</v>
      </c>
      <c r="H315" s="181">
        <v>6</v>
      </c>
      <c r="I315" s="182"/>
      <c r="J315" s="182"/>
      <c r="K315" s="183">
        <f>ROUND(P315*H315,2)</f>
        <v>0</v>
      </c>
      <c r="L315" s="179" t="s">
        <v>1239</v>
      </c>
      <c r="M315" s="40"/>
      <c r="N315" s="184" t="s">
        <v>20</v>
      </c>
      <c r="O315" s="185" t="s">
        <v>43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0</v>
      </c>
      <c r="V315" s="187">
        <f>U315*H315</f>
        <v>0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197</v>
      </c>
      <c r="AT315" s="189" t="s">
        <v>192</v>
      </c>
      <c r="AU315" s="189" t="s">
        <v>84</v>
      </c>
      <c r="AY315" s="18" t="s">
        <v>189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82</v>
      </c>
      <c r="BK315" s="190">
        <f>ROUND(P315*H315,2)</f>
        <v>0</v>
      </c>
      <c r="BL315" s="18" t="s">
        <v>197</v>
      </c>
      <c r="BM315" s="189" t="s">
        <v>1358</v>
      </c>
    </row>
    <row r="316" spans="1:65" s="2" customFormat="1" ht="11.25">
      <c r="A316" s="35"/>
      <c r="B316" s="36"/>
      <c r="C316" s="37"/>
      <c r="D316" s="191" t="s">
        <v>199</v>
      </c>
      <c r="E316" s="37"/>
      <c r="F316" s="192" t="s">
        <v>1359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199</v>
      </c>
      <c r="AU316" s="18" t="s">
        <v>84</v>
      </c>
    </row>
    <row r="317" spans="1:65" s="2" customFormat="1" ht="11.25">
      <c r="A317" s="35"/>
      <c r="B317" s="36"/>
      <c r="C317" s="37"/>
      <c r="D317" s="196" t="s">
        <v>201</v>
      </c>
      <c r="E317" s="37"/>
      <c r="F317" s="197" t="s">
        <v>1360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201</v>
      </c>
      <c r="AU317" s="18" t="s">
        <v>84</v>
      </c>
    </row>
    <row r="318" spans="1:65" s="2" customFormat="1" ht="16.5" customHeight="1">
      <c r="A318" s="35"/>
      <c r="B318" s="36"/>
      <c r="C318" s="177" t="s">
        <v>445</v>
      </c>
      <c r="D318" s="177" t="s">
        <v>192</v>
      </c>
      <c r="E318" s="178" t="s">
        <v>1361</v>
      </c>
      <c r="F318" s="179" t="s">
        <v>1362</v>
      </c>
      <c r="G318" s="180" t="s">
        <v>1357</v>
      </c>
      <c r="H318" s="181">
        <v>20</v>
      </c>
      <c r="I318" s="182"/>
      <c r="J318" s="182"/>
      <c r="K318" s="183">
        <f>ROUND(P318*H318,2)</f>
        <v>0</v>
      </c>
      <c r="L318" s="179" t="s">
        <v>20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1363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1362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6.5" customHeight="1">
      <c r="A320" s="35"/>
      <c r="B320" s="36"/>
      <c r="C320" s="231" t="s">
        <v>451</v>
      </c>
      <c r="D320" s="231" t="s">
        <v>318</v>
      </c>
      <c r="E320" s="232" t="s">
        <v>1364</v>
      </c>
      <c r="F320" s="233" t="s">
        <v>1365</v>
      </c>
      <c r="G320" s="234" t="s">
        <v>1353</v>
      </c>
      <c r="H320" s="235">
        <v>1</v>
      </c>
      <c r="I320" s="236"/>
      <c r="J320" s="237"/>
      <c r="K320" s="238">
        <f>ROUND(P320*H320,2)</f>
        <v>0</v>
      </c>
      <c r="L320" s="233" t="s">
        <v>20</v>
      </c>
      <c r="M320" s="239"/>
      <c r="N320" s="240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0</v>
      </c>
      <c r="V320" s="187">
        <f>U320*H320</f>
        <v>0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255</v>
      </c>
      <c r="AT320" s="189" t="s">
        <v>318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197</v>
      </c>
      <c r="BM320" s="189" t="s">
        <v>1366</v>
      </c>
    </row>
    <row r="321" spans="1:65" s="2" customFormat="1" ht="11.25">
      <c r="A321" s="35"/>
      <c r="B321" s="36"/>
      <c r="C321" s="37"/>
      <c r="D321" s="191" t="s">
        <v>199</v>
      </c>
      <c r="E321" s="37"/>
      <c r="F321" s="192" t="s">
        <v>1365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12" customFormat="1" ht="22.9" customHeight="1">
      <c r="B322" s="160"/>
      <c r="C322" s="161"/>
      <c r="D322" s="162" t="s">
        <v>73</v>
      </c>
      <c r="E322" s="175" t="s">
        <v>1367</v>
      </c>
      <c r="F322" s="175" t="s">
        <v>1368</v>
      </c>
      <c r="G322" s="161"/>
      <c r="H322" s="161"/>
      <c r="I322" s="164"/>
      <c r="J322" s="164"/>
      <c r="K322" s="176">
        <f>BK322</f>
        <v>0</v>
      </c>
      <c r="L322" s="161"/>
      <c r="M322" s="166"/>
      <c r="N322" s="167"/>
      <c r="O322" s="168"/>
      <c r="P322" s="168"/>
      <c r="Q322" s="169">
        <f>SUM(Q323:Q453)</f>
        <v>0</v>
      </c>
      <c r="R322" s="169">
        <f>SUM(R323:R453)</f>
        <v>0</v>
      </c>
      <c r="S322" s="168"/>
      <c r="T322" s="170">
        <f>SUM(T323:T453)</f>
        <v>0</v>
      </c>
      <c r="U322" s="168"/>
      <c r="V322" s="170">
        <f>SUM(V323:V453)</f>
        <v>0</v>
      </c>
      <c r="W322" s="168"/>
      <c r="X322" s="171">
        <f>SUM(X323:X453)</f>
        <v>0</v>
      </c>
      <c r="AR322" s="172" t="s">
        <v>82</v>
      </c>
      <c r="AT322" s="173" t="s">
        <v>73</v>
      </c>
      <c r="AU322" s="173" t="s">
        <v>82</v>
      </c>
      <c r="AY322" s="172" t="s">
        <v>189</v>
      </c>
      <c r="BK322" s="174">
        <f>SUM(BK323:BK453)</f>
        <v>0</v>
      </c>
    </row>
    <row r="323" spans="1:65" s="2" customFormat="1" ht="16.5" customHeight="1">
      <c r="A323" s="35"/>
      <c r="B323" s="36"/>
      <c r="C323" s="231" t="s">
        <v>459</v>
      </c>
      <c r="D323" s="231" t="s">
        <v>318</v>
      </c>
      <c r="E323" s="232" t="s">
        <v>1369</v>
      </c>
      <c r="F323" s="233" t="s">
        <v>1370</v>
      </c>
      <c r="G323" s="234" t="s">
        <v>305</v>
      </c>
      <c r="H323" s="235">
        <v>1</v>
      </c>
      <c r="I323" s="236"/>
      <c r="J323" s="237"/>
      <c r="K323" s="238">
        <f>ROUND(P323*H323,2)</f>
        <v>0</v>
      </c>
      <c r="L323" s="233" t="s">
        <v>20</v>
      </c>
      <c r="M323" s="239"/>
      <c r="N323" s="240" t="s">
        <v>20</v>
      </c>
      <c r="O323" s="185" t="s">
        <v>43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255</v>
      </c>
      <c r="AT323" s="189" t="s">
        <v>318</v>
      </c>
      <c r="AU323" s="189" t="s">
        <v>84</v>
      </c>
      <c r="AY323" s="18" t="s">
        <v>189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82</v>
      </c>
      <c r="BK323" s="190">
        <f>ROUND(P323*H323,2)</f>
        <v>0</v>
      </c>
      <c r="BL323" s="18" t="s">
        <v>197</v>
      </c>
      <c r="BM323" s="189" t="s">
        <v>1371</v>
      </c>
    </row>
    <row r="324" spans="1:65" s="2" customFormat="1" ht="11.25">
      <c r="A324" s="35"/>
      <c r="B324" s="36"/>
      <c r="C324" s="37"/>
      <c r="D324" s="191" t="s">
        <v>199</v>
      </c>
      <c r="E324" s="37"/>
      <c r="F324" s="192" t="s">
        <v>1370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199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82</v>
      </c>
      <c r="G326" s="209"/>
      <c r="H326" s="212">
        <v>1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1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4.2" customHeight="1">
      <c r="A328" s="35"/>
      <c r="B328" s="36"/>
      <c r="C328" s="177" t="s">
        <v>463</v>
      </c>
      <c r="D328" s="177" t="s">
        <v>192</v>
      </c>
      <c r="E328" s="178" t="s">
        <v>1372</v>
      </c>
      <c r="F328" s="179" t="s">
        <v>1373</v>
      </c>
      <c r="G328" s="180" t="s">
        <v>357</v>
      </c>
      <c r="H328" s="181">
        <v>131</v>
      </c>
      <c r="I328" s="182"/>
      <c r="J328" s="182"/>
      <c r="K328" s="183">
        <f>ROUND(P328*H328,2)</f>
        <v>0</v>
      </c>
      <c r="L328" s="179" t="s">
        <v>1239</v>
      </c>
      <c r="M328" s="40"/>
      <c r="N328" s="184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197</v>
      </c>
      <c r="AT328" s="189" t="s">
        <v>192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1374</v>
      </c>
    </row>
    <row r="329" spans="1:65" s="2" customFormat="1" ht="19.5">
      <c r="A329" s="35"/>
      <c r="B329" s="36"/>
      <c r="C329" s="37"/>
      <c r="D329" s="191" t="s">
        <v>199</v>
      </c>
      <c r="E329" s="37"/>
      <c r="F329" s="192" t="s">
        <v>1375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1.25">
      <c r="A330" s="35"/>
      <c r="B330" s="36"/>
      <c r="C330" s="37"/>
      <c r="D330" s="196" t="s">
        <v>201</v>
      </c>
      <c r="E330" s="37"/>
      <c r="F330" s="197" t="s">
        <v>1376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201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1695</v>
      </c>
      <c r="G332" s="209"/>
      <c r="H332" s="212">
        <v>131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131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21.75" customHeight="1">
      <c r="A334" s="35"/>
      <c r="B334" s="36"/>
      <c r="C334" s="231" t="s">
        <v>467</v>
      </c>
      <c r="D334" s="231" t="s">
        <v>318</v>
      </c>
      <c r="E334" s="232" t="s">
        <v>1378</v>
      </c>
      <c r="F334" s="233" t="s">
        <v>1379</v>
      </c>
      <c r="G334" s="234" t="s">
        <v>357</v>
      </c>
      <c r="H334" s="235">
        <v>56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1380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1379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1246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822</v>
      </c>
      <c r="G338" s="209"/>
      <c r="H338" s="212">
        <v>56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56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1.75" customHeight="1">
      <c r="A340" s="35"/>
      <c r="B340" s="36"/>
      <c r="C340" s="231" t="s">
        <v>474</v>
      </c>
      <c r="D340" s="231" t="s">
        <v>318</v>
      </c>
      <c r="E340" s="232" t="s">
        <v>1381</v>
      </c>
      <c r="F340" s="233" t="s">
        <v>1382</v>
      </c>
      <c r="G340" s="234" t="s">
        <v>357</v>
      </c>
      <c r="H340" s="235">
        <v>75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1383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1382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1246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1696</v>
      </c>
      <c r="G344" s="209"/>
      <c r="H344" s="212">
        <v>75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75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1697</v>
      </c>
      <c r="F346" s="179" t="s">
        <v>1698</v>
      </c>
      <c r="G346" s="180" t="s">
        <v>357</v>
      </c>
      <c r="H346" s="181">
        <v>81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1699</v>
      </c>
    </row>
    <row r="347" spans="1:65" s="2" customFormat="1" ht="19.5">
      <c r="A347" s="35"/>
      <c r="B347" s="36"/>
      <c r="C347" s="37"/>
      <c r="D347" s="191" t="s">
        <v>199</v>
      </c>
      <c r="E347" s="37"/>
      <c r="F347" s="192" t="s">
        <v>1700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1701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1702</v>
      </c>
      <c r="G350" s="209"/>
      <c r="H350" s="212">
        <v>81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81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1703</v>
      </c>
      <c r="F352" s="233" t="s">
        <v>1704</v>
      </c>
      <c r="G352" s="234" t="s">
        <v>357</v>
      </c>
      <c r="H352" s="235">
        <v>81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1705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1704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1246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1702</v>
      </c>
      <c r="G356" s="209"/>
      <c r="H356" s="212">
        <v>81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81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177" t="s">
        <v>504</v>
      </c>
      <c r="D358" s="177" t="s">
        <v>192</v>
      </c>
      <c r="E358" s="178" t="s">
        <v>1384</v>
      </c>
      <c r="F358" s="179" t="s">
        <v>1385</v>
      </c>
      <c r="G358" s="180" t="s">
        <v>357</v>
      </c>
      <c r="H358" s="181">
        <v>34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197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1386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1387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1388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411</v>
      </c>
      <c r="G362" s="209"/>
      <c r="H362" s="212">
        <v>34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34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509</v>
      </c>
      <c r="D364" s="231" t="s">
        <v>318</v>
      </c>
      <c r="E364" s="232" t="s">
        <v>1389</v>
      </c>
      <c r="F364" s="233" t="s">
        <v>1390</v>
      </c>
      <c r="G364" s="234" t="s">
        <v>357</v>
      </c>
      <c r="H364" s="235">
        <v>34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1391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1390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1246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411</v>
      </c>
      <c r="G368" s="209"/>
      <c r="H368" s="212">
        <v>34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34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2" customFormat="1" ht="24.2" customHeight="1">
      <c r="A370" s="35"/>
      <c r="B370" s="36"/>
      <c r="C370" s="177" t="s">
        <v>516</v>
      </c>
      <c r="D370" s="177" t="s">
        <v>192</v>
      </c>
      <c r="E370" s="178" t="s">
        <v>1392</v>
      </c>
      <c r="F370" s="179" t="s">
        <v>1393</v>
      </c>
      <c r="G370" s="180" t="s">
        <v>305</v>
      </c>
      <c r="H370" s="181">
        <v>1</v>
      </c>
      <c r="I370" s="182"/>
      <c r="J370" s="182"/>
      <c r="K370" s="183">
        <f>ROUND(P370*H370,2)</f>
        <v>0</v>
      </c>
      <c r="L370" s="179" t="s">
        <v>1239</v>
      </c>
      <c r="M370" s="40"/>
      <c r="N370" s="184" t="s">
        <v>20</v>
      </c>
      <c r="O370" s="185" t="s">
        <v>43</v>
      </c>
      <c r="P370" s="186">
        <f>I370+J370</f>
        <v>0</v>
      </c>
      <c r="Q370" s="186">
        <f>ROUND(I370*H370,2)</f>
        <v>0</v>
      </c>
      <c r="R370" s="186">
        <f>ROUND(J370*H370,2)</f>
        <v>0</v>
      </c>
      <c r="S370" s="65"/>
      <c r="T370" s="187">
        <f>S370*H370</f>
        <v>0</v>
      </c>
      <c r="U370" s="187">
        <v>0</v>
      </c>
      <c r="V370" s="187">
        <f>U370*H370</f>
        <v>0</v>
      </c>
      <c r="W370" s="187">
        <v>0</v>
      </c>
      <c r="X370" s="188">
        <f>W370*H370</f>
        <v>0</v>
      </c>
      <c r="Y370" s="35"/>
      <c r="Z370" s="35"/>
      <c r="AA370" s="35"/>
      <c r="AB370" s="35"/>
      <c r="AC370" s="35"/>
      <c r="AD370" s="35"/>
      <c r="AE370" s="35"/>
      <c r="AR370" s="189" t="s">
        <v>197</v>
      </c>
      <c r="AT370" s="189" t="s">
        <v>192</v>
      </c>
      <c r="AU370" s="189" t="s">
        <v>84</v>
      </c>
      <c r="AY370" s="18" t="s">
        <v>189</v>
      </c>
      <c r="BE370" s="190">
        <f>IF(O370="základní",K370,0)</f>
        <v>0</v>
      </c>
      <c r="BF370" s="190">
        <f>IF(O370="snížená",K370,0)</f>
        <v>0</v>
      </c>
      <c r="BG370" s="190">
        <f>IF(O370="zákl. přenesená",K370,0)</f>
        <v>0</v>
      </c>
      <c r="BH370" s="190">
        <f>IF(O370="sníž. přenesená",K370,0)</f>
        <v>0</v>
      </c>
      <c r="BI370" s="190">
        <f>IF(O370="nulová",K370,0)</f>
        <v>0</v>
      </c>
      <c r="BJ370" s="18" t="s">
        <v>82</v>
      </c>
      <c r="BK370" s="190">
        <f>ROUND(P370*H370,2)</f>
        <v>0</v>
      </c>
      <c r="BL370" s="18" t="s">
        <v>197</v>
      </c>
      <c r="BM370" s="189" t="s">
        <v>1394</v>
      </c>
    </row>
    <row r="371" spans="1:65" s="2" customFormat="1" ht="11.25">
      <c r="A371" s="35"/>
      <c r="B371" s="36"/>
      <c r="C371" s="37"/>
      <c r="D371" s="191" t="s">
        <v>199</v>
      </c>
      <c r="E371" s="37"/>
      <c r="F371" s="192" t="s">
        <v>1395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199</v>
      </c>
      <c r="AU371" s="18" t="s">
        <v>84</v>
      </c>
    </row>
    <row r="372" spans="1:65" s="2" customFormat="1" ht="11.25">
      <c r="A372" s="35"/>
      <c r="B372" s="36"/>
      <c r="C372" s="37"/>
      <c r="D372" s="196" t="s">
        <v>201</v>
      </c>
      <c r="E372" s="37"/>
      <c r="F372" s="197" t="s">
        <v>1396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201</v>
      </c>
      <c r="AU372" s="18" t="s">
        <v>84</v>
      </c>
    </row>
    <row r="373" spans="1:65" s="13" customFormat="1" ht="11.25">
      <c r="B373" s="198"/>
      <c r="C373" s="199"/>
      <c r="D373" s="191" t="s">
        <v>203</v>
      </c>
      <c r="E373" s="200" t="s">
        <v>20</v>
      </c>
      <c r="F373" s="201" t="s">
        <v>1236</v>
      </c>
      <c r="G373" s="199"/>
      <c r="H373" s="200" t="s">
        <v>20</v>
      </c>
      <c r="I373" s="202"/>
      <c r="J373" s="202"/>
      <c r="K373" s="199"/>
      <c r="L373" s="199"/>
      <c r="M373" s="203"/>
      <c r="N373" s="204"/>
      <c r="O373" s="205"/>
      <c r="P373" s="205"/>
      <c r="Q373" s="205"/>
      <c r="R373" s="205"/>
      <c r="S373" s="205"/>
      <c r="T373" s="205"/>
      <c r="U373" s="205"/>
      <c r="V373" s="205"/>
      <c r="W373" s="205"/>
      <c r="X373" s="206"/>
      <c r="AT373" s="207" t="s">
        <v>203</v>
      </c>
      <c r="AU373" s="207" t="s">
        <v>84</v>
      </c>
      <c r="AV373" s="13" t="s">
        <v>82</v>
      </c>
      <c r="AW373" s="13" t="s">
        <v>5</v>
      </c>
      <c r="AX373" s="13" t="s">
        <v>74</v>
      </c>
      <c r="AY373" s="207" t="s">
        <v>189</v>
      </c>
    </row>
    <row r="374" spans="1:65" s="14" customFormat="1" ht="11.25">
      <c r="B374" s="208"/>
      <c r="C374" s="209"/>
      <c r="D374" s="191" t="s">
        <v>203</v>
      </c>
      <c r="E374" s="210" t="s">
        <v>20</v>
      </c>
      <c r="F374" s="211" t="s">
        <v>82</v>
      </c>
      <c r="G374" s="209"/>
      <c r="H374" s="212">
        <v>1</v>
      </c>
      <c r="I374" s="213"/>
      <c r="J374" s="213"/>
      <c r="K374" s="209"/>
      <c r="L374" s="209"/>
      <c r="M374" s="214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7"/>
      <c r="AT374" s="218" t="s">
        <v>203</v>
      </c>
      <c r="AU374" s="218" t="s">
        <v>84</v>
      </c>
      <c r="AV374" s="14" t="s">
        <v>84</v>
      </c>
      <c r="AW374" s="14" t="s">
        <v>5</v>
      </c>
      <c r="AX374" s="14" t="s">
        <v>74</v>
      </c>
      <c r="AY374" s="218" t="s">
        <v>189</v>
      </c>
    </row>
    <row r="375" spans="1:65" s="15" customFormat="1" ht="11.25">
      <c r="B375" s="219"/>
      <c r="C375" s="220"/>
      <c r="D375" s="191" t="s">
        <v>203</v>
      </c>
      <c r="E375" s="221" t="s">
        <v>20</v>
      </c>
      <c r="F375" s="222" t="s">
        <v>210</v>
      </c>
      <c r="G375" s="220"/>
      <c r="H375" s="223">
        <v>1</v>
      </c>
      <c r="I375" s="224"/>
      <c r="J375" s="224"/>
      <c r="K375" s="220"/>
      <c r="L375" s="220"/>
      <c r="M375" s="225"/>
      <c r="N375" s="226"/>
      <c r="O375" s="227"/>
      <c r="P375" s="227"/>
      <c r="Q375" s="227"/>
      <c r="R375" s="227"/>
      <c r="S375" s="227"/>
      <c r="T375" s="227"/>
      <c r="U375" s="227"/>
      <c r="V375" s="227"/>
      <c r="W375" s="227"/>
      <c r="X375" s="228"/>
      <c r="AT375" s="229" t="s">
        <v>203</v>
      </c>
      <c r="AU375" s="229" t="s">
        <v>84</v>
      </c>
      <c r="AV375" s="15" t="s">
        <v>197</v>
      </c>
      <c r="AW375" s="15" t="s">
        <v>5</v>
      </c>
      <c r="AX375" s="15" t="s">
        <v>82</v>
      </c>
      <c r="AY375" s="229" t="s">
        <v>189</v>
      </c>
    </row>
    <row r="376" spans="1:65" s="2" customFormat="1" ht="16.5" customHeight="1">
      <c r="A376" s="35"/>
      <c r="B376" s="36"/>
      <c r="C376" s="231" t="s">
        <v>521</v>
      </c>
      <c r="D376" s="231" t="s">
        <v>318</v>
      </c>
      <c r="E376" s="232" t="s">
        <v>1397</v>
      </c>
      <c r="F376" s="233" t="s">
        <v>1398</v>
      </c>
      <c r="G376" s="234" t="s">
        <v>305</v>
      </c>
      <c r="H376" s="235">
        <v>1</v>
      </c>
      <c r="I376" s="236"/>
      <c r="J376" s="237"/>
      <c r="K376" s="238">
        <f>ROUND(P376*H376,2)</f>
        <v>0</v>
      </c>
      <c r="L376" s="233" t="s">
        <v>20</v>
      </c>
      <c r="M376" s="239"/>
      <c r="N376" s="240" t="s">
        <v>20</v>
      </c>
      <c r="O376" s="185" t="s">
        <v>43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255</v>
      </c>
      <c r="AT376" s="189" t="s">
        <v>318</v>
      </c>
      <c r="AU376" s="189" t="s">
        <v>84</v>
      </c>
      <c r="AY376" s="18" t="s">
        <v>189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82</v>
      </c>
      <c r="BK376" s="190">
        <f>ROUND(P376*H376,2)</f>
        <v>0</v>
      </c>
      <c r="BL376" s="18" t="s">
        <v>197</v>
      </c>
      <c r="BM376" s="189" t="s">
        <v>1399</v>
      </c>
    </row>
    <row r="377" spans="1:65" s="2" customFormat="1" ht="11.25">
      <c r="A377" s="35"/>
      <c r="B377" s="36"/>
      <c r="C377" s="37"/>
      <c r="D377" s="191" t="s">
        <v>199</v>
      </c>
      <c r="E377" s="37"/>
      <c r="F377" s="192" t="s">
        <v>1398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199</v>
      </c>
      <c r="AU377" s="18" t="s">
        <v>84</v>
      </c>
    </row>
    <row r="378" spans="1:65" s="2" customFormat="1" ht="19.5">
      <c r="A378" s="35"/>
      <c r="B378" s="36"/>
      <c r="C378" s="37"/>
      <c r="D378" s="191" t="s">
        <v>569</v>
      </c>
      <c r="E378" s="37"/>
      <c r="F378" s="245" t="s">
        <v>1279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569</v>
      </c>
      <c r="AU378" s="18" t="s">
        <v>84</v>
      </c>
    </row>
    <row r="379" spans="1:65" s="13" customFormat="1" ht="11.25">
      <c r="B379" s="198"/>
      <c r="C379" s="199"/>
      <c r="D379" s="191" t="s">
        <v>203</v>
      </c>
      <c r="E379" s="200" t="s">
        <v>20</v>
      </c>
      <c r="F379" s="201" t="s">
        <v>1236</v>
      </c>
      <c r="G379" s="199"/>
      <c r="H379" s="200" t="s">
        <v>20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203</v>
      </c>
      <c r="AU379" s="207" t="s">
        <v>84</v>
      </c>
      <c r="AV379" s="13" t="s">
        <v>82</v>
      </c>
      <c r="AW379" s="13" t="s">
        <v>5</v>
      </c>
      <c r="AX379" s="13" t="s">
        <v>74</v>
      </c>
      <c r="AY379" s="207" t="s">
        <v>189</v>
      </c>
    </row>
    <row r="380" spans="1:65" s="14" customFormat="1" ht="11.25">
      <c r="B380" s="208"/>
      <c r="C380" s="209"/>
      <c r="D380" s="191" t="s">
        <v>203</v>
      </c>
      <c r="E380" s="210" t="s">
        <v>20</v>
      </c>
      <c r="F380" s="211" t="s">
        <v>82</v>
      </c>
      <c r="G380" s="209"/>
      <c r="H380" s="212">
        <v>1</v>
      </c>
      <c r="I380" s="213"/>
      <c r="J380" s="213"/>
      <c r="K380" s="209"/>
      <c r="L380" s="209"/>
      <c r="M380" s="214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7"/>
      <c r="AT380" s="218" t="s">
        <v>203</v>
      </c>
      <c r="AU380" s="218" t="s">
        <v>84</v>
      </c>
      <c r="AV380" s="14" t="s">
        <v>84</v>
      </c>
      <c r="AW380" s="14" t="s">
        <v>5</v>
      </c>
      <c r="AX380" s="14" t="s">
        <v>74</v>
      </c>
      <c r="AY380" s="218" t="s">
        <v>189</v>
      </c>
    </row>
    <row r="381" spans="1:65" s="15" customFormat="1" ht="11.25">
      <c r="B381" s="219"/>
      <c r="C381" s="220"/>
      <c r="D381" s="191" t="s">
        <v>203</v>
      </c>
      <c r="E381" s="221" t="s">
        <v>20</v>
      </c>
      <c r="F381" s="222" t="s">
        <v>210</v>
      </c>
      <c r="G381" s="220"/>
      <c r="H381" s="223">
        <v>1</v>
      </c>
      <c r="I381" s="224"/>
      <c r="J381" s="224"/>
      <c r="K381" s="220"/>
      <c r="L381" s="220"/>
      <c r="M381" s="225"/>
      <c r="N381" s="226"/>
      <c r="O381" s="227"/>
      <c r="P381" s="227"/>
      <c r="Q381" s="227"/>
      <c r="R381" s="227"/>
      <c r="S381" s="227"/>
      <c r="T381" s="227"/>
      <c r="U381" s="227"/>
      <c r="V381" s="227"/>
      <c r="W381" s="227"/>
      <c r="X381" s="228"/>
      <c r="AT381" s="229" t="s">
        <v>203</v>
      </c>
      <c r="AU381" s="229" t="s">
        <v>84</v>
      </c>
      <c r="AV381" s="15" t="s">
        <v>197</v>
      </c>
      <c r="AW381" s="15" t="s">
        <v>5</v>
      </c>
      <c r="AX381" s="15" t="s">
        <v>82</v>
      </c>
      <c r="AY381" s="229" t="s">
        <v>189</v>
      </c>
    </row>
    <row r="382" spans="1:65" s="2" customFormat="1" ht="16.5" customHeight="1">
      <c r="A382" s="35"/>
      <c r="B382" s="36"/>
      <c r="C382" s="231" t="s">
        <v>527</v>
      </c>
      <c r="D382" s="231" t="s">
        <v>318</v>
      </c>
      <c r="E382" s="232" t="s">
        <v>1400</v>
      </c>
      <c r="F382" s="233" t="s">
        <v>1401</v>
      </c>
      <c r="G382" s="234" t="s">
        <v>305</v>
      </c>
      <c r="H382" s="235">
        <v>1</v>
      </c>
      <c r="I382" s="236"/>
      <c r="J382" s="237"/>
      <c r="K382" s="238">
        <f>ROUND(P382*H382,2)</f>
        <v>0</v>
      </c>
      <c r="L382" s="233" t="s">
        <v>20</v>
      </c>
      <c r="M382" s="239"/>
      <c r="N382" s="240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0</v>
      </c>
      <c r="V382" s="187">
        <f>U382*H382</f>
        <v>0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255</v>
      </c>
      <c r="AT382" s="189" t="s">
        <v>318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197</v>
      </c>
      <c r="BM382" s="189" t="s">
        <v>1402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1401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9.5">
      <c r="A384" s="35"/>
      <c r="B384" s="36"/>
      <c r="C384" s="37"/>
      <c r="D384" s="191" t="s">
        <v>569</v>
      </c>
      <c r="E384" s="37"/>
      <c r="F384" s="245" t="s">
        <v>1279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569</v>
      </c>
      <c r="AU384" s="18" t="s">
        <v>84</v>
      </c>
    </row>
    <row r="385" spans="1:65" s="13" customFormat="1" ht="11.25">
      <c r="B385" s="198"/>
      <c r="C385" s="199"/>
      <c r="D385" s="191" t="s">
        <v>203</v>
      </c>
      <c r="E385" s="200" t="s">
        <v>20</v>
      </c>
      <c r="F385" s="201" t="s">
        <v>1236</v>
      </c>
      <c r="G385" s="199"/>
      <c r="H385" s="200" t="s">
        <v>20</v>
      </c>
      <c r="I385" s="202"/>
      <c r="J385" s="202"/>
      <c r="K385" s="199"/>
      <c r="L385" s="199"/>
      <c r="M385" s="203"/>
      <c r="N385" s="204"/>
      <c r="O385" s="205"/>
      <c r="P385" s="205"/>
      <c r="Q385" s="205"/>
      <c r="R385" s="205"/>
      <c r="S385" s="205"/>
      <c r="T385" s="205"/>
      <c r="U385" s="205"/>
      <c r="V385" s="205"/>
      <c r="W385" s="205"/>
      <c r="X385" s="206"/>
      <c r="AT385" s="207" t="s">
        <v>203</v>
      </c>
      <c r="AU385" s="207" t="s">
        <v>84</v>
      </c>
      <c r="AV385" s="13" t="s">
        <v>82</v>
      </c>
      <c r="AW385" s="13" t="s">
        <v>5</v>
      </c>
      <c r="AX385" s="13" t="s">
        <v>74</v>
      </c>
      <c r="AY385" s="207" t="s">
        <v>189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82</v>
      </c>
      <c r="G386" s="209"/>
      <c r="H386" s="212">
        <v>1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74</v>
      </c>
      <c r="AY386" s="218" t="s">
        <v>189</v>
      </c>
    </row>
    <row r="387" spans="1:65" s="15" customFormat="1" ht="11.25">
      <c r="B387" s="219"/>
      <c r="C387" s="220"/>
      <c r="D387" s="191" t="s">
        <v>203</v>
      </c>
      <c r="E387" s="221" t="s">
        <v>20</v>
      </c>
      <c r="F387" s="222" t="s">
        <v>210</v>
      </c>
      <c r="G387" s="220"/>
      <c r="H387" s="223">
        <v>1</v>
      </c>
      <c r="I387" s="224"/>
      <c r="J387" s="224"/>
      <c r="K387" s="220"/>
      <c r="L387" s="220"/>
      <c r="M387" s="225"/>
      <c r="N387" s="226"/>
      <c r="O387" s="227"/>
      <c r="P387" s="227"/>
      <c r="Q387" s="227"/>
      <c r="R387" s="227"/>
      <c r="S387" s="227"/>
      <c r="T387" s="227"/>
      <c r="U387" s="227"/>
      <c r="V387" s="227"/>
      <c r="W387" s="227"/>
      <c r="X387" s="228"/>
      <c r="AT387" s="229" t="s">
        <v>203</v>
      </c>
      <c r="AU387" s="229" t="s">
        <v>84</v>
      </c>
      <c r="AV387" s="15" t="s">
        <v>197</v>
      </c>
      <c r="AW387" s="15" t="s">
        <v>5</v>
      </c>
      <c r="AX387" s="15" t="s">
        <v>82</v>
      </c>
      <c r="AY387" s="229" t="s">
        <v>189</v>
      </c>
    </row>
    <row r="388" spans="1:65" s="2" customFormat="1" ht="16.5" customHeight="1">
      <c r="A388" s="35"/>
      <c r="B388" s="36"/>
      <c r="C388" s="231" t="s">
        <v>533</v>
      </c>
      <c r="D388" s="231" t="s">
        <v>318</v>
      </c>
      <c r="E388" s="232" t="s">
        <v>1403</v>
      </c>
      <c r="F388" s="233" t="s">
        <v>1404</v>
      </c>
      <c r="G388" s="234" t="s">
        <v>305</v>
      </c>
      <c r="H388" s="235">
        <v>1</v>
      </c>
      <c r="I388" s="236"/>
      <c r="J388" s="237"/>
      <c r="K388" s="238">
        <f>ROUND(P388*H388,2)</f>
        <v>0</v>
      </c>
      <c r="L388" s="233" t="s">
        <v>20</v>
      </c>
      <c r="M388" s="239"/>
      <c r="N388" s="240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0</v>
      </c>
      <c r="V388" s="187">
        <f>U388*H388</f>
        <v>0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255</v>
      </c>
      <c r="AT388" s="189" t="s">
        <v>318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197</v>
      </c>
      <c r="BM388" s="189" t="s">
        <v>1405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1404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9.5">
      <c r="A390" s="35"/>
      <c r="B390" s="36"/>
      <c r="C390" s="37"/>
      <c r="D390" s="191" t="s">
        <v>569</v>
      </c>
      <c r="E390" s="37"/>
      <c r="F390" s="245" t="s">
        <v>1279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569</v>
      </c>
      <c r="AU390" s="18" t="s">
        <v>84</v>
      </c>
    </row>
    <row r="391" spans="1:65" s="13" customFormat="1" ht="11.25">
      <c r="B391" s="198"/>
      <c r="C391" s="199"/>
      <c r="D391" s="191" t="s">
        <v>203</v>
      </c>
      <c r="E391" s="200" t="s">
        <v>20</v>
      </c>
      <c r="F391" s="201" t="s">
        <v>1236</v>
      </c>
      <c r="G391" s="199"/>
      <c r="H391" s="200" t="s">
        <v>20</v>
      </c>
      <c r="I391" s="202"/>
      <c r="J391" s="202"/>
      <c r="K391" s="199"/>
      <c r="L391" s="199"/>
      <c r="M391" s="203"/>
      <c r="N391" s="204"/>
      <c r="O391" s="205"/>
      <c r="P391" s="205"/>
      <c r="Q391" s="205"/>
      <c r="R391" s="205"/>
      <c r="S391" s="205"/>
      <c r="T391" s="205"/>
      <c r="U391" s="205"/>
      <c r="V391" s="205"/>
      <c r="W391" s="205"/>
      <c r="X391" s="206"/>
      <c r="AT391" s="207" t="s">
        <v>203</v>
      </c>
      <c r="AU391" s="207" t="s">
        <v>84</v>
      </c>
      <c r="AV391" s="13" t="s">
        <v>82</v>
      </c>
      <c r="AW391" s="13" t="s">
        <v>5</v>
      </c>
      <c r="AX391" s="13" t="s">
        <v>74</v>
      </c>
      <c r="AY391" s="207" t="s">
        <v>189</v>
      </c>
    </row>
    <row r="392" spans="1:65" s="14" customFormat="1" ht="11.25">
      <c r="B392" s="208"/>
      <c r="C392" s="209"/>
      <c r="D392" s="191" t="s">
        <v>203</v>
      </c>
      <c r="E392" s="210" t="s">
        <v>20</v>
      </c>
      <c r="F392" s="211" t="s">
        <v>82</v>
      </c>
      <c r="G392" s="209"/>
      <c r="H392" s="212">
        <v>1</v>
      </c>
      <c r="I392" s="213"/>
      <c r="J392" s="213"/>
      <c r="K392" s="209"/>
      <c r="L392" s="209"/>
      <c r="M392" s="214"/>
      <c r="N392" s="215"/>
      <c r="O392" s="216"/>
      <c r="P392" s="216"/>
      <c r="Q392" s="216"/>
      <c r="R392" s="216"/>
      <c r="S392" s="216"/>
      <c r="T392" s="216"/>
      <c r="U392" s="216"/>
      <c r="V392" s="216"/>
      <c r="W392" s="216"/>
      <c r="X392" s="217"/>
      <c r="AT392" s="218" t="s">
        <v>203</v>
      </c>
      <c r="AU392" s="218" t="s">
        <v>84</v>
      </c>
      <c r="AV392" s="14" t="s">
        <v>84</v>
      </c>
      <c r="AW392" s="14" t="s">
        <v>5</v>
      </c>
      <c r="AX392" s="14" t="s">
        <v>74</v>
      </c>
      <c r="AY392" s="218" t="s">
        <v>189</v>
      </c>
    </row>
    <row r="393" spans="1:65" s="15" customFormat="1" ht="11.25">
      <c r="B393" s="219"/>
      <c r="C393" s="220"/>
      <c r="D393" s="191" t="s">
        <v>203</v>
      </c>
      <c r="E393" s="221" t="s">
        <v>20</v>
      </c>
      <c r="F393" s="222" t="s">
        <v>210</v>
      </c>
      <c r="G393" s="220"/>
      <c r="H393" s="223">
        <v>1</v>
      </c>
      <c r="I393" s="224"/>
      <c r="J393" s="224"/>
      <c r="K393" s="220"/>
      <c r="L393" s="220"/>
      <c r="M393" s="225"/>
      <c r="N393" s="226"/>
      <c r="O393" s="227"/>
      <c r="P393" s="227"/>
      <c r="Q393" s="227"/>
      <c r="R393" s="227"/>
      <c r="S393" s="227"/>
      <c r="T393" s="227"/>
      <c r="U393" s="227"/>
      <c r="V393" s="227"/>
      <c r="W393" s="227"/>
      <c r="X393" s="228"/>
      <c r="AT393" s="229" t="s">
        <v>203</v>
      </c>
      <c r="AU393" s="229" t="s">
        <v>84</v>
      </c>
      <c r="AV393" s="15" t="s">
        <v>197</v>
      </c>
      <c r="AW393" s="15" t="s">
        <v>5</v>
      </c>
      <c r="AX393" s="15" t="s">
        <v>82</v>
      </c>
      <c r="AY393" s="229" t="s">
        <v>189</v>
      </c>
    </row>
    <row r="394" spans="1:65" s="2" customFormat="1" ht="24.2" customHeight="1">
      <c r="A394" s="35"/>
      <c r="B394" s="36"/>
      <c r="C394" s="177" t="s">
        <v>543</v>
      </c>
      <c r="D394" s="177" t="s">
        <v>192</v>
      </c>
      <c r="E394" s="178" t="s">
        <v>1706</v>
      </c>
      <c r="F394" s="179" t="s">
        <v>1707</v>
      </c>
      <c r="G394" s="180" t="s">
        <v>305</v>
      </c>
      <c r="H394" s="181">
        <v>1</v>
      </c>
      <c r="I394" s="182"/>
      <c r="J394" s="182"/>
      <c r="K394" s="183">
        <f>ROUND(P394*H394,2)</f>
        <v>0</v>
      </c>
      <c r="L394" s="179" t="s">
        <v>1239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0</v>
      </c>
      <c r="V394" s="187">
        <f>U394*H394</f>
        <v>0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197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197</v>
      </c>
      <c r="BM394" s="189" t="s">
        <v>1708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1709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1710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13" customFormat="1" ht="11.25">
      <c r="B397" s="198"/>
      <c r="C397" s="199"/>
      <c r="D397" s="191" t="s">
        <v>203</v>
      </c>
      <c r="E397" s="200" t="s">
        <v>20</v>
      </c>
      <c r="F397" s="201" t="s">
        <v>1236</v>
      </c>
      <c r="G397" s="199"/>
      <c r="H397" s="200" t="s">
        <v>20</v>
      </c>
      <c r="I397" s="202"/>
      <c r="J397" s="202"/>
      <c r="K397" s="199"/>
      <c r="L397" s="199"/>
      <c r="M397" s="203"/>
      <c r="N397" s="204"/>
      <c r="O397" s="205"/>
      <c r="P397" s="205"/>
      <c r="Q397" s="205"/>
      <c r="R397" s="205"/>
      <c r="S397" s="205"/>
      <c r="T397" s="205"/>
      <c r="U397" s="205"/>
      <c r="V397" s="205"/>
      <c r="W397" s="205"/>
      <c r="X397" s="206"/>
      <c r="AT397" s="207" t="s">
        <v>203</v>
      </c>
      <c r="AU397" s="207" t="s">
        <v>84</v>
      </c>
      <c r="AV397" s="13" t="s">
        <v>82</v>
      </c>
      <c r="AW397" s="13" t="s">
        <v>5</v>
      </c>
      <c r="AX397" s="13" t="s">
        <v>74</v>
      </c>
      <c r="AY397" s="207" t="s">
        <v>189</v>
      </c>
    </row>
    <row r="398" spans="1:65" s="14" customFormat="1" ht="11.25">
      <c r="B398" s="208"/>
      <c r="C398" s="209"/>
      <c r="D398" s="191" t="s">
        <v>203</v>
      </c>
      <c r="E398" s="210" t="s">
        <v>20</v>
      </c>
      <c r="F398" s="211" t="s">
        <v>82</v>
      </c>
      <c r="G398" s="209"/>
      <c r="H398" s="212">
        <v>1</v>
      </c>
      <c r="I398" s="213"/>
      <c r="J398" s="213"/>
      <c r="K398" s="209"/>
      <c r="L398" s="209"/>
      <c r="M398" s="214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7"/>
      <c r="AT398" s="218" t="s">
        <v>203</v>
      </c>
      <c r="AU398" s="218" t="s">
        <v>84</v>
      </c>
      <c r="AV398" s="14" t="s">
        <v>84</v>
      </c>
      <c r="AW398" s="14" t="s">
        <v>5</v>
      </c>
      <c r="AX398" s="14" t="s">
        <v>74</v>
      </c>
      <c r="AY398" s="218" t="s">
        <v>189</v>
      </c>
    </row>
    <row r="399" spans="1:65" s="15" customFormat="1" ht="11.25">
      <c r="B399" s="219"/>
      <c r="C399" s="220"/>
      <c r="D399" s="191" t="s">
        <v>203</v>
      </c>
      <c r="E399" s="221" t="s">
        <v>20</v>
      </c>
      <c r="F399" s="222" t="s">
        <v>210</v>
      </c>
      <c r="G399" s="220"/>
      <c r="H399" s="223">
        <v>1</v>
      </c>
      <c r="I399" s="224"/>
      <c r="J399" s="224"/>
      <c r="K399" s="220"/>
      <c r="L399" s="220"/>
      <c r="M399" s="225"/>
      <c r="N399" s="226"/>
      <c r="O399" s="227"/>
      <c r="P399" s="227"/>
      <c r="Q399" s="227"/>
      <c r="R399" s="227"/>
      <c r="S399" s="227"/>
      <c r="T399" s="227"/>
      <c r="U399" s="227"/>
      <c r="V399" s="227"/>
      <c r="W399" s="227"/>
      <c r="X399" s="228"/>
      <c r="AT399" s="229" t="s">
        <v>203</v>
      </c>
      <c r="AU399" s="229" t="s">
        <v>84</v>
      </c>
      <c r="AV399" s="15" t="s">
        <v>197</v>
      </c>
      <c r="AW399" s="15" t="s">
        <v>5</v>
      </c>
      <c r="AX399" s="15" t="s">
        <v>82</v>
      </c>
      <c r="AY399" s="229" t="s">
        <v>189</v>
      </c>
    </row>
    <row r="400" spans="1:65" s="2" customFormat="1" ht="16.5" customHeight="1">
      <c r="A400" s="35"/>
      <c r="B400" s="36"/>
      <c r="C400" s="231" t="s">
        <v>547</v>
      </c>
      <c r="D400" s="231" t="s">
        <v>318</v>
      </c>
      <c r="E400" s="232" t="s">
        <v>1711</v>
      </c>
      <c r="F400" s="233" t="s">
        <v>1712</v>
      </c>
      <c r="G400" s="234" t="s">
        <v>305</v>
      </c>
      <c r="H400" s="235">
        <v>1</v>
      </c>
      <c r="I400" s="236"/>
      <c r="J400" s="237"/>
      <c r="K400" s="238">
        <f>ROUND(P400*H400,2)</f>
        <v>0</v>
      </c>
      <c r="L400" s="233" t="s">
        <v>20</v>
      </c>
      <c r="M400" s="239"/>
      <c r="N400" s="240" t="s">
        <v>20</v>
      </c>
      <c r="O400" s="185" t="s">
        <v>43</v>
      </c>
      <c r="P400" s="186">
        <f>I400+J400</f>
        <v>0</v>
      </c>
      <c r="Q400" s="186">
        <f>ROUND(I400*H400,2)</f>
        <v>0</v>
      </c>
      <c r="R400" s="186">
        <f>ROUND(J400*H400,2)</f>
        <v>0</v>
      </c>
      <c r="S400" s="65"/>
      <c r="T400" s="187">
        <f>S400*H400</f>
        <v>0</v>
      </c>
      <c r="U400" s="187">
        <v>0</v>
      </c>
      <c r="V400" s="187">
        <f>U400*H400</f>
        <v>0</v>
      </c>
      <c r="W400" s="187">
        <v>0</v>
      </c>
      <c r="X400" s="188">
        <f>W400*H400</f>
        <v>0</v>
      </c>
      <c r="Y400" s="35"/>
      <c r="Z400" s="35"/>
      <c r="AA400" s="35"/>
      <c r="AB400" s="35"/>
      <c r="AC400" s="35"/>
      <c r="AD400" s="35"/>
      <c r="AE400" s="35"/>
      <c r="AR400" s="189" t="s">
        <v>255</v>
      </c>
      <c r="AT400" s="189" t="s">
        <v>318</v>
      </c>
      <c r="AU400" s="189" t="s">
        <v>84</v>
      </c>
      <c r="AY400" s="18" t="s">
        <v>189</v>
      </c>
      <c r="BE400" s="190">
        <f>IF(O400="základní",K400,0)</f>
        <v>0</v>
      </c>
      <c r="BF400" s="190">
        <f>IF(O400="snížená",K400,0)</f>
        <v>0</v>
      </c>
      <c r="BG400" s="190">
        <f>IF(O400="zákl. přenesená",K400,0)</f>
        <v>0</v>
      </c>
      <c r="BH400" s="190">
        <f>IF(O400="sníž. přenesená",K400,0)</f>
        <v>0</v>
      </c>
      <c r="BI400" s="190">
        <f>IF(O400="nulová",K400,0)</f>
        <v>0</v>
      </c>
      <c r="BJ400" s="18" t="s">
        <v>82</v>
      </c>
      <c r="BK400" s="190">
        <f>ROUND(P400*H400,2)</f>
        <v>0</v>
      </c>
      <c r="BL400" s="18" t="s">
        <v>197</v>
      </c>
      <c r="BM400" s="189" t="s">
        <v>1713</v>
      </c>
    </row>
    <row r="401" spans="1:65" s="2" customFormat="1" ht="11.25">
      <c r="A401" s="35"/>
      <c r="B401" s="36"/>
      <c r="C401" s="37"/>
      <c r="D401" s="191" t="s">
        <v>199</v>
      </c>
      <c r="E401" s="37"/>
      <c r="F401" s="192" t="s">
        <v>1712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199</v>
      </c>
      <c r="AU401" s="18" t="s">
        <v>84</v>
      </c>
    </row>
    <row r="402" spans="1:65" s="2" customFormat="1" ht="19.5">
      <c r="A402" s="35"/>
      <c r="B402" s="36"/>
      <c r="C402" s="37"/>
      <c r="D402" s="191" t="s">
        <v>569</v>
      </c>
      <c r="E402" s="37"/>
      <c r="F402" s="245" t="s">
        <v>1279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569</v>
      </c>
      <c r="AU402" s="18" t="s">
        <v>84</v>
      </c>
    </row>
    <row r="403" spans="1:65" s="13" customFormat="1" ht="11.25">
      <c r="B403" s="198"/>
      <c r="C403" s="199"/>
      <c r="D403" s="191" t="s">
        <v>203</v>
      </c>
      <c r="E403" s="200" t="s">
        <v>20</v>
      </c>
      <c r="F403" s="201" t="s">
        <v>1236</v>
      </c>
      <c r="G403" s="199"/>
      <c r="H403" s="200" t="s">
        <v>20</v>
      </c>
      <c r="I403" s="202"/>
      <c r="J403" s="202"/>
      <c r="K403" s="199"/>
      <c r="L403" s="199"/>
      <c r="M403" s="203"/>
      <c r="N403" s="204"/>
      <c r="O403" s="205"/>
      <c r="P403" s="205"/>
      <c r="Q403" s="205"/>
      <c r="R403" s="205"/>
      <c r="S403" s="205"/>
      <c r="T403" s="205"/>
      <c r="U403" s="205"/>
      <c r="V403" s="205"/>
      <c r="W403" s="205"/>
      <c r="X403" s="206"/>
      <c r="AT403" s="207" t="s">
        <v>203</v>
      </c>
      <c r="AU403" s="207" t="s">
        <v>84</v>
      </c>
      <c r="AV403" s="13" t="s">
        <v>82</v>
      </c>
      <c r="AW403" s="13" t="s">
        <v>5</v>
      </c>
      <c r="AX403" s="13" t="s">
        <v>74</v>
      </c>
      <c r="AY403" s="207" t="s">
        <v>189</v>
      </c>
    </row>
    <row r="404" spans="1:65" s="14" customFormat="1" ht="11.25">
      <c r="B404" s="208"/>
      <c r="C404" s="209"/>
      <c r="D404" s="191" t="s">
        <v>203</v>
      </c>
      <c r="E404" s="210" t="s">
        <v>20</v>
      </c>
      <c r="F404" s="211" t="s">
        <v>82</v>
      </c>
      <c r="G404" s="209"/>
      <c r="H404" s="212">
        <v>1</v>
      </c>
      <c r="I404" s="213"/>
      <c r="J404" s="213"/>
      <c r="K404" s="209"/>
      <c r="L404" s="209"/>
      <c r="M404" s="214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7"/>
      <c r="AT404" s="218" t="s">
        <v>203</v>
      </c>
      <c r="AU404" s="218" t="s">
        <v>84</v>
      </c>
      <c r="AV404" s="14" t="s">
        <v>84</v>
      </c>
      <c r="AW404" s="14" t="s">
        <v>5</v>
      </c>
      <c r="AX404" s="14" t="s">
        <v>74</v>
      </c>
      <c r="AY404" s="218" t="s">
        <v>189</v>
      </c>
    </row>
    <row r="405" spans="1:65" s="15" customFormat="1" ht="11.25">
      <c r="B405" s="219"/>
      <c r="C405" s="220"/>
      <c r="D405" s="191" t="s">
        <v>203</v>
      </c>
      <c r="E405" s="221" t="s">
        <v>20</v>
      </c>
      <c r="F405" s="222" t="s">
        <v>210</v>
      </c>
      <c r="G405" s="220"/>
      <c r="H405" s="223">
        <v>1</v>
      </c>
      <c r="I405" s="224"/>
      <c r="J405" s="224"/>
      <c r="K405" s="220"/>
      <c r="L405" s="220"/>
      <c r="M405" s="225"/>
      <c r="N405" s="226"/>
      <c r="O405" s="227"/>
      <c r="P405" s="227"/>
      <c r="Q405" s="227"/>
      <c r="R405" s="227"/>
      <c r="S405" s="227"/>
      <c r="T405" s="227"/>
      <c r="U405" s="227"/>
      <c r="V405" s="227"/>
      <c r="W405" s="227"/>
      <c r="X405" s="228"/>
      <c r="AT405" s="229" t="s">
        <v>203</v>
      </c>
      <c r="AU405" s="229" t="s">
        <v>84</v>
      </c>
      <c r="AV405" s="15" t="s">
        <v>197</v>
      </c>
      <c r="AW405" s="15" t="s">
        <v>5</v>
      </c>
      <c r="AX405" s="15" t="s">
        <v>82</v>
      </c>
      <c r="AY405" s="229" t="s">
        <v>189</v>
      </c>
    </row>
    <row r="406" spans="1:65" s="2" customFormat="1" ht="24.2" customHeight="1">
      <c r="A406" s="35"/>
      <c r="B406" s="36"/>
      <c r="C406" s="177" t="s">
        <v>551</v>
      </c>
      <c r="D406" s="177" t="s">
        <v>192</v>
      </c>
      <c r="E406" s="178" t="s">
        <v>1714</v>
      </c>
      <c r="F406" s="179" t="s">
        <v>1715</v>
      </c>
      <c r="G406" s="180" t="s">
        <v>305</v>
      </c>
      <c r="H406" s="181">
        <v>1</v>
      </c>
      <c r="I406" s="182"/>
      <c r="J406" s="182"/>
      <c r="K406" s="183">
        <f>ROUND(P406*H406,2)</f>
        <v>0</v>
      </c>
      <c r="L406" s="179" t="s">
        <v>1239</v>
      </c>
      <c r="M406" s="40"/>
      <c r="N406" s="184" t="s">
        <v>20</v>
      </c>
      <c r="O406" s="185" t="s">
        <v>43</v>
      </c>
      <c r="P406" s="186">
        <f>I406+J406</f>
        <v>0</v>
      </c>
      <c r="Q406" s="186">
        <f>ROUND(I406*H406,2)</f>
        <v>0</v>
      </c>
      <c r="R406" s="186">
        <f>ROUND(J406*H406,2)</f>
        <v>0</v>
      </c>
      <c r="S406" s="65"/>
      <c r="T406" s="187">
        <f>S406*H406</f>
        <v>0</v>
      </c>
      <c r="U406" s="187">
        <v>0</v>
      </c>
      <c r="V406" s="187">
        <f>U406*H406</f>
        <v>0</v>
      </c>
      <c r="W406" s="187">
        <v>0</v>
      </c>
      <c r="X406" s="188">
        <f>W406*H406</f>
        <v>0</v>
      </c>
      <c r="Y406" s="35"/>
      <c r="Z406" s="35"/>
      <c r="AA406" s="35"/>
      <c r="AB406" s="35"/>
      <c r="AC406" s="35"/>
      <c r="AD406" s="35"/>
      <c r="AE406" s="35"/>
      <c r="AR406" s="189" t="s">
        <v>197</v>
      </c>
      <c r="AT406" s="189" t="s">
        <v>192</v>
      </c>
      <c r="AU406" s="189" t="s">
        <v>84</v>
      </c>
      <c r="AY406" s="18" t="s">
        <v>189</v>
      </c>
      <c r="BE406" s="190">
        <f>IF(O406="základní",K406,0)</f>
        <v>0</v>
      </c>
      <c r="BF406" s="190">
        <f>IF(O406="snížená",K406,0)</f>
        <v>0</v>
      </c>
      <c r="BG406" s="190">
        <f>IF(O406="zákl. přenesená",K406,0)</f>
        <v>0</v>
      </c>
      <c r="BH406" s="190">
        <f>IF(O406="sníž. přenesená",K406,0)</f>
        <v>0</v>
      </c>
      <c r="BI406" s="190">
        <f>IF(O406="nulová",K406,0)</f>
        <v>0</v>
      </c>
      <c r="BJ406" s="18" t="s">
        <v>82</v>
      </c>
      <c r="BK406" s="190">
        <f>ROUND(P406*H406,2)</f>
        <v>0</v>
      </c>
      <c r="BL406" s="18" t="s">
        <v>197</v>
      </c>
      <c r="BM406" s="189" t="s">
        <v>1716</v>
      </c>
    </row>
    <row r="407" spans="1:65" s="2" customFormat="1" ht="11.25">
      <c r="A407" s="35"/>
      <c r="B407" s="36"/>
      <c r="C407" s="37"/>
      <c r="D407" s="191" t="s">
        <v>199</v>
      </c>
      <c r="E407" s="37"/>
      <c r="F407" s="192" t="s">
        <v>1717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199</v>
      </c>
      <c r="AU407" s="18" t="s">
        <v>84</v>
      </c>
    </row>
    <row r="408" spans="1:65" s="2" customFormat="1" ht="11.25">
      <c r="A408" s="35"/>
      <c r="B408" s="36"/>
      <c r="C408" s="37"/>
      <c r="D408" s="196" t="s">
        <v>201</v>
      </c>
      <c r="E408" s="37"/>
      <c r="F408" s="197" t="s">
        <v>1718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201</v>
      </c>
      <c r="AU408" s="18" t="s">
        <v>84</v>
      </c>
    </row>
    <row r="409" spans="1:65" s="13" customFormat="1" ht="11.25">
      <c r="B409" s="198"/>
      <c r="C409" s="199"/>
      <c r="D409" s="191" t="s">
        <v>203</v>
      </c>
      <c r="E409" s="200" t="s">
        <v>20</v>
      </c>
      <c r="F409" s="201" t="s">
        <v>1236</v>
      </c>
      <c r="G409" s="199"/>
      <c r="H409" s="200" t="s">
        <v>20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203</v>
      </c>
      <c r="AU409" s="207" t="s">
        <v>84</v>
      </c>
      <c r="AV409" s="13" t="s">
        <v>82</v>
      </c>
      <c r="AW409" s="13" t="s">
        <v>5</v>
      </c>
      <c r="AX409" s="13" t="s">
        <v>74</v>
      </c>
      <c r="AY409" s="207" t="s">
        <v>189</v>
      </c>
    </row>
    <row r="410" spans="1:65" s="14" customFormat="1" ht="11.25">
      <c r="B410" s="208"/>
      <c r="C410" s="209"/>
      <c r="D410" s="191" t="s">
        <v>203</v>
      </c>
      <c r="E410" s="210" t="s">
        <v>20</v>
      </c>
      <c r="F410" s="211" t="s">
        <v>82</v>
      </c>
      <c r="G410" s="209"/>
      <c r="H410" s="212">
        <v>1</v>
      </c>
      <c r="I410" s="213"/>
      <c r="J410" s="213"/>
      <c r="K410" s="209"/>
      <c r="L410" s="209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203</v>
      </c>
      <c r="AU410" s="218" t="s">
        <v>84</v>
      </c>
      <c r="AV410" s="14" t="s">
        <v>84</v>
      </c>
      <c r="AW410" s="14" t="s">
        <v>5</v>
      </c>
      <c r="AX410" s="14" t="s">
        <v>74</v>
      </c>
      <c r="AY410" s="218" t="s">
        <v>189</v>
      </c>
    </row>
    <row r="411" spans="1:65" s="15" customFormat="1" ht="11.25">
      <c r="B411" s="219"/>
      <c r="C411" s="220"/>
      <c r="D411" s="191" t="s">
        <v>203</v>
      </c>
      <c r="E411" s="221" t="s">
        <v>20</v>
      </c>
      <c r="F411" s="222" t="s">
        <v>210</v>
      </c>
      <c r="G411" s="220"/>
      <c r="H411" s="223">
        <v>1</v>
      </c>
      <c r="I411" s="224"/>
      <c r="J411" s="224"/>
      <c r="K411" s="220"/>
      <c r="L411" s="220"/>
      <c r="M411" s="225"/>
      <c r="N411" s="226"/>
      <c r="O411" s="227"/>
      <c r="P411" s="227"/>
      <c r="Q411" s="227"/>
      <c r="R411" s="227"/>
      <c r="S411" s="227"/>
      <c r="T411" s="227"/>
      <c r="U411" s="227"/>
      <c r="V411" s="227"/>
      <c r="W411" s="227"/>
      <c r="X411" s="228"/>
      <c r="AT411" s="229" t="s">
        <v>203</v>
      </c>
      <c r="AU411" s="229" t="s">
        <v>84</v>
      </c>
      <c r="AV411" s="15" t="s">
        <v>197</v>
      </c>
      <c r="AW411" s="15" t="s">
        <v>5</v>
      </c>
      <c r="AX411" s="15" t="s">
        <v>82</v>
      </c>
      <c r="AY411" s="229" t="s">
        <v>189</v>
      </c>
    </row>
    <row r="412" spans="1:65" s="2" customFormat="1" ht="16.5" customHeight="1">
      <c r="A412" s="35"/>
      <c r="B412" s="36"/>
      <c r="C412" s="231" t="s">
        <v>822</v>
      </c>
      <c r="D412" s="231" t="s">
        <v>318</v>
      </c>
      <c r="E412" s="232" t="s">
        <v>1719</v>
      </c>
      <c r="F412" s="233" t="s">
        <v>1720</v>
      </c>
      <c r="G412" s="234" t="s">
        <v>305</v>
      </c>
      <c r="H412" s="235">
        <v>1</v>
      </c>
      <c r="I412" s="236"/>
      <c r="J412" s="237"/>
      <c r="K412" s="238">
        <f>ROUND(P412*H412,2)</f>
        <v>0</v>
      </c>
      <c r="L412" s="233" t="s">
        <v>20</v>
      </c>
      <c r="M412" s="239"/>
      <c r="N412" s="240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0</v>
      </c>
      <c r="V412" s="187">
        <f>U412*H412</f>
        <v>0</v>
      </c>
      <c r="W412" s="187">
        <v>0</v>
      </c>
      <c r="X412" s="188">
        <f>W412*H412</f>
        <v>0</v>
      </c>
      <c r="Y412" s="35"/>
      <c r="Z412" s="35"/>
      <c r="AA412" s="35"/>
      <c r="AB412" s="35"/>
      <c r="AC412" s="35"/>
      <c r="AD412" s="35"/>
      <c r="AE412" s="35"/>
      <c r="AR412" s="189" t="s">
        <v>255</v>
      </c>
      <c r="AT412" s="189" t="s">
        <v>318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197</v>
      </c>
      <c r="BM412" s="189" t="s">
        <v>1721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1720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9.5">
      <c r="A414" s="35"/>
      <c r="B414" s="36"/>
      <c r="C414" s="37"/>
      <c r="D414" s="191" t="s">
        <v>569</v>
      </c>
      <c r="E414" s="37"/>
      <c r="F414" s="245" t="s">
        <v>1279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569</v>
      </c>
      <c r="AU414" s="18" t="s">
        <v>84</v>
      </c>
    </row>
    <row r="415" spans="1:65" s="13" customFormat="1" ht="11.25">
      <c r="B415" s="198"/>
      <c r="C415" s="199"/>
      <c r="D415" s="191" t="s">
        <v>203</v>
      </c>
      <c r="E415" s="200" t="s">
        <v>20</v>
      </c>
      <c r="F415" s="201" t="s">
        <v>1236</v>
      </c>
      <c r="G415" s="199"/>
      <c r="H415" s="200" t="s">
        <v>20</v>
      </c>
      <c r="I415" s="202"/>
      <c r="J415" s="202"/>
      <c r="K415" s="199"/>
      <c r="L415" s="199"/>
      <c r="M415" s="203"/>
      <c r="N415" s="204"/>
      <c r="O415" s="205"/>
      <c r="P415" s="205"/>
      <c r="Q415" s="205"/>
      <c r="R415" s="205"/>
      <c r="S415" s="205"/>
      <c r="T415" s="205"/>
      <c r="U415" s="205"/>
      <c r="V415" s="205"/>
      <c r="W415" s="205"/>
      <c r="X415" s="206"/>
      <c r="AT415" s="207" t="s">
        <v>203</v>
      </c>
      <c r="AU415" s="207" t="s">
        <v>84</v>
      </c>
      <c r="AV415" s="13" t="s">
        <v>82</v>
      </c>
      <c r="AW415" s="13" t="s">
        <v>5</v>
      </c>
      <c r="AX415" s="13" t="s">
        <v>74</v>
      </c>
      <c r="AY415" s="207" t="s">
        <v>189</v>
      </c>
    </row>
    <row r="416" spans="1:65" s="14" customFormat="1" ht="11.25">
      <c r="B416" s="208"/>
      <c r="C416" s="209"/>
      <c r="D416" s="191" t="s">
        <v>203</v>
      </c>
      <c r="E416" s="210" t="s">
        <v>20</v>
      </c>
      <c r="F416" s="211" t="s">
        <v>82</v>
      </c>
      <c r="G416" s="209"/>
      <c r="H416" s="212">
        <v>1</v>
      </c>
      <c r="I416" s="213"/>
      <c r="J416" s="213"/>
      <c r="K416" s="209"/>
      <c r="L416" s="209"/>
      <c r="M416" s="214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7"/>
      <c r="AT416" s="218" t="s">
        <v>203</v>
      </c>
      <c r="AU416" s="218" t="s">
        <v>84</v>
      </c>
      <c r="AV416" s="14" t="s">
        <v>84</v>
      </c>
      <c r="AW416" s="14" t="s">
        <v>5</v>
      </c>
      <c r="AX416" s="14" t="s">
        <v>74</v>
      </c>
      <c r="AY416" s="218" t="s">
        <v>189</v>
      </c>
    </row>
    <row r="417" spans="1:65" s="15" customFormat="1" ht="11.25">
      <c r="B417" s="219"/>
      <c r="C417" s="220"/>
      <c r="D417" s="191" t="s">
        <v>203</v>
      </c>
      <c r="E417" s="221" t="s">
        <v>20</v>
      </c>
      <c r="F417" s="222" t="s">
        <v>210</v>
      </c>
      <c r="G417" s="220"/>
      <c r="H417" s="223">
        <v>1</v>
      </c>
      <c r="I417" s="224"/>
      <c r="J417" s="224"/>
      <c r="K417" s="220"/>
      <c r="L417" s="220"/>
      <c r="M417" s="225"/>
      <c r="N417" s="226"/>
      <c r="O417" s="227"/>
      <c r="P417" s="227"/>
      <c r="Q417" s="227"/>
      <c r="R417" s="227"/>
      <c r="S417" s="227"/>
      <c r="T417" s="227"/>
      <c r="U417" s="227"/>
      <c r="V417" s="227"/>
      <c r="W417" s="227"/>
      <c r="X417" s="228"/>
      <c r="AT417" s="229" t="s">
        <v>203</v>
      </c>
      <c r="AU417" s="229" t="s">
        <v>84</v>
      </c>
      <c r="AV417" s="15" t="s">
        <v>197</v>
      </c>
      <c r="AW417" s="15" t="s">
        <v>5</v>
      </c>
      <c r="AX417" s="15" t="s">
        <v>82</v>
      </c>
      <c r="AY417" s="229" t="s">
        <v>189</v>
      </c>
    </row>
    <row r="418" spans="1:65" s="2" customFormat="1" ht="24.2" customHeight="1">
      <c r="A418" s="35"/>
      <c r="B418" s="36"/>
      <c r="C418" s="177" t="s">
        <v>824</v>
      </c>
      <c r="D418" s="177" t="s">
        <v>192</v>
      </c>
      <c r="E418" s="178" t="s">
        <v>1722</v>
      </c>
      <c r="F418" s="179" t="s">
        <v>1723</v>
      </c>
      <c r="G418" s="180" t="s">
        <v>357</v>
      </c>
      <c r="H418" s="181">
        <v>15</v>
      </c>
      <c r="I418" s="182"/>
      <c r="J418" s="182"/>
      <c r="K418" s="183">
        <f>ROUND(P418*H418,2)</f>
        <v>0</v>
      </c>
      <c r="L418" s="179" t="s">
        <v>1239</v>
      </c>
      <c r="M418" s="40"/>
      <c r="N418" s="184" t="s">
        <v>20</v>
      </c>
      <c r="O418" s="185" t="s">
        <v>43</v>
      </c>
      <c r="P418" s="186">
        <f>I418+J418</f>
        <v>0</v>
      </c>
      <c r="Q418" s="186">
        <f>ROUND(I418*H418,2)</f>
        <v>0</v>
      </c>
      <c r="R418" s="186">
        <f>ROUND(J418*H418,2)</f>
        <v>0</v>
      </c>
      <c r="S418" s="65"/>
      <c r="T418" s="187">
        <f>S418*H418</f>
        <v>0</v>
      </c>
      <c r="U418" s="187">
        <v>0</v>
      </c>
      <c r="V418" s="187">
        <f>U418*H418</f>
        <v>0</v>
      </c>
      <c r="W418" s="187">
        <v>0</v>
      </c>
      <c r="X418" s="188">
        <f>W418*H418</f>
        <v>0</v>
      </c>
      <c r="Y418" s="35"/>
      <c r="Z418" s="35"/>
      <c r="AA418" s="35"/>
      <c r="AB418" s="35"/>
      <c r="AC418" s="35"/>
      <c r="AD418" s="35"/>
      <c r="AE418" s="35"/>
      <c r="AR418" s="189" t="s">
        <v>197</v>
      </c>
      <c r="AT418" s="189" t="s">
        <v>192</v>
      </c>
      <c r="AU418" s="189" t="s">
        <v>84</v>
      </c>
      <c r="AY418" s="18" t="s">
        <v>189</v>
      </c>
      <c r="BE418" s="190">
        <f>IF(O418="základní",K418,0)</f>
        <v>0</v>
      </c>
      <c r="BF418" s="190">
        <f>IF(O418="snížená",K418,0)</f>
        <v>0</v>
      </c>
      <c r="BG418" s="190">
        <f>IF(O418="zákl. přenesená",K418,0)</f>
        <v>0</v>
      </c>
      <c r="BH418" s="190">
        <f>IF(O418="sníž. přenesená",K418,0)</f>
        <v>0</v>
      </c>
      <c r="BI418" s="190">
        <f>IF(O418="nulová",K418,0)</f>
        <v>0</v>
      </c>
      <c r="BJ418" s="18" t="s">
        <v>82</v>
      </c>
      <c r="BK418" s="190">
        <f>ROUND(P418*H418,2)</f>
        <v>0</v>
      </c>
      <c r="BL418" s="18" t="s">
        <v>197</v>
      </c>
      <c r="BM418" s="189" t="s">
        <v>1724</v>
      </c>
    </row>
    <row r="419" spans="1:65" s="2" customFormat="1" ht="11.25">
      <c r="A419" s="35"/>
      <c r="B419" s="36"/>
      <c r="C419" s="37"/>
      <c r="D419" s="191" t="s">
        <v>199</v>
      </c>
      <c r="E419" s="37"/>
      <c r="F419" s="192" t="s">
        <v>1725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199</v>
      </c>
      <c r="AU419" s="18" t="s">
        <v>84</v>
      </c>
    </row>
    <row r="420" spans="1:65" s="2" customFormat="1" ht="11.25">
      <c r="A420" s="35"/>
      <c r="B420" s="36"/>
      <c r="C420" s="37"/>
      <c r="D420" s="196" t="s">
        <v>201</v>
      </c>
      <c r="E420" s="37"/>
      <c r="F420" s="197" t="s">
        <v>1726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201</v>
      </c>
      <c r="AU420" s="18" t="s">
        <v>84</v>
      </c>
    </row>
    <row r="421" spans="1:65" s="13" customFormat="1" ht="11.25">
      <c r="B421" s="198"/>
      <c r="C421" s="199"/>
      <c r="D421" s="191" t="s">
        <v>203</v>
      </c>
      <c r="E421" s="200" t="s">
        <v>20</v>
      </c>
      <c r="F421" s="201" t="s">
        <v>1236</v>
      </c>
      <c r="G421" s="199"/>
      <c r="H421" s="200" t="s">
        <v>20</v>
      </c>
      <c r="I421" s="202"/>
      <c r="J421" s="202"/>
      <c r="K421" s="199"/>
      <c r="L421" s="199"/>
      <c r="M421" s="203"/>
      <c r="N421" s="204"/>
      <c r="O421" s="205"/>
      <c r="P421" s="205"/>
      <c r="Q421" s="205"/>
      <c r="R421" s="205"/>
      <c r="S421" s="205"/>
      <c r="T421" s="205"/>
      <c r="U421" s="205"/>
      <c r="V421" s="205"/>
      <c r="W421" s="205"/>
      <c r="X421" s="206"/>
      <c r="AT421" s="207" t="s">
        <v>203</v>
      </c>
      <c r="AU421" s="207" t="s">
        <v>84</v>
      </c>
      <c r="AV421" s="13" t="s">
        <v>82</v>
      </c>
      <c r="AW421" s="13" t="s">
        <v>5</v>
      </c>
      <c r="AX421" s="13" t="s">
        <v>74</v>
      </c>
      <c r="AY421" s="207" t="s">
        <v>189</v>
      </c>
    </row>
    <row r="422" spans="1:65" s="14" customFormat="1" ht="11.25">
      <c r="B422" s="208"/>
      <c r="C422" s="209"/>
      <c r="D422" s="191" t="s">
        <v>203</v>
      </c>
      <c r="E422" s="210" t="s">
        <v>20</v>
      </c>
      <c r="F422" s="211" t="s">
        <v>9</v>
      </c>
      <c r="G422" s="209"/>
      <c r="H422" s="212">
        <v>15</v>
      </c>
      <c r="I422" s="213"/>
      <c r="J422" s="213"/>
      <c r="K422" s="209"/>
      <c r="L422" s="209"/>
      <c r="M422" s="214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7"/>
      <c r="AT422" s="218" t="s">
        <v>203</v>
      </c>
      <c r="AU422" s="218" t="s">
        <v>84</v>
      </c>
      <c r="AV422" s="14" t="s">
        <v>84</v>
      </c>
      <c r="AW422" s="14" t="s">
        <v>5</v>
      </c>
      <c r="AX422" s="14" t="s">
        <v>74</v>
      </c>
      <c r="AY422" s="218" t="s">
        <v>189</v>
      </c>
    </row>
    <row r="423" spans="1:65" s="15" customFormat="1" ht="11.25">
      <c r="B423" s="219"/>
      <c r="C423" s="220"/>
      <c r="D423" s="191" t="s">
        <v>203</v>
      </c>
      <c r="E423" s="221" t="s">
        <v>20</v>
      </c>
      <c r="F423" s="222" t="s">
        <v>210</v>
      </c>
      <c r="G423" s="220"/>
      <c r="H423" s="223">
        <v>15</v>
      </c>
      <c r="I423" s="224"/>
      <c r="J423" s="224"/>
      <c r="K423" s="220"/>
      <c r="L423" s="220"/>
      <c r="M423" s="225"/>
      <c r="N423" s="226"/>
      <c r="O423" s="227"/>
      <c r="P423" s="227"/>
      <c r="Q423" s="227"/>
      <c r="R423" s="227"/>
      <c r="S423" s="227"/>
      <c r="T423" s="227"/>
      <c r="U423" s="227"/>
      <c r="V423" s="227"/>
      <c r="W423" s="227"/>
      <c r="X423" s="228"/>
      <c r="AT423" s="229" t="s">
        <v>203</v>
      </c>
      <c r="AU423" s="229" t="s">
        <v>84</v>
      </c>
      <c r="AV423" s="15" t="s">
        <v>197</v>
      </c>
      <c r="AW423" s="15" t="s">
        <v>5</v>
      </c>
      <c r="AX423" s="15" t="s">
        <v>82</v>
      </c>
      <c r="AY423" s="229" t="s">
        <v>189</v>
      </c>
    </row>
    <row r="424" spans="1:65" s="2" customFormat="1" ht="16.5" customHeight="1">
      <c r="A424" s="35"/>
      <c r="B424" s="36"/>
      <c r="C424" s="231" t="s">
        <v>1452</v>
      </c>
      <c r="D424" s="231" t="s">
        <v>318</v>
      </c>
      <c r="E424" s="232" t="s">
        <v>1727</v>
      </c>
      <c r="F424" s="233" t="s">
        <v>1728</v>
      </c>
      <c r="G424" s="234" t="s">
        <v>357</v>
      </c>
      <c r="H424" s="235">
        <v>15</v>
      </c>
      <c r="I424" s="236"/>
      <c r="J424" s="237"/>
      <c r="K424" s="238">
        <f>ROUND(P424*H424,2)</f>
        <v>0</v>
      </c>
      <c r="L424" s="233" t="s">
        <v>20</v>
      </c>
      <c r="M424" s="239"/>
      <c r="N424" s="240" t="s">
        <v>20</v>
      </c>
      <c r="O424" s="185" t="s">
        <v>43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0</v>
      </c>
      <c r="X424" s="188">
        <f>W424*H424</f>
        <v>0</v>
      </c>
      <c r="Y424" s="35"/>
      <c r="Z424" s="35"/>
      <c r="AA424" s="35"/>
      <c r="AB424" s="35"/>
      <c r="AC424" s="35"/>
      <c r="AD424" s="35"/>
      <c r="AE424" s="35"/>
      <c r="AR424" s="189" t="s">
        <v>255</v>
      </c>
      <c r="AT424" s="189" t="s">
        <v>318</v>
      </c>
      <c r="AU424" s="189" t="s">
        <v>84</v>
      </c>
      <c r="AY424" s="18" t="s">
        <v>189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82</v>
      </c>
      <c r="BK424" s="190">
        <f>ROUND(P424*H424,2)</f>
        <v>0</v>
      </c>
      <c r="BL424" s="18" t="s">
        <v>197</v>
      </c>
      <c r="BM424" s="189" t="s">
        <v>1729</v>
      </c>
    </row>
    <row r="425" spans="1:65" s="2" customFormat="1" ht="11.25">
      <c r="A425" s="35"/>
      <c r="B425" s="36"/>
      <c r="C425" s="37"/>
      <c r="D425" s="191" t="s">
        <v>199</v>
      </c>
      <c r="E425" s="37"/>
      <c r="F425" s="192" t="s">
        <v>1728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199</v>
      </c>
      <c r="AU425" s="18" t="s">
        <v>84</v>
      </c>
    </row>
    <row r="426" spans="1:65" s="2" customFormat="1" ht="19.5">
      <c r="A426" s="35"/>
      <c r="B426" s="36"/>
      <c r="C426" s="37"/>
      <c r="D426" s="191" t="s">
        <v>569</v>
      </c>
      <c r="E426" s="37"/>
      <c r="F426" s="245" t="s">
        <v>1279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569</v>
      </c>
      <c r="AU426" s="18" t="s">
        <v>84</v>
      </c>
    </row>
    <row r="427" spans="1:65" s="13" customFormat="1" ht="11.25">
      <c r="B427" s="198"/>
      <c r="C427" s="199"/>
      <c r="D427" s="191" t="s">
        <v>203</v>
      </c>
      <c r="E427" s="200" t="s">
        <v>20</v>
      </c>
      <c r="F427" s="201" t="s">
        <v>1236</v>
      </c>
      <c r="G427" s="199"/>
      <c r="H427" s="200" t="s">
        <v>20</v>
      </c>
      <c r="I427" s="202"/>
      <c r="J427" s="202"/>
      <c r="K427" s="199"/>
      <c r="L427" s="199"/>
      <c r="M427" s="203"/>
      <c r="N427" s="204"/>
      <c r="O427" s="205"/>
      <c r="P427" s="205"/>
      <c r="Q427" s="205"/>
      <c r="R427" s="205"/>
      <c r="S427" s="205"/>
      <c r="T427" s="205"/>
      <c r="U427" s="205"/>
      <c r="V427" s="205"/>
      <c r="W427" s="205"/>
      <c r="X427" s="206"/>
      <c r="AT427" s="207" t="s">
        <v>203</v>
      </c>
      <c r="AU427" s="207" t="s">
        <v>84</v>
      </c>
      <c r="AV427" s="13" t="s">
        <v>82</v>
      </c>
      <c r="AW427" s="13" t="s">
        <v>5</v>
      </c>
      <c r="AX427" s="13" t="s">
        <v>74</v>
      </c>
      <c r="AY427" s="207" t="s">
        <v>189</v>
      </c>
    </row>
    <row r="428" spans="1:65" s="14" customFormat="1" ht="11.25">
      <c r="B428" s="208"/>
      <c r="C428" s="209"/>
      <c r="D428" s="191" t="s">
        <v>203</v>
      </c>
      <c r="E428" s="210" t="s">
        <v>20</v>
      </c>
      <c r="F428" s="211" t="s">
        <v>9</v>
      </c>
      <c r="G428" s="209"/>
      <c r="H428" s="212">
        <v>15</v>
      </c>
      <c r="I428" s="213"/>
      <c r="J428" s="213"/>
      <c r="K428" s="209"/>
      <c r="L428" s="209"/>
      <c r="M428" s="214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7"/>
      <c r="AT428" s="218" t="s">
        <v>203</v>
      </c>
      <c r="AU428" s="218" t="s">
        <v>84</v>
      </c>
      <c r="AV428" s="14" t="s">
        <v>84</v>
      </c>
      <c r="AW428" s="14" t="s">
        <v>5</v>
      </c>
      <c r="AX428" s="14" t="s">
        <v>74</v>
      </c>
      <c r="AY428" s="218" t="s">
        <v>189</v>
      </c>
    </row>
    <row r="429" spans="1:65" s="15" customFormat="1" ht="11.25">
      <c r="B429" s="219"/>
      <c r="C429" s="220"/>
      <c r="D429" s="191" t="s">
        <v>203</v>
      </c>
      <c r="E429" s="221" t="s">
        <v>20</v>
      </c>
      <c r="F429" s="222" t="s">
        <v>210</v>
      </c>
      <c r="G429" s="220"/>
      <c r="H429" s="223">
        <v>15</v>
      </c>
      <c r="I429" s="224"/>
      <c r="J429" s="224"/>
      <c r="K429" s="220"/>
      <c r="L429" s="220"/>
      <c r="M429" s="225"/>
      <c r="N429" s="226"/>
      <c r="O429" s="227"/>
      <c r="P429" s="227"/>
      <c r="Q429" s="227"/>
      <c r="R429" s="227"/>
      <c r="S429" s="227"/>
      <c r="T429" s="227"/>
      <c r="U429" s="227"/>
      <c r="V429" s="227"/>
      <c r="W429" s="227"/>
      <c r="X429" s="228"/>
      <c r="AT429" s="229" t="s">
        <v>203</v>
      </c>
      <c r="AU429" s="229" t="s">
        <v>84</v>
      </c>
      <c r="AV429" s="15" t="s">
        <v>197</v>
      </c>
      <c r="AW429" s="15" t="s">
        <v>5</v>
      </c>
      <c r="AX429" s="15" t="s">
        <v>82</v>
      </c>
      <c r="AY429" s="229" t="s">
        <v>189</v>
      </c>
    </row>
    <row r="430" spans="1:65" s="2" customFormat="1" ht="24.2" customHeight="1">
      <c r="A430" s="35"/>
      <c r="B430" s="36"/>
      <c r="C430" s="177" t="s">
        <v>1461</v>
      </c>
      <c r="D430" s="177" t="s">
        <v>192</v>
      </c>
      <c r="E430" s="178" t="s">
        <v>1406</v>
      </c>
      <c r="F430" s="179" t="s">
        <v>1407</v>
      </c>
      <c r="G430" s="180" t="s">
        <v>305</v>
      </c>
      <c r="H430" s="181">
        <v>2</v>
      </c>
      <c r="I430" s="182"/>
      <c r="J430" s="182"/>
      <c r="K430" s="183">
        <f>ROUND(P430*H430,2)</f>
        <v>0</v>
      </c>
      <c r="L430" s="179" t="s">
        <v>1239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197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197</v>
      </c>
      <c r="BM430" s="189" t="s">
        <v>1730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1409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1410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13" customFormat="1" ht="11.25">
      <c r="B433" s="198"/>
      <c r="C433" s="199"/>
      <c r="D433" s="191" t="s">
        <v>203</v>
      </c>
      <c r="E433" s="200" t="s">
        <v>20</v>
      </c>
      <c r="F433" s="201" t="s">
        <v>1236</v>
      </c>
      <c r="G433" s="199"/>
      <c r="H433" s="200" t="s">
        <v>20</v>
      </c>
      <c r="I433" s="202"/>
      <c r="J433" s="202"/>
      <c r="K433" s="199"/>
      <c r="L433" s="199"/>
      <c r="M433" s="203"/>
      <c r="N433" s="204"/>
      <c r="O433" s="205"/>
      <c r="P433" s="205"/>
      <c r="Q433" s="205"/>
      <c r="R433" s="205"/>
      <c r="S433" s="205"/>
      <c r="T433" s="205"/>
      <c r="U433" s="205"/>
      <c r="V433" s="205"/>
      <c r="W433" s="205"/>
      <c r="X433" s="206"/>
      <c r="AT433" s="207" t="s">
        <v>203</v>
      </c>
      <c r="AU433" s="207" t="s">
        <v>84</v>
      </c>
      <c r="AV433" s="13" t="s">
        <v>82</v>
      </c>
      <c r="AW433" s="13" t="s">
        <v>5</v>
      </c>
      <c r="AX433" s="13" t="s">
        <v>74</v>
      </c>
      <c r="AY433" s="207" t="s">
        <v>189</v>
      </c>
    </row>
    <row r="434" spans="1:65" s="14" customFormat="1" ht="11.25">
      <c r="B434" s="208"/>
      <c r="C434" s="209"/>
      <c r="D434" s="191" t="s">
        <v>203</v>
      </c>
      <c r="E434" s="210" t="s">
        <v>20</v>
      </c>
      <c r="F434" s="211" t="s">
        <v>84</v>
      </c>
      <c r="G434" s="209"/>
      <c r="H434" s="212">
        <v>2</v>
      </c>
      <c r="I434" s="213"/>
      <c r="J434" s="213"/>
      <c r="K434" s="209"/>
      <c r="L434" s="209"/>
      <c r="M434" s="214"/>
      <c r="N434" s="215"/>
      <c r="O434" s="216"/>
      <c r="P434" s="216"/>
      <c r="Q434" s="216"/>
      <c r="R434" s="216"/>
      <c r="S434" s="216"/>
      <c r="T434" s="216"/>
      <c r="U434" s="216"/>
      <c r="V434" s="216"/>
      <c r="W434" s="216"/>
      <c r="X434" s="217"/>
      <c r="AT434" s="218" t="s">
        <v>203</v>
      </c>
      <c r="AU434" s="218" t="s">
        <v>84</v>
      </c>
      <c r="AV434" s="14" t="s">
        <v>84</v>
      </c>
      <c r="AW434" s="14" t="s">
        <v>5</v>
      </c>
      <c r="AX434" s="14" t="s">
        <v>74</v>
      </c>
      <c r="AY434" s="218" t="s">
        <v>189</v>
      </c>
    </row>
    <row r="435" spans="1:65" s="15" customFormat="1" ht="11.25">
      <c r="B435" s="219"/>
      <c r="C435" s="220"/>
      <c r="D435" s="191" t="s">
        <v>203</v>
      </c>
      <c r="E435" s="221" t="s">
        <v>20</v>
      </c>
      <c r="F435" s="222" t="s">
        <v>210</v>
      </c>
      <c r="G435" s="220"/>
      <c r="H435" s="223">
        <v>2</v>
      </c>
      <c r="I435" s="224"/>
      <c r="J435" s="224"/>
      <c r="K435" s="220"/>
      <c r="L435" s="220"/>
      <c r="M435" s="225"/>
      <c r="N435" s="226"/>
      <c r="O435" s="227"/>
      <c r="P435" s="227"/>
      <c r="Q435" s="227"/>
      <c r="R435" s="227"/>
      <c r="S435" s="227"/>
      <c r="T435" s="227"/>
      <c r="U435" s="227"/>
      <c r="V435" s="227"/>
      <c r="W435" s="227"/>
      <c r="X435" s="228"/>
      <c r="AT435" s="229" t="s">
        <v>203</v>
      </c>
      <c r="AU435" s="229" t="s">
        <v>84</v>
      </c>
      <c r="AV435" s="15" t="s">
        <v>197</v>
      </c>
      <c r="AW435" s="15" t="s">
        <v>5</v>
      </c>
      <c r="AX435" s="15" t="s">
        <v>82</v>
      </c>
      <c r="AY435" s="229" t="s">
        <v>189</v>
      </c>
    </row>
    <row r="436" spans="1:65" s="2" customFormat="1" ht="16.5" customHeight="1">
      <c r="A436" s="35"/>
      <c r="B436" s="36"/>
      <c r="C436" s="231" t="s">
        <v>1468</v>
      </c>
      <c r="D436" s="231" t="s">
        <v>318</v>
      </c>
      <c r="E436" s="232" t="s">
        <v>1731</v>
      </c>
      <c r="F436" s="233" t="s">
        <v>1732</v>
      </c>
      <c r="G436" s="234" t="s">
        <v>305</v>
      </c>
      <c r="H436" s="235">
        <v>2</v>
      </c>
      <c r="I436" s="236"/>
      <c r="J436" s="237"/>
      <c r="K436" s="238">
        <f>ROUND(P436*H436,2)</f>
        <v>0</v>
      </c>
      <c r="L436" s="233" t="s">
        <v>20</v>
      </c>
      <c r="M436" s="239"/>
      <c r="N436" s="240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255</v>
      </c>
      <c r="AT436" s="189" t="s">
        <v>318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197</v>
      </c>
      <c r="BM436" s="189" t="s">
        <v>1733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1732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9.5">
      <c r="A438" s="35"/>
      <c r="B438" s="36"/>
      <c r="C438" s="37"/>
      <c r="D438" s="191" t="s">
        <v>569</v>
      </c>
      <c r="E438" s="37"/>
      <c r="F438" s="245" t="s">
        <v>1279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569</v>
      </c>
      <c r="AU438" s="18" t="s">
        <v>84</v>
      </c>
    </row>
    <row r="439" spans="1:65" s="13" customFormat="1" ht="11.25">
      <c r="B439" s="198"/>
      <c r="C439" s="199"/>
      <c r="D439" s="191" t="s">
        <v>203</v>
      </c>
      <c r="E439" s="200" t="s">
        <v>20</v>
      </c>
      <c r="F439" s="201" t="s">
        <v>1236</v>
      </c>
      <c r="G439" s="199"/>
      <c r="H439" s="200" t="s">
        <v>20</v>
      </c>
      <c r="I439" s="202"/>
      <c r="J439" s="202"/>
      <c r="K439" s="199"/>
      <c r="L439" s="199"/>
      <c r="M439" s="203"/>
      <c r="N439" s="204"/>
      <c r="O439" s="205"/>
      <c r="P439" s="205"/>
      <c r="Q439" s="205"/>
      <c r="R439" s="205"/>
      <c r="S439" s="205"/>
      <c r="T439" s="205"/>
      <c r="U439" s="205"/>
      <c r="V439" s="205"/>
      <c r="W439" s="205"/>
      <c r="X439" s="206"/>
      <c r="AT439" s="207" t="s">
        <v>203</v>
      </c>
      <c r="AU439" s="207" t="s">
        <v>84</v>
      </c>
      <c r="AV439" s="13" t="s">
        <v>82</v>
      </c>
      <c r="AW439" s="13" t="s">
        <v>5</v>
      </c>
      <c r="AX439" s="13" t="s">
        <v>74</v>
      </c>
      <c r="AY439" s="207" t="s">
        <v>189</v>
      </c>
    </row>
    <row r="440" spans="1:65" s="14" customFormat="1" ht="11.25">
      <c r="B440" s="208"/>
      <c r="C440" s="209"/>
      <c r="D440" s="191" t="s">
        <v>203</v>
      </c>
      <c r="E440" s="210" t="s">
        <v>20</v>
      </c>
      <c r="F440" s="211" t="s">
        <v>84</v>
      </c>
      <c r="G440" s="209"/>
      <c r="H440" s="212">
        <v>2</v>
      </c>
      <c r="I440" s="213"/>
      <c r="J440" s="213"/>
      <c r="K440" s="209"/>
      <c r="L440" s="209"/>
      <c r="M440" s="214"/>
      <c r="N440" s="215"/>
      <c r="O440" s="216"/>
      <c r="P440" s="216"/>
      <c r="Q440" s="216"/>
      <c r="R440" s="216"/>
      <c r="S440" s="216"/>
      <c r="T440" s="216"/>
      <c r="U440" s="216"/>
      <c r="V440" s="216"/>
      <c r="W440" s="216"/>
      <c r="X440" s="217"/>
      <c r="AT440" s="218" t="s">
        <v>203</v>
      </c>
      <c r="AU440" s="218" t="s">
        <v>84</v>
      </c>
      <c r="AV440" s="14" t="s">
        <v>84</v>
      </c>
      <c r="AW440" s="14" t="s">
        <v>5</v>
      </c>
      <c r="AX440" s="14" t="s">
        <v>74</v>
      </c>
      <c r="AY440" s="218" t="s">
        <v>189</v>
      </c>
    </row>
    <row r="441" spans="1:65" s="15" customFormat="1" ht="11.25">
      <c r="B441" s="219"/>
      <c r="C441" s="220"/>
      <c r="D441" s="191" t="s">
        <v>203</v>
      </c>
      <c r="E441" s="221" t="s">
        <v>20</v>
      </c>
      <c r="F441" s="222" t="s">
        <v>210</v>
      </c>
      <c r="G441" s="220"/>
      <c r="H441" s="223">
        <v>2</v>
      </c>
      <c r="I441" s="224"/>
      <c r="J441" s="224"/>
      <c r="K441" s="220"/>
      <c r="L441" s="220"/>
      <c r="M441" s="225"/>
      <c r="N441" s="226"/>
      <c r="O441" s="227"/>
      <c r="P441" s="227"/>
      <c r="Q441" s="227"/>
      <c r="R441" s="227"/>
      <c r="S441" s="227"/>
      <c r="T441" s="227"/>
      <c r="U441" s="227"/>
      <c r="V441" s="227"/>
      <c r="W441" s="227"/>
      <c r="X441" s="228"/>
      <c r="AT441" s="229" t="s">
        <v>203</v>
      </c>
      <c r="AU441" s="229" t="s">
        <v>84</v>
      </c>
      <c r="AV441" s="15" t="s">
        <v>197</v>
      </c>
      <c r="AW441" s="15" t="s">
        <v>5</v>
      </c>
      <c r="AX441" s="15" t="s">
        <v>82</v>
      </c>
      <c r="AY441" s="229" t="s">
        <v>189</v>
      </c>
    </row>
    <row r="442" spans="1:65" s="2" customFormat="1" ht="24.2" customHeight="1">
      <c r="A442" s="35"/>
      <c r="B442" s="36"/>
      <c r="C442" s="177" t="s">
        <v>1474</v>
      </c>
      <c r="D442" s="177" t="s">
        <v>192</v>
      </c>
      <c r="E442" s="178" t="s">
        <v>1687</v>
      </c>
      <c r="F442" s="179" t="s">
        <v>1688</v>
      </c>
      <c r="G442" s="180" t="s">
        <v>305</v>
      </c>
      <c r="H442" s="181">
        <v>1</v>
      </c>
      <c r="I442" s="182"/>
      <c r="J442" s="182"/>
      <c r="K442" s="183">
        <f>ROUND(P442*H442,2)</f>
        <v>0</v>
      </c>
      <c r="L442" s="179" t="s">
        <v>1239</v>
      </c>
      <c r="M442" s="40"/>
      <c r="N442" s="184" t="s">
        <v>20</v>
      </c>
      <c r="O442" s="185" t="s">
        <v>43</v>
      </c>
      <c r="P442" s="186">
        <f>I442+J442</f>
        <v>0</v>
      </c>
      <c r="Q442" s="186">
        <f>ROUND(I442*H442,2)</f>
        <v>0</v>
      </c>
      <c r="R442" s="186">
        <f>ROUND(J442*H442,2)</f>
        <v>0</v>
      </c>
      <c r="S442" s="65"/>
      <c r="T442" s="187">
        <f>S442*H442</f>
        <v>0</v>
      </c>
      <c r="U442" s="187">
        <v>0</v>
      </c>
      <c r="V442" s="187">
        <f>U442*H442</f>
        <v>0</v>
      </c>
      <c r="W442" s="187">
        <v>0</v>
      </c>
      <c r="X442" s="188">
        <f>W442*H442</f>
        <v>0</v>
      </c>
      <c r="Y442" s="35"/>
      <c r="Z442" s="35"/>
      <c r="AA442" s="35"/>
      <c r="AB442" s="35"/>
      <c r="AC442" s="35"/>
      <c r="AD442" s="35"/>
      <c r="AE442" s="35"/>
      <c r="AR442" s="189" t="s">
        <v>197</v>
      </c>
      <c r="AT442" s="189" t="s">
        <v>192</v>
      </c>
      <c r="AU442" s="189" t="s">
        <v>84</v>
      </c>
      <c r="AY442" s="18" t="s">
        <v>189</v>
      </c>
      <c r="BE442" s="190">
        <f>IF(O442="základní",K442,0)</f>
        <v>0</v>
      </c>
      <c r="BF442" s="190">
        <f>IF(O442="snížená",K442,0)</f>
        <v>0</v>
      </c>
      <c r="BG442" s="190">
        <f>IF(O442="zákl. přenesená",K442,0)</f>
        <v>0</v>
      </c>
      <c r="BH442" s="190">
        <f>IF(O442="sníž. přenesená",K442,0)</f>
        <v>0</v>
      </c>
      <c r="BI442" s="190">
        <f>IF(O442="nulová",K442,0)</f>
        <v>0</v>
      </c>
      <c r="BJ442" s="18" t="s">
        <v>82</v>
      </c>
      <c r="BK442" s="190">
        <f>ROUND(P442*H442,2)</f>
        <v>0</v>
      </c>
      <c r="BL442" s="18" t="s">
        <v>197</v>
      </c>
      <c r="BM442" s="189" t="s">
        <v>1734</v>
      </c>
    </row>
    <row r="443" spans="1:65" s="2" customFormat="1" ht="19.5">
      <c r="A443" s="35"/>
      <c r="B443" s="36"/>
      <c r="C443" s="37"/>
      <c r="D443" s="191" t="s">
        <v>199</v>
      </c>
      <c r="E443" s="37"/>
      <c r="F443" s="192" t="s">
        <v>1690</v>
      </c>
      <c r="G443" s="37"/>
      <c r="H443" s="37"/>
      <c r="I443" s="193"/>
      <c r="J443" s="193"/>
      <c r="K443" s="37"/>
      <c r="L443" s="37"/>
      <c r="M443" s="40"/>
      <c r="N443" s="194"/>
      <c r="O443" s="195"/>
      <c r="P443" s="65"/>
      <c r="Q443" s="65"/>
      <c r="R443" s="65"/>
      <c r="S443" s="65"/>
      <c r="T443" s="65"/>
      <c r="U443" s="65"/>
      <c r="V443" s="65"/>
      <c r="W443" s="65"/>
      <c r="X443" s="66"/>
      <c r="Y443" s="35"/>
      <c r="Z443" s="35"/>
      <c r="AA443" s="35"/>
      <c r="AB443" s="35"/>
      <c r="AC443" s="35"/>
      <c r="AD443" s="35"/>
      <c r="AE443" s="35"/>
      <c r="AT443" s="18" t="s">
        <v>199</v>
      </c>
      <c r="AU443" s="18" t="s">
        <v>84</v>
      </c>
    </row>
    <row r="444" spans="1:65" s="2" customFormat="1" ht="11.25">
      <c r="A444" s="35"/>
      <c r="B444" s="36"/>
      <c r="C444" s="37"/>
      <c r="D444" s="196" t="s">
        <v>201</v>
      </c>
      <c r="E444" s="37"/>
      <c r="F444" s="197" t="s">
        <v>1691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201</v>
      </c>
      <c r="AU444" s="18" t="s">
        <v>84</v>
      </c>
    </row>
    <row r="445" spans="1:65" s="13" customFormat="1" ht="11.25">
      <c r="B445" s="198"/>
      <c r="C445" s="199"/>
      <c r="D445" s="191" t="s">
        <v>203</v>
      </c>
      <c r="E445" s="200" t="s">
        <v>20</v>
      </c>
      <c r="F445" s="201" t="s">
        <v>1236</v>
      </c>
      <c r="G445" s="199"/>
      <c r="H445" s="200" t="s">
        <v>20</v>
      </c>
      <c r="I445" s="202"/>
      <c r="J445" s="202"/>
      <c r="K445" s="199"/>
      <c r="L445" s="199"/>
      <c r="M445" s="203"/>
      <c r="N445" s="204"/>
      <c r="O445" s="205"/>
      <c r="P445" s="205"/>
      <c r="Q445" s="205"/>
      <c r="R445" s="205"/>
      <c r="S445" s="205"/>
      <c r="T445" s="205"/>
      <c r="U445" s="205"/>
      <c r="V445" s="205"/>
      <c r="W445" s="205"/>
      <c r="X445" s="206"/>
      <c r="AT445" s="207" t="s">
        <v>203</v>
      </c>
      <c r="AU445" s="207" t="s">
        <v>84</v>
      </c>
      <c r="AV445" s="13" t="s">
        <v>82</v>
      </c>
      <c r="AW445" s="13" t="s">
        <v>5</v>
      </c>
      <c r="AX445" s="13" t="s">
        <v>74</v>
      </c>
      <c r="AY445" s="207" t="s">
        <v>189</v>
      </c>
    </row>
    <row r="446" spans="1:65" s="14" customFormat="1" ht="11.25">
      <c r="B446" s="208"/>
      <c r="C446" s="209"/>
      <c r="D446" s="191" t="s">
        <v>203</v>
      </c>
      <c r="E446" s="210" t="s">
        <v>20</v>
      </c>
      <c r="F446" s="211" t="s">
        <v>82</v>
      </c>
      <c r="G446" s="209"/>
      <c r="H446" s="212">
        <v>1</v>
      </c>
      <c r="I446" s="213"/>
      <c r="J446" s="213"/>
      <c r="K446" s="209"/>
      <c r="L446" s="209"/>
      <c r="M446" s="214"/>
      <c r="N446" s="215"/>
      <c r="O446" s="216"/>
      <c r="P446" s="216"/>
      <c r="Q446" s="216"/>
      <c r="R446" s="216"/>
      <c r="S446" s="216"/>
      <c r="T446" s="216"/>
      <c r="U446" s="216"/>
      <c r="V446" s="216"/>
      <c r="W446" s="216"/>
      <c r="X446" s="217"/>
      <c r="AT446" s="218" t="s">
        <v>203</v>
      </c>
      <c r="AU446" s="218" t="s">
        <v>84</v>
      </c>
      <c r="AV446" s="14" t="s">
        <v>84</v>
      </c>
      <c r="AW446" s="14" t="s">
        <v>5</v>
      </c>
      <c r="AX446" s="14" t="s">
        <v>74</v>
      </c>
      <c r="AY446" s="218" t="s">
        <v>189</v>
      </c>
    </row>
    <row r="447" spans="1:65" s="15" customFormat="1" ht="11.25">
      <c r="B447" s="219"/>
      <c r="C447" s="220"/>
      <c r="D447" s="191" t="s">
        <v>203</v>
      </c>
      <c r="E447" s="221" t="s">
        <v>20</v>
      </c>
      <c r="F447" s="222" t="s">
        <v>210</v>
      </c>
      <c r="G447" s="220"/>
      <c r="H447" s="223">
        <v>1</v>
      </c>
      <c r="I447" s="224"/>
      <c r="J447" s="224"/>
      <c r="K447" s="220"/>
      <c r="L447" s="220"/>
      <c r="M447" s="225"/>
      <c r="N447" s="226"/>
      <c r="O447" s="227"/>
      <c r="P447" s="227"/>
      <c r="Q447" s="227"/>
      <c r="R447" s="227"/>
      <c r="S447" s="227"/>
      <c r="T447" s="227"/>
      <c r="U447" s="227"/>
      <c r="V447" s="227"/>
      <c r="W447" s="227"/>
      <c r="X447" s="228"/>
      <c r="AT447" s="229" t="s">
        <v>203</v>
      </c>
      <c r="AU447" s="229" t="s">
        <v>84</v>
      </c>
      <c r="AV447" s="15" t="s">
        <v>197</v>
      </c>
      <c r="AW447" s="15" t="s">
        <v>5</v>
      </c>
      <c r="AX447" s="15" t="s">
        <v>82</v>
      </c>
      <c r="AY447" s="229" t="s">
        <v>189</v>
      </c>
    </row>
    <row r="448" spans="1:65" s="2" customFormat="1" ht="16.5" customHeight="1">
      <c r="A448" s="35"/>
      <c r="B448" s="36"/>
      <c r="C448" s="231" t="s">
        <v>1480</v>
      </c>
      <c r="D448" s="231" t="s">
        <v>318</v>
      </c>
      <c r="E448" s="232" t="s">
        <v>1692</v>
      </c>
      <c r="F448" s="233" t="s">
        <v>1693</v>
      </c>
      <c r="G448" s="234" t="s">
        <v>305</v>
      </c>
      <c r="H448" s="235">
        <v>1</v>
      </c>
      <c r="I448" s="236"/>
      <c r="J448" s="237"/>
      <c r="K448" s="238">
        <f>ROUND(P448*H448,2)</f>
        <v>0</v>
      </c>
      <c r="L448" s="233" t="s">
        <v>20</v>
      </c>
      <c r="M448" s="239"/>
      <c r="N448" s="240" t="s">
        <v>20</v>
      </c>
      <c r="O448" s="185" t="s">
        <v>43</v>
      </c>
      <c r="P448" s="186">
        <f>I448+J448</f>
        <v>0</v>
      </c>
      <c r="Q448" s="186">
        <f>ROUND(I448*H448,2)</f>
        <v>0</v>
      </c>
      <c r="R448" s="186">
        <f>ROUND(J448*H448,2)</f>
        <v>0</v>
      </c>
      <c r="S448" s="65"/>
      <c r="T448" s="187">
        <f>S448*H448</f>
        <v>0</v>
      </c>
      <c r="U448" s="187">
        <v>0</v>
      </c>
      <c r="V448" s="187">
        <f>U448*H448</f>
        <v>0</v>
      </c>
      <c r="W448" s="187">
        <v>0</v>
      </c>
      <c r="X448" s="188">
        <f>W448*H448</f>
        <v>0</v>
      </c>
      <c r="Y448" s="35"/>
      <c r="Z448" s="35"/>
      <c r="AA448" s="35"/>
      <c r="AB448" s="35"/>
      <c r="AC448" s="35"/>
      <c r="AD448" s="35"/>
      <c r="AE448" s="35"/>
      <c r="AR448" s="189" t="s">
        <v>255</v>
      </c>
      <c r="AT448" s="189" t="s">
        <v>318</v>
      </c>
      <c r="AU448" s="189" t="s">
        <v>84</v>
      </c>
      <c r="AY448" s="18" t="s">
        <v>189</v>
      </c>
      <c r="BE448" s="190">
        <f>IF(O448="základní",K448,0)</f>
        <v>0</v>
      </c>
      <c r="BF448" s="190">
        <f>IF(O448="snížená",K448,0)</f>
        <v>0</v>
      </c>
      <c r="BG448" s="190">
        <f>IF(O448="zákl. přenesená",K448,0)</f>
        <v>0</v>
      </c>
      <c r="BH448" s="190">
        <f>IF(O448="sníž. přenesená",K448,0)</f>
        <v>0</v>
      </c>
      <c r="BI448" s="190">
        <f>IF(O448="nulová",K448,0)</f>
        <v>0</v>
      </c>
      <c r="BJ448" s="18" t="s">
        <v>82</v>
      </c>
      <c r="BK448" s="190">
        <f>ROUND(P448*H448,2)</f>
        <v>0</v>
      </c>
      <c r="BL448" s="18" t="s">
        <v>197</v>
      </c>
      <c r="BM448" s="189" t="s">
        <v>1735</v>
      </c>
    </row>
    <row r="449" spans="1:65" s="2" customFormat="1" ht="11.25">
      <c r="A449" s="35"/>
      <c r="B449" s="36"/>
      <c r="C449" s="37"/>
      <c r="D449" s="191" t="s">
        <v>199</v>
      </c>
      <c r="E449" s="37"/>
      <c r="F449" s="192" t="s">
        <v>1693</v>
      </c>
      <c r="G449" s="37"/>
      <c r="H449" s="37"/>
      <c r="I449" s="193"/>
      <c r="J449" s="193"/>
      <c r="K449" s="37"/>
      <c r="L449" s="37"/>
      <c r="M449" s="40"/>
      <c r="N449" s="194"/>
      <c r="O449" s="195"/>
      <c r="P449" s="65"/>
      <c r="Q449" s="65"/>
      <c r="R449" s="65"/>
      <c r="S449" s="65"/>
      <c r="T449" s="65"/>
      <c r="U449" s="65"/>
      <c r="V449" s="65"/>
      <c r="W449" s="65"/>
      <c r="X449" s="66"/>
      <c r="Y449" s="35"/>
      <c r="Z449" s="35"/>
      <c r="AA449" s="35"/>
      <c r="AB449" s="35"/>
      <c r="AC449" s="35"/>
      <c r="AD449" s="35"/>
      <c r="AE449" s="35"/>
      <c r="AT449" s="18" t="s">
        <v>199</v>
      </c>
      <c r="AU449" s="18" t="s">
        <v>84</v>
      </c>
    </row>
    <row r="450" spans="1:65" s="2" customFormat="1" ht="19.5">
      <c r="A450" s="35"/>
      <c r="B450" s="36"/>
      <c r="C450" s="37"/>
      <c r="D450" s="191" t="s">
        <v>569</v>
      </c>
      <c r="E450" s="37"/>
      <c r="F450" s="245" t="s">
        <v>1279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569</v>
      </c>
      <c r="AU450" s="18" t="s">
        <v>84</v>
      </c>
    </row>
    <row r="451" spans="1:65" s="13" customFormat="1" ht="11.25">
      <c r="B451" s="198"/>
      <c r="C451" s="199"/>
      <c r="D451" s="191" t="s">
        <v>203</v>
      </c>
      <c r="E451" s="200" t="s">
        <v>20</v>
      </c>
      <c r="F451" s="201" t="s">
        <v>1236</v>
      </c>
      <c r="G451" s="199"/>
      <c r="H451" s="200" t="s">
        <v>20</v>
      </c>
      <c r="I451" s="202"/>
      <c r="J451" s="202"/>
      <c r="K451" s="199"/>
      <c r="L451" s="199"/>
      <c r="M451" s="203"/>
      <c r="N451" s="204"/>
      <c r="O451" s="205"/>
      <c r="P451" s="205"/>
      <c r="Q451" s="205"/>
      <c r="R451" s="205"/>
      <c r="S451" s="205"/>
      <c r="T451" s="205"/>
      <c r="U451" s="205"/>
      <c r="V451" s="205"/>
      <c r="W451" s="205"/>
      <c r="X451" s="206"/>
      <c r="AT451" s="207" t="s">
        <v>203</v>
      </c>
      <c r="AU451" s="207" t="s">
        <v>84</v>
      </c>
      <c r="AV451" s="13" t="s">
        <v>82</v>
      </c>
      <c r="AW451" s="13" t="s">
        <v>5</v>
      </c>
      <c r="AX451" s="13" t="s">
        <v>74</v>
      </c>
      <c r="AY451" s="207" t="s">
        <v>189</v>
      </c>
    </row>
    <row r="452" spans="1:65" s="14" customFormat="1" ht="11.25">
      <c r="B452" s="208"/>
      <c r="C452" s="209"/>
      <c r="D452" s="191" t="s">
        <v>203</v>
      </c>
      <c r="E452" s="210" t="s">
        <v>20</v>
      </c>
      <c r="F452" s="211" t="s">
        <v>82</v>
      </c>
      <c r="G452" s="209"/>
      <c r="H452" s="212">
        <v>1</v>
      </c>
      <c r="I452" s="213"/>
      <c r="J452" s="213"/>
      <c r="K452" s="209"/>
      <c r="L452" s="209"/>
      <c r="M452" s="214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7"/>
      <c r="AT452" s="218" t="s">
        <v>203</v>
      </c>
      <c r="AU452" s="218" t="s">
        <v>84</v>
      </c>
      <c r="AV452" s="14" t="s">
        <v>84</v>
      </c>
      <c r="AW452" s="14" t="s">
        <v>5</v>
      </c>
      <c r="AX452" s="14" t="s">
        <v>74</v>
      </c>
      <c r="AY452" s="218" t="s">
        <v>189</v>
      </c>
    </row>
    <row r="453" spans="1:65" s="15" customFormat="1" ht="11.25">
      <c r="B453" s="219"/>
      <c r="C453" s="220"/>
      <c r="D453" s="191" t="s">
        <v>203</v>
      </c>
      <c r="E453" s="221" t="s">
        <v>20</v>
      </c>
      <c r="F453" s="222" t="s">
        <v>210</v>
      </c>
      <c r="G453" s="220"/>
      <c r="H453" s="223">
        <v>1</v>
      </c>
      <c r="I453" s="224"/>
      <c r="J453" s="224"/>
      <c r="K453" s="220"/>
      <c r="L453" s="220"/>
      <c r="M453" s="225"/>
      <c r="N453" s="226"/>
      <c r="O453" s="227"/>
      <c r="P453" s="227"/>
      <c r="Q453" s="227"/>
      <c r="R453" s="227"/>
      <c r="S453" s="227"/>
      <c r="T453" s="227"/>
      <c r="U453" s="227"/>
      <c r="V453" s="227"/>
      <c r="W453" s="227"/>
      <c r="X453" s="228"/>
      <c r="AT453" s="229" t="s">
        <v>203</v>
      </c>
      <c r="AU453" s="229" t="s">
        <v>84</v>
      </c>
      <c r="AV453" s="15" t="s">
        <v>197</v>
      </c>
      <c r="AW453" s="15" t="s">
        <v>5</v>
      </c>
      <c r="AX453" s="15" t="s">
        <v>82</v>
      </c>
      <c r="AY453" s="229" t="s">
        <v>189</v>
      </c>
    </row>
    <row r="454" spans="1:65" s="12" customFormat="1" ht="22.9" customHeight="1">
      <c r="B454" s="160"/>
      <c r="C454" s="161"/>
      <c r="D454" s="162" t="s">
        <v>73</v>
      </c>
      <c r="E454" s="175" t="s">
        <v>1418</v>
      </c>
      <c r="F454" s="175" t="s">
        <v>1419</v>
      </c>
      <c r="G454" s="161"/>
      <c r="H454" s="161"/>
      <c r="I454" s="164"/>
      <c r="J454" s="164"/>
      <c r="K454" s="176">
        <f>BK454</f>
        <v>0</v>
      </c>
      <c r="L454" s="161"/>
      <c r="M454" s="166"/>
      <c r="N454" s="167"/>
      <c r="O454" s="168"/>
      <c r="P454" s="168"/>
      <c r="Q454" s="169">
        <f>Q455</f>
        <v>0</v>
      </c>
      <c r="R454" s="169">
        <f>R455</f>
        <v>0</v>
      </c>
      <c r="S454" s="168"/>
      <c r="T454" s="170">
        <f>T455</f>
        <v>0</v>
      </c>
      <c r="U454" s="168"/>
      <c r="V454" s="170">
        <f>V455</f>
        <v>0</v>
      </c>
      <c r="W454" s="168"/>
      <c r="X454" s="171">
        <f>X455</f>
        <v>0</v>
      </c>
      <c r="AR454" s="172" t="s">
        <v>233</v>
      </c>
      <c r="AT454" s="173" t="s">
        <v>73</v>
      </c>
      <c r="AU454" s="173" t="s">
        <v>82</v>
      </c>
      <c r="AY454" s="172" t="s">
        <v>189</v>
      </c>
      <c r="BK454" s="174">
        <f>BK455</f>
        <v>0</v>
      </c>
    </row>
    <row r="455" spans="1:65" s="12" customFormat="1" ht="20.85" customHeight="1">
      <c r="B455" s="160"/>
      <c r="C455" s="161"/>
      <c r="D455" s="162" t="s">
        <v>73</v>
      </c>
      <c r="E455" s="175" t="s">
        <v>539</v>
      </c>
      <c r="F455" s="175" t="s">
        <v>540</v>
      </c>
      <c r="G455" s="161"/>
      <c r="H455" s="161"/>
      <c r="I455" s="164"/>
      <c r="J455" s="164"/>
      <c r="K455" s="176">
        <f>BK455</f>
        <v>0</v>
      </c>
      <c r="L455" s="161"/>
      <c r="M455" s="166"/>
      <c r="N455" s="167"/>
      <c r="O455" s="168"/>
      <c r="P455" s="168"/>
      <c r="Q455" s="169">
        <f>SUM(Q456:Q462)</f>
        <v>0</v>
      </c>
      <c r="R455" s="169">
        <f>SUM(R456:R462)</f>
        <v>0</v>
      </c>
      <c r="S455" s="168"/>
      <c r="T455" s="170">
        <f>SUM(T456:T462)</f>
        <v>0</v>
      </c>
      <c r="U455" s="168"/>
      <c r="V455" s="170">
        <f>SUM(V456:V462)</f>
        <v>0</v>
      </c>
      <c r="W455" s="168"/>
      <c r="X455" s="171">
        <f>SUM(X456:X462)</f>
        <v>0</v>
      </c>
      <c r="AR455" s="172" t="s">
        <v>233</v>
      </c>
      <c r="AT455" s="173" t="s">
        <v>73</v>
      </c>
      <c r="AU455" s="173" t="s">
        <v>84</v>
      </c>
      <c r="AY455" s="172" t="s">
        <v>189</v>
      </c>
      <c r="BK455" s="174">
        <f>SUM(BK456:BK462)</f>
        <v>0</v>
      </c>
    </row>
    <row r="456" spans="1:65" s="2" customFormat="1" ht="24.2" customHeight="1">
      <c r="A456" s="35"/>
      <c r="B456" s="36"/>
      <c r="C456" s="177" t="s">
        <v>1486</v>
      </c>
      <c r="D456" s="177" t="s">
        <v>192</v>
      </c>
      <c r="E456" s="178" t="s">
        <v>1420</v>
      </c>
      <c r="F456" s="179" t="s">
        <v>1421</v>
      </c>
      <c r="G456" s="180" t="s">
        <v>305</v>
      </c>
      <c r="H456" s="181">
        <v>1</v>
      </c>
      <c r="I456" s="182"/>
      <c r="J456" s="182"/>
      <c r="K456" s="183">
        <f>ROUND(P456*H456,2)</f>
        <v>0</v>
      </c>
      <c r="L456" s="179" t="s">
        <v>1239</v>
      </c>
      <c r="M456" s="40"/>
      <c r="N456" s="184" t="s">
        <v>20</v>
      </c>
      <c r="O456" s="185" t="s">
        <v>43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197</v>
      </c>
      <c r="AT456" s="189" t="s">
        <v>192</v>
      </c>
      <c r="AU456" s="189" t="s">
        <v>222</v>
      </c>
      <c r="AY456" s="18" t="s">
        <v>189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82</v>
      </c>
      <c r="BK456" s="190">
        <f>ROUND(P456*H456,2)</f>
        <v>0</v>
      </c>
      <c r="BL456" s="18" t="s">
        <v>197</v>
      </c>
      <c r="BM456" s="189" t="s">
        <v>1736</v>
      </c>
    </row>
    <row r="457" spans="1:65" s="2" customFormat="1" ht="19.5">
      <c r="A457" s="35"/>
      <c r="B457" s="36"/>
      <c r="C457" s="37"/>
      <c r="D457" s="191" t="s">
        <v>199</v>
      </c>
      <c r="E457" s="37"/>
      <c r="F457" s="192" t="s">
        <v>1423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199</v>
      </c>
      <c r="AU457" s="18" t="s">
        <v>222</v>
      </c>
    </row>
    <row r="458" spans="1:65" s="2" customFormat="1" ht="11.25">
      <c r="A458" s="35"/>
      <c r="B458" s="36"/>
      <c r="C458" s="37"/>
      <c r="D458" s="196" t="s">
        <v>201</v>
      </c>
      <c r="E458" s="37"/>
      <c r="F458" s="197" t="s">
        <v>1424</v>
      </c>
      <c r="G458" s="37"/>
      <c r="H458" s="37"/>
      <c r="I458" s="193"/>
      <c r="J458" s="193"/>
      <c r="K458" s="37"/>
      <c r="L458" s="37"/>
      <c r="M458" s="40"/>
      <c r="N458" s="194"/>
      <c r="O458" s="195"/>
      <c r="P458" s="65"/>
      <c r="Q458" s="65"/>
      <c r="R458" s="65"/>
      <c r="S458" s="65"/>
      <c r="T458" s="65"/>
      <c r="U458" s="65"/>
      <c r="V458" s="65"/>
      <c r="W458" s="65"/>
      <c r="X458" s="66"/>
      <c r="Y458" s="35"/>
      <c r="Z458" s="35"/>
      <c r="AA458" s="35"/>
      <c r="AB458" s="35"/>
      <c r="AC458" s="35"/>
      <c r="AD458" s="35"/>
      <c r="AE458" s="35"/>
      <c r="AT458" s="18" t="s">
        <v>201</v>
      </c>
      <c r="AU458" s="18" t="s">
        <v>222</v>
      </c>
    </row>
    <row r="459" spans="1:65" s="2" customFormat="1" ht="16.5" customHeight="1">
      <c r="A459" s="35"/>
      <c r="B459" s="36"/>
      <c r="C459" s="177" t="s">
        <v>1464</v>
      </c>
      <c r="D459" s="177" t="s">
        <v>192</v>
      </c>
      <c r="E459" s="178" t="s">
        <v>1425</v>
      </c>
      <c r="F459" s="179" t="s">
        <v>1426</v>
      </c>
      <c r="G459" s="180" t="s">
        <v>1353</v>
      </c>
      <c r="H459" s="181">
        <v>1</v>
      </c>
      <c r="I459" s="182"/>
      <c r="J459" s="182"/>
      <c r="K459" s="183">
        <f>ROUND(P459*H459,2)</f>
        <v>0</v>
      </c>
      <c r="L459" s="179" t="s">
        <v>20</v>
      </c>
      <c r="M459" s="40"/>
      <c r="N459" s="184" t="s">
        <v>20</v>
      </c>
      <c r="O459" s="185" t="s">
        <v>43</v>
      </c>
      <c r="P459" s="186">
        <f>I459+J459</f>
        <v>0</v>
      </c>
      <c r="Q459" s="186">
        <f>ROUND(I459*H459,2)</f>
        <v>0</v>
      </c>
      <c r="R459" s="186">
        <f>ROUND(J459*H459,2)</f>
        <v>0</v>
      </c>
      <c r="S459" s="65"/>
      <c r="T459" s="187">
        <f>S459*H459</f>
        <v>0</v>
      </c>
      <c r="U459" s="187">
        <v>0</v>
      </c>
      <c r="V459" s="187">
        <f>U459*H459</f>
        <v>0</v>
      </c>
      <c r="W459" s="187">
        <v>0</v>
      </c>
      <c r="X459" s="188">
        <f>W459*H459</f>
        <v>0</v>
      </c>
      <c r="Y459" s="35"/>
      <c r="Z459" s="35"/>
      <c r="AA459" s="35"/>
      <c r="AB459" s="35"/>
      <c r="AC459" s="35"/>
      <c r="AD459" s="35"/>
      <c r="AE459" s="35"/>
      <c r="AR459" s="189" t="s">
        <v>197</v>
      </c>
      <c r="AT459" s="189" t="s">
        <v>192</v>
      </c>
      <c r="AU459" s="189" t="s">
        <v>222</v>
      </c>
      <c r="AY459" s="18" t="s">
        <v>189</v>
      </c>
      <c r="BE459" s="190">
        <f>IF(O459="základní",K459,0)</f>
        <v>0</v>
      </c>
      <c r="BF459" s="190">
        <f>IF(O459="snížená",K459,0)</f>
        <v>0</v>
      </c>
      <c r="BG459" s="190">
        <f>IF(O459="zákl. přenesená",K459,0)</f>
        <v>0</v>
      </c>
      <c r="BH459" s="190">
        <f>IF(O459="sníž. přenesená",K459,0)</f>
        <v>0</v>
      </c>
      <c r="BI459" s="190">
        <f>IF(O459="nulová",K459,0)</f>
        <v>0</v>
      </c>
      <c r="BJ459" s="18" t="s">
        <v>82</v>
      </c>
      <c r="BK459" s="190">
        <f>ROUND(P459*H459,2)</f>
        <v>0</v>
      </c>
      <c r="BL459" s="18" t="s">
        <v>197</v>
      </c>
      <c r="BM459" s="189" t="s">
        <v>1427</v>
      </c>
    </row>
    <row r="460" spans="1:65" s="2" customFormat="1" ht="11.25">
      <c r="A460" s="35"/>
      <c r="B460" s="36"/>
      <c r="C460" s="37"/>
      <c r="D460" s="191" t="s">
        <v>199</v>
      </c>
      <c r="E460" s="37"/>
      <c r="F460" s="192" t="s">
        <v>1426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199</v>
      </c>
      <c r="AU460" s="18" t="s">
        <v>222</v>
      </c>
    </row>
    <row r="461" spans="1:65" s="2" customFormat="1" ht="16.5" customHeight="1">
      <c r="A461" s="35"/>
      <c r="B461" s="36"/>
      <c r="C461" s="177" t="s">
        <v>1497</v>
      </c>
      <c r="D461" s="177" t="s">
        <v>192</v>
      </c>
      <c r="E461" s="178" t="s">
        <v>1428</v>
      </c>
      <c r="F461" s="179" t="s">
        <v>1429</v>
      </c>
      <c r="G461" s="180" t="s">
        <v>297</v>
      </c>
      <c r="H461" s="230"/>
      <c r="I461" s="182"/>
      <c r="J461" s="182"/>
      <c r="K461" s="183">
        <f>ROUND(P461*H461,2)</f>
        <v>0</v>
      </c>
      <c r="L461" s="179" t="s">
        <v>20</v>
      </c>
      <c r="M461" s="40"/>
      <c r="N461" s="184" t="s">
        <v>20</v>
      </c>
      <c r="O461" s="185" t="s">
        <v>43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0</v>
      </c>
      <c r="X461" s="188">
        <f>W461*H461</f>
        <v>0</v>
      </c>
      <c r="Y461" s="35"/>
      <c r="Z461" s="35"/>
      <c r="AA461" s="35"/>
      <c r="AB461" s="35"/>
      <c r="AC461" s="35"/>
      <c r="AD461" s="35"/>
      <c r="AE461" s="35"/>
      <c r="AR461" s="189" t="s">
        <v>197</v>
      </c>
      <c r="AT461" s="189" t="s">
        <v>192</v>
      </c>
      <c r="AU461" s="189" t="s">
        <v>222</v>
      </c>
      <c r="AY461" s="18" t="s">
        <v>189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82</v>
      </c>
      <c r="BK461" s="190">
        <f>ROUND(P461*H461,2)</f>
        <v>0</v>
      </c>
      <c r="BL461" s="18" t="s">
        <v>197</v>
      </c>
      <c r="BM461" s="189" t="s">
        <v>1430</v>
      </c>
    </row>
    <row r="462" spans="1:65" s="2" customFormat="1" ht="11.25">
      <c r="A462" s="35"/>
      <c r="B462" s="36"/>
      <c r="C462" s="37"/>
      <c r="D462" s="191" t="s">
        <v>199</v>
      </c>
      <c r="E462" s="37"/>
      <c r="F462" s="192" t="s">
        <v>1429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199</v>
      </c>
      <c r="AU462" s="18" t="s">
        <v>222</v>
      </c>
    </row>
    <row r="463" spans="1:65" s="12" customFormat="1" ht="25.9" customHeight="1">
      <c r="B463" s="160"/>
      <c r="C463" s="161"/>
      <c r="D463" s="162" t="s">
        <v>73</v>
      </c>
      <c r="E463" s="163" t="s">
        <v>187</v>
      </c>
      <c r="F463" s="163" t="s">
        <v>188</v>
      </c>
      <c r="G463" s="161"/>
      <c r="H463" s="161"/>
      <c r="I463" s="164"/>
      <c r="J463" s="164"/>
      <c r="K463" s="165">
        <f>BK463</f>
        <v>0</v>
      </c>
      <c r="L463" s="161"/>
      <c r="M463" s="166"/>
      <c r="N463" s="167"/>
      <c r="O463" s="168"/>
      <c r="P463" s="168"/>
      <c r="Q463" s="169">
        <f>Q464+Q481</f>
        <v>0</v>
      </c>
      <c r="R463" s="169">
        <f>R464+R481</f>
        <v>0</v>
      </c>
      <c r="S463" s="168"/>
      <c r="T463" s="170">
        <f>T464+T481</f>
        <v>0</v>
      </c>
      <c r="U463" s="168"/>
      <c r="V463" s="170">
        <f>V464+V481</f>
        <v>2.5634999999999998E-3</v>
      </c>
      <c r="W463" s="168"/>
      <c r="X463" s="171">
        <f>X464+X481</f>
        <v>8.7299999999999999E-3</v>
      </c>
      <c r="AR463" s="172" t="s">
        <v>82</v>
      </c>
      <c r="AT463" s="173" t="s">
        <v>73</v>
      </c>
      <c r="AU463" s="173" t="s">
        <v>74</v>
      </c>
      <c r="AY463" s="172" t="s">
        <v>189</v>
      </c>
      <c r="BK463" s="174">
        <f>BK464+BK481</f>
        <v>0</v>
      </c>
    </row>
    <row r="464" spans="1:65" s="12" customFormat="1" ht="22.9" customHeight="1">
      <c r="B464" s="160"/>
      <c r="C464" s="161"/>
      <c r="D464" s="162" t="s">
        <v>73</v>
      </c>
      <c r="E464" s="175" t="s">
        <v>220</v>
      </c>
      <c r="F464" s="175" t="s">
        <v>221</v>
      </c>
      <c r="G464" s="161"/>
      <c r="H464" s="161"/>
      <c r="I464" s="164"/>
      <c r="J464" s="164"/>
      <c r="K464" s="176">
        <f>BK464</f>
        <v>0</v>
      </c>
      <c r="L464" s="161"/>
      <c r="M464" s="166"/>
      <c r="N464" s="167"/>
      <c r="O464" s="168"/>
      <c r="P464" s="168"/>
      <c r="Q464" s="169">
        <f>SUM(Q465:Q480)</f>
        <v>0</v>
      </c>
      <c r="R464" s="169">
        <f>SUM(R465:R480)</f>
        <v>0</v>
      </c>
      <c r="S464" s="168"/>
      <c r="T464" s="170">
        <f>SUM(T465:T480)</f>
        <v>0</v>
      </c>
      <c r="U464" s="168"/>
      <c r="V464" s="170">
        <f>SUM(V465:V480)</f>
        <v>2.5634999999999998E-3</v>
      </c>
      <c r="W464" s="168"/>
      <c r="X464" s="171">
        <f>SUM(X465:X480)</f>
        <v>8.7299999999999999E-3</v>
      </c>
      <c r="AR464" s="172" t="s">
        <v>82</v>
      </c>
      <c r="AT464" s="173" t="s">
        <v>73</v>
      </c>
      <c r="AU464" s="173" t="s">
        <v>82</v>
      </c>
      <c r="AY464" s="172" t="s">
        <v>189</v>
      </c>
      <c r="BK464" s="174">
        <f>SUM(BK465:BK480)</f>
        <v>0</v>
      </c>
    </row>
    <row r="465" spans="1:65" s="2" customFormat="1" ht="24.2" customHeight="1">
      <c r="A465" s="35"/>
      <c r="B465" s="36"/>
      <c r="C465" s="177" t="s">
        <v>1503</v>
      </c>
      <c r="D465" s="177" t="s">
        <v>192</v>
      </c>
      <c r="E465" s="178" t="s">
        <v>1737</v>
      </c>
      <c r="F465" s="179" t="s">
        <v>1738</v>
      </c>
      <c r="G465" s="180" t="s">
        <v>357</v>
      </c>
      <c r="H465" s="181">
        <v>0.15</v>
      </c>
      <c r="I465" s="182"/>
      <c r="J465" s="182"/>
      <c r="K465" s="183">
        <f>ROUND(P465*H465,2)</f>
        <v>0</v>
      </c>
      <c r="L465" s="179" t="s">
        <v>196</v>
      </c>
      <c r="M465" s="40"/>
      <c r="N465" s="184" t="s">
        <v>20</v>
      </c>
      <c r="O465" s="185" t="s">
        <v>43</v>
      </c>
      <c r="P465" s="186">
        <f>I465+J465</f>
        <v>0</v>
      </c>
      <c r="Q465" s="186">
        <f>ROUND(I465*H465,2)</f>
        <v>0</v>
      </c>
      <c r="R465" s="186">
        <f>ROUND(J465*H465,2)</f>
        <v>0</v>
      </c>
      <c r="S465" s="65"/>
      <c r="T465" s="187">
        <f>S465*H465</f>
        <v>0</v>
      </c>
      <c r="U465" s="187">
        <v>4.0000000000000003E-5</v>
      </c>
      <c r="V465" s="187">
        <f>U465*H465</f>
        <v>6.0000000000000002E-6</v>
      </c>
      <c r="W465" s="187">
        <v>1E-3</v>
      </c>
      <c r="X465" s="188">
        <f>W465*H465</f>
        <v>1.4999999999999999E-4</v>
      </c>
      <c r="Y465" s="35"/>
      <c r="Z465" s="35"/>
      <c r="AA465" s="35"/>
      <c r="AB465" s="35"/>
      <c r="AC465" s="35"/>
      <c r="AD465" s="35"/>
      <c r="AE465" s="35"/>
      <c r="AR465" s="189" t="s">
        <v>197</v>
      </c>
      <c r="AT465" s="189" t="s">
        <v>192</v>
      </c>
      <c r="AU465" s="189" t="s">
        <v>84</v>
      </c>
      <c r="AY465" s="18" t="s">
        <v>189</v>
      </c>
      <c r="BE465" s="190">
        <f>IF(O465="základní",K465,0)</f>
        <v>0</v>
      </c>
      <c r="BF465" s="190">
        <f>IF(O465="snížená",K465,0)</f>
        <v>0</v>
      </c>
      <c r="BG465" s="190">
        <f>IF(O465="zákl. přenesená",K465,0)</f>
        <v>0</v>
      </c>
      <c r="BH465" s="190">
        <f>IF(O465="sníž. přenesená",K465,0)</f>
        <v>0</v>
      </c>
      <c r="BI465" s="190">
        <f>IF(O465="nulová",K465,0)</f>
        <v>0</v>
      </c>
      <c r="BJ465" s="18" t="s">
        <v>82</v>
      </c>
      <c r="BK465" s="190">
        <f>ROUND(P465*H465,2)</f>
        <v>0</v>
      </c>
      <c r="BL465" s="18" t="s">
        <v>197</v>
      </c>
      <c r="BM465" s="189" t="s">
        <v>1739</v>
      </c>
    </row>
    <row r="466" spans="1:65" s="2" customFormat="1" ht="11.25">
      <c r="A466" s="35"/>
      <c r="B466" s="36"/>
      <c r="C466" s="37"/>
      <c r="D466" s="191" t="s">
        <v>199</v>
      </c>
      <c r="E466" s="37"/>
      <c r="F466" s="192" t="s">
        <v>1740</v>
      </c>
      <c r="G466" s="37"/>
      <c r="H466" s="37"/>
      <c r="I466" s="193"/>
      <c r="J466" s="193"/>
      <c r="K466" s="37"/>
      <c r="L466" s="37"/>
      <c r="M466" s="40"/>
      <c r="N466" s="194"/>
      <c r="O466" s="195"/>
      <c r="P466" s="65"/>
      <c r="Q466" s="65"/>
      <c r="R466" s="65"/>
      <c r="S466" s="65"/>
      <c r="T466" s="65"/>
      <c r="U466" s="65"/>
      <c r="V466" s="65"/>
      <c r="W466" s="65"/>
      <c r="X466" s="66"/>
      <c r="Y466" s="35"/>
      <c r="Z466" s="35"/>
      <c r="AA466" s="35"/>
      <c r="AB466" s="35"/>
      <c r="AC466" s="35"/>
      <c r="AD466" s="35"/>
      <c r="AE466" s="35"/>
      <c r="AT466" s="18" t="s">
        <v>199</v>
      </c>
      <c r="AU466" s="18" t="s">
        <v>84</v>
      </c>
    </row>
    <row r="467" spans="1:65" s="2" customFormat="1" ht="11.25">
      <c r="A467" s="35"/>
      <c r="B467" s="36"/>
      <c r="C467" s="37"/>
      <c r="D467" s="196" t="s">
        <v>201</v>
      </c>
      <c r="E467" s="37"/>
      <c r="F467" s="197" t="s">
        <v>1741</v>
      </c>
      <c r="G467" s="37"/>
      <c r="H467" s="37"/>
      <c r="I467" s="193"/>
      <c r="J467" s="193"/>
      <c r="K467" s="37"/>
      <c r="L467" s="37"/>
      <c r="M467" s="40"/>
      <c r="N467" s="194"/>
      <c r="O467" s="195"/>
      <c r="P467" s="65"/>
      <c r="Q467" s="65"/>
      <c r="R467" s="65"/>
      <c r="S467" s="65"/>
      <c r="T467" s="65"/>
      <c r="U467" s="65"/>
      <c r="V467" s="65"/>
      <c r="W467" s="65"/>
      <c r="X467" s="66"/>
      <c r="Y467" s="35"/>
      <c r="Z467" s="35"/>
      <c r="AA467" s="35"/>
      <c r="AB467" s="35"/>
      <c r="AC467" s="35"/>
      <c r="AD467" s="35"/>
      <c r="AE467" s="35"/>
      <c r="AT467" s="18" t="s">
        <v>201</v>
      </c>
      <c r="AU467" s="18" t="s">
        <v>84</v>
      </c>
    </row>
    <row r="468" spans="1:65" s="14" customFormat="1" ht="11.25">
      <c r="B468" s="208"/>
      <c r="C468" s="209"/>
      <c r="D468" s="191" t="s">
        <v>203</v>
      </c>
      <c r="E468" s="210" t="s">
        <v>20</v>
      </c>
      <c r="F468" s="211" t="s">
        <v>1742</v>
      </c>
      <c r="G468" s="209"/>
      <c r="H468" s="212">
        <v>0.15</v>
      </c>
      <c r="I468" s="213"/>
      <c r="J468" s="213"/>
      <c r="K468" s="209"/>
      <c r="L468" s="209"/>
      <c r="M468" s="214"/>
      <c r="N468" s="215"/>
      <c r="O468" s="216"/>
      <c r="P468" s="216"/>
      <c r="Q468" s="216"/>
      <c r="R468" s="216"/>
      <c r="S468" s="216"/>
      <c r="T468" s="216"/>
      <c r="U468" s="216"/>
      <c r="V468" s="216"/>
      <c r="W468" s="216"/>
      <c r="X468" s="217"/>
      <c r="AT468" s="218" t="s">
        <v>203</v>
      </c>
      <c r="AU468" s="218" t="s">
        <v>84</v>
      </c>
      <c r="AV468" s="14" t="s">
        <v>84</v>
      </c>
      <c r="AW468" s="14" t="s">
        <v>5</v>
      </c>
      <c r="AX468" s="14" t="s">
        <v>82</v>
      </c>
      <c r="AY468" s="218" t="s">
        <v>189</v>
      </c>
    </row>
    <row r="469" spans="1:65" s="2" customFormat="1" ht="24.2" customHeight="1">
      <c r="A469" s="35"/>
      <c r="B469" s="36"/>
      <c r="C469" s="177" t="s">
        <v>1509</v>
      </c>
      <c r="D469" s="177" t="s">
        <v>192</v>
      </c>
      <c r="E469" s="178" t="s">
        <v>1442</v>
      </c>
      <c r="F469" s="179" t="s">
        <v>1443</v>
      </c>
      <c r="G469" s="180" t="s">
        <v>357</v>
      </c>
      <c r="H469" s="181">
        <v>0.6</v>
      </c>
      <c r="I469" s="182"/>
      <c r="J469" s="182"/>
      <c r="K469" s="183">
        <f>ROUND(P469*H469,2)</f>
        <v>0</v>
      </c>
      <c r="L469" s="179" t="s">
        <v>196</v>
      </c>
      <c r="M469" s="40"/>
      <c r="N469" s="184" t="s">
        <v>20</v>
      </c>
      <c r="O469" s="185" t="s">
        <v>43</v>
      </c>
      <c r="P469" s="186">
        <f>I469+J469</f>
        <v>0</v>
      </c>
      <c r="Q469" s="186">
        <f>ROUND(I469*H469,2)</f>
        <v>0</v>
      </c>
      <c r="R469" s="186">
        <f>ROUND(J469*H469,2)</f>
        <v>0</v>
      </c>
      <c r="S469" s="65"/>
      <c r="T469" s="187">
        <f>S469*H469</f>
        <v>0</v>
      </c>
      <c r="U469" s="187">
        <v>6.0000000000000002E-5</v>
      </c>
      <c r="V469" s="187">
        <f>U469*H469</f>
        <v>3.6000000000000001E-5</v>
      </c>
      <c r="W469" s="187">
        <v>2E-3</v>
      </c>
      <c r="X469" s="188">
        <f>W469*H469</f>
        <v>1.1999999999999999E-3</v>
      </c>
      <c r="Y469" s="35"/>
      <c r="Z469" s="35"/>
      <c r="AA469" s="35"/>
      <c r="AB469" s="35"/>
      <c r="AC469" s="35"/>
      <c r="AD469" s="35"/>
      <c r="AE469" s="35"/>
      <c r="AR469" s="189" t="s">
        <v>197</v>
      </c>
      <c r="AT469" s="189" t="s">
        <v>192</v>
      </c>
      <c r="AU469" s="189" t="s">
        <v>84</v>
      </c>
      <c r="AY469" s="18" t="s">
        <v>189</v>
      </c>
      <c r="BE469" s="190">
        <f>IF(O469="základní",K469,0)</f>
        <v>0</v>
      </c>
      <c r="BF469" s="190">
        <f>IF(O469="snížená",K469,0)</f>
        <v>0</v>
      </c>
      <c r="BG469" s="190">
        <f>IF(O469="zákl. přenesená",K469,0)</f>
        <v>0</v>
      </c>
      <c r="BH469" s="190">
        <f>IF(O469="sníž. přenesená",K469,0)</f>
        <v>0</v>
      </c>
      <c r="BI469" s="190">
        <f>IF(O469="nulová",K469,0)</f>
        <v>0</v>
      </c>
      <c r="BJ469" s="18" t="s">
        <v>82</v>
      </c>
      <c r="BK469" s="190">
        <f>ROUND(P469*H469,2)</f>
        <v>0</v>
      </c>
      <c r="BL469" s="18" t="s">
        <v>197</v>
      </c>
      <c r="BM469" s="189" t="s">
        <v>1743</v>
      </c>
    </row>
    <row r="470" spans="1:65" s="2" customFormat="1" ht="11.25">
      <c r="A470" s="35"/>
      <c r="B470" s="36"/>
      <c r="C470" s="37"/>
      <c r="D470" s="191" t="s">
        <v>199</v>
      </c>
      <c r="E470" s="37"/>
      <c r="F470" s="192" t="s">
        <v>1445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199</v>
      </c>
      <c r="AU470" s="18" t="s">
        <v>84</v>
      </c>
    </row>
    <row r="471" spans="1:65" s="2" customFormat="1" ht="11.25">
      <c r="A471" s="35"/>
      <c r="B471" s="36"/>
      <c r="C471" s="37"/>
      <c r="D471" s="196" t="s">
        <v>201</v>
      </c>
      <c r="E471" s="37"/>
      <c r="F471" s="197" t="s">
        <v>1446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201</v>
      </c>
      <c r="AU471" s="18" t="s">
        <v>84</v>
      </c>
    </row>
    <row r="472" spans="1:65" s="14" customFormat="1" ht="11.25">
      <c r="B472" s="208"/>
      <c r="C472" s="209"/>
      <c r="D472" s="191" t="s">
        <v>203</v>
      </c>
      <c r="E472" s="210" t="s">
        <v>20</v>
      </c>
      <c r="F472" s="211" t="s">
        <v>1744</v>
      </c>
      <c r="G472" s="209"/>
      <c r="H472" s="212">
        <v>0.6</v>
      </c>
      <c r="I472" s="213"/>
      <c r="J472" s="213"/>
      <c r="K472" s="209"/>
      <c r="L472" s="209"/>
      <c r="M472" s="214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7"/>
      <c r="AT472" s="218" t="s">
        <v>203</v>
      </c>
      <c r="AU472" s="218" t="s">
        <v>84</v>
      </c>
      <c r="AV472" s="14" t="s">
        <v>84</v>
      </c>
      <c r="AW472" s="14" t="s">
        <v>5</v>
      </c>
      <c r="AX472" s="14" t="s">
        <v>82</v>
      </c>
      <c r="AY472" s="218" t="s">
        <v>189</v>
      </c>
    </row>
    <row r="473" spans="1:65" s="2" customFormat="1" ht="24.2" customHeight="1">
      <c r="A473" s="35"/>
      <c r="B473" s="36"/>
      <c r="C473" s="177" t="s">
        <v>1515</v>
      </c>
      <c r="D473" s="177" t="s">
        <v>192</v>
      </c>
      <c r="E473" s="178" t="s">
        <v>1745</v>
      </c>
      <c r="F473" s="179" t="s">
        <v>1746</v>
      </c>
      <c r="G473" s="180" t="s">
        <v>357</v>
      </c>
      <c r="H473" s="181">
        <v>0.15</v>
      </c>
      <c r="I473" s="182"/>
      <c r="J473" s="182"/>
      <c r="K473" s="183">
        <f>ROUND(P473*H473,2)</f>
        <v>0</v>
      </c>
      <c r="L473" s="179" t="s">
        <v>196</v>
      </c>
      <c r="M473" s="40"/>
      <c r="N473" s="184" t="s">
        <v>20</v>
      </c>
      <c r="O473" s="185" t="s">
        <v>43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9.0000000000000006E-5</v>
      </c>
      <c r="V473" s="187">
        <f>U473*H473</f>
        <v>1.3500000000000001E-5</v>
      </c>
      <c r="W473" s="187">
        <v>3.0000000000000001E-3</v>
      </c>
      <c r="X473" s="188">
        <f>W473*H473</f>
        <v>4.4999999999999999E-4</v>
      </c>
      <c r="Y473" s="35"/>
      <c r="Z473" s="35"/>
      <c r="AA473" s="35"/>
      <c r="AB473" s="35"/>
      <c r="AC473" s="35"/>
      <c r="AD473" s="35"/>
      <c r="AE473" s="35"/>
      <c r="AR473" s="189" t="s">
        <v>197</v>
      </c>
      <c r="AT473" s="189" t="s">
        <v>192</v>
      </c>
      <c r="AU473" s="189" t="s">
        <v>84</v>
      </c>
      <c r="AY473" s="18" t="s">
        <v>189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82</v>
      </c>
      <c r="BK473" s="190">
        <f>ROUND(P473*H473,2)</f>
        <v>0</v>
      </c>
      <c r="BL473" s="18" t="s">
        <v>197</v>
      </c>
      <c r="BM473" s="189" t="s">
        <v>1747</v>
      </c>
    </row>
    <row r="474" spans="1:65" s="2" customFormat="1" ht="11.25">
      <c r="A474" s="35"/>
      <c r="B474" s="36"/>
      <c r="C474" s="37"/>
      <c r="D474" s="191" t="s">
        <v>199</v>
      </c>
      <c r="E474" s="37"/>
      <c r="F474" s="192" t="s">
        <v>1748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199</v>
      </c>
      <c r="AU474" s="18" t="s">
        <v>84</v>
      </c>
    </row>
    <row r="475" spans="1:65" s="2" customFormat="1" ht="11.25">
      <c r="A475" s="35"/>
      <c r="B475" s="36"/>
      <c r="C475" s="37"/>
      <c r="D475" s="196" t="s">
        <v>201</v>
      </c>
      <c r="E475" s="37"/>
      <c r="F475" s="197" t="s">
        <v>1749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201</v>
      </c>
      <c r="AU475" s="18" t="s">
        <v>84</v>
      </c>
    </row>
    <row r="476" spans="1:65" s="2" customFormat="1" ht="24.2" customHeight="1">
      <c r="A476" s="35"/>
      <c r="B476" s="36"/>
      <c r="C476" s="177" t="s">
        <v>1522</v>
      </c>
      <c r="D476" s="177" t="s">
        <v>192</v>
      </c>
      <c r="E476" s="178" t="s">
        <v>1750</v>
      </c>
      <c r="F476" s="179" t="s">
        <v>1751</v>
      </c>
      <c r="G476" s="180" t="s">
        <v>357</v>
      </c>
      <c r="H476" s="181">
        <v>3.3</v>
      </c>
      <c r="I476" s="182"/>
      <c r="J476" s="182"/>
      <c r="K476" s="183">
        <f>ROUND(P476*H476,2)</f>
        <v>0</v>
      </c>
      <c r="L476" s="179" t="s">
        <v>196</v>
      </c>
      <c r="M476" s="40"/>
      <c r="N476" s="184" t="s">
        <v>20</v>
      </c>
      <c r="O476" s="185" t="s">
        <v>43</v>
      </c>
      <c r="P476" s="186">
        <f>I476+J476</f>
        <v>0</v>
      </c>
      <c r="Q476" s="186">
        <f>ROUND(I476*H476,2)</f>
        <v>0</v>
      </c>
      <c r="R476" s="186">
        <f>ROUND(J476*H476,2)</f>
        <v>0</v>
      </c>
      <c r="S476" s="65"/>
      <c r="T476" s="187">
        <f>S476*H476</f>
        <v>0</v>
      </c>
      <c r="U476" s="187">
        <v>7.6000000000000004E-4</v>
      </c>
      <c r="V476" s="187">
        <f>U476*H476</f>
        <v>2.5079999999999998E-3</v>
      </c>
      <c r="W476" s="187">
        <v>2.0999999999999999E-3</v>
      </c>
      <c r="X476" s="188">
        <f>W476*H476</f>
        <v>6.9299999999999995E-3</v>
      </c>
      <c r="Y476" s="35"/>
      <c r="Z476" s="35"/>
      <c r="AA476" s="35"/>
      <c r="AB476" s="35"/>
      <c r="AC476" s="35"/>
      <c r="AD476" s="35"/>
      <c r="AE476" s="35"/>
      <c r="AR476" s="189" t="s">
        <v>197</v>
      </c>
      <c r="AT476" s="189" t="s">
        <v>192</v>
      </c>
      <c r="AU476" s="189" t="s">
        <v>84</v>
      </c>
      <c r="AY476" s="18" t="s">
        <v>189</v>
      </c>
      <c r="BE476" s="190">
        <f>IF(O476="základní",K476,0)</f>
        <v>0</v>
      </c>
      <c r="BF476" s="190">
        <f>IF(O476="snížená",K476,0)</f>
        <v>0</v>
      </c>
      <c r="BG476" s="190">
        <f>IF(O476="zákl. přenesená",K476,0)</f>
        <v>0</v>
      </c>
      <c r="BH476" s="190">
        <f>IF(O476="sníž. přenesená",K476,0)</f>
        <v>0</v>
      </c>
      <c r="BI476" s="190">
        <f>IF(O476="nulová",K476,0)</f>
        <v>0</v>
      </c>
      <c r="BJ476" s="18" t="s">
        <v>82</v>
      </c>
      <c r="BK476" s="190">
        <f>ROUND(P476*H476,2)</f>
        <v>0</v>
      </c>
      <c r="BL476" s="18" t="s">
        <v>197</v>
      </c>
      <c r="BM476" s="189" t="s">
        <v>1752</v>
      </c>
    </row>
    <row r="477" spans="1:65" s="2" customFormat="1" ht="19.5">
      <c r="A477" s="35"/>
      <c r="B477" s="36"/>
      <c r="C477" s="37"/>
      <c r="D477" s="191" t="s">
        <v>199</v>
      </c>
      <c r="E477" s="37"/>
      <c r="F477" s="192" t="s">
        <v>1753</v>
      </c>
      <c r="G477" s="37"/>
      <c r="H477" s="37"/>
      <c r="I477" s="193"/>
      <c r="J477" s="193"/>
      <c r="K477" s="37"/>
      <c r="L477" s="37"/>
      <c r="M477" s="40"/>
      <c r="N477" s="194"/>
      <c r="O477" s="195"/>
      <c r="P477" s="65"/>
      <c r="Q477" s="65"/>
      <c r="R477" s="65"/>
      <c r="S477" s="65"/>
      <c r="T477" s="65"/>
      <c r="U477" s="65"/>
      <c r="V477" s="65"/>
      <c r="W477" s="65"/>
      <c r="X477" s="66"/>
      <c r="Y477" s="35"/>
      <c r="Z477" s="35"/>
      <c r="AA477" s="35"/>
      <c r="AB477" s="35"/>
      <c r="AC477" s="35"/>
      <c r="AD477" s="35"/>
      <c r="AE477" s="35"/>
      <c r="AT477" s="18" t="s">
        <v>199</v>
      </c>
      <c r="AU477" s="18" t="s">
        <v>84</v>
      </c>
    </row>
    <row r="478" spans="1:65" s="2" customFormat="1" ht="11.25">
      <c r="A478" s="35"/>
      <c r="B478" s="36"/>
      <c r="C478" s="37"/>
      <c r="D478" s="196" t="s">
        <v>201</v>
      </c>
      <c r="E478" s="37"/>
      <c r="F478" s="197" t="s">
        <v>1754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201</v>
      </c>
      <c r="AU478" s="18" t="s">
        <v>84</v>
      </c>
    </row>
    <row r="479" spans="1:65" s="13" customFormat="1" ht="11.25">
      <c r="B479" s="198"/>
      <c r="C479" s="199"/>
      <c r="D479" s="191" t="s">
        <v>203</v>
      </c>
      <c r="E479" s="200" t="s">
        <v>20</v>
      </c>
      <c r="F479" s="201" t="s">
        <v>1755</v>
      </c>
      <c r="G479" s="199"/>
      <c r="H479" s="200" t="s">
        <v>20</v>
      </c>
      <c r="I479" s="202"/>
      <c r="J479" s="202"/>
      <c r="K479" s="199"/>
      <c r="L479" s="199"/>
      <c r="M479" s="203"/>
      <c r="N479" s="204"/>
      <c r="O479" s="205"/>
      <c r="P479" s="205"/>
      <c r="Q479" s="205"/>
      <c r="R479" s="205"/>
      <c r="S479" s="205"/>
      <c r="T479" s="205"/>
      <c r="U479" s="205"/>
      <c r="V479" s="205"/>
      <c r="W479" s="205"/>
      <c r="X479" s="206"/>
      <c r="AT479" s="207" t="s">
        <v>203</v>
      </c>
      <c r="AU479" s="207" t="s">
        <v>84</v>
      </c>
      <c r="AV479" s="13" t="s">
        <v>82</v>
      </c>
      <c r="AW479" s="13" t="s">
        <v>5</v>
      </c>
      <c r="AX479" s="13" t="s">
        <v>74</v>
      </c>
      <c r="AY479" s="207" t="s">
        <v>189</v>
      </c>
    </row>
    <row r="480" spans="1:65" s="14" customFormat="1" ht="11.25">
      <c r="B480" s="208"/>
      <c r="C480" s="209"/>
      <c r="D480" s="191" t="s">
        <v>203</v>
      </c>
      <c r="E480" s="210" t="s">
        <v>20</v>
      </c>
      <c r="F480" s="211" t="s">
        <v>1756</v>
      </c>
      <c r="G480" s="209"/>
      <c r="H480" s="212">
        <v>3.3</v>
      </c>
      <c r="I480" s="213"/>
      <c r="J480" s="213"/>
      <c r="K480" s="209"/>
      <c r="L480" s="209"/>
      <c r="M480" s="214"/>
      <c r="N480" s="215"/>
      <c r="O480" s="216"/>
      <c r="P480" s="216"/>
      <c r="Q480" s="216"/>
      <c r="R480" s="216"/>
      <c r="S480" s="216"/>
      <c r="T480" s="216"/>
      <c r="U480" s="216"/>
      <c r="V480" s="216"/>
      <c r="W480" s="216"/>
      <c r="X480" s="217"/>
      <c r="AT480" s="218" t="s">
        <v>203</v>
      </c>
      <c r="AU480" s="218" t="s">
        <v>84</v>
      </c>
      <c r="AV480" s="14" t="s">
        <v>84</v>
      </c>
      <c r="AW480" s="14" t="s">
        <v>5</v>
      </c>
      <c r="AX480" s="14" t="s">
        <v>82</v>
      </c>
      <c r="AY480" s="218" t="s">
        <v>189</v>
      </c>
    </row>
    <row r="481" spans="1:65" s="12" customFormat="1" ht="22.9" customHeight="1">
      <c r="B481" s="160"/>
      <c r="C481" s="161"/>
      <c r="D481" s="162" t="s">
        <v>73</v>
      </c>
      <c r="E481" s="175" t="s">
        <v>246</v>
      </c>
      <c r="F481" s="175" t="s">
        <v>247</v>
      </c>
      <c r="G481" s="161"/>
      <c r="H481" s="161"/>
      <c r="I481" s="164"/>
      <c r="J481" s="164"/>
      <c r="K481" s="176">
        <f>BK481</f>
        <v>0</v>
      </c>
      <c r="L481" s="161"/>
      <c r="M481" s="166"/>
      <c r="N481" s="167"/>
      <c r="O481" s="168"/>
      <c r="P481" s="168"/>
      <c r="Q481" s="169">
        <f>SUM(Q482:Q500)</f>
        <v>0</v>
      </c>
      <c r="R481" s="169">
        <f>SUM(R482:R500)</f>
        <v>0</v>
      </c>
      <c r="S481" s="168"/>
      <c r="T481" s="170">
        <f>SUM(T482:T500)</f>
        <v>0</v>
      </c>
      <c r="U481" s="168"/>
      <c r="V481" s="170">
        <f>SUM(V482:V500)</f>
        <v>0</v>
      </c>
      <c r="W481" s="168"/>
      <c r="X481" s="171">
        <f>SUM(X482:X500)</f>
        <v>0</v>
      </c>
      <c r="AR481" s="172" t="s">
        <v>82</v>
      </c>
      <c r="AT481" s="173" t="s">
        <v>73</v>
      </c>
      <c r="AU481" s="173" t="s">
        <v>82</v>
      </c>
      <c r="AY481" s="172" t="s">
        <v>189</v>
      </c>
      <c r="BK481" s="174">
        <f>SUM(BK482:BK500)</f>
        <v>0</v>
      </c>
    </row>
    <row r="482" spans="1:65" s="2" customFormat="1" ht="24.2" customHeight="1">
      <c r="A482" s="35"/>
      <c r="B482" s="36"/>
      <c r="C482" s="177" t="s">
        <v>1528</v>
      </c>
      <c r="D482" s="177" t="s">
        <v>192</v>
      </c>
      <c r="E482" s="178" t="s">
        <v>249</v>
      </c>
      <c r="F482" s="179" t="s">
        <v>250</v>
      </c>
      <c r="G482" s="180" t="s">
        <v>251</v>
      </c>
      <c r="H482" s="181">
        <v>0.108</v>
      </c>
      <c r="I482" s="182"/>
      <c r="J482" s="182"/>
      <c r="K482" s="183">
        <f>ROUND(P482*H482,2)</f>
        <v>0</v>
      </c>
      <c r="L482" s="179" t="s">
        <v>196</v>
      </c>
      <c r="M482" s="40"/>
      <c r="N482" s="184" t="s">
        <v>20</v>
      </c>
      <c r="O482" s="185" t="s">
        <v>43</v>
      </c>
      <c r="P482" s="186">
        <f>I482+J482</f>
        <v>0</v>
      </c>
      <c r="Q482" s="186">
        <f>ROUND(I482*H482,2)</f>
        <v>0</v>
      </c>
      <c r="R482" s="186">
        <f>ROUND(J482*H482,2)</f>
        <v>0</v>
      </c>
      <c r="S482" s="65"/>
      <c r="T482" s="187">
        <f>S482*H482</f>
        <v>0</v>
      </c>
      <c r="U482" s="187">
        <v>0</v>
      </c>
      <c r="V482" s="187">
        <f>U482*H482</f>
        <v>0</v>
      </c>
      <c r="W482" s="187">
        <v>0</v>
      </c>
      <c r="X482" s="188">
        <f>W482*H482</f>
        <v>0</v>
      </c>
      <c r="Y482" s="35"/>
      <c r="Z482" s="35"/>
      <c r="AA482" s="35"/>
      <c r="AB482" s="35"/>
      <c r="AC482" s="35"/>
      <c r="AD482" s="35"/>
      <c r="AE482" s="35"/>
      <c r="AR482" s="189" t="s">
        <v>197</v>
      </c>
      <c r="AT482" s="189" t="s">
        <v>192</v>
      </c>
      <c r="AU482" s="189" t="s">
        <v>84</v>
      </c>
      <c r="AY482" s="18" t="s">
        <v>189</v>
      </c>
      <c r="BE482" s="190">
        <f>IF(O482="základní",K482,0)</f>
        <v>0</v>
      </c>
      <c r="BF482" s="190">
        <f>IF(O482="snížená",K482,0)</f>
        <v>0</v>
      </c>
      <c r="BG482" s="190">
        <f>IF(O482="zákl. přenesená",K482,0)</f>
        <v>0</v>
      </c>
      <c r="BH482" s="190">
        <f>IF(O482="sníž. přenesená",K482,0)</f>
        <v>0</v>
      </c>
      <c r="BI482" s="190">
        <f>IF(O482="nulová",K482,0)</f>
        <v>0</v>
      </c>
      <c r="BJ482" s="18" t="s">
        <v>82</v>
      </c>
      <c r="BK482" s="190">
        <f>ROUND(P482*H482,2)</f>
        <v>0</v>
      </c>
      <c r="BL482" s="18" t="s">
        <v>197</v>
      </c>
      <c r="BM482" s="189" t="s">
        <v>1757</v>
      </c>
    </row>
    <row r="483" spans="1:65" s="2" customFormat="1" ht="11.25">
      <c r="A483" s="35"/>
      <c r="B483" s="36"/>
      <c r="C483" s="37"/>
      <c r="D483" s="191" t="s">
        <v>199</v>
      </c>
      <c r="E483" s="37"/>
      <c r="F483" s="192" t="s">
        <v>253</v>
      </c>
      <c r="G483" s="37"/>
      <c r="H483" s="37"/>
      <c r="I483" s="193"/>
      <c r="J483" s="193"/>
      <c r="K483" s="37"/>
      <c r="L483" s="37"/>
      <c r="M483" s="40"/>
      <c r="N483" s="194"/>
      <c r="O483" s="195"/>
      <c r="P483" s="65"/>
      <c r="Q483" s="65"/>
      <c r="R483" s="65"/>
      <c r="S483" s="65"/>
      <c r="T483" s="65"/>
      <c r="U483" s="65"/>
      <c r="V483" s="65"/>
      <c r="W483" s="65"/>
      <c r="X483" s="66"/>
      <c r="Y483" s="35"/>
      <c r="Z483" s="35"/>
      <c r="AA483" s="35"/>
      <c r="AB483" s="35"/>
      <c r="AC483" s="35"/>
      <c r="AD483" s="35"/>
      <c r="AE483" s="35"/>
      <c r="AT483" s="18" t="s">
        <v>199</v>
      </c>
      <c r="AU483" s="18" t="s">
        <v>84</v>
      </c>
    </row>
    <row r="484" spans="1:65" s="2" customFormat="1" ht="11.25">
      <c r="A484" s="35"/>
      <c r="B484" s="36"/>
      <c r="C484" s="37"/>
      <c r="D484" s="196" t="s">
        <v>201</v>
      </c>
      <c r="E484" s="37"/>
      <c r="F484" s="197" t="s">
        <v>254</v>
      </c>
      <c r="G484" s="37"/>
      <c r="H484" s="37"/>
      <c r="I484" s="193"/>
      <c r="J484" s="193"/>
      <c r="K484" s="37"/>
      <c r="L484" s="37"/>
      <c r="M484" s="40"/>
      <c r="N484" s="194"/>
      <c r="O484" s="195"/>
      <c r="P484" s="65"/>
      <c r="Q484" s="65"/>
      <c r="R484" s="65"/>
      <c r="S484" s="65"/>
      <c r="T484" s="65"/>
      <c r="U484" s="65"/>
      <c r="V484" s="65"/>
      <c r="W484" s="65"/>
      <c r="X484" s="66"/>
      <c r="Y484" s="35"/>
      <c r="Z484" s="35"/>
      <c r="AA484" s="35"/>
      <c r="AB484" s="35"/>
      <c r="AC484" s="35"/>
      <c r="AD484" s="35"/>
      <c r="AE484" s="35"/>
      <c r="AT484" s="18" t="s">
        <v>201</v>
      </c>
      <c r="AU484" s="18" t="s">
        <v>84</v>
      </c>
    </row>
    <row r="485" spans="1:65" s="2" customFormat="1" ht="24.2" customHeight="1">
      <c r="A485" s="35"/>
      <c r="B485" s="36"/>
      <c r="C485" s="177" t="s">
        <v>1535</v>
      </c>
      <c r="D485" s="177" t="s">
        <v>192</v>
      </c>
      <c r="E485" s="178" t="s">
        <v>256</v>
      </c>
      <c r="F485" s="179" t="s">
        <v>257</v>
      </c>
      <c r="G485" s="180" t="s">
        <v>251</v>
      </c>
      <c r="H485" s="181">
        <v>0.108</v>
      </c>
      <c r="I485" s="182"/>
      <c r="J485" s="182"/>
      <c r="K485" s="183">
        <f>ROUND(P485*H485,2)</f>
        <v>0</v>
      </c>
      <c r="L485" s="179" t="s">
        <v>196</v>
      </c>
      <c r="M485" s="40"/>
      <c r="N485" s="184" t="s">
        <v>20</v>
      </c>
      <c r="O485" s="185" t="s">
        <v>43</v>
      </c>
      <c r="P485" s="186">
        <f>I485+J485</f>
        <v>0</v>
      </c>
      <c r="Q485" s="186">
        <f>ROUND(I485*H485,2)</f>
        <v>0</v>
      </c>
      <c r="R485" s="186">
        <f>ROUND(J485*H485,2)</f>
        <v>0</v>
      </c>
      <c r="S485" s="65"/>
      <c r="T485" s="187">
        <f>S485*H485</f>
        <v>0</v>
      </c>
      <c r="U485" s="187">
        <v>0</v>
      </c>
      <c r="V485" s="187">
        <f>U485*H485</f>
        <v>0</v>
      </c>
      <c r="W485" s="187">
        <v>0</v>
      </c>
      <c r="X485" s="188">
        <f>W485*H485</f>
        <v>0</v>
      </c>
      <c r="Y485" s="35"/>
      <c r="Z485" s="35"/>
      <c r="AA485" s="35"/>
      <c r="AB485" s="35"/>
      <c r="AC485" s="35"/>
      <c r="AD485" s="35"/>
      <c r="AE485" s="35"/>
      <c r="AR485" s="189" t="s">
        <v>197</v>
      </c>
      <c r="AT485" s="189" t="s">
        <v>192</v>
      </c>
      <c r="AU485" s="189" t="s">
        <v>84</v>
      </c>
      <c r="AY485" s="18" t="s">
        <v>189</v>
      </c>
      <c r="BE485" s="190">
        <f>IF(O485="základní",K485,0)</f>
        <v>0</v>
      </c>
      <c r="BF485" s="190">
        <f>IF(O485="snížená",K485,0)</f>
        <v>0</v>
      </c>
      <c r="BG485" s="190">
        <f>IF(O485="zákl. přenesená",K485,0)</f>
        <v>0</v>
      </c>
      <c r="BH485" s="190">
        <f>IF(O485="sníž. přenesená",K485,0)</f>
        <v>0</v>
      </c>
      <c r="BI485" s="190">
        <f>IF(O485="nulová",K485,0)</f>
        <v>0</v>
      </c>
      <c r="BJ485" s="18" t="s">
        <v>82</v>
      </c>
      <c r="BK485" s="190">
        <f>ROUND(P485*H485,2)</f>
        <v>0</v>
      </c>
      <c r="BL485" s="18" t="s">
        <v>197</v>
      </c>
      <c r="BM485" s="189" t="s">
        <v>1758</v>
      </c>
    </row>
    <row r="486" spans="1:65" s="2" customFormat="1" ht="11.25">
      <c r="A486" s="35"/>
      <c r="B486" s="36"/>
      <c r="C486" s="37"/>
      <c r="D486" s="191" t="s">
        <v>199</v>
      </c>
      <c r="E486" s="37"/>
      <c r="F486" s="192" t="s">
        <v>259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199</v>
      </c>
      <c r="AU486" s="18" t="s">
        <v>84</v>
      </c>
    </row>
    <row r="487" spans="1:65" s="2" customFormat="1" ht="11.25">
      <c r="A487" s="35"/>
      <c r="B487" s="36"/>
      <c r="C487" s="37"/>
      <c r="D487" s="196" t="s">
        <v>201</v>
      </c>
      <c r="E487" s="37"/>
      <c r="F487" s="197" t="s">
        <v>260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201</v>
      </c>
      <c r="AU487" s="18" t="s">
        <v>84</v>
      </c>
    </row>
    <row r="488" spans="1:65" s="2" customFormat="1" ht="24.2" customHeight="1">
      <c r="A488" s="35"/>
      <c r="B488" s="36"/>
      <c r="C488" s="177" t="s">
        <v>1540</v>
      </c>
      <c r="D488" s="177" t="s">
        <v>192</v>
      </c>
      <c r="E488" s="178" t="s">
        <v>261</v>
      </c>
      <c r="F488" s="179" t="s">
        <v>262</v>
      </c>
      <c r="G488" s="180" t="s">
        <v>251</v>
      </c>
      <c r="H488" s="181">
        <v>0.108</v>
      </c>
      <c r="I488" s="182"/>
      <c r="J488" s="182"/>
      <c r="K488" s="183">
        <f>ROUND(P488*H488,2)</f>
        <v>0</v>
      </c>
      <c r="L488" s="179" t="s">
        <v>196</v>
      </c>
      <c r="M488" s="40"/>
      <c r="N488" s="184" t="s">
        <v>20</v>
      </c>
      <c r="O488" s="185" t="s">
        <v>43</v>
      </c>
      <c r="P488" s="186">
        <f>I488+J488</f>
        <v>0</v>
      </c>
      <c r="Q488" s="186">
        <f>ROUND(I488*H488,2)</f>
        <v>0</v>
      </c>
      <c r="R488" s="186">
        <f>ROUND(J488*H488,2)</f>
        <v>0</v>
      </c>
      <c r="S488" s="65"/>
      <c r="T488" s="187">
        <f>S488*H488</f>
        <v>0</v>
      </c>
      <c r="U488" s="187">
        <v>0</v>
      </c>
      <c r="V488" s="187">
        <f>U488*H488</f>
        <v>0</v>
      </c>
      <c r="W488" s="187">
        <v>0</v>
      </c>
      <c r="X488" s="188">
        <f>W488*H488</f>
        <v>0</v>
      </c>
      <c r="Y488" s="35"/>
      <c r="Z488" s="35"/>
      <c r="AA488" s="35"/>
      <c r="AB488" s="35"/>
      <c r="AC488" s="35"/>
      <c r="AD488" s="35"/>
      <c r="AE488" s="35"/>
      <c r="AR488" s="189" t="s">
        <v>197</v>
      </c>
      <c r="AT488" s="189" t="s">
        <v>192</v>
      </c>
      <c r="AU488" s="189" t="s">
        <v>84</v>
      </c>
      <c r="AY488" s="18" t="s">
        <v>189</v>
      </c>
      <c r="BE488" s="190">
        <f>IF(O488="základní",K488,0)</f>
        <v>0</v>
      </c>
      <c r="BF488" s="190">
        <f>IF(O488="snížená",K488,0)</f>
        <v>0</v>
      </c>
      <c r="BG488" s="190">
        <f>IF(O488="zákl. přenesená",K488,0)</f>
        <v>0</v>
      </c>
      <c r="BH488" s="190">
        <f>IF(O488="sníž. přenesená",K488,0)</f>
        <v>0</v>
      </c>
      <c r="BI488" s="190">
        <f>IF(O488="nulová",K488,0)</f>
        <v>0</v>
      </c>
      <c r="BJ488" s="18" t="s">
        <v>82</v>
      </c>
      <c r="BK488" s="190">
        <f>ROUND(P488*H488,2)</f>
        <v>0</v>
      </c>
      <c r="BL488" s="18" t="s">
        <v>197</v>
      </c>
      <c r="BM488" s="189" t="s">
        <v>1759</v>
      </c>
    </row>
    <row r="489" spans="1:65" s="2" customFormat="1" ht="11.25">
      <c r="A489" s="35"/>
      <c r="B489" s="36"/>
      <c r="C489" s="37"/>
      <c r="D489" s="191" t="s">
        <v>199</v>
      </c>
      <c r="E489" s="37"/>
      <c r="F489" s="192" t="s">
        <v>264</v>
      </c>
      <c r="G489" s="37"/>
      <c r="H489" s="37"/>
      <c r="I489" s="193"/>
      <c r="J489" s="193"/>
      <c r="K489" s="37"/>
      <c r="L489" s="37"/>
      <c r="M489" s="40"/>
      <c r="N489" s="194"/>
      <c r="O489" s="195"/>
      <c r="P489" s="65"/>
      <c r="Q489" s="65"/>
      <c r="R489" s="65"/>
      <c r="S489" s="65"/>
      <c r="T489" s="65"/>
      <c r="U489" s="65"/>
      <c r="V489" s="65"/>
      <c r="W489" s="65"/>
      <c r="X489" s="66"/>
      <c r="Y489" s="35"/>
      <c r="Z489" s="35"/>
      <c r="AA489" s="35"/>
      <c r="AB489" s="35"/>
      <c r="AC489" s="35"/>
      <c r="AD489" s="35"/>
      <c r="AE489" s="35"/>
      <c r="AT489" s="18" t="s">
        <v>199</v>
      </c>
      <c r="AU489" s="18" t="s">
        <v>84</v>
      </c>
    </row>
    <row r="490" spans="1:65" s="2" customFormat="1" ht="11.25">
      <c r="A490" s="35"/>
      <c r="B490" s="36"/>
      <c r="C490" s="37"/>
      <c r="D490" s="196" t="s">
        <v>201</v>
      </c>
      <c r="E490" s="37"/>
      <c r="F490" s="197" t="s">
        <v>265</v>
      </c>
      <c r="G490" s="37"/>
      <c r="H490" s="37"/>
      <c r="I490" s="193"/>
      <c r="J490" s="193"/>
      <c r="K490" s="37"/>
      <c r="L490" s="37"/>
      <c r="M490" s="40"/>
      <c r="N490" s="194"/>
      <c r="O490" s="195"/>
      <c r="P490" s="65"/>
      <c r="Q490" s="65"/>
      <c r="R490" s="65"/>
      <c r="S490" s="65"/>
      <c r="T490" s="65"/>
      <c r="U490" s="65"/>
      <c r="V490" s="65"/>
      <c r="W490" s="65"/>
      <c r="X490" s="66"/>
      <c r="Y490" s="35"/>
      <c r="Z490" s="35"/>
      <c r="AA490" s="35"/>
      <c r="AB490" s="35"/>
      <c r="AC490" s="35"/>
      <c r="AD490" s="35"/>
      <c r="AE490" s="35"/>
      <c r="AT490" s="18" t="s">
        <v>201</v>
      </c>
      <c r="AU490" s="18" t="s">
        <v>84</v>
      </c>
    </row>
    <row r="491" spans="1:65" s="2" customFormat="1" ht="24.2" customHeight="1">
      <c r="A491" s="35"/>
      <c r="B491" s="36"/>
      <c r="C491" s="177" t="s">
        <v>1760</v>
      </c>
      <c r="D491" s="177" t="s">
        <v>192</v>
      </c>
      <c r="E491" s="178" t="s">
        <v>266</v>
      </c>
      <c r="F491" s="179" t="s">
        <v>267</v>
      </c>
      <c r="G491" s="180" t="s">
        <v>251</v>
      </c>
      <c r="H491" s="181">
        <v>5.3999999999999999E-2</v>
      </c>
      <c r="I491" s="182"/>
      <c r="J491" s="182"/>
      <c r="K491" s="183">
        <f>ROUND(P491*H491,2)</f>
        <v>0</v>
      </c>
      <c r="L491" s="179" t="s">
        <v>196</v>
      </c>
      <c r="M491" s="40"/>
      <c r="N491" s="184" t="s">
        <v>20</v>
      </c>
      <c r="O491" s="185" t="s">
        <v>43</v>
      </c>
      <c r="P491" s="186">
        <f>I491+J491</f>
        <v>0</v>
      </c>
      <c r="Q491" s="186">
        <f>ROUND(I491*H491,2)</f>
        <v>0</v>
      </c>
      <c r="R491" s="186">
        <f>ROUND(J491*H491,2)</f>
        <v>0</v>
      </c>
      <c r="S491" s="65"/>
      <c r="T491" s="187">
        <f>S491*H491</f>
        <v>0</v>
      </c>
      <c r="U491" s="187">
        <v>0</v>
      </c>
      <c r="V491" s="187">
        <f>U491*H491</f>
        <v>0</v>
      </c>
      <c r="W491" s="187">
        <v>0</v>
      </c>
      <c r="X491" s="188">
        <f>W491*H491</f>
        <v>0</v>
      </c>
      <c r="Y491" s="35"/>
      <c r="Z491" s="35"/>
      <c r="AA491" s="35"/>
      <c r="AB491" s="35"/>
      <c r="AC491" s="35"/>
      <c r="AD491" s="35"/>
      <c r="AE491" s="35"/>
      <c r="AR491" s="189" t="s">
        <v>197</v>
      </c>
      <c r="AT491" s="189" t="s">
        <v>192</v>
      </c>
      <c r="AU491" s="189" t="s">
        <v>84</v>
      </c>
      <c r="AY491" s="18" t="s">
        <v>189</v>
      </c>
      <c r="BE491" s="190">
        <f>IF(O491="základní",K491,0)</f>
        <v>0</v>
      </c>
      <c r="BF491" s="190">
        <f>IF(O491="snížená",K491,0)</f>
        <v>0</v>
      </c>
      <c r="BG491" s="190">
        <f>IF(O491="zákl. přenesená",K491,0)</f>
        <v>0</v>
      </c>
      <c r="BH491" s="190">
        <f>IF(O491="sníž. přenesená",K491,0)</f>
        <v>0</v>
      </c>
      <c r="BI491" s="190">
        <f>IF(O491="nulová",K491,0)</f>
        <v>0</v>
      </c>
      <c r="BJ491" s="18" t="s">
        <v>82</v>
      </c>
      <c r="BK491" s="190">
        <f>ROUND(P491*H491,2)</f>
        <v>0</v>
      </c>
      <c r="BL491" s="18" t="s">
        <v>197</v>
      </c>
      <c r="BM491" s="189" t="s">
        <v>1761</v>
      </c>
    </row>
    <row r="492" spans="1:65" s="2" customFormat="1" ht="19.5">
      <c r="A492" s="35"/>
      <c r="B492" s="36"/>
      <c r="C492" s="37"/>
      <c r="D492" s="191" t="s">
        <v>199</v>
      </c>
      <c r="E492" s="37"/>
      <c r="F492" s="192" t="s">
        <v>269</v>
      </c>
      <c r="G492" s="37"/>
      <c r="H492" s="37"/>
      <c r="I492" s="193"/>
      <c r="J492" s="193"/>
      <c r="K492" s="37"/>
      <c r="L492" s="37"/>
      <c r="M492" s="40"/>
      <c r="N492" s="194"/>
      <c r="O492" s="195"/>
      <c r="P492" s="65"/>
      <c r="Q492" s="65"/>
      <c r="R492" s="65"/>
      <c r="S492" s="65"/>
      <c r="T492" s="65"/>
      <c r="U492" s="65"/>
      <c r="V492" s="65"/>
      <c r="W492" s="65"/>
      <c r="X492" s="66"/>
      <c r="Y492" s="35"/>
      <c r="Z492" s="35"/>
      <c r="AA492" s="35"/>
      <c r="AB492" s="35"/>
      <c r="AC492" s="35"/>
      <c r="AD492" s="35"/>
      <c r="AE492" s="35"/>
      <c r="AT492" s="18" t="s">
        <v>199</v>
      </c>
      <c r="AU492" s="18" t="s">
        <v>84</v>
      </c>
    </row>
    <row r="493" spans="1:65" s="2" customFormat="1" ht="11.25">
      <c r="A493" s="35"/>
      <c r="B493" s="36"/>
      <c r="C493" s="37"/>
      <c r="D493" s="196" t="s">
        <v>201</v>
      </c>
      <c r="E493" s="37"/>
      <c r="F493" s="197" t="s">
        <v>270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201</v>
      </c>
      <c r="AU493" s="18" t="s">
        <v>84</v>
      </c>
    </row>
    <row r="494" spans="1:65" s="14" customFormat="1" ht="11.25">
      <c r="B494" s="208"/>
      <c r="C494" s="209"/>
      <c r="D494" s="191" t="s">
        <v>203</v>
      </c>
      <c r="E494" s="210" t="s">
        <v>20</v>
      </c>
      <c r="F494" s="211" t="s">
        <v>1762</v>
      </c>
      <c r="G494" s="209"/>
      <c r="H494" s="212">
        <v>5.3999999999999999E-2</v>
      </c>
      <c r="I494" s="213"/>
      <c r="J494" s="213"/>
      <c r="K494" s="209"/>
      <c r="L494" s="209"/>
      <c r="M494" s="214"/>
      <c r="N494" s="215"/>
      <c r="O494" s="216"/>
      <c r="P494" s="216"/>
      <c r="Q494" s="216"/>
      <c r="R494" s="216"/>
      <c r="S494" s="216"/>
      <c r="T494" s="216"/>
      <c r="U494" s="216"/>
      <c r="V494" s="216"/>
      <c r="W494" s="216"/>
      <c r="X494" s="217"/>
      <c r="AT494" s="218" t="s">
        <v>203</v>
      </c>
      <c r="AU494" s="218" t="s">
        <v>84</v>
      </c>
      <c r="AV494" s="14" t="s">
        <v>84</v>
      </c>
      <c r="AW494" s="14" t="s">
        <v>5</v>
      </c>
      <c r="AX494" s="14" t="s">
        <v>82</v>
      </c>
      <c r="AY494" s="218" t="s">
        <v>189</v>
      </c>
    </row>
    <row r="495" spans="1:65" s="2" customFormat="1" ht="24">
      <c r="A495" s="35"/>
      <c r="B495" s="36"/>
      <c r="C495" s="177" t="s">
        <v>1763</v>
      </c>
      <c r="D495" s="177" t="s">
        <v>192</v>
      </c>
      <c r="E495" s="178" t="s">
        <v>1764</v>
      </c>
      <c r="F495" s="179" t="s">
        <v>1765</v>
      </c>
      <c r="G495" s="180" t="s">
        <v>251</v>
      </c>
      <c r="H495" s="181">
        <v>7.0000000000000001E-3</v>
      </c>
      <c r="I495" s="182"/>
      <c r="J495" s="182"/>
      <c r="K495" s="183">
        <f>ROUND(P495*H495,2)</f>
        <v>0</v>
      </c>
      <c r="L495" s="179" t="s">
        <v>196</v>
      </c>
      <c r="M495" s="40"/>
      <c r="N495" s="184" t="s">
        <v>20</v>
      </c>
      <c r="O495" s="185" t="s">
        <v>43</v>
      </c>
      <c r="P495" s="186">
        <f>I495+J495</f>
        <v>0</v>
      </c>
      <c r="Q495" s="186">
        <f>ROUND(I495*H495,2)</f>
        <v>0</v>
      </c>
      <c r="R495" s="186">
        <f>ROUND(J495*H495,2)</f>
        <v>0</v>
      </c>
      <c r="S495" s="65"/>
      <c r="T495" s="187">
        <f>S495*H495</f>
        <v>0</v>
      </c>
      <c r="U495" s="187">
        <v>0</v>
      </c>
      <c r="V495" s="187">
        <f>U495*H495</f>
        <v>0</v>
      </c>
      <c r="W495" s="187">
        <v>0</v>
      </c>
      <c r="X495" s="188">
        <f>W495*H495</f>
        <v>0</v>
      </c>
      <c r="Y495" s="35"/>
      <c r="Z495" s="35"/>
      <c r="AA495" s="35"/>
      <c r="AB495" s="35"/>
      <c r="AC495" s="35"/>
      <c r="AD495" s="35"/>
      <c r="AE495" s="35"/>
      <c r="AR495" s="189" t="s">
        <v>197</v>
      </c>
      <c r="AT495" s="189" t="s">
        <v>192</v>
      </c>
      <c r="AU495" s="189" t="s">
        <v>84</v>
      </c>
      <c r="AY495" s="18" t="s">
        <v>189</v>
      </c>
      <c r="BE495" s="190">
        <f>IF(O495="základní",K495,0)</f>
        <v>0</v>
      </c>
      <c r="BF495" s="190">
        <f>IF(O495="snížená",K495,0)</f>
        <v>0</v>
      </c>
      <c r="BG495" s="190">
        <f>IF(O495="zákl. přenesená",K495,0)</f>
        <v>0</v>
      </c>
      <c r="BH495" s="190">
        <f>IF(O495="sníž. přenesená",K495,0)</f>
        <v>0</v>
      </c>
      <c r="BI495" s="190">
        <f>IF(O495="nulová",K495,0)</f>
        <v>0</v>
      </c>
      <c r="BJ495" s="18" t="s">
        <v>82</v>
      </c>
      <c r="BK495" s="190">
        <f>ROUND(P495*H495,2)</f>
        <v>0</v>
      </c>
      <c r="BL495" s="18" t="s">
        <v>197</v>
      </c>
      <c r="BM495" s="189" t="s">
        <v>1766</v>
      </c>
    </row>
    <row r="496" spans="1:65" s="2" customFormat="1" ht="19.5">
      <c r="A496" s="35"/>
      <c r="B496" s="36"/>
      <c r="C496" s="37"/>
      <c r="D496" s="191" t="s">
        <v>199</v>
      </c>
      <c r="E496" s="37"/>
      <c r="F496" s="192" t="s">
        <v>1767</v>
      </c>
      <c r="G496" s="37"/>
      <c r="H496" s="37"/>
      <c r="I496" s="193"/>
      <c r="J496" s="193"/>
      <c r="K496" s="37"/>
      <c r="L496" s="37"/>
      <c r="M496" s="40"/>
      <c r="N496" s="194"/>
      <c r="O496" s="195"/>
      <c r="P496" s="65"/>
      <c r="Q496" s="65"/>
      <c r="R496" s="65"/>
      <c r="S496" s="65"/>
      <c r="T496" s="65"/>
      <c r="U496" s="65"/>
      <c r="V496" s="65"/>
      <c r="W496" s="65"/>
      <c r="X496" s="66"/>
      <c r="Y496" s="35"/>
      <c r="Z496" s="35"/>
      <c r="AA496" s="35"/>
      <c r="AB496" s="35"/>
      <c r="AC496" s="35"/>
      <c r="AD496" s="35"/>
      <c r="AE496" s="35"/>
      <c r="AT496" s="18" t="s">
        <v>199</v>
      </c>
      <c r="AU496" s="18" t="s">
        <v>84</v>
      </c>
    </row>
    <row r="497" spans="1:65" s="2" customFormat="1" ht="11.25">
      <c r="A497" s="35"/>
      <c r="B497" s="36"/>
      <c r="C497" s="37"/>
      <c r="D497" s="196" t="s">
        <v>201</v>
      </c>
      <c r="E497" s="37"/>
      <c r="F497" s="197" t="s">
        <v>1768</v>
      </c>
      <c r="G497" s="37"/>
      <c r="H497" s="37"/>
      <c r="I497" s="193"/>
      <c r="J497" s="193"/>
      <c r="K497" s="37"/>
      <c r="L497" s="37"/>
      <c r="M497" s="40"/>
      <c r="N497" s="194"/>
      <c r="O497" s="195"/>
      <c r="P497" s="65"/>
      <c r="Q497" s="65"/>
      <c r="R497" s="65"/>
      <c r="S497" s="65"/>
      <c r="T497" s="65"/>
      <c r="U497" s="65"/>
      <c r="V497" s="65"/>
      <c r="W497" s="65"/>
      <c r="X497" s="66"/>
      <c r="Y497" s="35"/>
      <c r="Z497" s="35"/>
      <c r="AA497" s="35"/>
      <c r="AB497" s="35"/>
      <c r="AC497" s="35"/>
      <c r="AD497" s="35"/>
      <c r="AE497" s="35"/>
      <c r="AT497" s="18" t="s">
        <v>201</v>
      </c>
      <c r="AU497" s="18" t="s">
        <v>84</v>
      </c>
    </row>
    <row r="498" spans="1:65" s="2" customFormat="1" ht="24">
      <c r="A498" s="35"/>
      <c r="B498" s="36"/>
      <c r="C498" s="177" t="s">
        <v>1696</v>
      </c>
      <c r="D498" s="177" t="s">
        <v>192</v>
      </c>
      <c r="E498" s="178" t="s">
        <v>1453</v>
      </c>
      <c r="F498" s="179" t="s">
        <v>1454</v>
      </c>
      <c r="G498" s="180" t="s">
        <v>251</v>
      </c>
      <c r="H498" s="181">
        <v>2E-3</v>
      </c>
      <c r="I498" s="182"/>
      <c r="J498" s="182"/>
      <c r="K498" s="183">
        <f>ROUND(P498*H498,2)</f>
        <v>0</v>
      </c>
      <c r="L498" s="179" t="s">
        <v>196</v>
      </c>
      <c r="M498" s="40"/>
      <c r="N498" s="184" t="s">
        <v>20</v>
      </c>
      <c r="O498" s="185" t="s">
        <v>43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197</v>
      </c>
      <c r="AT498" s="189" t="s">
        <v>192</v>
      </c>
      <c r="AU498" s="189" t="s">
        <v>84</v>
      </c>
      <c r="AY498" s="18" t="s">
        <v>189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82</v>
      </c>
      <c r="BK498" s="190">
        <f>ROUND(P498*H498,2)</f>
        <v>0</v>
      </c>
      <c r="BL498" s="18" t="s">
        <v>197</v>
      </c>
      <c r="BM498" s="189" t="s">
        <v>1769</v>
      </c>
    </row>
    <row r="499" spans="1:65" s="2" customFormat="1" ht="11.25">
      <c r="A499" s="35"/>
      <c r="B499" s="36"/>
      <c r="C499" s="37"/>
      <c r="D499" s="191" t="s">
        <v>199</v>
      </c>
      <c r="E499" s="37"/>
      <c r="F499" s="192" t="s">
        <v>1456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199</v>
      </c>
      <c r="AU499" s="18" t="s">
        <v>84</v>
      </c>
    </row>
    <row r="500" spans="1:65" s="2" customFormat="1" ht="11.25">
      <c r="A500" s="35"/>
      <c r="B500" s="36"/>
      <c r="C500" s="37"/>
      <c r="D500" s="196" t="s">
        <v>201</v>
      </c>
      <c r="E500" s="37"/>
      <c r="F500" s="197" t="s">
        <v>1457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201</v>
      </c>
      <c r="AU500" s="18" t="s">
        <v>84</v>
      </c>
    </row>
    <row r="501" spans="1:65" s="12" customFormat="1" ht="25.9" customHeight="1">
      <c r="B501" s="160"/>
      <c r="C501" s="161"/>
      <c r="D501" s="162" t="s">
        <v>73</v>
      </c>
      <c r="E501" s="163" t="s">
        <v>318</v>
      </c>
      <c r="F501" s="163" t="s">
        <v>1458</v>
      </c>
      <c r="G501" s="161"/>
      <c r="H501" s="161"/>
      <c r="I501" s="164"/>
      <c r="J501" s="164"/>
      <c r="K501" s="165">
        <f>BK501</f>
        <v>0</v>
      </c>
      <c r="L501" s="161"/>
      <c r="M501" s="166"/>
      <c r="N501" s="167"/>
      <c r="O501" s="168"/>
      <c r="P501" s="168"/>
      <c r="Q501" s="169">
        <f>Q502</f>
        <v>0</v>
      </c>
      <c r="R501" s="169">
        <f>R502</f>
        <v>0</v>
      </c>
      <c r="S501" s="168"/>
      <c r="T501" s="170">
        <f>T502</f>
        <v>0</v>
      </c>
      <c r="U501" s="168"/>
      <c r="V501" s="170">
        <f>V502</f>
        <v>6.1649999999999996E-2</v>
      </c>
      <c r="W501" s="168"/>
      <c r="X501" s="171">
        <f>X502</f>
        <v>0.76200000000000001</v>
      </c>
      <c r="AR501" s="172" t="s">
        <v>222</v>
      </c>
      <c r="AT501" s="173" t="s">
        <v>73</v>
      </c>
      <c r="AU501" s="173" t="s">
        <v>74</v>
      </c>
      <c r="AY501" s="172" t="s">
        <v>189</v>
      </c>
      <c r="BK501" s="174">
        <f>BK502</f>
        <v>0</v>
      </c>
    </row>
    <row r="502" spans="1:65" s="12" customFormat="1" ht="22.9" customHeight="1">
      <c r="B502" s="160"/>
      <c r="C502" s="161"/>
      <c r="D502" s="162" t="s">
        <v>73</v>
      </c>
      <c r="E502" s="175" t="s">
        <v>1459</v>
      </c>
      <c r="F502" s="175" t="s">
        <v>1460</v>
      </c>
      <c r="G502" s="161"/>
      <c r="H502" s="161"/>
      <c r="I502" s="164"/>
      <c r="J502" s="164"/>
      <c r="K502" s="176">
        <f>BK502</f>
        <v>0</v>
      </c>
      <c r="L502" s="161"/>
      <c r="M502" s="166"/>
      <c r="N502" s="167"/>
      <c r="O502" s="168"/>
      <c r="P502" s="168"/>
      <c r="Q502" s="169">
        <f>SUM(Q503:Q571)</f>
        <v>0</v>
      </c>
      <c r="R502" s="169">
        <f>SUM(R503:R571)</f>
        <v>0</v>
      </c>
      <c r="S502" s="168"/>
      <c r="T502" s="170">
        <f>SUM(T503:T571)</f>
        <v>0</v>
      </c>
      <c r="U502" s="168"/>
      <c r="V502" s="170">
        <f>SUM(V503:V571)</f>
        <v>6.1649999999999996E-2</v>
      </c>
      <c r="W502" s="168"/>
      <c r="X502" s="171">
        <f>SUM(X503:X571)</f>
        <v>0.76200000000000001</v>
      </c>
      <c r="AR502" s="172" t="s">
        <v>222</v>
      </c>
      <c r="AT502" s="173" t="s">
        <v>73</v>
      </c>
      <c r="AU502" s="173" t="s">
        <v>82</v>
      </c>
      <c r="AY502" s="172" t="s">
        <v>189</v>
      </c>
      <c r="BK502" s="174">
        <f>SUM(BK503:BK571)</f>
        <v>0</v>
      </c>
    </row>
    <row r="503" spans="1:65" s="2" customFormat="1" ht="24.2" customHeight="1">
      <c r="A503" s="35"/>
      <c r="B503" s="36"/>
      <c r="C503" s="177" t="s">
        <v>1770</v>
      </c>
      <c r="D503" s="177" t="s">
        <v>192</v>
      </c>
      <c r="E503" s="178" t="s">
        <v>1462</v>
      </c>
      <c r="F503" s="179" t="s">
        <v>1463</v>
      </c>
      <c r="G503" s="180" t="s">
        <v>357</v>
      </c>
      <c r="H503" s="181">
        <v>41</v>
      </c>
      <c r="I503" s="182"/>
      <c r="J503" s="182"/>
      <c r="K503" s="183">
        <f>ROUND(P503*H503,2)</f>
        <v>0</v>
      </c>
      <c r="L503" s="179" t="s">
        <v>196</v>
      </c>
      <c r="M503" s="40"/>
      <c r="N503" s="184" t="s">
        <v>20</v>
      </c>
      <c r="O503" s="185" t="s">
        <v>43</v>
      </c>
      <c r="P503" s="186">
        <f>I503+J503</f>
        <v>0</v>
      </c>
      <c r="Q503" s="186">
        <f>ROUND(I503*H503,2)</f>
        <v>0</v>
      </c>
      <c r="R503" s="186">
        <f>ROUND(J503*H503,2)</f>
        <v>0</v>
      </c>
      <c r="S503" s="65"/>
      <c r="T503" s="187">
        <f>S503*H503</f>
        <v>0</v>
      </c>
      <c r="U503" s="187">
        <v>1.4999999999999999E-4</v>
      </c>
      <c r="V503" s="187">
        <f>U503*H503</f>
        <v>6.1499999999999992E-3</v>
      </c>
      <c r="W503" s="187">
        <v>0</v>
      </c>
      <c r="X503" s="188">
        <f>W503*H503</f>
        <v>0</v>
      </c>
      <c r="Y503" s="35"/>
      <c r="Z503" s="35"/>
      <c r="AA503" s="35"/>
      <c r="AB503" s="35"/>
      <c r="AC503" s="35"/>
      <c r="AD503" s="35"/>
      <c r="AE503" s="35"/>
      <c r="AR503" s="189" t="s">
        <v>1464</v>
      </c>
      <c r="AT503" s="189" t="s">
        <v>192</v>
      </c>
      <c r="AU503" s="189" t="s">
        <v>84</v>
      </c>
      <c r="AY503" s="18" t="s">
        <v>189</v>
      </c>
      <c r="BE503" s="190">
        <f>IF(O503="základní",K503,0)</f>
        <v>0</v>
      </c>
      <c r="BF503" s="190">
        <f>IF(O503="snížená",K503,0)</f>
        <v>0</v>
      </c>
      <c r="BG503" s="190">
        <f>IF(O503="zákl. přenesená",K503,0)</f>
        <v>0</v>
      </c>
      <c r="BH503" s="190">
        <f>IF(O503="sníž. přenesená",K503,0)</f>
        <v>0</v>
      </c>
      <c r="BI503" s="190">
        <f>IF(O503="nulová",K503,0)</f>
        <v>0</v>
      </c>
      <c r="BJ503" s="18" t="s">
        <v>82</v>
      </c>
      <c r="BK503" s="190">
        <f>ROUND(P503*H503,2)</f>
        <v>0</v>
      </c>
      <c r="BL503" s="18" t="s">
        <v>1464</v>
      </c>
      <c r="BM503" s="189" t="s">
        <v>1771</v>
      </c>
    </row>
    <row r="504" spans="1:65" s="2" customFormat="1" ht="11.25">
      <c r="A504" s="35"/>
      <c r="B504" s="36"/>
      <c r="C504" s="37"/>
      <c r="D504" s="191" t="s">
        <v>199</v>
      </c>
      <c r="E504" s="37"/>
      <c r="F504" s="192" t="s">
        <v>1466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199</v>
      </c>
      <c r="AU504" s="18" t="s">
        <v>84</v>
      </c>
    </row>
    <row r="505" spans="1:65" s="2" customFormat="1" ht="11.25">
      <c r="A505" s="35"/>
      <c r="B505" s="36"/>
      <c r="C505" s="37"/>
      <c r="D505" s="196" t="s">
        <v>201</v>
      </c>
      <c r="E505" s="37"/>
      <c r="F505" s="197" t="s">
        <v>1772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201</v>
      </c>
      <c r="AU505" s="18" t="s">
        <v>84</v>
      </c>
    </row>
    <row r="506" spans="1:65" s="2" customFormat="1" ht="24.2" customHeight="1">
      <c r="A506" s="35"/>
      <c r="B506" s="36"/>
      <c r="C506" s="177" t="s">
        <v>1773</v>
      </c>
      <c r="D506" s="177" t="s">
        <v>192</v>
      </c>
      <c r="E506" s="178" t="s">
        <v>1469</v>
      </c>
      <c r="F506" s="179" t="s">
        <v>1470</v>
      </c>
      <c r="G506" s="180" t="s">
        <v>357</v>
      </c>
      <c r="H506" s="181">
        <v>21</v>
      </c>
      <c r="I506" s="182"/>
      <c r="J506" s="182"/>
      <c r="K506" s="183">
        <f>ROUND(P506*H506,2)</f>
        <v>0</v>
      </c>
      <c r="L506" s="179" t="s">
        <v>196</v>
      </c>
      <c r="M506" s="40"/>
      <c r="N506" s="184" t="s">
        <v>20</v>
      </c>
      <c r="O506" s="185" t="s">
        <v>43</v>
      </c>
      <c r="P506" s="186">
        <f>I506+J506</f>
        <v>0</v>
      </c>
      <c r="Q506" s="186">
        <f>ROUND(I506*H506,2)</f>
        <v>0</v>
      </c>
      <c r="R506" s="186">
        <f>ROUND(J506*H506,2)</f>
        <v>0</v>
      </c>
      <c r="S506" s="65"/>
      <c r="T506" s="187">
        <f>S506*H506</f>
        <v>0</v>
      </c>
      <c r="U506" s="187">
        <v>2.5999999999999998E-4</v>
      </c>
      <c r="V506" s="187">
        <f>U506*H506</f>
        <v>5.4599999999999996E-3</v>
      </c>
      <c r="W506" s="187">
        <v>0</v>
      </c>
      <c r="X506" s="188">
        <f>W506*H506</f>
        <v>0</v>
      </c>
      <c r="Y506" s="35"/>
      <c r="Z506" s="35"/>
      <c r="AA506" s="35"/>
      <c r="AB506" s="35"/>
      <c r="AC506" s="35"/>
      <c r="AD506" s="35"/>
      <c r="AE506" s="35"/>
      <c r="AR506" s="189" t="s">
        <v>1464</v>
      </c>
      <c r="AT506" s="189" t="s">
        <v>192</v>
      </c>
      <c r="AU506" s="189" t="s">
        <v>84</v>
      </c>
      <c r="AY506" s="18" t="s">
        <v>189</v>
      </c>
      <c r="BE506" s="190">
        <f>IF(O506="základní",K506,0)</f>
        <v>0</v>
      </c>
      <c r="BF506" s="190">
        <f>IF(O506="snížená",K506,0)</f>
        <v>0</v>
      </c>
      <c r="BG506" s="190">
        <f>IF(O506="zákl. přenesená",K506,0)</f>
        <v>0</v>
      </c>
      <c r="BH506" s="190">
        <f>IF(O506="sníž. přenesená",K506,0)</f>
        <v>0</v>
      </c>
      <c r="BI506" s="190">
        <f>IF(O506="nulová",K506,0)</f>
        <v>0</v>
      </c>
      <c r="BJ506" s="18" t="s">
        <v>82</v>
      </c>
      <c r="BK506" s="190">
        <f>ROUND(P506*H506,2)</f>
        <v>0</v>
      </c>
      <c r="BL506" s="18" t="s">
        <v>1464</v>
      </c>
      <c r="BM506" s="189" t="s">
        <v>1774</v>
      </c>
    </row>
    <row r="507" spans="1:65" s="2" customFormat="1" ht="11.25">
      <c r="A507" s="35"/>
      <c r="B507" s="36"/>
      <c r="C507" s="37"/>
      <c r="D507" s="191" t="s">
        <v>199</v>
      </c>
      <c r="E507" s="37"/>
      <c r="F507" s="192" t="s">
        <v>1472</v>
      </c>
      <c r="G507" s="37"/>
      <c r="H507" s="37"/>
      <c r="I507" s="193"/>
      <c r="J507" s="193"/>
      <c r="K507" s="37"/>
      <c r="L507" s="37"/>
      <c r="M507" s="40"/>
      <c r="N507" s="194"/>
      <c r="O507" s="195"/>
      <c r="P507" s="65"/>
      <c r="Q507" s="65"/>
      <c r="R507" s="65"/>
      <c r="S507" s="65"/>
      <c r="T507" s="65"/>
      <c r="U507" s="65"/>
      <c r="V507" s="65"/>
      <c r="W507" s="65"/>
      <c r="X507" s="66"/>
      <c r="Y507" s="35"/>
      <c r="Z507" s="35"/>
      <c r="AA507" s="35"/>
      <c r="AB507" s="35"/>
      <c r="AC507" s="35"/>
      <c r="AD507" s="35"/>
      <c r="AE507" s="35"/>
      <c r="AT507" s="18" t="s">
        <v>199</v>
      </c>
      <c r="AU507" s="18" t="s">
        <v>84</v>
      </c>
    </row>
    <row r="508" spans="1:65" s="2" customFormat="1" ht="11.25">
      <c r="A508" s="35"/>
      <c r="B508" s="36"/>
      <c r="C508" s="37"/>
      <c r="D508" s="196" t="s">
        <v>201</v>
      </c>
      <c r="E508" s="37"/>
      <c r="F508" s="197" t="s">
        <v>1775</v>
      </c>
      <c r="G508" s="37"/>
      <c r="H508" s="37"/>
      <c r="I508" s="193"/>
      <c r="J508" s="193"/>
      <c r="K508" s="37"/>
      <c r="L508" s="37"/>
      <c r="M508" s="40"/>
      <c r="N508" s="194"/>
      <c r="O508" s="195"/>
      <c r="P508" s="65"/>
      <c r="Q508" s="65"/>
      <c r="R508" s="65"/>
      <c r="S508" s="65"/>
      <c r="T508" s="65"/>
      <c r="U508" s="65"/>
      <c r="V508" s="65"/>
      <c r="W508" s="65"/>
      <c r="X508" s="66"/>
      <c r="Y508" s="35"/>
      <c r="Z508" s="35"/>
      <c r="AA508" s="35"/>
      <c r="AB508" s="35"/>
      <c r="AC508" s="35"/>
      <c r="AD508" s="35"/>
      <c r="AE508" s="35"/>
      <c r="AT508" s="18" t="s">
        <v>201</v>
      </c>
      <c r="AU508" s="18" t="s">
        <v>84</v>
      </c>
    </row>
    <row r="509" spans="1:65" s="2" customFormat="1" ht="24.2" customHeight="1">
      <c r="A509" s="35"/>
      <c r="B509" s="36"/>
      <c r="C509" s="177" t="s">
        <v>1776</v>
      </c>
      <c r="D509" s="177" t="s">
        <v>192</v>
      </c>
      <c r="E509" s="178" t="s">
        <v>1588</v>
      </c>
      <c r="F509" s="179" t="s">
        <v>1589</v>
      </c>
      <c r="G509" s="180" t="s">
        <v>357</v>
      </c>
      <c r="H509" s="181">
        <v>13</v>
      </c>
      <c r="I509" s="182"/>
      <c r="J509" s="182"/>
      <c r="K509" s="183">
        <f>ROUND(P509*H509,2)</f>
        <v>0</v>
      </c>
      <c r="L509" s="179" t="s">
        <v>196</v>
      </c>
      <c r="M509" s="40"/>
      <c r="N509" s="184" t="s">
        <v>20</v>
      </c>
      <c r="O509" s="185" t="s">
        <v>43</v>
      </c>
      <c r="P509" s="186">
        <f>I509+J509</f>
        <v>0</v>
      </c>
      <c r="Q509" s="186">
        <f>ROUND(I509*H509,2)</f>
        <v>0</v>
      </c>
      <c r="R509" s="186">
        <f>ROUND(J509*H509,2)</f>
        <v>0</v>
      </c>
      <c r="S509" s="65"/>
      <c r="T509" s="187">
        <f>S509*H509</f>
        <v>0</v>
      </c>
      <c r="U509" s="187">
        <v>3.5E-4</v>
      </c>
      <c r="V509" s="187">
        <f>U509*H509</f>
        <v>4.5500000000000002E-3</v>
      </c>
      <c r="W509" s="187">
        <v>0</v>
      </c>
      <c r="X509" s="188">
        <f>W509*H509</f>
        <v>0</v>
      </c>
      <c r="Y509" s="35"/>
      <c r="Z509" s="35"/>
      <c r="AA509" s="35"/>
      <c r="AB509" s="35"/>
      <c r="AC509" s="35"/>
      <c r="AD509" s="35"/>
      <c r="AE509" s="35"/>
      <c r="AR509" s="189" t="s">
        <v>1464</v>
      </c>
      <c r="AT509" s="189" t="s">
        <v>192</v>
      </c>
      <c r="AU509" s="189" t="s">
        <v>84</v>
      </c>
      <c r="AY509" s="18" t="s">
        <v>189</v>
      </c>
      <c r="BE509" s="190">
        <f>IF(O509="základní",K509,0)</f>
        <v>0</v>
      </c>
      <c r="BF509" s="190">
        <f>IF(O509="snížená",K509,0)</f>
        <v>0</v>
      </c>
      <c r="BG509" s="190">
        <f>IF(O509="zákl. přenesená",K509,0)</f>
        <v>0</v>
      </c>
      <c r="BH509" s="190">
        <f>IF(O509="sníž. přenesená",K509,0)</f>
        <v>0</v>
      </c>
      <c r="BI509" s="190">
        <f>IF(O509="nulová",K509,0)</f>
        <v>0</v>
      </c>
      <c r="BJ509" s="18" t="s">
        <v>82</v>
      </c>
      <c r="BK509" s="190">
        <f>ROUND(P509*H509,2)</f>
        <v>0</v>
      </c>
      <c r="BL509" s="18" t="s">
        <v>1464</v>
      </c>
      <c r="BM509" s="189" t="s">
        <v>1777</v>
      </c>
    </row>
    <row r="510" spans="1:65" s="2" customFormat="1" ht="11.25">
      <c r="A510" s="35"/>
      <c r="B510" s="36"/>
      <c r="C510" s="37"/>
      <c r="D510" s="191" t="s">
        <v>199</v>
      </c>
      <c r="E510" s="37"/>
      <c r="F510" s="192" t="s">
        <v>1591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199</v>
      </c>
      <c r="AU510" s="18" t="s">
        <v>84</v>
      </c>
    </row>
    <row r="511" spans="1:65" s="2" customFormat="1" ht="11.25">
      <c r="A511" s="35"/>
      <c r="B511" s="36"/>
      <c r="C511" s="37"/>
      <c r="D511" s="196" t="s">
        <v>201</v>
      </c>
      <c r="E511" s="37"/>
      <c r="F511" s="197" t="s">
        <v>1778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201</v>
      </c>
      <c r="AU511" s="18" t="s">
        <v>84</v>
      </c>
    </row>
    <row r="512" spans="1:65" s="2" customFormat="1" ht="24.2" customHeight="1">
      <c r="A512" s="35"/>
      <c r="B512" s="36"/>
      <c r="C512" s="177" t="s">
        <v>1779</v>
      </c>
      <c r="D512" s="177" t="s">
        <v>192</v>
      </c>
      <c r="E512" s="178" t="s">
        <v>1780</v>
      </c>
      <c r="F512" s="179" t="s">
        <v>1781</v>
      </c>
      <c r="G512" s="180" t="s">
        <v>357</v>
      </c>
      <c r="H512" s="181">
        <v>8</v>
      </c>
      <c r="I512" s="182"/>
      <c r="J512" s="182"/>
      <c r="K512" s="183">
        <f>ROUND(P512*H512,2)</f>
        <v>0</v>
      </c>
      <c r="L512" s="179" t="s">
        <v>196</v>
      </c>
      <c r="M512" s="40"/>
      <c r="N512" s="184" t="s">
        <v>20</v>
      </c>
      <c r="O512" s="185" t="s">
        <v>43</v>
      </c>
      <c r="P512" s="186">
        <f>I512+J512</f>
        <v>0</v>
      </c>
      <c r="Q512" s="186">
        <f>ROUND(I512*H512,2)</f>
        <v>0</v>
      </c>
      <c r="R512" s="186">
        <f>ROUND(J512*H512,2)</f>
        <v>0</v>
      </c>
      <c r="S512" s="65"/>
      <c r="T512" s="187">
        <f>S512*H512</f>
        <v>0</v>
      </c>
      <c r="U512" s="187">
        <v>7.6999999999999996E-4</v>
      </c>
      <c r="V512" s="187">
        <f>U512*H512</f>
        <v>6.1599999999999997E-3</v>
      </c>
      <c r="W512" s="187">
        <v>0</v>
      </c>
      <c r="X512" s="188">
        <f>W512*H512</f>
        <v>0</v>
      </c>
      <c r="Y512" s="35"/>
      <c r="Z512" s="35"/>
      <c r="AA512" s="35"/>
      <c r="AB512" s="35"/>
      <c r="AC512" s="35"/>
      <c r="AD512" s="35"/>
      <c r="AE512" s="35"/>
      <c r="AR512" s="189" t="s">
        <v>1464</v>
      </c>
      <c r="AT512" s="189" t="s">
        <v>192</v>
      </c>
      <c r="AU512" s="189" t="s">
        <v>84</v>
      </c>
      <c r="AY512" s="18" t="s">
        <v>189</v>
      </c>
      <c r="BE512" s="190">
        <f>IF(O512="základní",K512,0)</f>
        <v>0</v>
      </c>
      <c r="BF512" s="190">
        <f>IF(O512="snížená",K512,0)</f>
        <v>0</v>
      </c>
      <c r="BG512" s="190">
        <f>IF(O512="zákl. přenesená",K512,0)</f>
        <v>0</v>
      </c>
      <c r="BH512" s="190">
        <f>IF(O512="sníž. přenesená",K512,0)</f>
        <v>0</v>
      </c>
      <c r="BI512" s="190">
        <f>IF(O512="nulová",K512,0)</f>
        <v>0</v>
      </c>
      <c r="BJ512" s="18" t="s">
        <v>82</v>
      </c>
      <c r="BK512" s="190">
        <f>ROUND(P512*H512,2)</f>
        <v>0</v>
      </c>
      <c r="BL512" s="18" t="s">
        <v>1464</v>
      </c>
      <c r="BM512" s="189" t="s">
        <v>1782</v>
      </c>
    </row>
    <row r="513" spans="1:65" s="2" customFormat="1" ht="11.25">
      <c r="A513" s="35"/>
      <c r="B513" s="36"/>
      <c r="C513" s="37"/>
      <c r="D513" s="191" t="s">
        <v>199</v>
      </c>
      <c r="E513" s="37"/>
      <c r="F513" s="192" t="s">
        <v>1783</v>
      </c>
      <c r="G513" s="37"/>
      <c r="H513" s="37"/>
      <c r="I513" s="193"/>
      <c r="J513" s="193"/>
      <c r="K513" s="37"/>
      <c r="L513" s="37"/>
      <c r="M513" s="40"/>
      <c r="N513" s="194"/>
      <c r="O513" s="195"/>
      <c r="P513" s="65"/>
      <c r="Q513" s="65"/>
      <c r="R513" s="65"/>
      <c r="S513" s="65"/>
      <c r="T513" s="65"/>
      <c r="U513" s="65"/>
      <c r="V513" s="65"/>
      <c r="W513" s="65"/>
      <c r="X513" s="66"/>
      <c r="Y513" s="35"/>
      <c r="Z513" s="35"/>
      <c r="AA513" s="35"/>
      <c r="AB513" s="35"/>
      <c r="AC513" s="35"/>
      <c r="AD513" s="35"/>
      <c r="AE513" s="35"/>
      <c r="AT513" s="18" t="s">
        <v>199</v>
      </c>
      <c r="AU513" s="18" t="s">
        <v>84</v>
      </c>
    </row>
    <row r="514" spans="1:65" s="2" customFormat="1" ht="11.25">
      <c r="A514" s="35"/>
      <c r="B514" s="36"/>
      <c r="C514" s="37"/>
      <c r="D514" s="196" t="s">
        <v>201</v>
      </c>
      <c r="E514" s="37"/>
      <c r="F514" s="197" t="s">
        <v>1784</v>
      </c>
      <c r="G514" s="37"/>
      <c r="H514" s="37"/>
      <c r="I514" s="193"/>
      <c r="J514" s="193"/>
      <c r="K514" s="37"/>
      <c r="L514" s="37"/>
      <c r="M514" s="40"/>
      <c r="N514" s="194"/>
      <c r="O514" s="195"/>
      <c r="P514" s="65"/>
      <c r="Q514" s="65"/>
      <c r="R514" s="65"/>
      <c r="S514" s="65"/>
      <c r="T514" s="65"/>
      <c r="U514" s="65"/>
      <c r="V514" s="65"/>
      <c r="W514" s="65"/>
      <c r="X514" s="66"/>
      <c r="Y514" s="35"/>
      <c r="Z514" s="35"/>
      <c r="AA514" s="35"/>
      <c r="AB514" s="35"/>
      <c r="AC514" s="35"/>
      <c r="AD514" s="35"/>
      <c r="AE514" s="35"/>
      <c r="AT514" s="18" t="s">
        <v>201</v>
      </c>
      <c r="AU514" s="18" t="s">
        <v>84</v>
      </c>
    </row>
    <row r="515" spans="1:65" s="2" customFormat="1" ht="24.2" customHeight="1">
      <c r="A515" s="35"/>
      <c r="B515" s="36"/>
      <c r="C515" s="177" t="s">
        <v>1785</v>
      </c>
      <c r="D515" s="177" t="s">
        <v>192</v>
      </c>
      <c r="E515" s="178" t="s">
        <v>1475</v>
      </c>
      <c r="F515" s="179" t="s">
        <v>1476</v>
      </c>
      <c r="G515" s="180" t="s">
        <v>357</v>
      </c>
      <c r="H515" s="181">
        <v>3</v>
      </c>
      <c r="I515" s="182"/>
      <c r="J515" s="182"/>
      <c r="K515" s="183">
        <f>ROUND(P515*H515,2)</f>
        <v>0</v>
      </c>
      <c r="L515" s="179" t="s">
        <v>196</v>
      </c>
      <c r="M515" s="40"/>
      <c r="N515" s="184" t="s">
        <v>20</v>
      </c>
      <c r="O515" s="185" t="s">
        <v>43</v>
      </c>
      <c r="P515" s="186">
        <f>I515+J515</f>
        <v>0</v>
      </c>
      <c r="Q515" s="186">
        <f>ROUND(I515*H515,2)</f>
        <v>0</v>
      </c>
      <c r="R515" s="186">
        <f>ROUND(J515*H515,2)</f>
        <v>0</v>
      </c>
      <c r="S515" s="65"/>
      <c r="T515" s="187">
        <f>S515*H515</f>
        <v>0</v>
      </c>
      <c r="U515" s="187">
        <v>4.2000000000000002E-4</v>
      </c>
      <c r="V515" s="187">
        <f>U515*H515</f>
        <v>1.2600000000000001E-3</v>
      </c>
      <c r="W515" s="187">
        <v>0</v>
      </c>
      <c r="X515" s="188">
        <f>W515*H515</f>
        <v>0</v>
      </c>
      <c r="Y515" s="35"/>
      <c r="Z515" s="35"/>
      <c r="AA515" s="35"/>
      <c r="AB515" s="35"/>
      <c r="AC515" s="35"/>
      <c r="AD515" s="35"/>
      <c r="AE515" s="35"/>
      <c r="AR515" s="189" t="s">
        <v>1464</v>
      </c>
      <c r="AT515" s="189" t="s">
        <v>192</v>
      </c>
      <c r="AU515" s="189" t="s">
        <v>84</v>
      </c>
      <c r="AY515" s="18" t="s">
        <v>189</v>
      </c>
      <c r="BE515" s="190">
        <f>IF(O515="základní",K515,0)</f>
        <v>0</v>
      </c>
      <c r="BF515" s="190">
        <f>IF(O515="snížená",K515,0)</f>
        <v>0</v>
      </c>
      <c r="BG515" s="190">
        <f>IF(O515="zákl. přenesená",K515,0)</f>
        <v>0</v>
      </c>
      <c r="BH515" s="190">
        <f>IF(O515="sníž. přenesená",K515,0)</f>
        <v>0</v>
      </c>
      <c r="BI515" s="190">
        <f>IF(O515="nulová",K515,0)</f>
        <v>0</v>
      </c>
      <c r="BJ515" s="18" t="s">
        <v>82</v>
      </c>
      <c r="BK515" s="190">
        <f>ROUND(P515*H515,2)</f>
        <v>0</v>
      </c>
      <c r="BL515" s="18" t="s">
        <v>1464</v>
      </c>
      <c r="BM515" s="189" t="s">
        <v>1786</v>
      </c>
    </row>
    <row r="516" spans="1:65" s="2" customFormat="1" ht="11.25">
      <c r="A516" s="35"/>
      <c r="B516" s="36"/>
      <c r="C516" s="37"/>
      <c r="D516" s="191" t="s">
        <v>199</v>
      </c>
      <c r="E516" s="37"/>
      <c r="F516" s="192" t="s">
        <v>1478</v>
      </c>
      <c r="G516" s="37"/>
      <c r="H516" s="37"/>
      <c r="I516" s="193"/>
      <c r="J516" s="193"/>
      <c r="K516" s="37"/>
      <c r="L516" s="37"/>
      <c r="M516" s="40"/>
      <c r="N516" s="194"/>
      <c r="O516" s="195"/>
      <c r="P516" s="65"/>
      <c r="Q516" s="65"/>
      <c r="R516" s="65"/>
      <c r="S516" s="65"/>
      <c r="T516" s="65"/>
      <c r="U516" s="65"/>
      <c r="V516" s="65"/>
      <c r="W516" s="65"/>
      <c r="X516" s="66"/>
      <c r="Y516" s="35"/>
      <c r="Z516" s="35"/>
      <c r="AA516" s="35"/>
      <c r="AB516" s="35"/>
      <c r="AC516" s="35"/>
      <c r="AD516" s="35"/>
      <c r="AE516" s="35"/>
      <c r="AT516" s="18" t="s">
        <v>199</v>
      </c>
      <c r="AU516" s="18" t="s">
        <v>84</v>
      </c>
    </row>
    <row r="517" spans="1:65" s="2" customFormat="1" ht="11.25">
      <c r="A517" s="35"/>
      <c r="B517" s="36"/>
      <c r="C517" s="37"/>
      <c r="D517" s="196" t="s">
        <v>201</v>
      </c>
      <c r="E517" s="37"/>
      <c r="F517" s="197" t="s">
        <v>1787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201</v>
      </c>
      <c r="AU517" s="18" t="s">
        <v>84</v>
      </c>
    </row>
    <row r="518" spans="1:65" s="2" customFormat="1" ht="24">
      <c r="A518" s="35"/>
      <c r="B518" s="36"/>
      <c r="C518" s="177" t="s">
        <v>1702</v>
      </c>
      <c r="D518" s="177" t="s">
        <v>192</v>
      </c>
      <c r="E518" s="178" t="s">
        <v>1481</v>
      </c>
      <c r="F518" s="179" t="s">
        <v>1482</v>
      </c>
      <c r="G518" s="180" t="s">
        <v>357</v>
      </c>
      <c r="H518" s="181">
        <v>19</v>
      </c>
      <c r="I518" s="182"/>
      <c r="J518" s="182"/>
      <c r="K518" s="183">
        <f>ROUND(P518*H518,2)</f>
        <v>0</v>
      </c>
      <c r="L518" s="179" t="s">
        <v>196</v>
      </c>
      <c r="M518" s="40"/>
      <c r="N518" s="184" t="s">
        <v>20</v>
      </c>
      <c r="O518" s="185" t="s">
        <v>43</v>
      </c>
      <c r="P518" s="186">
        <f>I518+J518</f>
        <v>0</v>
      </c>
      <c r="Q518" s="186">
        <f>ROUND(I518*H518,2)</f>
        <v>0</v>
      </c>
      <c r="R518" s="186">
        <f>ROUND(J518*H518,2)</f>
        <v>0</v>
      </c>
      <c r="S518" s="65"/>
      <c r="T518" s="187">
        <f>S518*H518</f>
        <v>0</v>
      </c>
      <c r="U518" s="187">
        <v>5.9999999999999995E-4</v>
      </c>
      <c r="V518" s="187">
        <f>U518*H518</f>
        <v>1.1399999999999999E-2</v>
      </c>
      <c r="W518" s="187">
        <v>0</v>
      </c>
      <c r="X518" s="188">
        <f>W518*H518</f>
        <v>0</v>
      </c>
      <c r="Y518" s="35"/>
      <c r="Z518" s="35"/>
      <c r="AA518" s="35"/>
      <c r="AB518" s="35"/>
      <c r="AC518" s="35"/>
      <c r="AD518" s="35"/>
      <c r="AE518" s="35"/>
      <c r="AR518" s="189" t="s">
        <v>1464</v>
      </c>
      <c r="AT518" s="189" t="s">
        <v>192</v>
      </c>
      <c r="AU518" s="189" t="s">
        <v>84</v>
      </c>
      <c r="AY518" s="18" t="s">
        <v>189</v>
      </c>
      <c r="BE518" s="190">
        <f>IF(O518="základní",K518,0)</f>
        <v>0</v>
      </c>
      <c r="BF518" s="190">
        <f>IF(O518="snížená",K518,0)</f>
        <v>0</v>
      </c>
      <c r="BG518" s="190">
        <f>IF(O518="zákl. přenesená",K518,0)</f>
        <v>0</v>
      </c>
      <c r="BH518" s="190">
        <f>IF(O518="sníž. přenesená",K518,0)</f>
        <v>0</v>
      </c>
      <c r="BI518" s="190">
        <f>IF(O518="nulová",K518,0)</f>
        <v>0</v>
      </c>
      <c r="BJ518" s="18" t="s">
        <v>82</v>
      </c>
      <c r="BK518" s="190">
        <f>ROUND(P518*H518,2)</f>
        <v>0</v>
      </c>
      <c r="BL518" s="18" t="s">
        <v>1464</v>
      </c>
      <c r="BM518" s="189" t="s">
        <v>1788</v>
      </c>
    </row>
    <row r="519" spans="1:65" s="2" customFormat="1" ht="11.25">
      <c r="A519" s="35"/>
      <c r="B519" s="36"/>
      <c r="C519" s="37"/>
      <c r="D519" s="191" t="s">
        <v>199</v>
      </c>
      <c r="E519" s="37"/>
      <c r="F519" s="192" t="s">
        <v>1484</v>
      </c>
      <c r="G519" s="37"/>
      <c r="H519" s="37"/>
      <c r="I519" s="193"/>
      <c r="J519" s="193"/>
      <c r="K519" s="37"/>
      <c r="L519" s="37"/>
      <c r="M519" s="40"/>
      <c r="N519" s="194"/>
      <c r="O519" s="195"/>
      <c r="P519" s="65"/>
      <c r="Q519" s="65"/>
      <c r="R519" s="65"/>
      <c r="S519" s="65"/>
      <c r="T519" s="65"/>
      <c r="U519" s="65"/>
      <c r="V519" s="65"/>
      <c r="W519" s="65"/>
      <c r="X519" s="66"/>
      <c r="Y519" s="35"/>
      <c r="Z519" s="35"/>
      <c r="AA519" s="35"/>
      <c r="AB519" s="35"/>
      <c r="AC519" s="35"/>
      <c r="AD519" s="35"/>
      <c r="AE519" s="35"/>
      <c r="AT519" s="18" t="s">
        <v>199</v>
      </c>
      <c r="AU519" s="18" t="s">
        <v>84</v>
      </c>
    </row>
    <row r="520" spans="1:65" s="2" customFormat="1" ht="11.25">
      <c r="A520" s="35"/>
      <c r="B520" s="36"/>
      <c r="C520" s="37"/>
      <c r="D520" s="196" t="s">
        <v>201</v>
      </c>
      <c r="E520" s="37"/>
      <c r="F520" s="197" t="s">
        <v>1789</v>
      </c>
      <c r="G520" s="37"/>
      <c r="H520" s="37"/>
      <c r="I520" s="193"/>
      <c r="J520" s="193"/>
      <c r="K520" s="37"/>
      <c r="L520" s="37"/>
      <c r="M520" s="40"/>
      <c r="N520" s="194"/>
      <c r="O520" s="195"/>
      <c r="P520" s="65"/>
      <c r="Q520" s="65"/>
      <c r="R520" s="65"/>
      <c r="S520" s="65"/>
      <c r="T520" s="65"/>
      <c r="U520" s="65"/>
      <c r="V520" s="65"/>
      <c r="W520" s="65"/>
      <c r="X520" s="66"/>
      <c r="Y520" s="35"/>
      <c r="Z520" s="35"/>
      <c r="AA520" s="35"/>
      <c r="AB520" s="35"/>
      <c r="AC520" s="35"/>
      <c r="AD520" s="35"/>
      <c r="AE520" s="35"/>
      <c r="AT520" s="18" t="s">
        <v>201</v>
      </c>
      <c r="AU520" s="18" t="s">
        <v>84</v>
      </c>
    </row>
    <row r="521" spans="1:65" s="2" customFormat="1" ht="24">
      <c r="A521" s="35"/>
      <c r="B521" s="36"/>
      <c r="C521" s="177" t="s">
        <v>1790</v>
      </c>
      <c r="D521" s="177" t="s">
        <v>192</v>
      </c>
      <c r="E521" s="178" t="s">
        <v>1791</v>
      </c>
      <c r="F521" s="179" t="s">
        <v>1792</v>
      </c>
      <c r="G521" s="180" t="s">
        <v>357</v>
      </c>
      <c r="H521" s="181">
        <v>21</v>
      </c>
      <c r="I521" s="182"/>
      <c r="J521" s="182"/>
      <c r="K521" s="183">
        <f>ROUND(P521*H521,2)</f>
        <v>0</v>
      </c>
      <c r="L521" s="179" t="s">
        <v>196</v>
      </c>
      <c r="M521" s="40"/>
      <c r="N521" s="184" t="s">
        <v>20</v>
      </c>
      <c r="O521" s="185" t="s">
        <v>43</v>
      </c>
      <c r="P521" s="186">
        <f>I521+J521</f>
        <v>0</v>
      </c>
      <c r="Q521" s="186">
        <f>ROUND(I521*H521,2)</f>
        <v>0</v>
      </c>
      <c r="R521" s="186">
        <f>ROUND(J521*H521,2)</f>
        <v>0</v>
      </c>
      <c r="S521" s="65"/>
      <c r="T521" s="187">
        <f>S521*H521</f>
        <v>0</v>
      </c>
      <c r="U521" s="187">
        <v>1.2700000000000001E-3</v>
      </c>
      <c r="V521" s="187">
        <f>U521*H521</f>
        <v>2.6670000000000003E-2</v>
      </c>
      <c r="W521" s="187">
        <v>0</v>
      </c>
      <c r="X521" s="188">
        <f>W521*H521</f>
        <v>0</v>
      </c>
      <c r="Y521" s="35"/>
      <c r="Z521" s="35"/>
      <c r="AA521" s="35"/>
      <c r="AB521" s="35"/>
      <c r="AC521" s="35"/>
      <c r="AD521" s="35"/>
      <c r="AE521" s="35"/>
      <c r="AR521" s="189" t="s">
        <v>1464</v>
      </c>
      <c r="AT521" s="189" t="s">
        <v>192</v>
      </c>
      <c r="AU521" s="189" t="s">
        <v>84</v>
      </c>
      <c r="AY521" s="18" t="s">
        <v>189</v>
      </c>
      <c r="BE521" s="190">
        <f>IF(O521="základní",K521,0)</f>
        <v>0</v>
      </c>
      <c r="BF521" s="190">
        <f>IF(O521="snížená",K521,0)</f>
        <v>0</v>
      </c>
      <c r="BG521" s="190">
        <f>IF(O521="zákl. přenesená",K521,0)</f>
        <v>0</v>
      </c>
      <c r="BH521" s="190">
        <f>IF(O521="sníž. přenesená",K521,0)</f>
        <v>0</v>
      </c>
      <c r="BI521" s="190">
        <f>IF(O521="nulová",K521,0)</f>
        <v>0</v>
      </c>
      <c r="BJ521" s="18" t="s">
        <v>82</v>
      </c>
      <c r="BK521" s="190">
        <f>ROUND(P521*H521,2)</f>
        <v>0</v>
      </c>
      <c r="BL521" s="18" t="s">
        <v>1464</v>
      </c>
      <c r="BM521" s="189" t="s">
        <v>1793</v>
      </c>
    </row>
    <row r="522" spans="1:65" s="2" customFormat="1" ht="11.25">
      <c r="A522" s="35"/>
      <c r="B522" s="36"/>
      <c r="C522" s="37"/>
      <c r="D522" s="191" t="s">
        <v>199</v>
      </c>
      <c r="E522" s="37"/>
      <c r="F522" s="192" t="s">
        <v>1794</v>
      </c>
      <c r="G522" s="37"/>
      <c r="H522" s="37"/>
      <c r="I522" s="193"/>
      <c r="J522" s="193"/>
      <c r="K522" s="37"/>
      <c r="L522" s="37"/>
      <c r="M522" s="40"/>
      <c r="N522" s="194"/>
      <c r="O522" s="195"/>
      <c r="P522" s="65"/>
      <c r="Q522" s="65"/>
      <c r="R522" s="65"/>
      <c r="S522" s="65"/>
      <c r="T522" s="65"/>
      <c r="U522" s="65"/>
      <c r="V522" s="65"/>
      <c r="W522" s="65"/>
      <c r="X522" s="66"/>
      <c r="Y522" s="35"/>
      <c r="Z522" s="35"/>
      <c r="AA522" s="35"/>
      <c r="AB522" s="35"/>
      <c r="AC522" s="35"/>
      <c r="AD522" s="35"/>
      <c r="AE522" s="35"/>
      <c r="AT522" s="18" t="s">
        <v>199</v>
      </c>
      <c r="AU522" s="18" t="s">
        <v>84</v>
      </c>
    </row>
    <row r="523" spans="1:65" s="2" customFormat="1" ht="11.25">
      <c r="A523" s="35"/>
      <c r="B523" s="36"/>
      <c r="C523" s="37"/>
      <c r="D523" s="196" t="s">
        <v>201</v>
      </c>
      <c r="E523" s="37"/>
      <c r="F523" s="197" t="s">
        <v>1795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201</v>
      </c>
      <c r="AU523" s="18" t="s">
        <v>84</v>
      </c>
    </row>
    <row r="524" spans="1:65" s="2" customFormat="1" ht="16.5" customHeight="1">
      <c r="A524" s="35"/>
      <c r="B524" s="36"/>
      <c r="C524" s="177" t="s">
        <v>1796</v>
      </c>
      <c r="D524" s="177" t="s">
        <v>192</v>
      </c>
      <c r="E524" s="178" t="s">
        <v>1459</v>
      </c>
      <c r="F524" s="179" t="s">
        <v>20</v>
      </c>
      <c r="G524" s="180" t="s">
        <v>305</v>
      </c>
      <c r="H524" s="181">
        <v>11</v>
      </c>
      <c r="I524" s="182"/>
      <c r="J524" s="182"/>
      <c r="K524" s="183">
        <f>ROUND(P524*H524,2)</f>
        <v>0</v>
      </c>
      <c r="L524" s="179" t="s">
        <v>20</v>
      </c>
      <c r="M524" s="40"/>
      <c r="N524" s="184" t="s">
        <v>20</v>
      </c>
      <c r="O524" s="185" t="s">
        <v>43</v>
      </c>
      <c r="P524" s="186">
        <f>I524+J524</f>
        <v>0</v>
      </c>
      <c r="Q524" s="186">
        <f>ROUND(I524*H524,2)</f>
        <v>0</v>
      </c>
      <c r="R524" s="186">
        <f>ROUND(J524*H524,2)</f>
        <v>0</v>
      </c>
      <c r="S524" s="65"/>
      <c r="T524" s="187">
        <f>S524*H524</f>
        <v>0</v>
      </c>
      <c r="U524" s="187">
        <v>0</v>
      </c>
      <c r="V524" s="187">
        <f>U524*H524</f>
        <v>0</v>
      </c>
      <c r="W524" s="187">
        <v>0</v>
      </c>
      <c r="X524" s="188">
        <f>W524*H524</f>
        <v>0</v>
      </c>
      <c r="Y524" s="35"/>
      <c r="Z524" s="35"/>
      <c r="AA524" s="35"/>
      <c r="AB524" s="35"/>
      <c r="AC524" s="35"/>
      <c r="AD524" s="35"/>
      <c r="AE524" s="35"/>
      <c r="AR524" s="189" t="s">
        <v>1464</v>
      </c>
      <c r="AT524" s="189" t="s">
        <v>192</v>
      </c>
      <c r="AU524" s="189" t="s">
        <v>84</v>
      </c>
      <c r="AY524" s="18" t="s">
        <v>189</v>
      </c>
      <c r="BE524" s="190">
        <f>IF(O524="základní",K524,0)</f>
        <v>0</v>
      </c>
      <c r="BF524" s="190">
        <f>IF(O524="snížená",K524,0)</f>
        <v>0</v>
      </c>
      <c r="BG524" s="190">
        <f>IF(O524="zákl. přenesená",K524,0)</f>
        <v>0</v>
      </c>
      <c r="BH524" s="190">
        <f>IF(O524="sníž. přenesená",K524,0)</f>
        <v>0</v>
      </c>
      <c r="BI524" s="190">
        <f>IF(O524="nulová",K524,0)</f>
        <v>0</v>
      </c>
      <c r="BJ524" s="18" t="s">
        <v>82</v>
      </c>
      <c r="BK524" s="190">
        <f>ROUND(P524*H524,2)</f>
        <v>0</v>
      </c>
      <c r="BL524" s="18" t="s">
        <v>1464</v>
      </c>
      <c r="BM524" s="189" t="s">
        <v>1797</v>
      </c>
    </row>
    <row r="525" spans="1:65" s="2" customFormat="1" ht="11.25">
      <c r="A525" s="35"/>
      <c r="B525" s="36"/>
      <c r="C525" s="37"/>
      <c r="D525" s="191" t="s">
        <v>199</v>
      </c>
      <c r="E525" s="37"/>
      <c r="F525" s="192" t="s">
        <v>1798</v>
      </c>
      <c r="G525" s="37"/>
      <c r="H525" s="37"/>
      <c r="I525" s="193"/>
      <c r="J525" s="193"/>
      <c r="K525" s="37"/>
      <c r="L525" s="37"/>
      <c r="M525" s="40"/>
      <c r="N525" s="194"/>
      <c r="O525" s="195"/>
      <c r="P525" s="65"/>
      <c r="Q525" s="65"/>
      <c r="R525" s="65"/>
      <c r="S525" s="65"/>
      <c r="T525" s="65"/>
      <c r="U525" s="65"/>
      <c r="V525" s="65"/>
      <c r="W525" s="65"/>
      <c r="X525" s="66"/>
      <c r="Y525" s="35"/>
      <c r="Z525" s="35"/>
      <c r="AA525" s="35"/>
      <c r="AB525" s="35"/>
      <c r="AC525" s="35"/>
      <c r="AD525" s="35"/>
      <c r="AE525" s="35"/>
      <c r="AT525" s="18" t="s">
        <v>199</v>
      </c>
      <c r="AU525" s="18" t="s">
        <v>84</v>
      </c>
    </row>
    <row r="526" spans="1:65" s="2" customFormat="1" ht="24">
      <c r="A526" s="35"/>
      <c r="B526" s="36"/>
      <c r="C526" s="177" t="s">
        <v>1252</v>
      </c>
      <c r="D526" s="177" t="s">
        <v>192</v>
      </c>
      <c r="E526" s="178" t="s">
        <v>1799</v>
      </c>
      <c r="F526" s="179" t="s">
        <v>1800</v>
      </c>
      <c r="G526" s="180" t="s">
        <v>1801</v>
      </c>
      <c r="H526" s="181">
        <v>5.5E-2</v>
      </c>
      <c r="I526" s="182"/>
      <c r="J526" s="182"/>
      <c r="K526" s="183">
        <f>ROUND(P526*H526,2)</f>
        <v>0</v>
      </c>
      <c r="L526" s="179" t="s">
        <v>196</v>
      </c>
      <c r="M526" s="40"/>
      <c r="N526" s="184" t="s">
        <v>20</v>
      </c>
      <c r="O526" s="185" t="s">
        <v>43</v>
      </c>
      <c r="P526" s="186">
        <f>I526+J526</f>
        <v>0</v>
      </c>
      <c r="Q526" s="186">
        <f>ROUND(I526*H526,2)</f>
        <v>0</v>
      </c>
      <c r="R526" s="186">
        <f>ROUND(J526*H526,2)</f>
        <v>0</v>
      </c>
      <c r="S526" s="65"/>
      <c r="T526" s="187">
        <f>S526*H526</f>
        <v>0</v>
      </c>
      <c r="U526" s="187">
        <v>0</v>
      </c>
      <c r="V526" s="187">
        <f>U526*H526</f>
        <v>0</v>
      </c>
      <c r="W526" s="187">
        <v>1.8</v>
      </c>
      <c r="X526" s="188">
        <f>W526*H526</f>
        <v>9.9000000000000005E-2</v>
      </c>
      <c r="Y526" s="35"/>
      <c r="Z526" s="35"/>
      <c r="AA526" s="35"/>
      <c r="AB526" s="35"/>
      <c r="AC526" s="35"/>
      <c r="AD526" s="35"/>
      <c r="AE526" s="35"/>
      <c r="AR526" s="189" t="s">
        <v>197</v>
      </c>
      <c r="AT526" s="189" t="s">
        <v>192</v>
      </c>
      <c r="AU526" s="189" t="s">
        <v>84</v>
      </c>
      <c r="AY526" s="18" t="s">
        <v>189</v>
      </c>
      <c r="BE526" s="190">
        <f>IF(O526="základní",K526,0)</f>
        <v>0</v>
      </c>
      <c r="BF526" s="190">
        <f>IF(O526="snížená",K526,0)</f>
        <v>0</v>
      </c>
      <c r="BG526" s="190">
        <f>IF(O526="zákl. přenesená",K526,0)</f>
        <v>0</v>
      </c>
      <c r="BH526" s="190">
        <f>IF(O526="sníž. přenesená",K526,0)</f>
        <v>0</v>
      </c>
      <c r="BI526" s="190">
        <f>IF(O526="nulová",K526,0)</f>
        <v>0</v>
      </c>
      <c r="BJ526" s="18" t="s">
        <v>82</v>
      </c>
      <c r="BK526" s="190">
        <f>ROUND(P526*H526,2)</f>
        <v>0</v>
      </c>
      <c r="BL526" s="18" t="s">
        <v>197</v>
      </c>
      <c r="BM526" s="189" t="s">
        <v>1802</v>
      </c>
    </row>
    <row r="527" spans="1:65" s="2" customFormat="1" ht="19.5">
      <c r="A527" s="35"/>
      <c r="B527" s="36"/>
      <c r="C527" s="37"/>
      <c r="D527" s="191" t="s">
        <v>199</v>
      </c>
      <c r="E527" s="37"/>
      <c r="F527" s="192" t="s">
        <v>1803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199</v>
      </c>
      <c r="AU527" s="18" t="s">
        <v>84</v>
      </c>
    </row>
    <row r="528" spans="1:65" s="2" customFormat="1" ht="11.25">
      <c r="A528" s="35"/>
      <c r="B528" s="36"/>
      <c r="C528" s="37"/>
      <c r="D528" s="196" t="s">
        <v>201</v>
      </c>
      <c r="E528" s="37"/>
      <c r="F528" s="197" t="s">
        <v>1804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201</v>
      </c>
      <c r="AU528" s="18" t="s">
        <v>84</v>
      </c>
    </row>
    <row r="529" spans="1:65" s="13" customFormat="1" ht="11.25">
      <c r="B529" s="198"/>
      <c r="C529" s="199"/>
      <c r="D529" s="191" t="s">
        <v>203</v>
      </c>
      <c r="E529" s="200" t="s">
        <v>20</v>
      </c>
      <c r="F529" s="201" t="s">
        <v>1805</v>
      </c>
      <c r="G529" s="199"/>
      <c r="H529" s="200" t="s">
        <v>20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203</v>
      </c>
      <c r="AU529" s="207" t="s">
        <v>84</v>
      </c>
      <c r="AV529" s="13" t="s">
        <v>82</v>
      </c>
      <c r="AW529" s="13" t="s">
        <v>5</v>
      </c>
      <c r="AX529" s="13" t="s">
        <v>74</v>
      </c>
      <c r="AY529" s="207" t="s">
        <v>189</v>
      </c>
    </row>
    <row r="530" spans="1:65" s="14" customFormat="1" ht="11.25">
      <c r="B530" s="208"/>
      <c r="C530" s="209"/>
      <c r="D530" s="191" t="s">
        <v>203</v>
      </c>
      <c r="E530" s="210" t="s">
        <v>20</v>
      </c>
      <c r="F530" s="211" t="s">
        <v>1806</v>
      </c>
      <c r="G530" s="209"/>
      <c r="H530" s="212">
        <v>5.5E-2</v>
      </c>
      <c r="I530" s="213"/>
      <c r="J530" s="213"/>
      <c r="K530" s="209"/>
      <c r="L530" s="209"/>
      <c r="M530" s="214"/>
      <c r="N530" s="215"/>
      <c r="O530" s="216"/>
      <c r="P530" s="216"/>
      <c r="Q530" s="216"/>
      <c r="R530" s="216"/>
      <c r="S530" s="216"/>
      <c r="T530" s="216"/>
      <c r="U530" s="216"/>
      <c r="V530" s="216"/>
      <c r="W530" s="216"/>
      <c r="X530" s="217"/>
      <c r="AT530" s="218" t="s">
        <v>203</v>
      </c>
      <c r="AU530" s="218" t="s">
        <v>84</v>
      </c>
      <c r="AV530" s="14" t="s">
        <v>84</v>
      </c>
      <c r="AW530" s="14" t="s">
        <v>5</v>
      </c>
      <c r="AX530" s="14" t="s">
        <v>82</v>
      </c>
      <c r="AY530" s="218" t="s">
        <v>189</v>
      </c>
    </row>
    <row r="531" spans="1:65" s="2" customFormat="1" ht="24.2" customHeight="1">
      <c r="A531" s="35"/>
      <c r="B531" s="36"/>
      <c r="C531" s="177" t="s">
        <v>1807</v>
      </c>
      <c r="D531" s="177" t="s">
        <v>192</v>
      </c>
      <c r="E531" s="178" t="s">
        <v>1487</v>
      </c>
      <c r="F531" s="179" t="s">
        <v>1488</v>
      </c>
      <c r="G531" s="180" t="s">
        <v>357</v>
      </c>
      <c r="H531" s="181">
        <v>41</v>
      </c>
      <c r="I531" s="182"/>
      <c r="J531" s="182"/>
      <c r="K531" s="183">
        <f>ROUND(P531*H531,2)</f>
        <v>0</v>
      </c>
      <c r="L531" s="179" t="s">
        <v>196</v>
      </c>
      <c r="M531" s="40"/>
      <c r="N531" s="184" t="s">
        <v>20</v>
      </c>
      <c r="O531" s="185" t="s">
        <v>43</v>
      </c>
      <c r="P531" s="186">
        <f>I531+J531</f>
        <v>0</v>
      </c>
      <c r="Q531" s="186">
        <f>ROUND(I531*H531,2)</f>
        <v>0</v>
      </c>
      <c r="R531" s="186">
        <f>ROUND(J531*H531,2)</f>
        <v>0</v>
      </c>
      <c r="S531" s="65"/>
      <c r="T531" s="187">
        <f>S531*H531</f>
        <v>0</v>
      </c>
      <c r="U531" s="187">
        <v>0</v>
      </c>
      <c r="V531" s="187">
        <f>U531*H531</f>
        <v>0</v>
      </c>
      <c r="W531" s="187">
        <v>2E-3</v>
      </c>
      <c r="X531" s="188">
        <f>W531*H531</f>
        <v>8.2000000000000003E-2</v>
      </c>
      <c r="Y531" s="35"/>
      <c r="Z531" s="35"/>
      <c r="AA531" s="35"/>
      <c r="AB531" s="35"/>
      <c r="AC531" s="35"/>
      <c r="AD531" s="35"/>
      <c r="AE531" s="35"/>
      <c r="AR531" s="189" t="s">
        <v>1464</v>
      </c>
      <c r="AT531" s="189" t="s">
        <v>192</v>
      </c>
      <c r="AU531" s="189" t="s">
        <v>84</v>
      </c>
      <c r="AY531" s="18" t="s">
        <v>189</v>
      </c>
      <c r="BE531" s="190">
        <f>IF(O531="základní",K531,0)</f>
        <v>0</v>
      </c>
      <c r="BF531" s="190">
        <f>IF(O531="snížená",K531,0)</f>
        <v>0</v>
      </c>
      <c r="BG531" s="190">
        <f>IF(O531="zákl. přenesená",K531,0)</f>
        <v>0</v>
      </c>
      <c r="BH531" s="190">
        <f>IF(O531="sníž. přenesená",K531,0)</f>
        <v>0</v>
      </c>
      <c r="BI531" s="190">
        <f>IF(O531="nulová",K531,0)</f>
        <v>0</v>
      </c>
      <c r="BJ531" s="18" t="s">
        <v>82</v>
      </c>
      <c r="BK531" s="190">
        <f>ROUND(P531*H531,2)</f>
        <v>0</v>
      </c>
      <c r="BL531" s="18" t="s">
        <v>1464</v>
      </c>
      <c r="BM531" s="189" t="s">
        <v>1808</v>
      </c>
    </row>
    <row r="532" spans="1:65" s="2" customFormat="1" ht="11.25">
      <c r="A532" s="35"/>
      <c r="B532" s="36"/>
      <c r="C532" s="37"/>
      <c r="D532" s="191" t="s">
        <v>199</v>
      </c>
      <c r="E532" s="37"/>
      <c r="F532" s="192" t="s">
        <v>1490</v>
      </c>
      <c r="G532" s="37"/>
      <c r="H532" s="37"/>
      <c r="I532" s="193"/>
      <c r="J532" s="193"/>
      <c r="K532" s="37"/>
      <c r="L532" s="37"/>
      <c r="M532" s="40"/>
      <c r="N532" s="194"/>
      <c r="O532" s="195"/>
      <c r="P532" s="65"/>
      <c r="Q532" s="65"/>
      <c r="R532" s="65"/>
      <c r="S532" s="65"/>
      <c r="T532" s="65"/>
      <c r="U532" s="65"/>
      <c r="V532" s="65"/>
      <c r="W532" s="65"/>
      <c r="X532" s="66"/>
      <c r="Y532" s="35"/>
      <c r="Z532" s="35"/>
      <c r="AA532" s="35"/>
      <c r="AB532" s="35"/>
      <c r="AC532" s="35"/>
      <c r="AD532" s="35"/>
      <c r="AE532" s="35"/>
      <c r="AT532" s="18" t="s">
        <v>199</v>
      </c>
      <c r="AU532" s="18" t="s">
        <v>84</v>
      </c>
    </row>
    <row r="533" spans="1:65" s="2" customFormat="1" ht="11.25">
      <c r="A533" s="35"/>
      <c r="B533" s="36"/>
      <c r="C533" s="37"/>
      <c r="D533" s="196" t="s">
        <v>201</v>
      </c>
      <c r="E533" s="37"/>
      <c r="F533" s="197" t="s">
        <v>1809</v>
      </c>
      <c r="G533" s="37"/>
      <c r="H533" s="37"/>
      <c r="I533" s="193"/>
      <c r="J533" s="193"/>
      <c r="K533" s="37"/>
      <c r="L533" s="37"/>
      <c r="M533" s="40"/>
      <c r="N533" s="194"/>
      <c r="O533" s="195"/>
      <c r="P533" s="65"/>
      <c r="Q533" s="65"/>
      <c r="R533" s="65"/>
      <c r="S533" s="65"/>
      <c r="T533" s="65"/>
      <c r="U533" s="65"/>
      <c r="V533" s="65"/>
      <c r="W533" s="65"/>
      <c r="X533" s="66"/>
      <c r="Y533" s="35"/>
      <c r="Z533" s="35"/>
      <c r="AA533" s="35"/>
      <c r="AB533" s="35"/>
      <c r="AC533" s="35"/>
      <c r="AD533" s="35"/>
      <c r="AE533" s="35"/>
      <c r="AT533" s="18" t="s">
        <v>201</v>
      </c>
      <c r="AU533" s="18" t="s">
        <v>84</v>
      </c>
    </row>
    <row r="534" spans="1:65" s="2" customFormat="1" ht="24.2" customHeight="1">
      <c r="A534" s="35"/>
      <c r="B534" s="36"/>
      <c r="C534" s="177" t="s">
        <v>1810</v>
      </c>
      <c r="D534" s="177" t="s">
        <v>192</v>
      </c>
      <c r="E534" s="178" t="s">
        <v>1492</v>
      </c>
      <c r="F534" s="179" t="s">
        <v>1493</v>
      </c>
      <c r="G534" s="180" t="s">
        <v>357</v>
      </c>
      <c r="H534" s="181">
        <v>21</v>
      </c>
      <c r="I534" s="182"/>
      <c r="J534" s="182"/>
      <c r="K534" s="183">
        <f>ROUND(P534*H534,2)</f>
        <v>0</v>
      </c>
      <c r="L534" s="179" t="s">
        <v>196</v>
      </c>
      <c r="M534" s="40"/>
      <c r="N534" s="184" t="s">
        <v>20</v>
      </c>
      <c r="O534" s="185" t="s">
        <v>43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3.0000000000000001E-3</v>
      </c>
      <c r="X534" s="188">
        <f>W534*H534</f>
        <v>6.3E-2</v>
      </c>
      <c r="Y534" s="35"/>
      <c r="Z534" s="35"/>
      <c r="AA534" s="35"/>
      <c r="AB534" s="35"/>
      <c r="AC534" s="35"/>
      <c r="AD534" s="35"/>
      <c r="AE534" s="35"/>
      <c r="AR534" s="189" t="s">
        <v>1464</v>
      </c>
      <c r="AT534" s="189" t="s">
        <v>192</v>
      </c>
      <c r="AU534" s="189" t="s">
        <v>84</v>
      </c>
      <c r="AY534" s="18" t="s">
        <v>189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82</v>
      </c>
      <c r="BK534" s="190">
        <f>ROUND(P534*H534,2)</f>
        <v>0</v>
      </c>
      <c r="BL534" s="18" t="s">
        <v>1464</v>
      </c>
      <c r="BM534" s="189" t="s">
        <v>1811</v>
      </c>
    </row>
    <row r="535" spans="1:65" s="2" customFormat="1" ht="11.25">
      <c r="A535" s="35"/>
      <c r="B535" s="36"/>
      <c r="C535" s="37"/>
      <c r="D535" s="191" t="s">
        <v>199</v>
      </c>
      <c r="E535" s="37"/>
      <c r="F535" s="192" t="s">
        <v>1495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199</v>
      </c>
      <c r="AU535" s="18" t="s">
        <v>84</v>
      </c>
    </row>
    <row r="536" spans="1:65" s="2" customFormat="1" ht="11.25">
      <c r="A536" s="35"/>
      <c r="B536" s="36"/>
      <c r="C536" s="37"/>
      <c r="D536" s="196" t="s">
        <v>201</v>
      </c>
      <c r="E536" s="37"/>
      <c r="F536" s="197" t="s">
        <v>1812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201</v>
      </c>
      <c r="AU536" s="18" t="s">
        <v>84</v>
      </c>
    </row>
    <row r="537" spans="1:65" s="2" customFormat="1" ht="24.2" customHeight="1">
      <c r="A537" s="35"/>
      <c r="B537" s="36"/>
      <c r="C537" s="177" t="s">
        <v>1813</v>
      </c>
      <c r="D537" s="177" t="s">
        <v>192</v>
      </c>
      <c r="E537" s="178" t="s">
        <v>1596</v>
      </c>
      <c r="F537" s="179" t="s">
        <v>1597</v>
      </c>
      <c r="G537" s="180" t="s">
        <v>357</v>
      </c>
      <c r="H537" s="181">
        <v>13</v>
      </c>
      <c r="I537" s="182"/>
      <c r="J537" s="182"/>
      <c r="K537" s="183">
        <f>ROUND(P537*H537,2)</f>
        <v>0</v>
      </c>
      <c r="L537" s="179" t="s">
        <v>196</v>
      </c>
      <c r="M537" s="40"/>
      <c r="N537" s="184" t="s">
        <v>20</v>
      </c>
      <c r="O537" s="185" t="s">
        <v>43</v>
      </c>
      <c r="P537" s="186">
        <f>I537+J537</f>
        <v>0</v>
      </c>
      <c r="Q537" s="186">
        <f>ROUND(I537*H537,2)</f>
        <v>0</v>
      </c>
      <c r="R537" s="186">
        <f>ROUND(J537*H537,2)</f>
        <v>0</v>
      </c>
      <c r="S537" s="65"/>
      <c r="T537" s="187">
        <f>S537*H537</f>
        <v>0</v>
      </c>
      <c r="U537" s="187">
        <v>0</v>
      </c>
      <c r="V537" s="187">
        <f>U537*H537</f>
        <v>0</v>
      </c>
      <c r="W537" s="187">
        <v>4.0000000000000001E-3</v>
      </c>
      <c r="X537" s="188">
        <f>W537*H537</f>
        <v>5.2000000000000005E-2</v>
      </c>
      <c r="Y537" s="35"/>
      <c r="Z537" s="35"/>
      <c r="AA537" s="35"/>
      <c r="AB537" s="35"/>
      <c r="AC537" s="35"/>
      <c r="AD537" s="35"/>
      <c r="AE537" s="35"/>
      <c r="AR537" s="189" t="s">
        <v>1464</v>
      </c>
      <c r="AT537" s="189" t="s">
        <v>192</v>
      </c>
      <c r="AU537" s="189" t="s">
        <v>84</v>
      </c>
      <c r="AY537" s="18" t="s">
        <v>189</v>
      </c>
      <c r="BE537" s="190">
        <f>IF(O537="základní",K537,0)</f>
        <v>0</v>
      </c>
      <c r="BF537" s="190">
        <f>IF(O537="snížená",K537,0)</f>
        <v>0</v>
      </c>
      <c r="BG537" s="190">
        <f>IF(O537="zákl. přenesená",K537,0)</f>
        <v>0</v>
      </c>
      <c r="BH537" s="190">
        <f>IF(O537="sníž. přenesená",K537,0)</f>
        <v>0</v>
      </c>
      <c r="BI537" s="190">
        <f>IF(O537="nulová",K537,0)</f>
        <v>0</v>
      </c>
      <c r="BJ537" s="18" t="s">
        <v>82</v>
      </c>
      <c r="BK537" s="190">
        <f>ROUND(P537*H537,2)</f>
        <v>0</v>
      </c>
      <c r="BL537" s="18" t="s">
        <v>1464</v>
      </c>
      <c r="BM537" s="189" t="s">
        <v>1814</v>
      </c>
    </row>
    <row r="538" spans="1:65" s="2" customFormat="1" ht="11.25">
      <c r="A538" s="35"/>
      <c r="B538" s="36"/>
      <c r="C538" s="37"/>
      <c r="D538" s="191" t="s">
        <v>199</v>
      </c>
      <c r="E538" s="37"/>
      <c r="F538" s="192" t="s">
        <v>1599</v>
      </c>
      <c r="G538" s="37"/>
      <c r="H538" s="37"/>
      <c r="I538" s="193"/>
      <c r="J538" s="193"/>
      <c r="K538" s="37"/>
      <c r="L538" s="37"/>
      <c r="M538" s="40"/>
      <c r="N538" s="194"/>
      <c r="O538" s="195"/>
      <c r="P538" s="65"/>
      <c r="Q538" s="65"/>
      <c r="R538" s="65"/>
      <c r="S538" s="65"/>
      <c r="T538" s="65"/>
      <c r="U538" s="65"/>
      <c r="V538" s="65"/>
      <c r="W538" s="65"/>
      <c r="X538" s="66"/>
      <c r="Y538" s="35"/>
      <c r="Z538" s="35"/>
      <c r="AA538" s="35"/>
      <c r="AB538" s="35"/>
      <c r="AC538" s="35"/>
      <c r="AD538" s="35"/>
      <c r="AE538" s="35"/>
      <c r="AT538" s="18" t="s">
        <v>199</v>
      </c>
      <c r="AU538" s="18" t="s">
        <v>84</v>
      </c>
    </row>
    <row r="539" spans="1:65" s="2" customFormat="1" ht="11.25">
      <c r="A539" s="35"/>
      <c r="B539" s="36"/>
      <c r="C539" s="37"/>
      <c r="D539" s="196" t="s">
        <v>201</v>
      </c>
      <c r="E539" s="37"/>
      <c r="F539" s="197" t="s">
        <v>1815</v>
      </c>
      <c r="G539" s="37"/>
      <c r="H539" s="37"/>
      <c r="I539" s="193"/>
      <c r="J539" s="193"/>
      <c r="K539" s="37"/>
      <c r="L539" s="37"/>
      <c r="M539" s="40"/>
      <c r="N539" s="194"/>
      <c r="O539" s="195"/>
      <c r="P539" s="65"/>
      <c r="Q539" s="65"/>
      <c r="R539" s="65"/>
      <c r="S539" s="65"/>
      <c r="T539" s="65"/>
      <c r="U539" s="65"/>
      <c r="V539" s="65"/>
      <c r="W539" s="65"/>
      <c r="X539" s="66"/>
      <c r="Y539" s="35"/>
      <c r="Z539" s="35"/>
      <c r="AA539" s="35"/>
      <c r="AB539" s="35"/>
      <c r="AC539" s="35"/>
      <c r="AD539" s="35"/>
      <c r="AE539" s="35"/>
      <c r="AT539" s="18" t="s">
        <v>201</v>
      </c>
      <c r="AU539" s="18" t="s">
        <v>84</v>
      </c>
    </row>
    <row r="540" spans="1:65" s="2" customFormat="1" ht="24">
      <c r="A540" s="35"/>
      <c r="B540" s="36"/>
      <c r="C540" s="177" t="s">
        <v>1816</v>
      </c>
      <c r="D540" s="177" t="s">
        <v>192</v>
      </c>
      <c r="E540" s="178" t="s">
        <v>1817</v>
      </c>
      <c r="F540" s="179" t="s">
        <v>1818</v>
      </c>
      <c r="G540" s="180" t="s">
        <v>357</v>
      </c>
      <c r="H540" s="181">
        <v>8</v>
      </c>
      <c r="I540" s="182"/>
      <c r="J540" s="182"/>
      <c r="K540" s="183">
        <f>ROUND(P540*H540,2)</f>
        <v>0</v>
      </c>
      <c r="L540" s="179" t="s">
        <v>196</v>
      </c>
      <c r="M540" s="40"/>
      <c r="N540" s="184" t="s">
        <v>20</v>
      </c>
      <c r="O540" s="185" t="s">
        <v>43</v>
      </c>
      <c r="P540" s="186">
        <f>I540+J540</f>
        <v>0</v>
      </c>
      <c r="Q540" s="186">
        <f>ROUND(I540*H540,2)</f>
        <v>0</v>
      </c>
      <c r="R540" s="186">
        <f>ROUND(J540*H540,2)</f>
        <v>0</v>
      </c>
      <c r="S540" s="65"/>
      <c r="T540" s="187">
        <f>S540*H540</f>
        <v>0</v>
      </c>
      <c r="U540" s="187">
        <v>0</v>
      </c>
      <c r="V540" s="187">
        <f>U540*H540</f>
        <v>0</v>
      </c>
      <c r="W540" s="187">
        <v>8.0000000000000002E-3</v>
      </c>
      <c r="X540" s="188">
        <f>W540*H540</f>
        <v>6.4000000000000001E-2</v>
      </c>
      <c r="Y540" s="35"/>
      <c r="Z540" s="35"/>
      <c r="AA540" s="35"/>
      <c r="AB540" s="35"/>
      <c r="AC540" s="35"/>
      <c r="AD540" s="35"/>
      <c r="AE540" s="35"/>
      <c r="AR540" s="189" t="s">
        <v>1464</v>
      </c>
      <c r="AT540" s="189" t="s">
        <v>192</v>
      </c>
      <c r="AU540" s="189" t="s">
        <v>84</v>
      </c>
      <c r="AY540" s="18" t="s">
        <v>189</v>
      </c>
      <c r="BE540" s="190">
        <f>IF(O540="základní",K540,0)</f>
        <v>0</v>
      </c>
      <c r="BF540" s="190">
        <f>IF(O540="snížená",K540,0)</f>
        <v>0</v>
      </c>
      <c r="BG540" s="190">
        <f>IF(O540="zákl. přenesená",K540,0)</f>
        <v>0</v>
      </c>
      <c r="BH540" s="190">
        <f>IF(O540="sníž. přenesená",K540,0)</f>
        <v>0</v>
      </c>
      <c r="BI540" s="190">
        <f>IF(O540="nulová",K540,0)</f>
        <v>0</v>
      </c>
      <c r="BJ540" s="18" t="s">
        <v>82</v>
      </c>
      <c r="BK540" s="190">
        <f>ROUND(P540*H540,2)</f>
        <v>0</v>
      </c>
      <c r="BL540" s="18" t="s">
        <v>1464</v>
      </c>
      <c r="BM540" s="189" t="s">
        <v>1819</v>
      </c>
    </row>
    <row r="541" spans="1:65" s="2" customFormat="1" ht="11.25">
      <c r="A541" s="35"/>
      <c r="B541" s="36"/>
      <c r="C541" s="37"/>
      <c r="D541" s="191" t="s">
        <v>199</v>
      </c>
      <c r="E541" s="37"/>
      <c r="F541" s="192" t="s">
        <v>1820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199</v>
      </c>
      <c r="AU541" s="18" t="s">
        <v>84</v>
      </c>
    </row>
    <row r="542" spans="1:65" s="2" customFormat="1" ht="11.25">
      <c r="A542" s="35"/>
      <c r="B542" s="36"/>
      <c r="C542" s="37"/>
      <c r="D542" s="196" t="s">
        <v>201</v>
      </c>
      <c r="E542" s="37"/>
      <c r="F542" s="197" t="s">
        <v>1821</v>
      </c>
      <c r="G542" s="37"/>
      <c r="H542" s="37"/>
      <c r="I542" s="193"/>
      <c r="J542" s="193"/>
      <c r="K542" s="37"/>
      <c r="L542" s="37"/>
      <c r="M542" s="40"/>
      <c r="N542" s="194"/>
      <c r="O542" s="195"/>
      <c r="P542" s="65"/>
      <c r="Q542" s="65"/>
      <c r="R542" s="65"/>
      <c r="S542" s="65"/>
      <c r="T542" s="65"/>
      <c r="U542" s="65"/>
      <c r="V542" s="65"/>
      <c r="W542" s="65"/>
      <c r="X542" s="66"/>
      <c r="Y542" s="35"/>
      <c r="Z542" s="35"/>
      <c r="AA542" s="35"/>
      <c r="AB542" s="35"/>
      <c r="AC542" s="35"/>
      <c r="AD542" s="35"/>
      <c r="AE542" s="35"/>
      <c r="AT542" s="18" t="s">
        <v>201</v>
      </c>
      <c r="AU542" s="18" t="s">
        <v>84</v>
      </c>
    </row>
    <row r="543" spans="1:65" s="2" customFormat="1" ht="24.2" customHeight="1">
      <c r="A543" s="35"/>
      <c r="B543" s="36"/>
      <c r="C543" s="177" t="s">
        <v>1822</v>
      </c>
      <c r="D543" s="177" t="s">
        <v>192</v>
      </c>
      <c r="E543" s="178" t="s">
        <v>1498</v>
      </c>
      <c r="F543" s="179" t="s">
        <v>1499</v>
      </c>
      <c r="G543" s="180" t="s">
        <v>357</v>
      </c>
      <c r="H543" s="181">
        <v>3</v>
      </c>
      <c r="I543" s="182"/>
      <c r="J543" s="182"/>
      <c r="K543" s="183">
        <f>ROUND(P543*H543,2)</f>
        <v>0</v>
      </c>
      <c r="L543" s="179" t="s">
        <v>196</v>
      </c>
      <c r="M543" s="40"/>
      <c r="N543" s="184" t="s">
        <v>20</v>
      </c>
      <c r="O543" s="185" t="s">
        <v>43</v>
      </c>
      <c r="P543" s="186">
        <f>I543+J543</f>
        <v>0</v>
      </c>
      <c r="Q543" s="186">
        <f>ROUND(I543*H543,2)</f>
        <v>0</v>
      </c>
      <c r="R543" s="186">
        <f>ROUND(J543*H543,2)</f>
        <v>0</v>
      </c>
      <c r="S543" s="65"/>
      <c r="T543" s="187">
        <f>S543*H543</f>
        <v>0</v>
      </c>
      <c r="U543" s="187">
        <v>0</v>
      </c>
      <c r="V543" s="187">
        <f>U543*H543</f>
        <v>0</v>
      </c>
      <c r="W543" s="187">
        <v>5.0000000000000001E-3</v>
      </c>
      <c r="X543" s="188">
        <f>W543*H543</f>
        <v>1.4999999999999999E-2</v>
      </c>
      <c r="Y543" s="35"/>
      <c r="Z543" s="35"/>
      <c r="AA543" s="35"/>
      <c r="AB543" s="35"/>
      <c r="AC543" s="35"/>
      <c r="AD543" s="35"/>
      <c r="AE543" s="35"/>
      <c r="AR543" s="189" t="s">
        <v>1464</v>
      </c>
      <c r="AT543" s="189" t="s">
        <v>192</v>
      </c>
      <c r="AU543" s="189" t="s">
        <v>84</v>
      </c>
      <c r="AY543" s="18" t="s">
        <v>189</v>
      </c>
      <c r="BE543" s="190">
        <f>IF(O543="základní",K543,0)</f>
        <v>0</v>
      </c>
      <c r="BF543" s="190">
        <f>IF(O543="snížená",K543,0)</f>
        <v>0</v>
      </c>
      <c r="BG543" s="190">
        <f>IF(O543="zákl. přenesená",K543,0)</f>
        <v>0</v>
      </c>
      <c r="BH543" s="190">
        <f>IF(O543="sníž. přenesená",K543,0)</f>
        <v>0</v>
      </c>
      <c r="BI543" s="190">
        <f>IF(O543="nulová",K543,0)</f>
        <v>0</v>
      </c>
      <c r="BJ543" s="18" t="s">
        <v>82</v>
      </c>
      <c r="BK543" s="190">
        <f>ROUND(P543*H543,2)</f>
        <v>0</v>
      </c>
      <c r="BL543" s="18" t="s">
        <v>1464</v>
      </c>
      <c r="BM543" s="189" t="s">
        <v>1823</v>
      </c>
    </row>
    <row r="544" spans="1:65" s="2" customFormat="1" ht="11.25">
      <c r="A544" s="35"/>
      <c r="B544" s="36"/>
      <c r="C544" s="37"/>
      <c r="D544" s="191" t="s">
        <v>199</v>
      </c>
      <c r="E544" s="37"/>
      <c r="F544" s="192" t="s">
        <v>1501</v>
      </c>
      <c r="G544" s="37"/>
      <c r="H544" s="37"/>
      <c r="I544" s="193"/>
      <c r="J544" s="193"/>
      <c r="K544" s="37"/>
      <c r="L544" s="37"/>
      <c r="M544" s="40"/>
      <c r="N544" s="194"/>
      <c r="O544" s="195"/>
      <c r="P544" s="65"/>
      <c r="Q544" s="65"/>
      <c r="R544" s="65"/>
      <c r="S544" s="65"/>
      <c r="T544" s="65"/>
      <c r="U544" s="65"/>
      <c r="V544" s="65"/>
      <c r="W544" s="65"/>
      <c r="X544" s="66"/>
      <c r="Y544" s="35"/>
      <c r="Z544" s="35"/>
      <c r="AA544" s="35"/>
      <c r="AB544" s="35"/>
      <c r="AC544" s="35"/>
      <c r="AD544" s="35"/>
      <c r="AE544" s="35"/>
      <c r="AT544" s="18" t="s">
        <v>199</v>
      </c>
      <c r="AU544" s="18" t="s">
        <v>84</v>
      </c>
    </row>
    <row r="545" spans="1:65" s="2" customFormat="1" ht="11.25">
      <c r="A545" s="35"/>
      <c r="B545" s="36"/>
      <c r="C545" s="37"/>
      <c r="D545" s="196" t="s">
        <v>201</v>
      </c>
      <c r="E545" s="37"/>
      <c r="F545" s="197" t="s">
        <v>1824</v>
      </c>
      <c r="G545" s="37"/>
      <c r="H545" s="37"/>
      <c r="I545" s="193"/>
      <c r="J545" s="193"/>
      <c r="K545" s="37"/>
      <c r="L545" s="37"/>
      <c r="M545" s="40"/>
      <c r="N545" s="194"/>
      <c r="O545" s="195"/>
      <c r="P545" s="65"/>
      <c r="Q545" s="65"/>
      <c r="R545" s="65"/>
      <c r="S545" s="65"/>
      <c r="T545" s="65"/>
      <c r="U545" s="65"/>
      <c r="V545" s="65"/>
      <c r="W545" s="65"/>
      <c r="X545" s="66"/>
      <c r="Y545" s="35"/>
      <c r="Z545" s="35"/>
      <c r="AA545" s="35"/>
      <c r="AB545" s="35"/>
      <c r="AC545" s="35"/>
      <c r="AD545" s="35"/>
      <c r="AE545" s="35"/>
      <c r="AT545" s="18" t="s">
        <v>201</v>
      </c>
      <c r="AU545" s="18" t="s">
        <v>84</v>
      </c>
    </row>
    <row r="546" spans="1:65" s="2" customFormat="1" ht="24">
      <c r="A546" s="35"/>
      <c r="B546" s="36"/>
      <c r="C546" s="177" t="s">
        <v>1275</v>
      </c>
      <c r="D546" s="177" t="s">
        <v>192</v>
      </c>
      <c r="E546" s="178" t="s">
        <v>1504</v>
      </c>
      <c r="F546" s="179" t="s">
        <v>1505</v>
      </c>
      <c r="G546" s="180" t="s">
        <v>357</v>
      </c>
      <c r="H546" s="181">
        <v>19</v>
      </c>
      <c r="I546" s="182"/>
      <c r="J546" s="182"/>
      <c r="K546" s="183">
        <f>ROUND(P546*H546,2)</f>
        <v>0</v>
      </c>
      <c r="L546" s="179" t="s">
        <v>196</v>
      </c>
      <c r="M546" s="40"/>
      <c r="N546" s="184" t="s">
        <v>20</v>
      </c>
      <c r="O546" s="185" t="s">
        <v>43</v>
      </c>
      <c r="P546" s="186">
        <f>I546+J546</f>
        <v>0</v>
      </c>
      <c r="Q546" s="186">
        <f>ROUND(I546*H546,2)</f>
        <v>0</v>
      </c>
      <c r="R546" s="186">
        <f>ROUND(J546*H546,2)</f>
        <v>0</v>
      </c>
      <c r="S546" s="65"/>
      <c r="T546" s="187">
        <f>S546*H546</f>
        <v>0</v>
      </c>
      <c r="U546" s="187">
        <v>0</v>
      </c>
      <c r="V546" s="187">
        <f>U546*H546</f>
        <v>0</v>
      </c>
      <c r="W546" s="187">
        <v>6.0000000000000001E-3</v>
      </c>
      <c r="X546" s="188">
        <f>W546*H546</f>
        <v>0.114</v>
      </c>
      <c r="Y546" s="35"/>
      <c r="Z546" s="35"/>
      <c r="AA546" s="35"/>
      <c r="AB546" s="35"/>
      <c r="AC546" s="35"/>
      <c r="AD546" s="35"/>
      <c r="AE546" s="35"/>
      <c r="AR546" s="189" t="s">
        <v>1464</v>
      </c>
      <c r="AT546" s="189" t="s">
        <v>192</v>
      </c>
      <c r="AU546" s="189" t="s">
        <v>84</v>
      </c>
      <c r="AY546" s="18" t="s">
        <v>189</v>
      </c>
      <c r="BE546" s="190">
        <f>IF(O546="základní",K546,0)</f>
        <v>0</v>
      </c>
      <c r="BF546" s="190">
        <f>IF(O546="snížená",K546,0)</f>
        <v>0</v>
      </c>
      <c r="BG546" s="190">
        <f>IF(O546="zákl. přenesená",K546,0)</f>
        <v>0</v>
      </c>
      <c r="BH546" s="190">
        <f>IF(O546="sníž. přenesená",K546,0)</f>
        <v>0</v>
      </c>
      <c r="BI546" s="190">
        <f>IF(O546="nulová",K546,0)</f>
        <v>0</v>
      </c>
      <c r="BJ546" s="18" t="s">
        <v>82</v>
      </c>
      <c r="BK546" s="190">
        <f>ROUND(P546*H546,2)</f>
        <v>0</v>
      </c>
      <c r="BL546" s="18" t="s">
        <v>1464</v>
      </c>
      <c r="BM546" s="189" t="s">
        <v>1825</v>
      </c>
    </row>
    <row r="547" spans="1:65" s="2" customFormat="1" ht="11.25">
      <c r="A547" s="35"/>
      <c r="B547" s="36"/>
      <c r="C547" s="37"/>
      <c r="D547" s="191" t="s">
        <v>199</v>
      </c>
      <c r="E547" s="37"/>
      <c r="F547" s="192" t="s">
        <v>1507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199</v>
      </c>
      <c r="AU547" s="18" t="s">
        <v>84</v>
      </c>
    </row>
    <row r="548" spans="1:65" s="2" customFormat="1" ht="11.25">
      <c r="A548" s="35"/>
      <c r="B548" s="36"/>
      <c r="C548" s="37"/>
      <c r="D548" s="196" t="s">
        <v>201</v>
      </c>
      <c r="E548" s="37"/>
      <c r="F548" s="197" t="s">
        <v>1826</v>
      </c>
      <c r="G548" s="37"/>
      <c r="H548" s="37"/>
      <c r="I548" s="193"/>
      <c r="J548" s="193"/>
      <c r="K548" s="37"/>
      <c r="L548" s="37"/>
      <c r="M548" s="40"/>
      <c r="N548" s="194"/>
      <c r="O548" s="195"/>
      <c r="P548" s="65"/>
      <c r="Q548" s="65"/>
      <c r="R548" s="65"/>
      <c r="S548" s="65"/>
      <c r="T548" s="65"/>
      <c r="U548" s="65"/>
      <c r="V548" s="65"/>
      <c r="W548" s="65"/>
      <c r="X548" s="66"/>
      <c r="Y548" s="35"/>
      <c r="Z548" s="35"/>
      <c r="AA548" s="35"/>
      <c r="AB548" s="35"/>
      <c r="AC548" s="35"/>
      <c r="AD548" s="35"/>
      <c r="AE548" s="35"/>
      <c r="AT548" s="18" t="s">
        <v>201</v>
      </c>
      <c r="AU548" s="18" t="s">
        <v>84</v>
      </c>
    </row>
    <row r="549" spans="1:65" s="2" customFormat="1" ht="24">
      <c r="A549" s="35"/>
      <c r="B549" s="36"/>
      <c r="C549" s="177" t="s">
        <v>1827</v>
      </c>
      <c r="D549" s="177" t="s">
        <v>192</v>
      </c>
      <c r="E549" s="178" t="s">
        <v>1828</v>
      </c>
      <c r="F549" s="179" t="s">
        <v>1829</v>
      </c>
      <c r="G549" s="180" t="s">
        <v>357</v>
      </c>
      <c r="H549" s="181">
        <v>21</v>
      </c>
      <c r="I549" s="182"/>
      <c r="J549" s="182"/>
      <c r="K549" s="183">
        <f>ROUND(P549*H549,2)</f>
        <v>0</v>
      </c>
      <c r="L549" s="179" t="s">
        <v>196</v>
      </c>
      <c r="M549" s="40"/>
      <c r="N549" s="184" t="s">
        <v>20</v>
      </c>
      <c r="O549" s="185" t="s">
        <v>43</v>
      </c>
      <c r="P549" s="186">
        <f>I549+J549</f>
        <v>0</v>
      </c>
      <c r="Q549" s="186">
        <f>ROUND(I549*H549,2)</f>
        <v>0</v>
      </c>
      <c r="R549" s="186">
        <f>ROUND(J549*H549,2)</f>
        <v>0</v>
      </c>
      <c r="S549" s="65"/>
      <c r="T549" s="187">
        <f>S549*H549</f>
        <v>0</v>
      </c>
      <c r="U549" s="187">
        <v>0</v>
      </c>
      <c r="V549" s="187">
        <f>U549*H549</f>
        <v>0</v>
      </c>
      <c r="W549" s="187">
        <v>1.2999999999999999E-2</v>
      </c>
      <c r="X549" s="188">
        <f>W549*H549</f>
        <v>0.27299999999999996</v>
      </c>
      <c r="Y549" s="35"/>
      <c r="Z549" s="35"/>
      <c r="AA549" s="35"/>
      <c r="AB549" s="35"/>
      <c r="AC549" s="35"/>
      <c r="AD549" s="35"/>
      <c r="AE549" s="35"/>
      <c r="AR549" s="189" t="s">
        <v>1464</v>
      </c>
      <c r="AT549" s="189" t="s">
        <v>192</v>
      </c>
      <c r="AU549" s="189" t="s">
        <v>84</v>
      </c>
      <c r="AY549" s="18" t="s">
        <v>189</v>
      </c>
      <c r="BE549" s="190">
        <f>IF(O549="základní",K549,0)</f>
        <v>0</v>
      </c>
      <c r="BF549" s="190">
        <f>IF(O549="snížená",K549,0)</f>
        <v>0</v>
      </c>
      <c r="BG549" s="190">
        <f>IF(O549="zákl. přenesená",K549,0)</f>
        <v>0</v>
      </c>
      <c r="BH549" s="190">
        <f>IF(O549="sníž. přenesená",K549,0)</f>
        <v>0</v>
      </c>
      <c r="BI549" s="190">
        <f>IF(O549="nulová",K549,0)</f>
        <v>0</v>
      </c>
      <c r="BJ549" s="18" t="s">
        <v>82</v>
      </c>
      <c r="BK549" s="190">
        <f>ROUND(P549*H549,2)</f>
        <v>0</v>
      </c>
      <c r="BL549" s="18" t="s">
        <v>1464</v>
      </c>
      <c r="BM549" s="189" t="s">
        <v>1830</v>
      </c>
    </row>
    <row r="550" spans="1:65" s="2" customFormat="1" ht="11.25">
      <c r="A550" s="35"/>
      <c r="B550" s="36"/>
      <c r="C550" s="37"/>
      <c r="D550" s="191" t="s">
        <v>199</v>
      </c>
      <c r="E550" s="37"/>
      <c r="F550" s="192" t="s">
        <v>1831</v>
      </c>
      <c r="G550" s="37"/>
      <c r="H550" s="37"/>
      <c r="I550" s="193"/>
      <c r="J550" s="193"/>
      <c r="K550" s="37"/>
      <c r="L550" s="37"/>
      <c r="M550" s="40"/>
      <c r="N550" s="194"/>
      <c r="O550" s="195"/>
      <c r="P550" s="65"/>
      <c r="Q550" s="65"/>
      <c r="R550" s="65"/>
      <c r="S550" s="65"/>
      <c r="T550" s="65"/>
      <c r="U550" s="65"/>
      <c r="V550" s="65"/>
      <c r="W550" s="65"/>
      <c r="X550" s="66"/>
      <c r="Y550" s="35"/>
      <c r="Z550" s="35"/>
      <c r="AA550" s="35"/>
      <c r="AB550" s="35"/>
      <c r="AC550" s="35"/>
      <c r="AD550" s="35"/>
      <c r="AE550" s="35"/>
      <c r="AT550" s="18" t="s">
        <v>199</v>
      </c>
      <c r="AU550" s="18" t="s">
        <v>84</v>
      </c>
    </row>
    <row r="551" spans="1:65" s="2" customFormat="1" ht="11.25">
      <c r="A551" s="35"/>
      <c r="B551" s="36"/>
      <c r="C551" s="37"/>
      <c r="D551" s="196" t="s">
        <v>201</v>
      </c>
      <c r="E551" s="37"/>
      <c r="F551" s="197" t="s">
        <v>1832</v>
      </c>
      <c r="G551" s="37"/>
      <c r="H551" s="37"/>
      <c r="I551" s="193"/>
      <c r="J551" s="193"/>
      <c r="K551" s="37"/>
      <c r="L551" s="37"/>
      <c r="M551" s="40"/>
      <c r="N551" s="194"/>
      <c r="O551" s="195"/>
      <c r="P551" s="65"/>
      <c r="Q551" s="65"/>
      <c r="R551" s="65"/>
      <c r="S551" s="65"/>
      <c r="T551" s="65"/>
      <c r="U551" s="65"/>
      <c r="V551" s="65"/>
      <c r="W551" s="65"/>
      <c r="X551" s="66"/>
      <c r="Y551" s="35"/>
      <c r="Z551" s="35"/>
      <c r="AA551" s="35"/>
      <c r="AB551" s="35"/>
      <c r="AC551" s="35"/>
      <c r="AD551" s="35"/>
      <c r="AE551" s="35"/>
      <c r="AT551" s="18" t="s">
        <v>201</v>
      </c>
      <c r="AU551" s="18" t="s">
        <v>84</v>
      </c>
    </row>
    <row r="552" spans="1:65" s="2" customFormat="1" ht="24.2" customHeight="1">
      <c r="A552" s="35"/>
      <c r="B552" s="36"/>
      <c r="C552" s="177" t="s">
        <v>1833</v>
      </c>
      <c r="D552" s="177" t="s">
        <v>192</v>
      </c>
      <c r="E552" s="178" t="s">
        <v>1510</v>
      </c>
      <c r="F552" s="179" t="s">
        <v>1511</v>
      </c>
      <c r="G552" s="180" t="s">
        <v>251</v>
      </c>
      <c r="H552" s="181">
        <v>0.66300000000000003</v>
      </c>
      <c r="I552" s="182"/>
      <c r="J552" s="182"/>
      <c r="K552" s="183">
        <f>ROUND(P552*H552,2)</f>
        <v>0</v>
      </c>
      <c r="L552" s="179" t="s">
        <v>196</v>
      </c>
      <c r="M552" s="40"/>
      <c r="N552" s="184" t="s">
        <v>20</v>
      </c>
      <c r="O552" s="185" t="s">
        <v>43</v>
      </c>
      <c r="P552" s="186">
        <f>I552+J552</f>
        <v>0</v>
      </c>
      <c r="Q552" s="186">
        <f>ROUND(I552*H552,2)</f>
        <v>0</v>
      </c>
      <c r="R552" s="186">
        <f>ROUND(J552*H552,2)</f>
        <v>0</v>
      </c>
      <c r="S552" s="65"/>
      <c r="T552" s="187">
        <f>S552*H552</f>
        <v>0</v>
      </c>
      <c r="U552" s="187">
        <v>0</v>
      </c>
      <c r="V552" s="187">
        <f>U552*H552</f>
        <v>0</v>
      </c>
      <c r="W552" s="187">
        <v>0</v>
      </c>
      <c r="X552" s="188">
        <f>W552*H552</f>
        <v>0</v>
      </c>
      <c r="Y552" s="35"/>
      <c r="Z552" s="35"/>
      <c r="AA552" s="35"/>
      <c r="AB552" s="35"/>
      <c r="AC552" s="35"/>
      <c r="AD552" s="35"/>
      <c r="AE552" s="35"/>
      <c r="AR552" s="189" t="s">
        <v>1464</v>
      </c>
      <c r="AT552" s="189" t="s">
        <v>192</v>
      </c>
      <c r="AU552" s="189" t="s">
        <v>84</v>
      </c>
      <c r="AY552" s="18" t="s">
        <v>189</v>
      </c>
      <c r="BE552" s="190">
        <f>IF(O552="základní",K552,0)</f>
        <v>0</v>
      </c>
      <c r="BF552" s="190">
        <f>IF(O552="snížená",K552,0)</f>
        <v>0</v>
      </c>
      <c r="BG552" s="190">
        <f>IF(O552="zákl. přenesená",K552,0)</f>
        <v>0</v>
      </c>
      <c r="BH552" s="190">
        <f>IF(O552="sníž. přenesená",K552,0)</f>
        <v>0</v>
      </c>
      <c r="BI552" s="190">
        <f>IF(O552="nulová",K552,0)</f>
        <v>0</v>
      </c>
      <c r="BJ552" s="18" t="s">
        <v>82</v>
      </c>
      <c r="BK552" s="190">
        <f>ROUND(P552*H552,2)</f>
        <v>0</v>
      </c>
      <c r="BL552" s="18" t="s">
        <v>1464</v>
      </c>
      <c r="BM552" s="189" t="s">
        <v>1834</v>
      </c>
    </row>
    <row r="553" spans="1:65" s="2" customFormat="1" ht="11.25">
      <c r="A553" s="35"/>
      <c r="B553" s="36"/>
      <c r="C553" s="37"/>
      <c r="D553" s="191" t="s">
        <v>199</v>
      </c>
      <c r="E553" s="37"/>
      <c r="F553" s="192" t="s">
        <v>1513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199</v>
      </c>
      <c r="AU553" s="18" t="s">
        <v>84</v>
      </c>
    </row>
    <row r="554" spans="1:65" s="2" customFormat="1" ht="11.25">
      <c r="A554" s="35"/>
      <c r="B554" s="36"/>
      <c r="C554" s="37"/>
      <c r="D554" s="196" t="s">
        <v>201</v>
      </c>
      <c r="E554" s="37"/>
      <c r="F554" s="197" t="s">
        <v>1835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201</v>
      </c>
      <c r="AU554" s="18" t="s">
        <v>84</v>
      </c>
    </row>
    <row r="555" spans="1:65" s="2" customFormat="1" ht="24.2" customHeight="1">
      <c r="A555" s="35"/>
      <c r="B555" s="36"/>
      <c r="C555" s="177" t="s">
        <v>1836</v>
      </c>
      <c r="D555" s="177" t="s">
        <v>192</v>
      </c>
      <c r="E555" s="178" t="s">
        <v>1516</v>
      </c>
      <c r="F555" s="179" t="s">
        <v>1517</v>
      </c>
      <c r="G555" s="180" t="s">
        <v>251</v>
      </c>
      <c r="H555" s="181">
        <v>1.3260000000000001</v>
      </c>
      <c r="I555" s="182"/>
      <c r="J555" s="182"/>
      <c r="K555" s="183">
        <f>ROUND(P555*H555,2)</f>
        <v>0</v>
      </c>
      <c r="L555" s="179" t="s">
        <v>196</v>
      </c>
      <c r="M555" s="40"/>
      <c r="N555" s="184" t="s">
        <v>20</v>
      </c>
      <c r="O555" s="185" t="s">
        <v>43</v>
      </c>
      <c r="P555" s="186">
        <f>I555+J555</f>
        <v>0</v>
      </c>
      <c r="Q555" s="186">
        <f>ROUND(I555*H555,2)</f>
        <v>0</v>
      </c>
      <c r="R555" s="186">
        <f>ROUND(J555*H555,2)</f>
        <v>0</v>
      </c>
      <c r="S555" s="65"/>
      <c r="T555" s="187">
        <f>S555*H555</f>
        <v>0</v>
      </c>
      <c r="U555" s="187">
        <v>0</v>
      </c>
      <c r="V555" s="187">
        <f>U555*H555</f>
        <v>0</v>
      </c>
      <c r="W555" s="187">
        <v>0</v>
      </c>
      <c r="X555" s="188">
        <f>W555*H555</f>
        <v>0</v>
      </c>
      <c r="Y555" s="35"/>
      <c r="Z555" s="35"/>
      <c r="AA555" s="35"/>
      <c r="AB555" s="35"/>
      <c r="AC555" s="35"/>
      <c r="AD555" s="35"/>
      <c r="AE555" s="35"/>
      <c r="AR555" s="189" t="s">
        <v>1464</v>
      </c>
      <c r="AT555" s="189" t="s">
        <v>192</v>
      </c>
      <c r="AU555" s="189" t="s">
        <v>84</v>
      </c>
      <c r="AY555" s="18" t="s">
        <v>189</v>
      </c>
      <c r="BE555" s="190">
        <f>IF(O555="základní",K555,0)</f>
        <v>0</v>
      </c>
      <c r="BF555" s="190">
        <f>IF(O555="snížená",K555,0)</f>
        <v>0</v>
      </c>
      <c r="BG555" s="190">
        <f>IF(O555="zákl. přenesená",K555,0)</f>
        <v>0</v>
      </c>
      <c r="BH555" s="190">
        <f>IF(O555="sníž. přenesená",K555,0)</f>
        <v>0</v>
      </c>
      <c r="BI555" s="190">
        <f>IF(O555="nulová",K555,0)</f>
        <v>0</v>
      </c>
      <c r="BJ555" s="18" t="s">
        <v>82</v>
      </c>
      <c r="BK555" s="190">
        <f>ROUND(P555*H555,2)</f>
        <v>0</v>
      </c>
      <c r="BL555" s="18" t="s">
        <v>1464</v>
      </c>
      <c r="BM555" s="189" t="s">
        <v>1837</v>
      </c>
    </row>
    <row r="556" spans="1:65" s="2" customFormat="1" ht="11.25">
      <c r="A556" s="35"/>
      <c r="B556" s="36"/>
      <c r="C556" s="37"/>
      <c r="D556" s="191" t="s">
        <v>199</v>
      </c>
      <c r="E556" s="37"/>
      <c r="F556" s="192" t="s">
        <v>1519</v>
      </c>
      <c r="G556" s="37"/>
      <c r="H556" s="37"/>
      <c r="I556" s="193"/>
      <c r="J556" s="193"/>
      <c r="K556" s="37"/>
      <c r="L556" s="37"/>
      <c r="M556" s="40"/>
      <c r="N556" s="194"/>
      <c r="O556" s="195"/>
      <c r="P556" s="65"/>
      <c r="Q556" s="65"/>
      <c r="R556" s="65"/>
      <c r="S556" s="65"/>
      <c r="T556" s="65"/>
      <c r="U556" s="65"/>
      <c r="V556" s="65"/>
      <c r="W556" s="65"/>
      <c r="X556" s="66"/>
      <c r="Y556" s="35"/>
      <c r="Z556" s="35"/>
      <c r="AA556" s="35"/>
      <c r="AB556" s="35"/>
      <c r="AC556" s="35"/>
      <c r="AD556" s="35"/>
      <c r="AE556" s="35"/>
      <c r="AT556" s="18" t="s">
        <v>199</v>
      </c>
      <c r="AU556" s="18" t="s">
        <v>84</v>
      </c>
    </row>
    <row r="557" spans="1:65" s="2" customFormat="1" ht="11.25">
      <c r="A557" s="35"/>
      <c r="B557" s="36"/>
      <c r="C557" s="37"/>
      <c r="D557" s="196" t="s">
        <v>201</v>
      </c>
      <c r="E557" s="37"/>
      <c r="F557" s="197" t="s">
        <v>1838</v>
      </c>
      <c r="G557" s="37"/>
      <c r="H557" s="37"/>
      <c r="I557" s="193"/>
      <c r="J557" s="193"/>
      <c r="K557" s="37"/>
      <c r="L557" s="37"/>
      <c r="M557" s="40"/>
      <c r="N557" s="194"/>
      <c r="O557" s="195"/>
      <c r="P557" s="65"/>
      <c r="Q557" s="65"/>
      <c r="R557" s="65"/>
      <c r="S557" s="65"/>
      <c r="T557" s="65"/>
      <c r="U557" s="65"/>
      <c r="V557" s="65"/>
      <c r="W557" s="65"/>
      <c r="X557" s="66"/>
      <c r="Y557" s="35"/>
      <c r="Z557" s="35"/>
      <c r="AA557" s="35"/>
      <c r="AB557" s="35"/>
      <c r="AC557" s="35"/>
      <c r="AD557" s="35"/>
      <c r="AE557" s="35"/>
      <c r="AT557" s="18" t="s">
        <v>201</v>
      </c>
      <c r="AU557" s="18" t="s">
        <v>84</v>
      </c>
    </row>
    <row r="558" spans="1:65" s="14" customFormat="1" ht="11.25">
      <c r="B558" s="208"/>
      <c r="C558" s="209"/>
      <c r="D558" s="191" t="s">
        <v>203</v>
      </c>
      <c r="E558" s="210" t="s">
        <v>20</v>
      </c>
      <c r="F558" s="211" t="s">
        <v>1839</v>
      </c>
      <c r="G558" s="209"/>
      <c r="H558" s="212">
        <v>1.3260000000000001</v>
      </c>
      <c r="I558" s="213"/>
      <c r="J558" s="213"/>
      <c r="K558" s="209"/>
      <c r="L558" s="209"/>
      <c r="M558" s="214"/>
      <c r="N558" s="215"/>
      <c r="O558" s="216"/>
      <c r="P558" s="216"/>
      <c r="Q558" s="216"/>
      <c r="R558" s="216"/>
      <c r="S558" s="216"/>
      <c r="T558" s="216"/>
      <c r="U558" s="216"/>
      <c r="V558" s="216"/>
      <c r="W558" s="216"/>
      <c r="X558" s="217"/>
      <c r="AT558" s="218" t="s">
        <v>203</v>
      </c>
      <c r="AU558" s="218" t="s">
        <v>84</v>
      </c>
      <c r="AV558" s="14" t="s">
        <v>84</v>
      </c>
      <c r="AW558" s="14" t="s">
        <v>5</v>
      </c>
      <c r="AX558" s="14" t="s">
        <v>82</v>
      </c>
      <c r="AY558" s="218" t="s">
        <v>189</v>
      </c>
    </row>
    <row r="559" spans="1:65" s="2" customFormat="1" ht="24.2" customHeight="1">
      <c r="A559" s="35"/>
      <c r="B559" s="36"/>
      <c r="C559" s="177" t="s">
        <v>1840</v>
      </c>
      <c r="D559" s="177" t="s">
        <v>192</v>
      </c>
      <c r="E559" s="178" t="s">
        <v>1523</v>
      </c>
      <c r="F559" s="179" t="s">
        <v>1524</v>
      </c>
      <c r="G559" s="180" t="s">
        <v>251</v>
      </c>
      <c r="H559" s="181">
        <v>0.66300000000000003</v>
      </c>
      <c r="I559" s="182"/>
      <c r="J559" s="182"/>
      <c r="K559" s="183">
        <f>ROUND(P559*H559,2)</f>
        <v>0</v>
      </c>
      <c r="L559" s="179" t="s">
        <v>196</v>
      </c>
      <c r="M559" s="40"/>
      <c r="N559" s="184" t="s">
        <v>20</v>
      </c>
      <c r="O559" s="185" t="s">
        <v>43</v>
      </c>
      <c r="P559" s="186">
        <f>I559+J559</f>
        <v>0</v>
      </c>
      <c r="Q559" s="186">
        <f>ROUND(I559*H559,2)</f>
        <v>0</v>
      </c>
      <c r="R559" s="186">
        <f>ROUND(J559*H559,2)</f>
        <v>0</v>
      </c>
      <c r="S559" s="65"/>
      <c r="T559" s="187">
        <f>S559*H559</f>
        <v>0</v>
      </c>
      <c r="U559" s="187">
        <v>0</v>
      </c>
      <c r="V559" s="187">
        <f>U559*H559</f>
        <v>0</v>
      </c>
      <c r="W559" s="187">
        <v>0</v>
      </c>
      <c r="X559" s="188">
        <f>W559*H559</f>
        <v>0</v>
      </c>
      <c r="Y559" s="35"/>
      <c r="Z559" s="35"/>
      <c r="AA559" s="35"/>
      <c r="AB559" s="35"/>
      <c r="AC559" s="35"/>
      <c r="AD559" s="35"/>
      <c r="AE559" s="35"/>
      <c r="AR559" s="189" t="s">
        <v>1464</v>
      </c>
      <c r="AT559" s="189" t="s">
        <v>192</v>
      </c>
      <c r="AU559" s="189" t="s">
        <v>84</v>
      </c>
      <c r="AY559" s="18" t="s">
        <v>189</v>
      </c>
      <c r="BE559" s="190">
        <f>IF(O559="základní",K559,0)</f>
        <v>0</v>
      </c>
      <c r="BF559" s="190">
        <f>IF(O559="snížená",K559,0)</f>
        <v>0</v>
      </c>
      <c r="BG559" s="190">
        <f>IF(O559="zákl. přenesená",K559,0)</f>
        <v>0</v>
      </c>
      <c r="BH559" s="190">
        <f>IF(O559="sníž. přenesená",K559,0)</f>
        <v>0</v>
      </c>
      <c r="BI559" s="190">
        <f>IF(O559="nulová",K559,0)</f>
        <v>0</v>
      </c>
      <c r="BJ559" s="18" t="s">
        <v>82</v>
      </c>
      <c r="BK559" s="190">
        <f>ROUND(P559*H559,2)</f>
        <v>0</v>
      </c>
      <c r="BL559" s="18" t="s">
        <v>1464</v>
      </c>
      <c r="BM559" s="189" t="s">
        <v>1841</v>
      </c>
    </row>
    <row r="560" spans="1:65" s="2" customFormat="1" ht="11.25">
      <c r="A560" s="35"/>
      <c r="B560" s="36"/>
      <c r="C560" s="37"/>
      <c r="D560" s="191" t="s">
        <v>199</v>
      </c>
      <c r="E560" s="37"/>
      <c r="F560" s="192" t="s">
        <v>1526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199</v>
      </c>
      <c r="AU560" s="18" t="s">
        <v>84</v>
      </c>
    </row>
    <row r="561" spans="1:65" s="2" customFormat="1" ht="11.25">
      <c r="A561" s="35"/>
      <c r="B561" s="36"/>
      <c r="C561" s="37"/>
      <c r="D561" s="196" t="s">
        <v>201</v>
      </c>
      <c r="E561" s="37"/>
      <c r="F561" s="197" t="s">
        <v>1842</v>
      </c>
      <c r="G561" s="37"/>
      <c r="H561" s="37"/>
      <c r="I561" s="193"/>
      <c r="J561" s="193"/>
      <c r="K561" s="37"/>
      <c r="L561" s="37"/>
      <c r="M561" s="40"/>
      <c r="N561" s="194"/>
      <c r="O561" s="195"/>
      <c r="P561" s="65"/>
      <c r="Q561" s="65"/>
      <c r="R561" s="65"/>
      <c r="S561" s="65"/>
      <c r="T561" s="65"/>
      <c r="U561" s="65"/>
      <c r="V561" s="65"/>
      <c r="W561" s="65"/>
      <c r="X561" s="66"/>
      <c r="Y561" s="35"/>
      <c r="Z561" s="35"/>
      <c r="AA561" s="35"/>
      <c r="AB561" s="35"/>
      <c r="AC561" s="35"/>
      <c r="AD561" s="35"/>
      <c r="AE561" s="35"/>
      <c r="AT561" s="18" t="s">
        <v>201</v>
      </c>
      <c r="AU561" s="18" t="s">
        <v>84</v>
      </c>
    </row>
    <row r="562" spans="1:65" s="2" customFormat="1" ht="24.2" customHeight="1">
      <c r="A562" s="35"/>
      <c r="B562" s="36"/>
      <c r="C562" s="177" t="s">
        <v>1843</v>
      </c>
      <c r="D562" s="177" t="s">
        <v>192</v>
      </c>
      <c r="E562" s="178" t="s">
        <v>1529</v>
      </c>
      <c r="F562" s="179" t="s">
        <v>1530</v>
      </c>
      <c r="G562" s="180" t="s">
        <v>251</v>
      </c>
      <c r="H562" s="181">
        <v>3.9780000000000002</v>
      </c>
      <c r="I562" s="182"/>
      <c r="J562" s="182"/>
      <c r="K562" s="183">
        <f>ROUND(P562*H562,2)</f>
        <v>0</v>
      </c>
      <c r="L562" s="179" t="s">
        <v>196</v>
      </c>
      <c r="M562" s="40"/>
      <c r="N562" s="184" t="s">
        <v>20</v>
      </c>
      <c r="O562" s="185" t="s">
        <v>43</v>
      </c>
      <c r="P562" s="186">
        <f>I562+J562</f>
        <v>0</v>
      </c>
      <c r="Q562" s="186">
        <f>ROUND(I562*H562,2)</f>
        <v>0</v>
      </c>
      <c r="R562" s="186">
        <f>ROUND(J562*H562,2)</f>
        <v>0</v>
      </c>
      <c r="S562" s="65"/>
      <c r="T562" s="187">
        <f>S562*H562</f>
        <v>0</v>
      </c>
      <c r="U562" s="187">
        <v>0</v>
      </c>
      <c r="V562" s="187">
        <f>U562*H562</f>
        <v>0</v>
      </c>
      <c r="W562" s="187">
        <v>0</v>
      </c>
      <c r="X562" s="188">
        <f>W562*H562</f>
        <v>0</v>
      </c>
      <c r="Y562" s="35"/>
      <c r="Z562" s="35"/>
      <c r="AA562" s="35"/>
      <c r="AB562" s="35"/>
      <c r="AC562" s="35"/>
      <c r="AD562" s="35"/>
      <c r="AE562" s="35"/>
      <c r="AR562" s="189" t="s">
        <v>1464</v>
      </c>
      <c r="AT562" s="189" t="s">
        <v>192</v>
      </c>
      <c r="AU562" s="189" t="s">
        <v>84</v>
      </c>
      <c r="AY562" s="18" t="s">
        <v>189</v>
      </c>
      <c r="BE562" s="190">
        <f>IF(O562="základní",K562,0)</f>
        <v>0</v>
      </c>
      <c r="BF562" s="190">
        <f>IF(O562="snížená",K562,0)</f>
        <v>0</v>
      </c>
      <c r="BG562" s="190">
        <f>IF(O562="zákl. přenesená",K562,0)</f>
        <v>0</v>
      </c>
      <c r="BH562" s="190">
        <f>IF(O562="sníž. přenesená",K562,0)</f>
        <v>0</v>
      </c>
      <c r="BI562" s="190">
        <f>IF(O562="nulová",K562,0)</f>
        <v>0</v>
      </c>
      <c r="BJ562" s="18" t="s">
        <v>82</v>
      </c>
      <c r="BK562" s="190">
        <f>ROUND(P562*H562,2)</f>
        <v>0</v>
      </c>
      <c r="BL562" s="18" t="s">
        <v>1464</v>
      </c>
      <c r="BM562" s="189" t="s">
        <v>1844</v>
      </c>
    </row>
    <row r="563" spans="1:65" s="2" customFormat="1" ht="11.25">
      <c r="A563" s="35"/>
      <c r="B563" s="36"/>
      <c r="C563" s="37"/>
      <c r="D563" s="191" t="s">
        <v>199</v>
      </c>
      <c r="E563" s="37"/>
      <c r="F563" s="192" t="s">
        <v>1532</v>
      </c>
      <c r="G563" s="37"/>
      <c r="H563" s="37"/>
      <c r="I563" s="193"/>
      <c r="J563" s="193"/>
      <c r="K563" s="37"/>
      <c r="L563" s="37"/>
      <c r="M563" s="40"/>
      <c r="N563" s="194"/>
      <c r="O563" s="195"/>
      <c r="P563" s="65"/>
      <c r="Q563" s="65"/>
      <c r="R563" s="65"/>
      <c r="S563" s="65"/>
      <c r="T563" s="65"/>
      <c r="U563" s="65"/>
      <c r="V563" s="65"/>
      <c r="W563" s="65"/>
      <c r="X563" s="66"/>
      <c r="Y563" s="35"/>
      <c r="Z563" s="35"/>
      <c r="AA563" s="35"/>
      <c r="AB563" s="35"/>
      <c r="AC563" s="35"/>
      <c r="AD563" s="35"/>
      <c r="AE563" s="35"/>
      <c r="AT563" s="18" t="s">
        <v>199</v>
      </c>
      <c r="AU563" s="18" t="s">
        <v>84</v>
      </c>
    </row>
    <row r="564" spans="1:65" s="2" customFormat="1" ht="11.25">
      <c r="A564" s="35"/>
      <c r="B564" s="36"/>
      <c r="C564" s="37"/>
      <c r="D564" s="196" t="s">
        <v>201</v>
      </c>
      <c r="E564" s="37"/>
      <c r="F564" s="197" t="s">
        <v>1845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201</v>
      </c>
      <c r="AU564" s="18" t="s">
        <v>84</v>
      </c>
    </row>
    <row r="565" spans="1:65" s="14" customFormat="1" ht="11.25">
      <c r="B565" s="208"/>
      <c r="C565" s="209"/>
      <c r="D565" s="191" t="s">
        <v>203</v>
      </c>
      <c r="E565" s="210" t="s">
        <v>20</v>
      </c>
      <c r="F565" s="211" t="s">
        <v>1846</v>
      </c>
      <c r="G565" s="209"/>
      <c r="H565" s="212">
        <v>3.9780000000000002</v>
      </c>
      <c r="I565" s="213"/>
      <c r="J565" s="213"/>
      <c r="K565" s="209"/>
      <c r="L565" s="209"/>
      <c r="M565" s="214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7"/>
      <c r="AT565" s="218" t="s">
        <v>203</v>
      </c>
      <c r="AU565" s="218" t="s">
        <v>84</v>
      </c>
      <c r="AV565" s="14" t="s">
        <v>84</v>
      </c>
      <c r="AW565" s="14" t="s">
        <v>5</v>
      </c>
      <c r="AX565" s="14" t="s">
        <v>82</v>
      </c>
      <c r="AY565" s="218" t="s">
        <v>189</v>
      </c>
    </row>
    <row r="566" spans="1:65" s="2" customFormat="1" ht="24">
      <c r="A566" s="35"/>
      <c r="B566" s="36"/>
      <c r="C566" s="177" t="s">
        <v>1847</v>
      </c>
      <c r="D566" s="177" t="s">
        <v>192</v>
      </c>
      <c r="E566" s="178" t="s">
        <v>1536</v>
      </c>
      <c r="F566" s="179" t="s">
        <v>1454</v>
      </c>
      <c r="G566" s="180" t="s">
        <v>251</v>
      </c>
      <c r="H566" s="181">
        <v>0.66300000000000003</v>
      </c>
      <c r="I566" s="182"/>
      <c r="J566" s="182"/>
      <c r="K566" s="183">
        <f>ROUND(P566*H566,2)</f>
        <v>0</v>
      </c>
      <c r="L566" s="179" t="s">
        <v>196</v>
      </c>
      <c r="M566" s="40"/>
      <c r="N566" s="184" t="s">
        <v>20</v>
      </c>
      <c r="O566" s="185" t="s">
        <v>43</v>
      </c>
      <c r="P566" s="186">
        <f>I566+J566</f>
        <v>0</v>
      </c>
      <c r="Q566" s="186">
        <f>ROUND(I566*H566,2)</f>
        <v>0</v>
      </c>
      <c r="R566" s="186">
        <f>ROUND(J566*H566,2)</f>
        <v>0</v>
      </c>
      <c r="S566" s="65"/>
      <c r="T566" s="187">
        <f>S566*H566</f>
        <v>0</v>
      </c>
      <c r="U566" s="187">
        <v>0</v>
      </c>
      <c r="V566" s="187">
        <f>U566*H566</f>
        <v>0</v>
      </c>
      <c r="W566" s="187">
        <v>0</v>
      </c>
      <c r="X566" s="188">
        <f>W566*H566</f>
        <v>0</v>
      </c>
      <c r="Y566" s="35"/>
      <c r="Z566" s="35"/>
      <c r="AA566" s="35"/>
      <c r="AB566" s="35"/>
      <c r="AC566" s="35"/>
      <c r="AD566" s="35"/>
      <c r="AE566" s="35"/>
      <c r="AR566" s="189" t="s">
        <v>1464</v>
      </c>
      <c r="AT566" s="189" t="s">
        <v>192</v>
      </c>
      <c r="AU566" s="189" t="s">
        <v>84</v>
      </c>
      <c r="AY566" s="18" t="s">
        <v>189</v>
      </c>
      <c r="BE566" s="190">
        <f>IF(O566="základní",K566,0)</f>
        <v>0</v>
      </c>
      <c r="BF566" s="190">
        <f>IF(O566="snížená",K566,0)</f>
        <v>0</v>
      </c>
      <c r="BG566" s="190">
        <f>IF(O566="zákl. přenesená",K566,0)</f>
        <v>0</v>
      </c>
      <c r="BH566" s="190">
        <f>IF(O566="sníž. přenesená",K566,0)</f>
        <v>0</v>
      </c>
      <c r="BI566" s="190">
        <f>IF(O566="nulová",K566,0)</f>
        <v>0</v>
      </c>
      <c r="BJ566" s="18" t="s">
        <v>82</v>
      </c>
      <c r="BK566" s="190">
        <f>ROUND(P566*H566,2)</f>
        <v>0</v>
      </c>
      <c r="BL566" s="18" t="s">
        <v>1464</v>
      </c>
      <c r="BM566" s="189" t="s">
        <v>1848</v>
      </c>
    </row>
    <row r="567" spans="1:65" s="2" customFormat="1" ht="11.25">
      <c r="A567" s="35"/>
      <c r="B567" s="36"/>
      <c r="C567" s="37"/>
      <c r="D567" s="191" t="s">
        <v>199</v>
      </c>
      <c r="E567" s="37"/>
      <c r="F567" s="192" t="s">
        <v>1538</v>
      </c>
      <c r="G567" s="37"/>
      <c r="H567" s="37"/>
      <c r="I567" s="193"/>
      <c r="J567" s="193"/>
      <c r="K567" s="37"/>
      <c r="L567" s="37"/>
      <c r="M567" s="40"/>
      <c r="N567" s="194"/>
      <c r="O567" s="195"/>
      <c r="P567" s="65"/>
      <c r="Q567" s="65"/>
      <c r="R567" s="65"/>
      <c r="S567" s="65"/>
      <c r="T567" s="65"/>
      <c r="U567" s="65"/>
      <c r="V567" s="65"/>
      <c r="W567" s="65"/>
      <c r="X567" s="66"/>
      <c r="Y567" s="35"/>
      <c r="Z567" s="35"/>
      <c r="AA567" s="35"/>
      <c r="AB567" s="35"/>
      <c r="AC567" s="35"/>
      <c r="AD567" s="35"/>
      <c r="AE567" s="35"/>
      <c r="AT567" s="18" t="s">
        <v>199</v>
      </c>
      <c r="AU567" s="18" t="s">
        <v>84</v>
      </c>
    </row>
    <row r="568" spans="1:65" s="2" customFormat="1" ht="11.25">
      <c r="A568" s="35"/>
      <c r="B568" s="36"/>
      <c r="C568" s="37"/>
      <c r="D568" s="196" t="s">
        <v>201</v>
      </c>
      <c r="E568" s="37"/>
      <c r="F568" s="197" t="s">
        <v>1849</v>
      </c>
      <c r="G568" s="37"/>
      <c r="H568" s="37"/>
      <c r="I568" s="193"/>
      <c r="J568" s="193"/>
      <c r="K568" s="37"/>
      <c r="L568" s="37"/>
      <c r="M568" s="40"/>
      <c r="N568" s="194"/>
      <c r="O568" s="195"/>
      <c r="P568" s="65"/>
      <c r="Q568" s="65"/>
      <c r="R568" s="65"/>
      <c r="S568" s="65"/>
      <c r="T568" s="65"/>
      <c r="U568" s="65"/>
      <c r="V568" s="65"/>
      <c r="W568" s="65"/>
      <c r="X568" s="66"/>
      <c r="Y568" s="35"/>
      <c r="Z568" s="35"/>
      <c r="AA568" s="35"/>
      <c r="AB568" s="35"/>
      <c r="AC568" s="35"/>
      <c r="AD568" s="35"/>
      <c r="AE568" s="35"/>
      <c r="AT568" s="18" t="s">
        <v>201</v>
      </c>
      <c r="AU568" s="18" t="s">
        <v>84</v>
      </c>
    </row>
    <row r="569" spans="1:65" s="2" customFormat="1" ht="24.2" customHeight="1">
      <c r="A569" s="35"/>
      <c r="B569" s="36"/>
      <c r="C569" s="177" t="s">
        <v>1850</v>
      </c>
      <c r="D569" s="177" t="s">
        <v>192</v>
      </c>
      <c r="E569" s="178" t="s">
        <v>1541</v>
      </c>
      <c r="F569" s="179" t="s">
        <v>1542</v>
      </c>
      <c r="G569" s="180" t="s">
        <v>251</v>
      </c>
      <c r="H569" s="181">
        <v>6.2E-2</v>
      </c>
      <c r="I569" s="182"/>
      <c r="J569" s="182"/>
      <c r="K569" s="183">
        <f>ROUND(P569*H569,2)</f>
        <v>0</v>
      </c>
      <c r="L569" s="179" t="s">
        <v>196</v>
      </c>
      <c r="M569" s="40"/>
      <c r="N569" s="184" t="s">
        <v>20</v>
      </c>
      <c r="O569" s="185" t="s">
        <v>43</v>
      </c>
      <c r="P569" s="186">
        <f>I569+J569</f>
        <v>0</v>
      </c>
      <c r="Q569" s="186">
        <f>ROUND(I569*H569,2)</f>
        <v>0</v>
      </c>
      <c r="R569" s="186">
        <f>ROUND(J569*H569,2)</f>
        <v>0</v>
      </c>
      <c r="S569" s="65"/>
      <c r="T569" s="187">
        <f>S569*H569</f>
        <v>0</v>
      </c>
      <c r="U569" s="187">
        <v>0</v>
      </c>
      <c r="V569" s="187">
        <f>U569*H569</f>
        <v>0</v>
      </c>
      <c r="W569" s="187">
        <v>0</v>
      </c>
      <c r="X569" s="188">
        <f>W569*H569</f>
        <v>0</v>
      </c>
      <c r="Y569" s="35"/>
      <c r="Z569" s="35"/>
      <c r="AA569" s="35"/>
      <c r="AB569" s="35"/>
      <c r="AC569" s="35"/>
      <c r="AD569" s="35"/>
      <c r="AE569" s="35"/>
      <c r="AR569" s="189" t="s">
        <v>1464</v>
      </c>
      <c r="AT569" s="189" t="s">
        <v>192</v>
      </c>
      <c r="AU569" s="189" t="s">
        <v>84</v>
      </c>
      <c r="AY569" s="18" t="s">
        <v>189</v>
      </c>
      <c r="BE569" s="190">
        <f>IF(O569="základní",K569,0)</f>
        <v>0</v>
      </c>
      <c r="BF569" s="190">
        <f>IF(O569="snížená",K569,0)</f>
        <v>0</v>
      </c>
      <c r="BG569" s="190">
        <f>IF(O569="zákl. přenesená",K569,0)</f>
        <v>0</v>
      </c>
      <c r="BH569" s="190">
        <f>IF(O569="sníž. přenesená",K569,0)</f>
        <v>0</v>
      </c>
      <c r="BI569" s="190">
        <f>IF(O569="nulová",K569,0)</f>
        <v>0</v>
      </c>
      <c r="BJ569" s="18" t="s">
        <v>82</v>
      </c>
      <c r="BK569" s="190">
        <f>ROUND(P569*H569,2)</f>
        <v>0</v>
      </c>
      <c r="BL569" s="18" t="s">
        <v>1464</v>
      </c>
      <c r="BM569" s="189" t="s">
        <v>1851</v>
      </c>
    </row>
    <row r="570" spans="1:65" s="2" customFormat="1" ht="11.25">
      <c r="A570" s="35"/>
      <c r="B570" s="36"/>
      <c r="C570" s="37"/>
      <c r="D570" s="191" t="s">
        <v>199</v>
      </c>
      <c r="E570" s="37"/>
      <c r="F570" s="192" t="s">
        <v>1544</v>
      </c>
      <c r="G570" s="37"/>
      <c r="H570" s="37"/>
      <c r="I570" s="193"/>
      <c r="J570" s="193"/>
      <c r="K570" s="37"/>
      <c r="L570" s="37"/>
      <c r="M570" s="40"/>
      <c r="N570" s="194"/>
      <c r="O570" s="195"/>
      <c r="P570" s="65"/>
      <c r="Q570" s="65"/>
      <c r="R570" s="65"/>
      <c r="S570" s="65"/>
      <c r="T570" s="65"/>
      <c r="U570" s="65"/>
      <c r="V570" s="65"/>
      <c r="W570" s="65"/>
      <c r="X570" s="66"/>
      <c r="Y570" s="35"/>
      <c r="Z570" s="35"/>
      <c r="AA570" s="35"/>
      <c r="AB570" s="35"/>
      <c r="AC570" s="35"/>
      <c r="AD570" s="35"/>
      <c r="AE570" s="35"/>
      <c r="AT570" s="18" t="s">
        <v>199</v>
      </c>
      <c r="AU570" s="18" t="s">
        <v>84</v>
      </c>
    </row>
    <row r="571" spans="1:65" s="2" customFormat="1" ht="11.25">
      <c r="A571" s="35"/>
      <c r="B571" s="36"/>
      <c r="C571" s="37"/>
      <c r="D571" s="196" t="s">
        <v>201</v>
      </c>
      <c r="E571" s="37"/>
      <c r="F571" s="197" t="s">
        <v>1852</v>
      </c>
      <c r="G571" s="37"/>
      <c r="H571" s="37"/>
      <c r="I571" s="193"/>
      <c r="J571" s="193"/>
      <c r="K571" s="37"/>
      <c r="L571" s="37"/>
      <c r="M571" s="40"/>
      <c r="N571" s="241"/>
      <c r="O571" s="242"/>
      <c r="P571" s="243"/>
      <c r="Q571" s="243"/>
      <c r="R571" s="243"/>
      <c r="S571" s="243"/>
      <c r="T571" s="243"/>
      <c r="U571" s="243"/>
      <c r="V571" s="243"/>
      <c r="W571" s="243"/>
      <c r="X571" s="244"/>
      <c r="Y571" s="35"/>
      <c r="Z571" s="35"/>
      <c r="AA571" s="35"/>
      <c r="AB571" s="35"/>
      <c r="AC571" s="35"/>
      <c r="AD571" s="35"/>
      <c r="AE571" s="35"/>
      <c r="AT571" s="18" t="s">
        <v>201</v>
      </c>
      <c r="AU571" s="18" t="s">
        <v>84</v>
      </c>
    </row>
    <row r="572" spans="1:65" s="2" customFormat="1" ht="6.95" customHeight="1">
      <c r="A572" s="35"/>
      <c r="B572" s="48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0"/>
      <c r="N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</sheetData>
  <sheetProtection algorithmName="SHA-512" hashValue="VIQXWr7uDsYY0/x/rJYzi9boKrWqE7q7YyIutRP4BC07+SnPYl9YHnM3ts42UyXOHt/yEInJAuVrm7o3CwBqRg==" saltValue="dJZRl14G42aypjBr/FR2DmzRgVkkufww/hU3QmsyUZshqr1MHFbAxrp3wERbjYYhKbyi/XzaKpQn/c7gnSXmoQ==" spinCount="100000" sheet="1" objects="1" scenarios="1" formatColumns="0" formatRows="0" autoFilter="0"/>
  <autoFilter ref="C90:L571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19" r:id="rId3"/>
    <hyperlink ref="F131" r:id="rId4"/>
    <hyperlink ref="F143" r:id="rId5"/>
    <hyperlink ref="F161" r:id="rId6"/>
    <hyperlink ref="F167" r:id="rId7"/>
    <hyperlink ref="F173" r:id="rId8"/>
    <hyperlink ref="F179" r:id="rId9"/>
    <hyperlink ref="F191" r:id="rId10"/>
    <hyperlink ref="F197" r:id="rId11"/>
    <hyperlink ref="F215" r:id="rId12"/>
    <hyperlink ref="F227" r:id="rId13"/>
    <hyperlink ref="F263" r:id="rId14"/>
    <hyperlink ref="F275" r:id="rId15"/>
    <hyperlink ref="F287" r:id="rId16"/>
    <hyperlink ref="F305" r:id="rId17"/>
    <hyperlink ref="F317" r:id="rId18"/>
    <hyperlink ref="F330" r:id="rId19"/>
    <hyperlink ref="F348" r:id="rId20"/>
    <hyperlink ref="F360" r:id="rId21"/>
    <hyperlink ref="F372" r:id="rId22"/>
    <hyperlink ref="F396" r:id="rId23"/>
    <hyperlink ref="F408" r:id="rId24"/>
    <hyperlink ref="F420" r:id="rId25"/>
    <hyperlink ref="F432" r:id="rId26"/>
    <hyperlink ref="F444" r:id="rId27"/>
    <hyperlink ref="F458" r:id="rId28"/>
    <hyperlink ref="F467" r:id="rId29"/>
    <hyperlink ref="F471" r:id="rId30"/>
    <hyperlink ref="F475" r:id="rId31"/>
    <hyperlink ref="F478" r:id="rId32"/>
    <hyperlink ref="F484" r:id="rId33"/>
    <hyperlink ref="F487" r:id="rId34"/>
    <hyperlink ref="F490" r:id="rId35"/>
    <hyperlink ref="F493" r:id="rId36"/>
    <hyperlink ref="F497" r:id="rId37"/>
    <hyperlink ref="F500" r:id="rId38"/>
    <hyperlink ref="F505" r:id="rId39"/>
    <hyperlink ref="F508" r:id="rId40"/>
    <hyperlink ref="F511" r:id="rId41"/>
    <hyperlink ref="F514" r:id="rId42"/>
    <hyperlink ref="F517" r:id="rId43"/>
    <hyperlink ref="F520" r:id="rId44"/>
    <hyperlink ref="F523" r:id="rId45"/>
    <hyperlink ref="F528" r:id="rId46"/>
    <hyperlink ref="F533" r:id="rId47"/>
    <hyperlink ref="F536" r:id="rId48"/>
    <hyperlink ref="F539" r:id="rId49"/>
    <hyperlink ref="F542" r:id="rId50"/>
    <hyperlink ref="F545" r:id="rId51"/>
    <hyperlink ref="F548" r:id="rId52"/>
    <hyperlink ref="F551" r:id="rId53"/>
    <hyperlink ref="F554" r:id="rId54"/>
    <hyperlink ref="F557" r:id="rId55"/>
    <hyperlink ref="F561" r:id="rId56"/>
    <hyperlink ref="F564" r:id="rId57"/>
    <hyperlink ref="F568" r:id="rId58"/>
    <hyperlink ref="F571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1853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ROUND((SUM(BE91:BE367)),  2)</f>
        <v>0</v>
      </c>
      <c r="G35" s="35"/>
      <c r="H35" s="35"/>
      <c r="I35" s="120">
        <v>0.21</v>
      </c>
      <c r="J35" s="35"/>
      <c r="K35" s="115">
        <f>ROUND(((SUM(BE91:BE367))*I35),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ROUND((SUM(BF91:BF367)),  2)</f>
        <v>0</v>
      </c>
      <c r="G36" s="35"/>
      <c r="H36" s="35"/>
      <c r="I36" s="120">
        <v>0.15</v>
      </c>
      <c r="J36" s="35"/>
      <c r="K36" s="115">
        <f>ROUND(((SUM(BF91:BF367))*I36),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ROUND((SUM(BG91:BG367)),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ROUND((SUM(BH91:BH367)),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ROUND((SUM(BI91:BI367)),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15 - elektroinstalace místnost č. 4 (307)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Q244</f>
        <v>0</v>
      </c>
      <c r="J64" s="146">
        <f>R244</f>
        <v>0</v>
      </c>
      <c r="K64" s="146">
        <f>K244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Q298</f>
        <v>0</v>
      </c>
      <c r="J65" s="146">
        <f>R298</f>
        <v>0</v>
      </c>
      <c r="K65" s="146">
        <f>K298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Q299</f>
        <v>0</v>
      </c>
      <c r="J66" s="146">
        <f>R299</f>
        <v>0</v>
      </c>
      <c r="K66" s="146">
        <f>K299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Q307</f>
        <v>0</v>
      </c>
      <c r="J67" s="140">
        <f>R307</f>
        <v>0</v>
      </c>
      <c r="K67" s="140">
        <f>K307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Q308</f>
        <v>0</v>
      </c>
      <c r="J68" s="146">
        <f>R308</f>
        <v>0</v>
      </c>
      <c r="K68" s="146">
        <f>K308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Q317</f>
        <v>0</v>
      </c>
      <c r="J69" s="146">
        <f>R317</f>
        <v>0</v>
      </c>
      <c r="K69" s="146">
        <f>K317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Q334</f>
        <v>0</v>
      </c>
      <c r="J70" s="140">
        <f>R334</f>
        <v>0</v>
      </c>
      <c r="K70" s="140">
        <f>K334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Q335</f>
        <v>0</v>
      </c>
      <c r="J71" s="146">
        <f>R335</f>
        <v>0</v>
      </c>
      <c r="K71" s="146">
        <f>K335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15 - elektroinstalace místnost č. 4 (307)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Q92+Q307+Q334</f>
        <v>0</v>
      </c>
      <c r="R91" s="156">
        <f>R92+R307+R334</f>
        <v>0</v>
      </c>
      <c r="S91" s="73"/>
      <c r="T91" s="157">
        <f>T92+T307+T334</f>
        <v>0</v>
      </c>
      <c r="U91" s="73"/>
      <c r="V91" s="157">
        <f>V92+V307+V334</f>
        <v>1.0106999999999998E-2</v>
      </c>
      <c r="W91" s="73"/>
      <c r="X91" s="158">
        <f>X92+X307+X334</f>
        <v>0.12705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BK92+BK307+BK334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Q93+Q244+Q298</f>
        <v>0</v>
      </c>
      <c r="R92" s="169">
        <f>R93+R244+R298</f>
        <v>0</v>
      </c>
      <c r="S92" s="168"/>
      <c r="T92" s="170">
        <f>T93+T244+T298</f>
        <v>0</v>
      </c>
      <c r="U92" s="168"/>
      <c r="V92" s="170">
        <f>V93+V244+V298</f>
        <v>0</v>
      </c>
      <c r="W92" s="168"/>
      <c r="X92" s="171">
        <f>X93+X244+X298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BK93+BK244+BK298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SUM(Q94:Q243)</f>
        <v>0</v>
      </c>
      <c r="R93" s="169">
        <f>SUM(R94:R243)</f>
        <v>0</v>
      </c>
      <c r="S93" s="168"/>
      <c r="T93" s="170">
        <f>SUM(T94:T243)</f>
        <v>0</v>
      </c>
      <c r="U93" s="168"/>
      <c r="V93" s="170">
        <f>SUM(V94:V243)</f>
        <v>0</v>
      </c>
      <c r="W93" s="168"/>
      <c r="X93" s="171">
        <f>SUM(X94:X243)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SUM(BK94:BK243)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1247</v>
      </c>
      <c r="F99" s="179" t="s">
        <v>1248</v>
      </c>
      <c r="G99" s="180" t="s">
        <v>357</v>
      </c>
      <c r="H99" s="181">
        <v>68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1249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1250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1251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1515</v>
      </c>
      <c r="G103" s="209"/>
      <c r="H103" s="212">
        <v>68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68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1253</v>
      </c>
      <c r="F105" s="233" t="s">
        <v>1254</v>
      </c>
      <c r="G105" s="234" t="s">
        <v>357</v>
      </c>
      <c r="H105" s="235">
        <v>68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1255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1254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1515</v>
      </c>
      <c r="G109" s="209"/>
      <c r="H109" s="212">
        <v>68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68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1256</v>
      </c>
      <c r="F111" s="179" t="s">
        <v>1257</v>
      </c>
      <c r="G111" s="180" t="s">
        <v>357</v>
      </c>
      <c r="H111" s="181">
        <v>43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1258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1259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1260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467</v>
      </c>
      <c r="G115" s="209"/>
      <c r="H115" s="212">
        <v>43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43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1262</v>
      </c>
      <c r="F117" s="233" t="s">
        <v>1263</v>
      </c>
      <c r="G117" s="234" t="s">
        <v>357</v>
      </c>
      <c r="H117" s="235">
        <v>43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1264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1263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467</v>
      </c>
      <c r="G121" s="209"/>
      <c r="H121" s="212">
        <v>43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43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1265</v>
      </c>
      <c r="F123" s="179" t="s">
        <v>1266</v>
      </c>
      <c r="G123" s="180" t="s">
        <v>305</v>
      </c>
      <c r="H123" s="181">
        <v>9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1267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1268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1269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220</v>
      </c>
      <c r="G127" s="209"/>
      <c r="H127" s="212">
        <v>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1270</v>
      </c>
      <c r="F129" s="179" t="s">
        <v>1271</v>
      </c>
      <c r="G129" s="180" t="s">
        <v>305</v>
      </c>
      <c r="H129" s="181">
        <v>2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1272</v>
      </c>
    </row>
    <row r="130" spans="1:65" s="2" customFormat="1" ht="19.5">
      <c r="A130" s="35"/>
      <c r="B130" s="36"/>
      <c r="C130" s="37"/>
      <c r="D130" s="191" t="s">
        <v>199</v>
      </c>
      <c r="E130" s="37"/>
      <c r="F130" s="192" t="s">
        <v>1273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1274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84</v>
      </c>
      <c r="G133" s="209"/>
      <c r="H133" s="212">
        <v>2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2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231" t="s">
        <v>255</v>
      </c>
      <c r="D135" s="231" t="s">
        <v>318</v>
      </c>
      <c r="E135" s="232" t="s">
        <v>1854</v>
      </c>
      <c r="F135" s="233" t="s">
        <v>1855</v>
      </c>
      <c r="G135" s="234" t="s">
        <v>305</v>
      </c>
      <c r="H135" s="235">
        <v>2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1856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1855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1279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84</v>
      </c>
      <c r="G139" s="209"/>
      <c r="H139" s="212">
        <v>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1289</v>
      </c>
      <c r="F141" s="179" t="s">
        <v>1290</v>
      </c>
      <c r="G141" s="180" t="s">
        <v>305</v>
      </c>
      <c r="H141" s="181">
        <v>12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1291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1292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1293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115</v>
      </c>
      <c r="G145" s="209"/>
      <c r="H145" s="212">
        <v>12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12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1294</v>
      </c>
      <c r="F147" s="233" t="s">
        <v>1295</v>
      </c>
      <c r="G147" s="234" t="s">
        <v>1296</v>
      </c>
      <c r="H147" s="235">
        <v>12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1297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1295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115</v>
      </c>
      <c r="G151" s="209"/>
      <c r="H151" s="212">
        <v>12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">
      <c r="A153" s="35"/>
      <c r="B153" s="36"/>
      <c r="C153" s="177" t="s">
        <v>112</v>
      </c>
      <c r="D153" s="177" t="s">
        <v>192</v>
      </c>
      <c r="E153" s="178" t="s">
        <v>1298</v>
      </c>
      <c r="F153" s="179" t="s">
        <v>1299</v>
      </c>
      <c r="G153" s="180" t="s">
        <v>305</v>
      </c>
      <c r="H153" s="181">
        <v>3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1300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1301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1302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222</v>
      </c>
      <c r="G157" s="209"/>
      <c r="H157" s="212">
        <v>3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3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1303</v>
      </c>
      <c r="F159" s="233" t="s">
        <v>1304</v>
      </c>
      <c r="G159" s="234" t="s">
        <v>1296</v>
      </c>
      <c r="H159" s="235">
        <v>3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1305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1304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222</v>
      </c>
      <c r="G163" s="209"/>
      <c r="H163" s="212">
        <v>3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3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1857</v>
      </c>
      <c r="F165" s="179" t="s">
        <v>1858</v>
      </c>
      <c r="G165" s="180" t="s">
        <v>305</v>
      </c>
      <c r="H165" s="181">
        <v>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1859</v>
      </c>
    </row>
    <row r="166" spans="1:65" s="2" customFormat="1" ht="19.5">
      <c r="A166" s="35"/>
      <c r="B166" s="36"/>
      <c r="C166" s="37"/>
      <c r="D166" s="191" t="s">
        <v>199</v>
      </c>
      <c r="E166" s="37"/>
      <c r="F166" s="192" t="s">
        <v>1860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1861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82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1862</v>
      </c>
      <c r="F171" s="233" t="s">
        <v>1863</v>
      </c>
      <c r="G171" s="234" t="s">
        <v>305</v>
      </c>
      <c r="H171" s="235">
        <v>1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1864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1863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82</v>
      </c>
      <c r="G175" s="209"/>
      <c r="H175" s="212">
        <v>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1676</v>
      </c>
      <c r="F177" s="233" t="s">
        <v>1677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1678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1677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1317</v>
      </c>
      <c r="F183" s="233" t="s">
        <v>1318</v>
      </c>
      <c r="G183" s="234" t="s">
        <v>305</v>
      </c>
      <c r="H183" s="235">
        <v>1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1318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82</v>
      </c>
      <c r="G187" s="209"/>
      <c r="H187" s="212">
        <v>1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16.5" customHeight="1">
      <c r="A189" s="35"/>
      <c r="B189" s="36"/>
      <c r="C189" s="231" t="s">
        <v>129</v>
      </c>
      <c r="D189" s="231" t="s">
        <v>318</v>
      </c>
      <c r="E189" s="232" t="s">
        <v>1320</v>
      </c>
      <c r="F189" s="233" t="s">
        <v>1321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1322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1321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1323</v>
      </c>
      <c r="F195" s="233" t="s">
        <v>1324</v>
      </c>
      <c r="G195" s="234" t="s">
        <v>305</v>
      </c>
      <c r="H195" s="235">
        <v>2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1325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1324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1332</v>
      </c>
      <c r="F201" s="233" t="s">
        <v>1333</v>
      </c>
      <c r="G201" s="234" t="s">
        <v>305</v>
      </c>
      <c r="H201" s="235">
        <v>3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1334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1333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222</v>
      </c>
      <c r="G205" s="209"/>
      <c r="H205" s="212">
        <v>3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3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177" t="s">
        <v>138</v>
      </c>
      <c r="D207" s="177" t="s">
        <v>192</v>
      </c>
      <c r="E207" s="178" t="s">
        <v>1335</v>
      </c>
      <c r="F207" s="179" t="s">
        <v>1336</v>
      </c>
      <c r="G207" s="180" t="s">
        <v>305</v>
      </c>
      <c r="H207" s="181">
        <v>20</v>
      </c>
      <c r="I207" s="182"/>
      <c r="J207" s="182"/>
      <c r="K207" s="183">
        <f>ROUND(P207*H207,2)</f>
        <v>0</v>
      </c>
      <c r="L207" s="179" t="s">
        <v>1239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197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1337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1338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1339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138</v>
      </c>
      <c r="G211" s="209"/>
      <c r="H211" s="212">
        <v>20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20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1340</v>
      </c>
      <c r="F213" s="233" t="s">
        <v>1341</v>
      </c>
      <c r="G213" s="234" t="s">
        <v>305</v>
      </c>
      <c r="H213" s="235">
        <v>20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1342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1341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138</v>
      </c>
      <c r="G217" s="209"/>
      <c r="H217" s="212">
        <v>20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20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177" t="s">
        <v>143</v>
      </c>
      <c r="D219" s="177" t="s">
        <v>192</v>
      </c>
      <c r="E219" s="178" t="s">
        <v>1343</v>
      </c>
      <c r="F219" s="179" t="s">
        <v>1344</v>
      </c>
      <c r="G219" s="180" t="s">
        <v>305</v>
      </c>
      <c r="H219" s="181">
        <v>4</v>
      </c>
      <c r="I219" s="182"/>
      <c r="J219" s="182"/>
      <c r="K219" s="183">
        <f>ROUND(P219*H219,2)</f>
        <v>0</v>
      </c>
      <c r="L219" s="179" t="s">
        <v>1239</v>
      </c>
      <c r="M219" s="40"/>
      <c r="N219" s="184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197</v>
      </c>
      <c r="AT219" s="189" t="s">
        <v>192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1345</v>
      </c>
    </row>
    <row r="220" spans="1:65" s="2" customFormat="1" ht="19.5">
      <c r="A220" s="35"/>
      <c r="B220" s="36"/>
      <c r="C220" s="37"/>
      <c r="D220" s="191" t="s">
        <v>199</v>
      </c>
      <c r="E220" s="37"/>
      <c r="F220" s="192" t="s">
        <v>1346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1.25">
      <c r="A221" s="35"/>
      <c r="B221" s="36"/>
      <c r="C221" s="37"/>
      <c r="D221" s="196" t="s">
        <v>201</v>
      </c>
      <c r="E221" s="37"/>
      <c r="F221" s="197" t="s">
        <v>1347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201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197</v>
      </c>
      <c r="G223" s="209"/>
      <c r="H223" s="212">
        <v>4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4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1348</v>
      </c>
      <c r="F225" s="233" t="s">
        <v>1349</v>
      </c>
      <c r="G225" s="234" t="s">
        <v>305</v>
      </c>
      <c r="H225" s="235">
        <v>4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1350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1349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197</v>
      </c>
      <c r="G229" s="209"/>
      <c r="H229" s="212">
        <v>4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4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1351</v>
      </c>
      <c r="F231" s="233" t="s">
        <v>1352</v>
      </c>
      <c r="G231" s="234" t="s">
        <v>1353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1354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1352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24.2" customHeight="1">
      <c r="A237" s="35"/>
      <c r="B237" s="36"/>
      <c r="C237" s="177" t="s">
        <v>354</v>
      </c>
      <c r="D237" s="177" t="s">
        <v>192</v>
      </c>
      <c r="E237" s="178" t="s">
        <v>1355</v>
      </c>
      <c r="F237" s="179" t="s">
        <v>1356</v>
      </c>
      <c r="G237" s="180" t="s">
        <v>1357</v>
      </c>
      <c r="H237" s="181">
        <v>2</v>
      </c>
      <c r="I237" s="182"/>
      <c r="J237" s="182"/>
      <c r="K237" s="183">
        <f>ROUND(P237*H237,2)</f>
        <v>0</v>
      </c>
      <c r="L237" s="179" t="s">
        <v>1239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197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1358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1359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1360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1361</v>
      </c>
      <c r="F240" s="179" t="s">
        <v>1362</v>
      </c>
      <c r="G240" s="180" t="s">
        <v>1357</v>
      </c>
      <c r="H240" s="181">
        <v>8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1363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1362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6.5" customHeight="1">
      <c r="A242" s="35"/>
      <c r="B242" s="36"/>
      <c r="C242" s="231" t="s">
        <v>368</v>
      </c>
      <c r="D242" s="231" t="s">
        <v>318</v>
      </c>
      <c r="E242" s="232" t="s">
        <v>1364</v>
      </c>
      <c r="F242" s="233" t="s">
        <v>1365</v>
      </c>
      <c r="G242" s="234" t="s">
        <v>1353</v>
      </c>
      <c r="H242" s="235">
        <v>1</v>
      </c>
      <c r="I242" s="236"/>
      <c r="J242" s="237"/>
      <c r="K242" s="238">
        <f>ROUND(P242*H242,2)</f>
        <v>0</v>
      </c>
      <c r="L242" s="233" t="s">
        <v>20</v>
      </c>
      <c r="M242" s="239"/>
      <c r="N242" s="240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255</v>
      </c>
      <c r="AT242" s="189" t="s">
        <v>318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197</v>
      </c>
      <c r="BM242" s="189" t="s">
        <v>1366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1365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12" customFormat="1" ht="22.9" customHeight="1">
      <c r="B244" s="160"/>
      <c r="C244" s="161"/>
      <c r="D244" s="162" t="s">
        <v>73</v>
      </c>
      <c r="E244" s="175" t="s">
        <v>1367</v>
      </c>
      <c r="F244" s="175" t="s">
        <v>1368</v>
      </c>
      <c r="G244" s="161"/>
      <c r="H244" s="161"/>
      <c r="I244" s="164"/>
      <c r="J244" s="164"/>
      <c r="K244" s="176">
        <f>BK244</f>
        <v>0</v>
      </c>
      <c r="L244" s="161"/>
      <c r="M244" s="166"/>
      <c r="N244" s="167"/>
      <c r="O244" s="168"/>
      <c r="P244" s="168"/>
      <c r="Q244" s="169">
        <f>SUM(Q245:Q297)</f>
        <v>0</v>
      </c>
      <c r="R244" s="169">
        <f>SUM(R245:R297)</f>
        <v>0</v>
      </c>
      <c r="S244" s="168"/>
      <c r="T244" s="170">
        <f>SUM(T245:T297)</f>
        <v>0</v>
      </c>
      <c r="U244" s="168"/>
      <c r="V244" s="170">
        <f>SUM(V245:V297)</f>
        <v>0</v>
      </c>
      <c r="W244" s="168"/>
      <c r="X244" s="171">
        <f>SUM(X245:X297)</f>
        <v>0</v>
      </c>
      <c r="AR244" s="172" t="s">
        <v>82</v>
      </c>
      <c r="AT244" s="173" t="s">
        <v>73</v>
      </c>
      <c r="AU244" s="173" t="s">
        <v>82</v>
      </c>
      <c r="AY244" s="172" t="s">
        <v>189</v>
      </c>
      <c r="BK244" s="174">
        <f>SUM(BK245:BK297)</f>
        <v>0</v>
      </c>
    </row>
    <row r="245" spans="1:65" s="2" customFormat="1" ht="16.5" customHeight="1">
      <c r="A245" s="35"/>
      <c r="B245" s="36"/>
      <c r="C245" s="231" t="s">
        <v>374</v>
      </c>
      <c r="D245" s="231" t="s">
        <v>318</v>
      </c>
      <c r="E245" s="232" t="s">
        <v>1369</v>
      </c>
      <c r="F245" s="233" t="s">
        <v>1370</v>
      </c>
      <c r="G245" s="234" t="s">
        <v>305</v>
      </c>
      <c r="H245" s="235">
        <v>1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1371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1370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1236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82</v>
      </c>
      <c r="G248" s="209"/>
      <c r="H248" s="212">
        <v>1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5" customFormat="1" ht="11.25">
      <c r="B249" s="219"/>
      <c r="C249" s="220"/>
      <c r="D249" s="191" t="s">
        <v>203</v>
      </c>
      <c r="E249" s="221" t="s">
        <v>20</v>
      </c>
      <c r="F249" s="222" t="s">
        <v>210</v>
      </c>
      <c r="G249" s="220"/>
      <c r="H249" s="223">
        <v>1</v>
      </c>
      <c r="I249" s="224"/>
      <c r="J249" s="224"/>
      <c r="K249" s="220"/>
      <c r="L249" s="220"/>
      <c r="M249" s="225"/>
      <c r="N249" s="226"/>
      <c r="O249" s="227"/>
      <c r="P249" s="227"/>
      <c r="Q249" s="227"/>
      <c r="R249" s="227"/>
      <c r="S249" s="227"/>
      <c r="T249" s="227"/>
      <c r="U249" s="227"/>
      <c r="V249" s="227"/>
      <c r="W249" s="227"/>
      <c r="X249" s="228"/>
      <c r="AT249" s="229" t="s">
        <v>203</v>
      </c>
      <c r="AU249" s="229" t="s">
        <v>84</v>
      </c>
      <c r="AV249" s="15" t="s">
        <v>197</v>
      </c>
      <c r="AW249" s="15" t="s">
        <v>5</v>
      </c>
      <c r="AX249" s="15" t="s">
        <v>82</v>
      </c>
      <c r="AY249" s="229" t="s">
        <v>189</v>
      </c>
    </row>
    <row r="250" spans="1:65" s="2" customFormat="1" ht="24.2" customHeight="1">
      <c r="A250" s="35"/>
      <c r="B250" s="36"/>
      <c r="C250" s="177" t="s">
        <v>382</v>
      </c>
      <c r="D250" s="177" t="s">
        <v>192</v>
      </c>
      <c r="E250" s="178" t="s">
        <v>1372</v>
      </c>
      <c r="F250" s="179" t="s">
        <v>1373</v>
      </c>
      <c r="G250" s="180" t="s">
        <v>357</v>
      </c>
      <c r="H250" s="181">
        <v>13</v>
      </c>
      <c r="I250" s="182"/>
      <c r="J250" s="182"/>
      <c r="K250" s="183">
        <f>ROUND(P250*H250,2)</f>
        <v>0</v>
      </c>
      <c r="L250" s="179" t="s">
        <v>1239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1374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1375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1376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118</v>
      </c>
      <c r="G254" s="209"/>
      <c r="H254" s="212">
        <v>13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13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21.75" customHeight="1">
      <c r="A256" s="35"/>
      <c r="B256" s="36"/>
      <c r="C256" s="231" t="s">
        <v>388</v>
      </c>
      <c r="D256" s="231" t="s">
        <v>318</v>
      </c>
      <c r="E256" s="232" t="s">
        <v>1381</v>
      </c>
      <c r="F256" s="233" t="s">
        <v>1382</v>
      </c>
      <c r="G256" s="234" t="s">
        <v>357</v>
      </c>
      <c r="H256" s="235">
        <v>13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1383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1382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118</v>
      </c>
      <c r="G260" s="209"/>
      <c r="H260" s="212">
        <v>13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13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24.2" customHeight="1">
      <c r="A262" s="35"/>
      <c r="B262" s="36"/>
      <c r="C262" s="177" t="s">
        <v>394</v>
      </c>
      <c r="D262" s="177" t="s">
        <v>192</v>
      </c>
      <c r="E262" s="178" t="s">
        <v>1384</v>
      </c>
      <c r="F262" s="179" t="s">
        <v>1385</v>
      </c>
      <c r="G262" s="180" t="s">
        <v>357</v>
      </c>
      <c r="H262" s="181">
        <v>61</v>
      </c>
      <c r="I262" s="182"/>
      <c r="J262" s="182"/>
      <c r="K262" s="183">
        <f>ROUND(P262*H262,2)</f>
        <v>0</v>
      </c>
      <c r="L262" s="179" t="s">
        <v>1239</v>
      </c>
      <c r="M262" s="40"/>
      <c r="N262" s="184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197</v>
      </c>
      <c r="AT262" s="189" t="s">
        <v>192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1386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1387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1.25">
      <c r="A264" s="35"/>
      <c r="B264" s="36"/>
      <c r="C264" s="37"/>
      <c r="D264" s="196" t="s">
        <v>201</v>
      </c>
      <c r="E264" s="37"/>
      <c r="F264" s="197" t="s">
        <v>1388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201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1474</v>
      </c>
      <c r="G266" s="209"/>
      <c r="H266" s="212">
        <v>61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61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321</v>
      </c>
      <c r="D268" s="231" t="s">
        <v>318</v>
      </c>
      <c r="E268" s="232" t="s">
        <v>1389</v>
      </c>
      <c r="F268" s="233" t="s">
        <v>1390</v>
      </c>
      <c r="G268" s="234" t="s">
        <v>357</v>
      </c>
      <c r="H268" s="235">
        <v>61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1391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1390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1246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1474</v>
      </c>
      <c r="G272" s="209"/>
      <c r="H272" s="212">
        <v>61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61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24.2" customHeight="1">
      <c r="A274" s="35"/>
      <c r="B274" s="36"/>
      <c r="C274" s="177" t="s">
        <v>405</v>
      </c>
      <c r="D274" s="177" t="s">
        <v>192</v>
      </c>
      <c r="E274" s="178" t="s">
        <v>1392</v>
      </c>
      <c r="F274" s="179" t="s">
        <v>1393</v>
      </c>
      <c r="G274" s="180" t="s">
        <v>305</v>
      </c>
      <c r="H274" s="181">
        <v>3</v>
      </c>
      <c r="I274" s="182"/>
      <c r="J274" s="182"/>
      <c r="K274" s="183">
        <f>ROUND(P274*H274,2)</f>
        <v>0</v>
      </c>
      <c r="L274" s="179" t="s">
        <v>1239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1394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1395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1396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222</v>
      </c>
      <c r="G278" s="209"/>
      <c r="H278" s="212">
        <v>3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3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16.5" customHeight="1">
      <c r="A280" s="35"/>
      <c r="B280" s="36"/>
      <c r="C280" s="231" t="s">
        <v>411</v>
      </c>
      <c r="D280" s="231" t="s">
        <v>318</v>
      </c>
      <c r="E280" s="232" t="s">
        <v>1397</v>
      </c>
      <c r="F280" s="233" t="s">
        <v>1398</v>
      </c>
      <c r="G280" s="234" t="s">
        <v>305</v>
      </c>
      <c r="H280" s="235">
        <v>3</v>
      </c>
      <c r="I280" s="236"/>
      <c r="J280" s="237"/>
      <c r="K280" s="238">
        <f>ROUND(P280*H280,2)</f>
        <v>0</v>
      </c>
      <c r="L280" s="233" t="s">
        <v>20</v>
      </c>
      <c r="M280" s="239"/>
      <c r="N280" s="240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255</v>
      </c>
      <c r="AT280" s="189" t="s">
        <v>318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1399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1398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9.5">
      <c r="A282" s="35"/>
      <c r="B282" s="36"/>
      <c r="C282" s="37"/>
      <c r="D282" s="191" t="s">
        <v>569</v>
      </c>
      <c r="E282" s="37"/>
      <c r="F282" s="245" t="s">
        <v>1279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569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222</v>
      </c>
      <c r="G284" s="209"/>
      <c r="H284" s="212">
        <v>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3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16.5" customHeight="1">
      <c r="A286" s="35"/>
      <c r="B286" s="36"/>
      <c r="C286" s="231" t="s">
        <v>417</v>
      </c>
      <c r="D286" s="231" t="s">
        <v>318</v>
      </c>
      <c r="E286" s="232" t="s">
        <v>1400</v>
      </c>
      <c r="F286" s="233" t="s">
        <v>1401</v>
      </c>
      <c r="G286" s="234" t="s">
        <v>305</v>
      </c>
      <c r="H286" s="235">
        <v>3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1402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1401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1279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222</v>
      </c>
      <c r="G290" s="209"/>
      <c r="H290" s="212">
        <v>3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3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16.5" customHeight="1">
      <c r="A292" s="35"/>
      <c r="B292" s="36"/>
      <c r="C292" s="231" t="s">
        <v>423</v>
      </c>
      <c r="D292" s="231" t="s">
        <v>318</v>
      </c>
      <c r="E292" s="232" t="s">
        <v>1403</v>
      </c>
      <c r="F292" s="233" t="s">
        <v>1404</v>
      </c>
      <c r="G292" s="234" t="s">
        <v>305</v>
      </c>
      <c r="H292" s="235">
        <v>3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1405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1404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1279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222</v>
      </c>
      <c r="G296" s="209"/>
      <c r="H296" s="212">
        <v>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12" customFormat="1" ht="22.9" customHeight="1">
      <c r="B298" s="160"/>
      <c r="C298" s="161"/>
      <c r="D298" s="162" t="s">
        <v>73</v>
      </c>
      <c r="E298" s="175" t="s">
        <v>1418</v>
      </c>
      <c r="F298" s="175" t="s">
        <v>1419</v>
      </c>
      <c r="G298" s="161"/>
      <c r="H298" s="161"/>
      <c r="I298" s="164"/>
      <c r="J298" s="164"/>
      <c r="K298" s="176">
        <f>BK298</f>
        <v>0</v>
      </c>
      <c r="L298" s="161"/>
      <c r="M298" s="166"/>
      <c r="N298" s="167"/>
      <c r="O298" s="168"/>
      <c r="P298" s="168"/>
      <c r="Q298" s="169">
        <f>Q299</f>
        <v>0</v>
      </c>
      <c r="R298" s="169">
        <f>R299</f>
        <v>0</v>
      </c>
      <c r="S298" s="168"/>
      <c r="T298" s="170">
        <f>T299</f>
        <v>0</v>
      </c>
      <c r="U298" s="168"/>
      <c r="V298" s="170">
        <f>V299</f>
        <v>0</v>
      </c>
      <c r="W298" s="168"/>
      <c r="X298" s="171">
        <f>X299</f>
        <v>0</v>
      </c>
      <c r="AR298" s="172" t="s">
        <v>233</v>
      </c>
      <c r="AT298" s="173" t="s">
        <v>73</v>
      </c>
      <c r="AU298" s="173" t="s">
        <v>82</v>
      </c>
      <c r="AY298" s="172" t="s">
        <v>189</v>
      </c>
      <c r="BK298" s="174">
        <f>BK299</f>
        <v>0</v>
      </c>
    </row>
    <row r="299" spans="1:65" s="12" customFormat="1" ht="20.85" customHeight="1">
      <c r="B299" s="160"/>
      <c r="C299" s="161"/>
      <c r="D299" s="162" t="s">
        <v>73</v>
      </c>
      <c r="E299" s="175" t="s">
        <v>539</v>
      </c>
      <c r="F299" s="175" t="s">
        <v>540</v>
      </c>
      <c r="G299" s="161"/>
      <c r="H299" s="161"/>
      <c r="I299" s="164"/>
      <c r="J299" s="164"/>
      <c r="K299" s="176">
        <f>BK299</f>
        <v>0</v>
      </c>
      <c r="L299" s="161"/>
      <c r="M299" s="166"/>
      <c r="N299" s="167"/>
      <c r="O299" s="168"/>
      <c r="P299" s="168"/>
      <c r="Q299" s="169">
        <f>SUM(Q300:Q306)</f>
        <v>0</v>
      </c>
      <c r="R299" s="169">
        <f>SUM(R300:R306)</f>
        <v>0</v>
      </c>
      <c r="S299" s="168"/>
      <c r="T299" s="170">
        <f>SUM(T300:T306)</f>
        <v>0</v>
      </c>
      <c r="U299" s="168"/>
      <c r="V299" s="170">
        <f>SUM(V300:V306)</f>
        <v>0</v>
      </c>
      <c r="W299" s="168"/>
      <c r="X299" s="171">
        <f>SUM(X300:X306)</f>
        <v>0</v>
      </c>
      <c r="AR299" s="172" t="s">
        <v>233</v>
      </c>
      <c r="AT299" s="173" t="s">
        <v>73</v>
      </c>
      <c r="AU299" s="173" t="s">
        <v>84</v>
      </c>
      <c r="AY299" s="172" t="s">
        <v>189</v>
      </c>
      <c r="BK299" s="174">
        <f>SUM(BK300:BK306)</f>
        <v>0</v>
      </c>
    </row>
    <row r="300" spans="1:65" s="2" customFormat="1" ht="24.2" customHeight="1">
      <c r="A300" s="35"/>
      <c r="B300" s="36"/>
      <c r="C300" s="177" t="s">
        <v>431</v>
      </c>
      <c r="D300" s="177" t="s">
        <v>192</v>
      </c>
      <c r="E300" s="178" t="s">
        <v>1420</v>
      </c>
      <c r="F300" s="179" t="s">
        <v>1421</v>
      </c>
      <c r="G300" s="180" t="s">
        <v>305</v>
      </c>
      <c r="H300" s="181">
        <v>1</v>
      </c>
      <c r="I300" s="182"/>
      <c r="J300" s="182"/>
      <c r="K300" s="183">
        <f>ROUND(P300*H300,2)</f>
        <v>0</v>
      </c>
      <c r="L300" s="179" t="s">
        <v>1239</v>
      </c>
      <c r="M300" s="40"/>
      <c r="N300" s="184" t="s">
        <v>20</v>
      </c>
      <c r="O300" s="185" t="s">
        <v>43</v>
      </c>
      <c r="P300" s="186">
        <f>I300+J300</f>
        <v>0</v>
      </c>
      <c r="Q300" s="186">
        <f>ROUND(I300*H300,2)</f>
        <v>0</v>
      </c>
      <c r="R300" s="186">
        <f>ROUND(J300*H300,2)</f>
        <v>0</v>
      </c>
      <c r="S300" s="65"/>
      <c r="T300" s="187">
        <f>S300*H300</f>
        <v>0</v>
      </c>
      <c r="U300" s="187">
        <v>0</v>
      </c>
      <c r="V300" s="187">
        <f>U300*H300</f>
        <v>0</v>
      </c>
      <c r="W300" s="187">
        <v>0</v>
      </c>
      <c r="X300" s="188">
        <f>W300*H300</f>
        <v>0</v>
      </c>
      <c r="Y300" s="35"/>
      <c r="Z300" s="35"/>
      <c r="AA300" s="35"/>
      <c r="AB300" s="35"/>
      <c r="AC300" s="35"/>
      <c r="AD300" s="35"/>
      <c r="AE300" s="35"/>
      <c r="AR300" s="189" t="s">
        <v>197</v>
      </c>
      <c r="AT300" s="189" t="s">
        <v>192</v>
      </c>
      <c r="AU300" s="189" t="s">
        <v>222</v>
      </c>
      <c r="AY300" s="18" t="s">
        <v>189</v>
      </c>
      <c r="BE300" s="190">
        <f>IF(O300="základní",K300,0)</f>
        <v>0</v>
      </c>
      <c r="BF300" s="190">
        <f>IF(O300="snížená",K300,0)</f>
        <v>0</v>
      </c>
      <c r="BG300" s="190">
        <f>IF(O300="zákl. přenesená",K300,0)</f>
        <v>0</v>
      </c>
      <c r="BH300" s="190">
        <f>IF(O300="sníž. přenesená",K300,0)</f>
        <v>0</v>
      </c>
      <c r="BI300" s="190">
        <f>IF(O300="nulová",K300,0)</f>
        <v>0</v>
      </c>
      <c r="BJ300" s="18" t="s">
        <v>82</v>
      </c>
      <c r="BK300" s="190">
        <f>ROUND(P300*H300,2)</f>
        <v>0</v>
      </c>
      <c r="BL300" s="18" t="s">
        <v>197</v>
      </c>
      <c r="BM300" s="189" t="s">
        <v>1865</v>
      </c>
    </row>
    <row r="301" spans="1:65" s="2" customFormat="1" ht="19.5">
      <c r="A301" s="35"/>
      <c r="B301" s="36"/>
      <c r="C301" s="37"/>
      <c r="D301" s="191" t="s">
        <v>199</v>
      </c>
      <c r="E301" s="37"/>
      <c r="F301" s="192" t="s">
        <v>1423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199</v>
      </c>
      <c r="AU301" s="18" t="s">
        <v>222</v>
      </c>
    </row>
    <row r="302" spans="1:65" s="2" customFormat="1" ht="11.25">
      <c r="A302" s="35"/>
      <c r="B302" s="36"/>
      <c r="C302" s="37"/>
      <c r="D302" s="196" t="s">
        <v>201</v>
      </c>
      <c r="E302" s="37"/>
      <c r="F302" s="197" t="s">
        <v>1424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201</v>
      </c>
      <c r="AU302" s="18" t="s">
        <v>222</v>
      </c>
    </row>
    <row r="303" spans="1:65" s="2" customFormat="1" ht="16.5" customHeight="1">
      <c r="A303" s="35"/>
      <c r="B303" s="36"/>
      <c r="C303" s="177" t="s">
        <v>439</v>
      </c>
      <c r="D303" s="177" t="s">
        <v>192</v>
      </c>
      <c r="E303" s="178" t="s">
        <v>1425</v>
      </c>
      <c r="F303" s="179" t="s">
        <v>1426</v>
      </c>
      <c r="G303" s="180" t="s">
        <v>1353</v>
      </c>
      <c r="H303" s="181">
        <v>1</v>
      </c>
      <c r="I303" s="182"/>
      <c r="J303" s="182"/>
      <c r="K303" s="183">
        <f>ROUND(P303*H303,2)</f>
        <v>0</v>
      </c>
      <c r="L303" s="179" t="s">
        <v>20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222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1427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1426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222</v>
      </c>
    </row>
    <row r="305" spans="1:65" s="2" customFormat="1" ht="16.5" customHeight="1">
      <c r="A305" s="35"/>
      <c r="B305" s="36"/>
      <c r="C305" s="177" t="s">
        <v>445</v>
      </c>
      <c r="D305" s="177" t="s">
        <v>192</v>
      </c>
      <c r="E305" s="178" t="s">
        <v>1428</v>
      </c>
      <c r="F305" s="179" t="s">
        <v>1429</v>
      </c>
      <c r="G305" s="180" t="s">
        <v>297</v>
      </c>
      <c r="H305" s="230"/>
      <c r="I305" s="182"/>
      <c r="J305" s="182"/>
      <c r="K305" s="183">
        <f>ROUND(P305*H305,2)</f>
        <v>0</v>
      </c>
      <c r="L305" s="179" t="s">
        <v>20</v>
      </c>
      <c r="M305" s="40"/>
      <c r="N305" s="184" t="s">
        <v>20</v>
      </c>
      <c r="O305" s="185" t="s">
        <v>43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197</v>
      </c>
      <c r="AT305" s="189" t="s">
        <v>192</v>
      </c>
      <c r="AU305" s="189" t="s">
        <v>222</v>
      </c>
      <c r="AY305" s="18" t="s">
        <v>189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82</v>
      </c>
      <c r="BK305" s="190">
        <f>ROUND(P305*H305,2)</f>
        <v>0</v>
      </c>
      <c r="BL305" s="18" t="s">
        <v>197</v>
      </c>
      <c r="BM305" s="189" t="s">
        <v>1430</v>
      </c>
    </row>
    <row r="306" spans="1:65" s="2" customFormat="1" ht="11.25">
      <c r="A306" s="35"/>
      <c r="B306" s="36"/>
      <c r="C306" s="37"/>
      <c r="D306" s="191" t="s">
        <v>199</v>
      </c>
      <c r="E306" s="37"/>
      <c r="F306" s="192" t="s">
        <v>1429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199</v>
      </c>
      <c r="AU306" s="18" t="s">
        <v>222</v>
      </c>
    </row>
    <row r="307" spans="1:65" s="12" customFormat="1" ht="25.9" customHeight="1">
      <c r="B307" s="160"/>
      <c r="C307" s="161"/>
      <c r="D307" s="162" t="s">
        <v>73</v>
      </c>
      <c r="E307" s="163" t="s">
        <v>187</v>
      </c>
      <c r="F307" s="163" t="s">
        <v>188</v>
      </c>
      <c r="G307" s="161"/>
      <c r="H307" s="161"/>
      <c r="I307" s="164"/>
      <c r="J307" s="164"/>
      <c r="K307" s="165">
        <f>BK307</f>
        <v>0</v>
      </c>
      <c r="L307" s="161"/>
      <c r="M307" s="166"/>
      <c r="N307" s="167"/>
      <c r="O307" s="168"/>
      <c r="P307" s="168"/>
      <c r="Q307" s="169">
        <f>Q308+Q317</f>
        <v>0</v>
      </c>
      <c r="R307" s="169">
        <f>R308+R317</f>
        <v>0</v>
      </c>
      <c r="S307" s="168"/>
      <c r="T307" s="170">
        <f>T308+T317</f>
        <v>0</v>
      </c>
      <c r="U307" s="168"/>
      <c r="V307" s="170">
        <f>V308+V317</f>
        <v>2.6999999999999999E-5</v>
      </c>
      <c r="W307" s="168"/>
      <c r="X307" s="171">
        <f>X308+X317</f>
        <v>1.0499999999999999E-3</v>
      </c>
      <c r="AR307" s="172" t="s">
        <v>82</v>
      </c>
      <c r="AT307" s="173" t="s">
        <v>73</v>
      </c>
      <c r="AU307" s="173" t="s">
        <v>74</v>
      </c>
      <c r="AY307" s="172" t="s">
        <v>189</v>
      </c>
      <c r="BK307" s="174">
        <f>BK308+BK317</f>
        <v>0</v>
      </c>
    </row>
    <row r="308" spans="1:65" s="12" customFormat="1" ht="22.9" customHeight="1">
      <c r="B308" s="160"/>
      <c r="C308" s="161"/>
      <c r="D308" s="162" t="s">
        <v>73</v>
      </c>
      <c r="E308" s="175" t="s">
        <v>220</v>
      </c>
      <c r="F308" s="175" t="s">
        <v>221</v>
      </c>
      <c r="G308" s="161"/>
      <c r="H308" s="161"/>
      <c r="I308" s="164"/>
      <c r="J308" s="164"/>
      <c r="K308" s="176">
        <f>BK308</f>
        <v>0</v>
      </c>
      <c r="L308" s="161"/>
      <c r="M308" s="166"/>
      <c r="N308" s="167"/>
      <c r="O308" s="168"/>
      <c r="P308" s="168"/>
      <c r="Q308" s="169">
        <f>SUM(Q309:Q316)</f>
        <v>0</v>
      </c>
      <c r="R308" s="169">
        <f>SUM(R309:R316)</f>
        <v>0</v>
      </c>
      <c r="S308" s="168"/>
      <c r="T308" s="170">
        <f>SUM(T309:T316)</f>
        <v>0</v>
      </c>
      <c r="U308" s="168"/>
      <c r="V308" s="170">
        <f>SUM(V309:V316)</f>
        <v>2.6999999999999999E-5</v>
      </c>
      <c r="W308" s="168"/>
      <c r="X308" s="171">
        <f>SUM(X309:X316)</f>
        <v>1.0499999999999999E-3</v>
      </c>
      <c r="AR308" s="172" t="s">
        <v>82</v>
      </c>
      <c r="AT308" s="173" t="s">
        <v>73</v>
      </c>
      <c r="AU308" s="173" t="s">
        <v>82</v>
      </c>
      <c r="AY308" s="172" t="s">
        <v>189</v>
      </c>
      <c r="BK308" s="174">
        <f>SUM(BK309:BK316)</f>
        <v>0</v>
      </c>
    </row>
    <row r="309" spans="1:65" s="2" customFormat="1" ht="24.2" customHeight="1">
      <c r="A309" s="35"/>
      <c r="B309" s="36"/>
      <c r="C309" s="177" t="s">
        <v>451</v>
      </c>
      <c r="D309" s="177" t="s">
        <v>192</v>
      </c>
      <c r="E309" s="178" t="s">
        <v>1431</v>
      </c>
      <c r="F309" s="179" t="s">
        <v>1432</v>
      </c>
      <c r="G309" s="180" t="s">
        <v>357</v>
      </c>
      <c r="H309" s="181">
        <v>0.45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2.0000000000000002E-5</v>
      </c>
      <c r="V309" s="187">
        <f>U309*H309</f>
        <v>9.0000000000000002E-6</v>
      </c>
      <c r="W309" s="187">
        <v>1E-3</v>
      </c>
      <c r="X309" s="188">
        <f>W309*H309</f>
        <v>4.5000000000000004E-4</v>
      </c>
      <c r="Y309" s="35"/>
      <c r="Z309" s="35"/>
      <c r="AA309" s="35"/>
      <c r="AB309" s="35"/>
      <c r="AC309" s="35"/>
      <c r="AD309" s="35"/>
      <c r="AE309" s="35"/>
      <c r="AR309" s="189" t="s">
        <v>197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1866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1434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1435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14" customFormat="1" ht="11.25">
      <c r="B312" s="208"/>
      <c r="C312" s="209"/>
      <c r="D312" s="191" t="s">
        <v>203</v>
      </c>
      <c r="E312" s="210" t="s">
        <v>20</v>
      </c>
      <c r="F312" s="211" t="s">
        <v>1867</v>
      </c>
      <c r="G312" s="209"/>
      <c r="H312" s="212">
        <v>0.45</v>
      </c>
      <c r="I312" s="213"/>
      <c r="J312" s="213"/>
      <c r="K312" s="209"/>
      <c r="L312" s="209"/>
      <c r="M312" s="214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7"/>
      <c r="AT312" s="218" t="s">
        <v>203</v>
      </c>
      <c r="AU312" s="218" t="s">
        <v>84</v>
      </c>
      <c r="AV312" s="14" t="s">
        <v>84</v>
      </c>
      <c r="AW312" s="14" t="s">
        <v>5</v>
      </c>
      <c r="AX312" s="14" t="s">
        <v>82</v>
      </c>
      <c r="AY312" s="218" t="s">
        <v>189</v>
      </c>
    </row>
    <row r="313" spans="1:65" s="2" customFormat="1" ht="24.2" customHeight="1">
      <c r="A313" s="35"/>
      <c r="B313" s="36"/>
      <c r="C313" s="177" t="s">
        <v>459</v>
      </c>
      <c r="D313" s="177" t="s">
        <v>192</v>
      </c>
      <c r="E313" s="178" t="s">
        <v>1442</v>
      </c>
      <c r="F313" s="179" t="s">
        <v>1443</v>
      </c>
      <c r="G313" s="180" t="s">
        <v>357</v>
      </c>
      <c r="H313" s="181">
        <v>0.3</v>
      </c>
      <c r="I313" s="182"/>
      <c r="J313" s="182"/>
      <c r="K313" s="183">
        <f>ROUND(P313*H313,2)</f>
        <v>0</v>
      </c>
      <c r="L313" s="179" t="s">
        <v>196</v>
      </c>
      <c r="M313" s="40"/>
      <c r="N313" s="184" t="s">
        <v>20</v>
      </c>
      <c r="O313" s="185" t="s">
        <v>43</v>
      </c>
      <c r="P313" s="186">
        <f>I313+J313</f>
        <v>0</v>
      </c>
      <c r="Q313" s="186">
        <f>ROUND(I313*H313,2)</f>
        <v>0</v>
      </c>
      <c r="R313" s="186">
        <f>ROUND(J313*H313,2)</f>
        <v>0</v>
      </c>
      <c r="S313" s="65"/>
      <c r="T313" s="187">
        <f>S313*H313</f>
        <v>0</v>
      </c>
      <c r="U313" s="187">
        <v>6.0000000000000002E-5</v>
      </c>
      <c r="V313" s="187">
        <f>U313*H313</f>
        <v>1.8E-5</v>
      </c>
      <c r="W313" s="187">
        <v>2E-3</v>
      </c>
      <c r="X313" s="188">
        <f>W313*H313</f>
        <v>5.9999999999999995E-4</v>
      </c>
      <c r="Y313" s="35"/>
      <c r="Z313" s="35"/>
      <c r="AA313" s="35"/>
      <c r="AB313" s="35"/>
      <c r="AC313" s="35"/>
      <c r="AD313" s="35"/>
      <c r="AE313" s="35"/>
      <c r="AR313" s="189" t="s">
        <v>197</v>
      </c>
      <c r="AT313" s="189" t="s">
        <v>192</v>
      </c>
      <c r="AU313" s="189" t="s">
        <v>84</v>
      </c>
      <c r="AY313" s="18" t="s">
        <v>189</v>
      </c>
      <c r="BE313" s="190">
        <f>IF(O313="základní",K313,0)</f>
        <v>0</v>
      </c>
      <c r="BF313" s="190">
        <f>IF(O313="snížená",K313,0)</f>
        <v>0</v>
      </c>
      <c r="BG313" s="190">
        <f>IF(O313="zákl. přenesená",K313,0)</f>
        <v>0</v>
      </c>
      <c r="BH313" s="190">
        <f>IF(O313="sníž. přenesená",K313,0)</f>
        <v>0</v>
      </c>
      <c r="BI313" s="190">
        <f>IF(O313="nulová",K313,0)</f>
        <v>0</v>
      </c>
      <c r="BJ313" s="18" t="s">
        <v>82</v>
      </c>
      <c r="BK313" s="190">
        <f>ROUND(P313*H313,2)</f>
        <v>0</v>
      </c>
      <c r="BL313" s="18" t="s">
        <v>197</v>
      </c>
      <c r="BM313" s="189" t="s">
        <v>1868</v>
      </c>
    </row>
    <row r="314" spans="1:65" s="2" customFormat="1" ht="11.25">
      <c r="A314" s="35"/>
      <c r="B314" s="36"/>
      <c r="C314" s="37"/>
      <c r="D314" s="191" t="s">
        <v>199</v>
      </c>
      <c r="E314" s="37"/>
      <c r="F314" s="192" t="s">
        <v>1445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199</v>
      </c>
      <c r="AU314" s="18" t="s">
        <v>84</v>
      </c>
    </row>
    <row r="315" spans="1:65" s="2" customFormat="1" ht="11.25">
      <c r="A315" s="35"/>
      <c r="B315" s="36"/>
      <c r="C315" s="37"/>
      <c r="D315" s="196" t="s">
        <v>201</v>
      </c>
      <c r="E315" s="37"/>
      <c r="F315" s="197" t="s">
        <v>1446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201</v>
      </c>
      <c r="AU315" s="18" t="s">
        <v>84</v>
      </c>
    </row>
    <row r="316" spans="1:65" s="14" customFormat="1" ht="11.25">
      <c r="B316" s="208"/>
      <c r="C316" s="209"/>
      <c r="D316" s="191" t="s">
        <v>203</v>
      </c>
      <c r="E316" s="210" t="s">
        <v>20</v>
      </c>
      <c r="F316" s="211" t="s">
        <v>1447</v>
      </c>
      <c r="G316" s="209"/>
      <c r="H316" s="212">
        <v>0.3</v>
      </c>
      <c r="I316" s="213"/>
      <c r="J316" s="213"/>
      <c r="K316" s="209"/>
      <c r="L316" s="209"/>
      <c r="M316" s="214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7"/>
      <c r="AT316" s="218" t="s">
        <v>203</v>
      </c>
      <c r="AU316" s="218" t="s">
        <v>84</v>
      </c>
      <c r="AV316" s="14" t="s">
        <v>84</v>
      </c>
      <c r="AW316" s="14" t="s">
        <v>5</v>
      </c>
      <c r="AX316" s="14" t="s">
        <v>82</v>
      </c>
      <c r="AY316" s="218" t="s">
        <v>189</v>
      </c>
    </row>
    <row r="317" spans="1:65" s="12" customFormat="1" ht="22.9" customHeight="1">
      <c r="B317" s="160"/>
      <c r="C317" s="161"/>
      <c r="D317" s="162" t="s">
        <v>73</v>
      </c>
      <c r="E317" s="175" t="s">
        <v>246</v>
      </c>
      <c r="F317" s="175" t="s">
        <v>247</v>
      </c>
      <c r="G317" s="161"/>
      <c r="H317" s="161"/>
      <c r="I317" s="164"/>
      <c r="J317" s="164"/>
      <c r="K317" s="176">
        <f>BK317</f>
        <v>0</v>
      </c>
      <c r="L317" s="161"/>
      <c r="M317" s="166"/>
      <c r="N317" s="167"/>
      <c r="O317" s="168"/>
      <c r="P317" s="168"/>
      <c r="Q317" s="169">
        <f>SUM(Q318:Q333)</f>
        <v>0</v>
      </c>
      <c r="R317" s="169">
        <f>SUM(R318:R333)</f>
        <v>0</v>
      </c>
      <c r="S317" s="168"/>
      <c r="T317" s="170">
        <f>SUM(T318:T333)</f>
        <v>0</v>
      </c>
      <c r="U317" s="168"/>
      <c r="V317" s="170">
        <f>SUM(V318:V333)</f>
        <v>0</v>
      </c>
      <c r="W317" s="168"/>
      <c r="X317" s="171">
        <f>SUM(X318:X333)</f>
        <v>0</v>
      </c>
      <c r="AR317" s="172" t="s">
        <v>82</v>
      </c>
      <c r="AT317" s="173" t="s">
        <v>73</v>
      </c>
      <c r="AU317" s="173" t="s">
        <v>82</v>
      </c>
      <c r="AY317" s="172" t="s">
        <v>189</v>
      </c>
      <c r="BK317" s="174">
        <f>SUM(BK318:BK333)</f>
        <v>0</v>
      </c>
    </row>
    <row r="318" spans="1:65" s="2" customFormat="1" ht="24.2" customHeight="1">
      <c r="A318" s="35"/>
      <c r="B318" s="36"/>
      <c r="C318" s="177" t="s">
        <v>463</v>
      </c>
      <c r="D318" s="177" t="s">
        <v>192</v>
      </c>
      <c r="E318" s="178" t="s">
        <v>249</v>
      </c>
      <c r="F318" s="179" t="s">
        <v>250</v>
      </c>
      <c r="G318" s="180" t="s">
        <v>251</v>
      </c>
      <c r="H318" s="181">
        <v>1E-3</v>
      </c>
      <c r="I318" s="182"/>
      <c r="J318" s="182"/>
      <c r="K318" s="183">
        <f>ROUND(P318*H318,2)</f>
        <v>0</v>
      </c>
      <c r="L318" s="179" t="s">
        <v>196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1869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253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1.25">
      <c r="A320" s="35"/>
      <c r="B320" s="36"/>
      <c r="C320" s="37"/>
      <c r="D320" s="196" t="s">
        <v>201</v>
      </c>
      <c r="E320" s="37"/>
      <c r="F320" s="197" t="s">
        <v>254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201</v>
      </c>
      <c r="AU320" s="18" t="s">
        <v>84</v>
      </c>
    </row>
    <row r="321" spans="1:65" s="2" customFormat="1" ht="24.2" customHeight="1">
      <c r="A321" s="35"/>
      <c r="B321" s="36"/>
      <c r="C321" s="177" t="s">
        <v>467</v>
      </c>
      <c r="D321" s="177" t="s">
        <v>192</v>
      </c>
      <c r="E321" s="178" t="s">
        <v>256</v>
      </c>
      <c r="F321" s="179" t="s">
        <v>257</v>
      </c>
      <c r="G321" s="180" t="s">
        <v>251</v>
      </c>
      <c r="H321" s="181">
        <v>1E-3</v>
      </c>
      <c r="I321" s="182"/>
      <c r="J321" s="182"/>
      <c r="K321" s="183">
        <f>ROUND(P321*H321,2)</f>
        <v>0</v>
      </c>
      <c r="L321" s="179" t="s">
        <v>196</v>
      </c>
      <c r="M321" s="40"/>
      <c r="N321" s="184" t="s">
        <v>20</v>
      </c>
      <c r="O321" s="185" t="s">
        <v>43</v>
      </c>
      <c r="P321" s="186">
        <f>I321+J321</f>
        <v>0</v>
      </c>
      <c r="Q321" s="186">
        <f>ROUND(I321*H321,2)</f>
        <v>0</v>
      </c>
      <c r="R321" s="186">
        <f>ROUND(J321*H321,2)</f>
        <v>0</v>
      </c>
      <c r="S321" s="65"/>
      <c r="T321" s="187">
        <f>S321*H321</f>
        <v>0</v>
      </c>
      <c r="U321" s="187">
        <v>0</v>
      </c>
      <c r="V321" s="187">
        <f>U321*H321</f>
        <v>0</v>
      </c>
      <c r="W321" s="187">
        <v>0</v>
      </c>
      <c r="X321" s="188">
        <f>W321*H321</f>
        <v>0</v>
      </c>
      <c r="Y321" s="35"/>
      <c r="Z321" s="35"/>
      <c r="AA321" s="35"/>
      <c r="AB321" s="35"/>
      <c r="AC321" s="35"/>
      <c r="AD321" s="35"/>
      <c r="AE321" s="35"/>
      <c r="AR321" s="189" t="s">
        <v>197</v>
      </c>
      <c r="AT321" s="189" t="s">
        <v>192</v>
      </c>
      <c r="AU321" s="189" t="s">
        <v>84</v>
      </c>
      <c r="AY321" s="18" t="s">
        <v>189</v>
      </c>
      <c r="BE321" s="190">
        <f>IF(O321="základní",K321,0)</f>
        <v>0</v>
      </c>
      <c r="BF321" s="190">
        <f>IF(O321="snížená",K321,0)</f>
        <v>0</v>
      </c>
      <c r="BG321" s="190">
        <f>IF(O321="zákl. přenesená",K321,0)</f>
        <v>0</v>
      </c>
      <c r="BH321" s="190">
        <f>IF(O321="sníž. přenesená",K321,0)</f>
        <v>0</v>
      </c>
      <c r="BI321" s="190">
        <f>IF(O321="nulová",K321,0)</f>
        <v>0</v>
      </c>
      <c r="BJ321" s="18" t="s">
        <v>82</v>
      </c>
      <c r="BK321" s="190">
        <f>ROUND(P321*H321,2)</f>
        <v>0</v>
      </c>
      <c r="BL321" s="18" t="s">
        <v>197</v>
      </c>
      <c r="BM321" s="189" t="s">
        <v>1870</v>
      </c>
    </row>
    <row r="322" spans="1:65" s="2" customFormat="1" ht="11.25">
      <c r="A322" s="35"/>
      <c r="B322" s="36"/>
      <c r="C322" s="37"/>
      <c r="D322" s="191" t="s">
        <v>199</v>
      </c>
      <c r="E322" s="37"/>
      <c r="F322" s="192" t="s">
        <v>259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199</v>
      </c>
      <c r="AU322" s="18" t="s">
        <v>84</v>
      </c>
    </row>
    <row r="323" spans="1:65" s="2" customFormat="1" ht="11.25">
      <c r="A323" s="35"/>
      <c r="B323" s="36"/>
      <c r="C323" s="37"/>
      <c r="D323" s="196" t="s">
        <v>201</v>
      </c>
      <c r="E323" s="37"/>
      <c r="F323" s="197" t="s">
        <v>260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201</v>
      </c>
      <c r="AU323" s="18" t="s">
        <v>84</v>
      </c>
    </row>
    <row r="324" spans="1:65" s="2" customFormat="1" ht="24.2" customHeight="1">
      <c r="A324" s="35"/>
      <c r="B324" s="36"/>
      <c r="C324" s="177" t="s">
        <v>474</v>
      </c>
      <c r="D324" s="177" t="s">
        <v>192</v>
      </c>
      <c r="E324" s="178" t="s">
        <v>261</v>
      </c>
      <c r="F324" s="179" t="s">
        <v>262</v>
      </c>
      <c r="G324" s="180" t="s">
        <v>251</v>
      </c>
      <c r="H324" s="181">
        <v>1E-3</v>
      </c>
      <c r="I324" s="182"/>
      <c r="J324" s="182"/>
      <c r="K324" s="183">
        <f>ROUND(P324*H324,2)</f>
        <v>0</v>
      </c>
      <c r="L324" s="179" t="s">
        <v>196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1871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264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11.25">
      <c r="A326" s="35"/>
      <c r="B326" s="36"/>
      <c r="C326" s="37"/>
      <c r="D326" s="196" t="s">
        <v>201</v>
      </c>
      <c r="E326" s="37"/>
      <c r="F326" s="197" t="s">
        <v>265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201</v>
      </c>
      <c r="AU326" s="18" t="s">
        <v>84</v>
      </c>
    </row>
    <row r="327" spans="1:65" s="2" customFormat="1" ht="24.2" customHeight="1">
      <c r="A327" s="35"/>
      <c r="B327" s="36"/>
      <c r="C327" s="177" t="s">
        <v>486</v>
      </c>
      <c r="D327" s="177" t="s">
        <v>192</v>
      </c>
      <c r="E327" s="178" t="s">
        <v>266</v>
      </c>
      <c r="F327" s="179" t="s">
        <v>267</v>
      </c>
      <c r="G327" s="180" t="s">
        <v>251</v>
      </c>
      <c r="H327" s="181">
        <v>6.0000000000000001E-3</v>
      </c>
      <c r="I327" s="182"/>
      <c r="J327" s="182"/>
      <c r="K327" s="183">
        <f>ROUND(P327*H327,2)</f>
        <v>0</v>
      </c>
      <c r="L327" s="179" t="s">
        <v>196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1872</v>
      </c>
    </row>
    <row r="328" spans="1:65" s="2" customFormat="1" ht="19.5">
      <c r="A328" s="35"/>
      <c r="B328" s="36"/>
      <c r="C328" s="37"/>
      <c r="D328" s="191" t="s">
        <v>199</v>
      </c>
      <c r="E328" s="37"/>
      <c r="F328" s="192" t="s">
        <v>269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1.25">
      <c r="A329" s="35"/>
      <c r="B329" s="36"/>
      <c r="C329" s="37"/>
      <c r="D329" s="196" t="s">
        <v>201</v>
      </c>
      <c r="E329" s="37"/>
      <c r="F329" s="197" t="s">
        <v>270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201</v>
      </c>
      <c r="AU329" s="18" t="s">
        <v>84</v>
      </c>
    </row>
    <row r="330" spans="1:65" s="14" customFormat="1" ht="11.25">
      <c r="B330" s="208"/>
      <c r="C330" s="209"/>
      <c r="D330" s="191" t="s">
        <v>203</v>
      </c>
      <c r="E330" s="210" t="s">
        <v>20</v>
      </c>
      <c r="F330" s="211" t="s">
        <v>1873</v>
      </c>
      <c r="G330" s="209"/>
      <c r="H330" s="212">
        <v>6.0000000000000001E-3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203</v>
      </c>
      <c r="AU330" s="218" t="s">
        <v>84</v>
      </c>
      <c r="AV330" s="14" t="s">
        <v>84</v>
      </c>
      <c r="AW330" s="14" t="s">
        <v>5</v>
      </c>
      <c r="AX330" s="14" t="s">
        <v>82</v>
      </c>
      <c r="AY330" s="218" t="s">
        <v>189</v>
      </c>
    </row>
    <row r="331" spans="1:65" s="2" customFormat="1" ht="24">
      <c r="A331" s="35"/>
      <c r="B331" s="36"/>
      <c r="C331" s="177" t="s">
        <v>496</v>
      </c>
      <c r="D331" s="177" t="s">
        <v>192</v>
      </c>
      <c r="E331" s="178" t="s">
        <v>1453</v>
      </c>
      <c r="F331" s="179" t="s">
        <v>1454</v>
      </c>
      <c r="G331" s="180" t="s">
        <v>251</v>
      </c>
      <c r="H331" s="181">
        <v>1E-3</v>
      </c>
      <c r="I331" s="182"/>
      <c r="J331" s="182"/>
      <c r="K331" s="183">
        <f>ROUND(P331*H331,2)</f>
        <v>0</v>
      </c>
      <c r="L331" s="179" t="s">
        <v>196</v>
      </c>
      <c r="M331" s="40"/>
      <c r="N331" s="184" t="s">
        <v>20</v>
      </c>
      <c r="O331" s="185" t="s">
        <v>43</v>
      </c>
      <c r="P331" s="186">
        <f>I331+J331</f>
        <v>0</v>
      </c>
      <c r="Q331" s="186">
        <f>ROUND(I331*H331,2)</f>
        <v>0</v>
      </c>
      <c r="R331" s="186">
        <f>ROUND(J331*H331,2)</f>
        <v>0</v>
      </c>
      <c r="S331" s="65"/>
      <c r="T331" s="187">
        <f>S331*H331</f>
        <v>0</v>
      </c>
      <c r="U331" s="187">
        <v>0</v>
      </c>
      <c r="V331" s="187">
        <f>U331*H331</f>
        <v>0</v>
      </c>
      <c r="W331" s="187">
        <v>0</v>
      </c>
      <c r="X331" s="188">
        <f>W331*H331</f>
        <v>0</v>
      </c>
      <c r="Y331" s="35"/>
      <c r="Z331" s="35"/>
      <c r="AA331" s="35"/>
      <c r="AB331" s="35"/>
      <c r="AC331" s="35"/>
      <c r="AD331" s="35"/>
      <c r="AE331" s="35"/>
      <c r="AR331" s="189" t="s">
        <v>197</v>
      </c>
      <c r="AT331" s="189" t="s">
        <v>192</v>
      </c>
      <c r="AU331" s="189" t="s">
        <v>84</v>
      </c>
      <c r="AY331" s="18" t="s">
        <v>189</v>
      </c>
      <c r="BE331" s="190">
        <f>IF(O331="základní",K331,0)</f>
        <v>0</v>
      </c>
      <c r="BF331" s="190">
        <f>IF(O331="snížená",K331,0)</f>
        <v>0</v>
      </c>
      <c r="BG331" s="190">
        <f>IF(O331="zákl. přenesená",K331,0)</f>
        <v>0</v>
      </c>
      <c r="BH331" s="190">
        <f>IF(O331="sníž. přenesená",K331,0)</f>
        <v>0</v>
      </c>
      <c r="BI331" s="190">
        <f>IF(O331="nulová",K331,0)</f>
        <v>0</v>
      </c>
      <c r="BJ331" s="18" t="s">
        <v>82</v>
      </c>
      <c r="BK331" s="190">
        <f>ROUND(P331*H331,2)</f>
        <v>0</v>
      </c>
      <c r="BL331" s="18" t="s">
        <v>197</v>
      </c>
      <c r="BM331" s="189" t="s">
        <v>1874</v>
      </c>
    </row>
    <row r="332" spans="1:65" s="2" customFormat="1" ht="11.25">
      <c r="A332" s="35"/>
      <c r="B332" s="36"/>
      <c r="C332" s="37"/>
      <c r="D332" s="191" t="s">
        <v>199</v>
      </c>
      <c r="E332" s="37"/>
      <c r="F332" s="192" t="s">
        <v>1456</v>
      </c>
      <c r="G332" s="37"/>
      <c r="H332" s="37"/>
      <c r="I332" s="193"/>
      <c r="J332" s="193"/>
      <c r="K332" s="37"/>
      <c r="L332" s="37"/>
      <c r="M332" s="40"/>
      <c r="N332" s="194"/>
      <c r="O332" s="195"/>
      <c r="P332" s="65"/>
      <c r="Q332" s="65"/>
      <c r="R332" s="65"/>
      <c r="S332" s="65"/>
      <c r="T332" s="65"/>
      <c r="U332" s="65"/>
      <c r="V332" s="65"/>
      <c r="W332" s="65"/>
      <c r="X332" s="66"/>
      <c r="Y332" s="35"/>
      <c r="Z332" s="35"/>
      <c r="AA332" s="35"/>
      <c r="AB332" s="35"/>
      <c r="AC332" s="35"/>
      <c r="AD332" s="35"/>
      <c r="AE332" s="35"/>
      <c r="AT332" s="18" t="s">
        <v>199</v>
      </c>
      <c r="AU332" s="18" t="s">
        <v>84</v>
      </c>
    </row>
    <row r="333" spans="1:65" s="2" customFormat="1" ht="11.25">
      <c r="A333" s="35"/>
      <c r="B333" s="36"/>
      <c r="C333" s="37"/>
      <c r="D333" s="196" t="s">
        <v>201</v>
      </c>
      <c r="E333" s="37"/>
      <c r="F333" s="197" t="s">
        <v>1457</v>
      </c>
      <c r="G333" s="37"/>
      <c r="H333" s="37"/>
      <c r="I333" s="193"/>
      <c r="J333" s="193"/>
      <c r="K333" s="37"/>
      <c r="L333" s="37"/>
      <c r="M333" s="40"/>
      <c r="N333" s="194"/>
      <c r="O333" s="195"/>
      <c r="P333" s="65"/>
      <c r="Q333" s="65"/>
      <c r="R333" s="65"/>
      <c r="S333" s="65"/>
      <c r="T333" s="65"/>
      <c r="U333" s="65"/>
      <c r="V333" s="65"/>
      <c r="W333" s="65"/>
      <c r="X333" s="66"/>
      <c r="Y333" s="35"/>
      <c r="Z333" s="35"/>
      <c r="AA333" s="35"/>
      <c r="AB333" s="35"/>
      <c r="AC333" s="35"/>
      <c r="AD333" s="35"/>
      <c r="AE333" s="35"/>
      <c r="AT333" s="18" t="s">
        <v>201</v>
      </c>
      <c r="AU333" s="18" t="s">
        <v>84</v>
      </c>
    </row>
    <row r="334" spans="1:65" s="12" customFormat="1" ht="25.9" customHeight="1">
      <c r="B334" s="160"/>
      <c r="C334" s="161"/>
      <c r="D334" s="162" t="s">
        <v>73</v>
      </c>
      <c r="E334" s="163" t="s">
        <v>318</v>
      </c>
      <c r="F334" s="163" t="s">
        <v>1458</v>
      </c>
      <c r="G334" s="161"/>
      <c r="H334" s="161"/>
      <c r="I334" s="164"/>
      <c r="J334" s="164"/>
      <c r="K334" s="165">
        <f>BK334</f>
        <v>0</v>
      </c>
      <c r="L334" s="161"/>
      <c r="M334" s="166"/>
      <c r="N334" s="167"/>
      <c r="O334" s="168"/>
      <c r="P334" s="168"/>
      <c r="Q334" s="169">
        <f>Q335</f>
        <v>0</v>
      </c>
      <c r="R334" s="169">
        <f>R335</f>
        <v>0</v>
      </c>
      <c r="S334" s="168"/>
      <c r="T334" s="170">
        <f>T335</f>
        <v>0</v>
      </c>
      <c r="U334" s="168"/>
      <c r="V334" s="170">
        <f>V335</f>
        <v>1.0079999999999999E-2</v>
      </c>
      <c r="W334" s="168"/>
      <c r="X334" s="171">
        <f>X335</f>
        <v>0.126</v>
      </c>
      <c r="AR334" s="172" t="s">
        <v>222</v>
      </c>
      <c r="AT334" s="173" t="s">
        <v>73</v>
      </c>
      <c r="AU334" s="173" t="s">
        <v>74</v>
      </c>
      <c r="AY334" s="172" t="s">
        <v>189</v>
      </c>
      <c r="BK334" s="174">
        <f>BK335</f>
        <v>0</v>
      </c>
    </row>
    <row r="335" spans="1:65" s="12" customFormat="1" ht="22.9" customHeight="1">
      <c r="B335" s="160"/>
      <c r="C335" s="161"/>
      <c r="D335" s="162" t="s">
        <v>73</v>
      </c>
      <c r="E335" s="175" t="s">
        <v>1459</v>
      </c>
      <c r="F335" s="175" t="s">
        <v>1460</v>
      </c>
      <c r="G335" s="161"/>
      <c r="H335" s="161"/>
      <c r="I335" s="164"/>
      <c r="J335" s="164"/>
      <c r="K335" s="176">
        <f>BK335</f>
        <v>0</v>
      </c>
      <c r="L335" s="161"/>
      <c r="M335" s="166"/>
      <c r="N335" s="167"/>
      <c r="O335" s="168"/>
      <c r="P335" s="168"/>
      <c r="Q335" s="169">
        <f>SUM(Q336:Q367)</f>
        <v>0</v>
      </c>
      <c r="R335" s="169">
        <f>SUM(R336:R367)</f>
        <v>0</v>
      </c>
      <c r="S335" s="168"/>
      <c r="T335" s="170">
        <f>SUM(T336:T367)</f>
        <v>0</v>
      </c>
      <c r="U335" s="168"/>
      <c r="V335" s="170">
        <f>SUM(V336:V367)</f>
        <v>1.0079999999999999E-2</v>
      </c>
      <c r="W335" s="168"/>
      <c r="X335" s="171">
        <f>SUM(X336:X367)</f>
        <v>0.126</v>
      </c>
      <c r="AR335" s="172" t="s">
        <v>222</v>
      </c>
      <c r="AT335" s="173" t="s">
        <v>73</v>
      </c>
      <c r="AU335" s="173" t="s">
        <v>82</v>
      </c>
      <c r="AY335" s="172" t="s">
        <v>189</v>
      </c>
      <c r="BK335" s="174">
        <f>SUM(BK336:BK367)</f>
        <v>0</v>
      </c>
    </row>
    <row r="336" spans="1:65" s="2" customFormat="1" ht="24.2" customHeight="1">
      <c r="A336" s="35"/>
      <c r="B336" s="36"/>
      <c r="C336" s="177" t="s">
        <v>504</v>
      </c>
      <c r="D336" s="177" t="s">
        <v>192</v>
      </c>
      <c r="E336" s="178" t="s">
        <v>1462</v>
      </c>
      <c r="F336" s="179" t="s">
        <v>1463</v>
      </c>
      <c r="G336" s="180" t="s">
        <v>357</v>
      </c>
      <c r="H336" s="181">
        <v>28</v>
      </c>
      <c r="I336" s="182"/>
      <c r="J336" s="182"/>
      <c r="K336" s="183">
        <f>ROUND(P336*H336,2)</f>
        <v>0</v>
      </c>
      <c r="L336" s="179" t="s">
        <v>1239</v>
      </c>
      <c r="M336" s="40"/>
      <c r="N336" s="184" t="s">
        <v>20</v>
      </c>
      <c r="O336" s="185" t="s">
        <v>43</v>
      </c>
      <c r="P336" s="186">
        <f>I336+J336</f>
        <v>0</v>
      </c>
      <c r="Q336" s="186">
        <f>ROUND(I336*H336,2)</f>
        <v>0</v>
      </c>
      <c r="R336" s="186">
        <f>ROUND(J336*H336,2)</f>
        <v>0</v>
      </c>
      <c r="S336" s="65"/>
      <c r="T336" s="187">
        <f>S336*H336</f>
        <v>0</v>
      </c>
      <c r="U336" s="187">
        <v>1.4999999999999999E-4</v>
      </c>
      <c r="V336" s="187">
        <f>U336*H336</f>
        <v>4.1999999999999997E-3</v>
      </c>
      <c r="W336" s="187">
        <v>0</v>
      </c>
      <c r="X336" s="188">
        <f>W336*H336</f>
        <v>0</v>
      </c>
      <c r="Y336" s="35"/>
      <c r="Z336" s="35"/>
      <c r="AA336" s="35"/>
      <c r="AB336" s="35"/>
      <c r="AC336" s="35"/>
      <c r="AD336" s="35"/>
      <c r="AE336" s="35"/>
      <c r="AR336" s="189" t="s">
        <v>1464</v>
      </c>
      <c r="AT336" s="189" t="s">
        <v>192</v>
      </c>
      <c r="AU336" s="189" t="s">
        <v>84</v>
      </c>
      <c r="AY336" s="18" t="s">
        <v>189</v>
      </c>
      <c r="BE336" s="190">
        <f>IF(O336="základní",K336,0)</f>
        <v>0</v>
      </c>
      <c r="BF336" s="190">
        <f>IF(O336="snížená",K336,0)</f>
        <v>0</v>
      </c>
      <c r="BG336" s="190">
        <f>IF(O336="zákl. přenesená",K336,0)</f>
        <v>0</v>
      </c>
      <c r="BH336" s="190">
        <f>IF(O336="sníž. přenesená",K336,0)</f>
        <v>0</v>
      </c>
      <c r="BI336" s="190">
        <f>IF(O336="nulová",K336,0)</f>
        <v>0</v>
      </c>
      <c r="BJ336" s="18" t="s">
        <v>82</v>
      </c>
      <c r="BK336" s="190">
        <f>ROUND(P336*H336,2)</f>
        <v>0</v>
      </c>
      <c r="BL336" s="18" t="s">
        <v>1464</v>
      </c>
      <c r="BM336" s="189" t="s">
        <v>1875</v>
      </c>
    </row>
    <row r="337" spans="1:65" s="2" customFormat="1" ht="11.25">
      <c r="A337" s="35"/>
      <c r="B337" s="36"/>
      <c r="C337" s="37"/>
      <c r="D337" s="191" t="s">
        <v>199</v>
      </c>
      <c r="E337" s="37"/>
      <c r="F337" s="192" t="s">
        <v>1466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199</v>
      </c>
      <c r="AU337" s="18" t="s">
        <v>84</v>
      </c>
    </row>
    <row r="338" spans="1:65" s="2" customFormat="1" ht="11.25">
      <c r="A338" s="35"/>
      <c r="B338" s="36"/>
      <c r="C338" s="37"/>
      <c r="D338" s="196" t="s">
        <v>201</v>
      </c>
      <c r="E338" s="37"/>
      <c r="F338" s="197" t="s">
        <v>1467</v>
      </c>
      <c r="G338" s="37"/>
      <c r="H338" s="37"/>
      <c r="I338" s="193"/>
      <c r="J338" s="193"/>
      <c r="K338" s="37"/>
      <c r="L338" s="37"/>
      <c r="M338" s="40"/>
      <c r="N338" s="194"/>
      <c r="O338" s="195"/>
      <c r="P338" s="65"/>
      <c r="Q338" s="65"/>
      <c r="R338" s="65"/>
      <c r="S338" s="65"/>
      <c r="T338" s="65"/>
      <c r="U338" s="65"/>
      <c r="V338" s="65"/>
      <c r="W338" s="65"/>
      <c r="X338" s="66"/>
      <c r="Y338" s="35"/>
      <c r="Z338" s="35"/>
      <c r="AA338" s="35"/>
      <c r="AB338" s="35"/>
      <c r="AC338" s="35"/>
      <c r="AD338" s="35"/>
      <c r="AE338" s="35"/>
      <c r="AT338" s="18" t="s">
        <v>201</v>
      </c>
      <c r="AU338" s="18" t="s">
        <v>84</v>
      </c>
    </row>
    <row r="339" spans="1:65" s="2" customFormat="1" ht="24.2" customHeight="1">
      <c r="A339" s="35"/>
      <c r="B339" s="36"/>
      <c r="C339" s="177" t="s">
        <v>509</v>
      </c>
      <c r="D339" s="177" t="s">
        <v>192</v>
      </c>
      <c r="E339" s="178" t="s">
        <v>1475</v>
      </c>
      <c r="F339" s="179" t="s">
        <v>1476</v>
      </c>
      <c r="G339" s="180" t="s">
        <v>357</v>
      </c>
      <c r="H339" s="181">
        <v>14</v>
      </c>
      <c r="I339" s="182"/>
      <c r="J339" s="182"/>
      <c r="K339" s="183">
        <f>ROUND(P339*H339,2)</f>
        <v>0</v>
      </c>
      <c r="L339" s="179" t="s">
        <v>1239</v>
      </c>
      <c r="M339" s="40"/>
      <c r="N339" s="184" t="s">
        <v>20</v>
      </c>
      <c r="O339" s="185" t="s">
        <v>43</v>
      </c>
      <c r="P339" s="186">
        <f>I339+J339</f>
        <v>0</v>
      </c>
      <c r="Q339" s="186">
        <f>ROUND(I339*H339,2)</f>
        <v>0</v>
      </c>
      <c r="R339" s="186">
        <f>ROUND(J339*H339,2)</f>
        <v>0</v>
      </c>
      <c r="S339" s="65"/>
      <c r="T339" s="187">
        <f>S339*H339</f>
        <v>0</v>
      </c>
      <c r="U339" s="187">
        <v>4.2000000000000002E-4</v>
      </c>
      <c r="V339" s="187">
        <f>U339*H339</f>
        <v>5.8799999999999998E-3</v>
      </c>
      <c r="W339" s="187">
        <v>0</v>
      </c>
      <c r="X339" s="188">
        <f>W339*H339</f>
        <v>0</v>
      </c>
      <c r="Y339" s="35"/>
      <c r="Z339" s="35"/>
      <c r="AA339" s="35"/>
      <c r="AB339" s="35"/>
      <c r="AC339" s="35"/>
      <c r="AD339" s="35"/>
      <c r="AE339" s="35"/>
      <c r="AR339" s="189" t="s">
        <v>1464</v>
      </c>
      <c r="AT339" s="189" t="s">
        <v>192</v>
      </c>
      <c r="AU339" s="189" t="s">
        <v>84</v>
      </c>
      <c r="AY339" s="18" t="s">
        <v>189</v>
      </c>
      <c r="BE339" s="190">
        <f>IF(O339="základní",K339,0)</f>
        <v>0</v>
      </c>
      <c r="BF339" s="190">
        <f>IF(O339="snížená",K339,0)</f>
        <v>0</v>
      </c>
      <c r="BG339" s="190">
        <f>IF(O339="zákl. přenesená",K339,0)</f>
        <v>0</v>
      </c>
      <c r="BH339" s="190">
        <f>IF(O339="sníž. přenesená",K339,0)</f>
        <v>0</v>
      </c>
      <c r="BI339" s="190">
        <f>IF(O339="nulová",K339,0)</f>
        <v>0</v>
      </c>
      <c r="BJ339" s="18" t="s">
        <v>82</v>
      </c>
      <c r="BK339" s="190">
        <f>ROUND(P339*H339,2)</f>
        <v>0</v>
      </c>
      <c r="BL339" s="18" t="s">
        <v>1464</v>
      </c>
      <c r="BM339" s="189" t="s">
        <v>1876</v>
      </c>
    </row>
    <row r="340" spans="1:65" s="2" customFormat="1" ht="11.25">
      <c r="A340" s="35"/>
      <c r="B340" s="36"/>
      <c r="C340" s="37"/>
      <c r="D340" s="191" t="s">
        <v>199</v>
      </c>
      <c r="E340" s="37"/>
      <c r="F340" s="192" t="s">
        <v>1478</v>
      </c>
      <c r="G340" s="37"/>
      <c r="H340" s="37"/>
      <c r="I340" s="193"/>
      <c r="J340" s="193"/>
      <c r="K340" s="37"/>
      <c r="L340" s="37"/>
      <c r="M340" s="40"/>
      <c r="N340" s="194"/>
      <c r="O340" s="195"/>
      <c r="P340" s="65"/>
      <c r="Q340" s="65"/>
      <c r="R340" s="65"/>
      <c r="S340" s="65"/>
      <c r="T340" s="65"/>
      <c r="U340" s="65"/>
      <c r="V340" s="65"/>
      <c r="W340" s="65"/>
      <c r="X340" s="66"/>
      <c r="Y340" s="35"/>
      <c r="Z340" s="35"/>
      <c r="AA340" s="35"/>
      <c r="AB340" s="35"/>
      <c r="AC340" s="35"/>
      <c r="AD340" s="35"/>
      <c r="AE340" s="35"/>
      <c r="AT340" s="18" t="s">
        <v>199</v>
      </c>
      <c r="AU340" s="18" t="s">
        <v>84</v>
      </c>
    </row>
    <row r="341" spans="1:65" s="2" customFormat="1" ht="11.25">
      <c r="A341" s="35"/>
      <c r="B341" s="36"/>
      <c r="C341" s="37"/>
      <c r="D341" s="196" t="s">
        <v>201</v>
      </c>
      <c r="E341" s="37"/>
      <c r="F341" s="197" t="s">
        <v>1479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201</v>
      </c>
      <c r="AU341" s="18" t="s">
        <v>84</v>
      </c>
    </row>
    <row r="342" spans="1:65" s="2" customFormat="1" ht="24.2" customHeight="1">
      <c r="A342" s="35"/>
      <c r="B342" s="36"/>
      <c r="C342" s="177" t="s">
        <v>516</v>
      </c>
      <c r="D342" s="177" t="s">
        <v>192</v>
      </c>
      <c r="E342" s="178" t="s">
        <v>1487</v>
      </c>
      <c r="F342" s="179" t="s">
        <v>1488</v>
      </c>
      <c r="G342" s="180" t="s">
        <v>357</v>
      </c>
      <c r="H342" s="181">
        <v>28</v>
      </c>
      <c r="I342" s="182"/>
      <c r="J342" s="182"/>
      <c r="K342" s="183">
        <f>ROUND(P342*H342,2)</f>
        <v>0</v>
      </c>
      <c r="L342" s="179" t="s">
        <v>1239</v>
      </c>
      <c r="M342" s="40"/>
      <c r="N342" s="184" t="s">
        <v>20</v>
      </c>
      <c r="O342" s="185" t="s">
        <v>43</v>
      </c>
      <c r="P342" s="186">
        <f>I342+J342</f>
        <v>0</v>
      </c>
      <c r="Q342" s="186">
        <f>ROUND(I342*H342,2)</f>
        <v>0</v>
      </c>
      <c r="R342" s="186">
        <f>ROUND(J342*H342,2)</f>
        <v>0</v>
      </c>
      <c r="S342" s="65"/>
      <c r="T342" s="187">
        <f>S342*H342</f>
        <v>0</v>
      </c>
      <c r="U342" s="187">
        <v>0</v>
      </c>
      <c r="V342" s="187">
        <f>U342*H342</f>
        <v>0</v>
      </c>
      <c r="W342" s="187">
        <v>2E-3</v>
      </c>
      <c r="X342" s="188">
        <f>W342*H342</f>
        <v>5.6000000000000001E-2</v>
      </c>
      <c r="Y342" s="35"/>
      <c r="Z342" s="35"/>
      <c r="AA342" s="35"/>
      <c r="AB342" s="35"/>
      <c r="AC342" s="35"/>
      <c r="AD342" s="35"/>
      <c r="AE342" s="35"/>
      <c r="AR342" s="189" t="s">
        <v>1464</v>
      </c>
      <c r="AT342" s="189" t="s">
        <v>192</v>
      </c>
      <c r="AU342" s="189" t="s">
        <v>84</v>
      </c>
      <c r="AY342" s="18" t="s">
        <v>189</v>
      </c>
      <c r="BE342" s="190">
        <f>IF(O342="základní",K342,0)</f>
        <v>0</v>
      </c>
      <c r="BF342" s="190">
        <f>IF(O342="snížená",K342,0)</f>
        <v>0</v>
      </c>
      <c r="BG342" s="190">
        <f>IF(O342="zákl. přenesená",K342,0)</f>
        <v>0</v>
      </c>
      <c r="BH342" s="190">
        <f>IF(O342="sníž. přenesená",K342,0)</f>
        <v>0</v>
      </c>
      <c r="BI342" s="190">
        <f>IF(O342="nulová",K342,0)</f>
        <v>0</v>
      </c>
      <c r="BJ342" s="18" t="s">
        <v>82</v>
      </c>
      <c r="BK342" s="190">
        <f>ROUND(P342*H342,2)</f>
        <v>0</v>
      </c>
      <c r="BL342" s="18" t="s">
        <v>1464</v>
      </c>
      <c r="BM342" s="189" t="s">
        <v>1877</v>
      </c>
    </row>
    <row r="343" spans="1:65" s="2" customFormat="1" ht="11.25">
      <c r="A343" s="35"/>
      <c r="B343" s="36"/>
      <c r="C343" s="37"/>
      <c r="D343" s="191" t="s">
        <v>199</v>
      </c>
      <c r="E343" s="37"/>
      <c r="F343" s="192" t="s">
        <v>1490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199</v>
      </c>
      <c r="AU343" s="18" t="s">
        <v>84</v>
      </c>
    </row>
    <row r="344" spans="1:65" s="2" customFormat="1" ht="11.25">
      <c r="A344" s="35"/>
      <c r="B344" s="36"/>
      <c r="C344" s="37"/>
      <c r="D344" s="196" t="s">
        <v>201</v>
      </c>
      <c r="E344" s="37"/>
      <c r="F344" s="197" t="s">
        <v>1491</v>
      </c>
      <c r="G344" s="37"/>
      <c r="H344" s="37"/>
      <c r="I344" s="193"/>
      <c r="J344" s="193"/>
      <c r="K344" s="37"/>
      <c r="L344" s="37"/>
      <c r="M344" s="40"/>
      <c r="N344" s="194"/>
      <c r="O344" s="195"/>
      <c r="P344" s="65"/>
      <c r="Q344" s="65"/>
      <c r="R344" s="65"/>
      <c r="S344" s="65"/>
      <c r="T344" s="65"/>
      <c r="U344" s="65"/>
      <c r="V344" s="65"/>
      <c r="W344" s="65"/>
      <c r="X344" s="66"/>
      <c r="Y344" s="35"/>
      <c r="Z344" s="35"/>
      <c r="AA344" s="35"/>
      <c r="AB344" s="35"/>
      <c r="AC344" s="35"/>
      <c r="AD344" s="35"/>
      <c r="AE344" s="35"/>
      <c r="AT344" s="18" t="s">
        <v>201</v>
      </c>
      <c r="AU344" s="18" t="s">
        <v>84</v>
      </c>
    </row>
    <row r="345" spans="1:65" s="2" customFormat="1" ht="24.2" customHeight="1">
      <c r="A345" s="35"/>
      <c r="B345" s="36"/>
      <c r="C345" s="177" t="s">
        <v>521</v>
      </c>
      <c r="D345" s="177" t="s">
        <v>192</v>
      </c>
      <c r="E345" s="178" t="s">
        <v>1498</v>
      </c>
      <c r="F345" s="179" t="s">
        <v>1499</v>
      </c>
      <c r="G345" s="180" t="s">
        <v>357</v>
      </c>
      <c r="H345" s="181">
        <v>14</v>
      </c>
      <c r="I345" s="182"/>
      <c r="J345" s="182"/>
      <c r="K345" s="183">
        <f>ROUND(P345*H345,2)</f>
        <v>0</v>
      </c>
      <c r="L345" s="179" t="s">
        <v>1239</v>
      </c>
      <c r="M345" s="40"/>
      <c r="N345" s="184" t="s">
        <v>20</v>
      </c>
      <c r="O345" s="185" t="s">
        <v>43</v>
      </c>
      <c r="P345" s="186">
        <f>I345+J345</f>
        <v>0</v>
      </c>
      <c r="Q345" s="186">
        <f>ROUND(I345*H345,2)</f>
        <v>0</v>
      </c>
      <c r="R345" s="186">
        <f>ROUND(J345*H345,2)</f>
        <v>0</v>
      </c>
      <c r="S345" s="65"/>
      <c r="T345" s="187">
        <f>S345*H345</f>
        <v>0</v>
      </c>
      <c r="U345" s="187">
        <v>0</v>
      </c>
      <c r="V345" s="187">
        <f>U345*H345</f>
        <v>0</v>
      </c>
      <c r="W345" s="187">
        <v>5.0000000000000001E-3</v>
      </c>
      <c r="X345" s="188">
        <f>W345*H345</f>
        <v>7.0000000000000007E-2</v>
      </c>
      <c r="Y345" s="35"/>
      <c r="Z345" s="35"/>
      <c r="AA345" s="35"/>
      <c r="AB345" s="35"/>
      <c r="AC345" s="35"/>
      <c r="AD345" s="35"/>
      <c r="AE345" s="35"/>
      <c r="AR345" s="189" t="s">
        <v>1464</v>
      </c>
      <c r="AT345" s="189" t="s">
        <v>192</v>
      </c>
      <c r="AU345" s="189" t="s">
        <v>84</v>
      </c>
      <c r="AY345" s="18" t="s">
        <v>189</v>
      </c>
      <c r="BE345" s="190">
        <f>IF(O345="základní",K345,0)</f>
        <v>0</v>
      </c>
      <c r="BF345" s="190">
        <f>IF(O345="snížená",K345,0)</f>
        <v>0</v>
      </c>
      <c r="BG345" s="190">
        <f>IF(O345="zákl. přenesená",K345,0)</f>
        <v>0</v>
      </c>
      <c r="BH345" s="190">
        <f>IF(O345="sníž. přenesená",K345,0)</f>
        <v>0</v>
      </c>
      <c r="BI345" s="190">
        <f>IF(O345="nulová",K345,0)</f>
        <v>0</v>
      </c>
      <c r="BJ345" s="18" t="s">
        <v>82</v>
      </c>
      <c r="BK345" s="190">
        <f>ROUND(P345*H345,2)</f>
        <v>0</v>
      </c>
      <c r="BL345" s="18" t="s">
        <v>1464</v>
      </c>
      <c r="BM345" s="189" t="s">
        <v>1878</v>
      </c>
    </row>
    <row r="346" spans="1:65" s="2" customFormat="1" ht="11.25">
      <c r="A346" s="35"/>
      <c r="B346" s="36"/>
      <c r="C346" s="37"/>
      <c r="D346" s="191" t="s">
        <v>199</v>
      </c>
      <c r="E346" s="37"/>
      <c r="F346" s="192" t="s">
        <v>1501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199</v>
      </c>
      <c r="AU346" s="18" t="s">
        <v>84</v>
      </c>
    </row>
    <row r="347" spans="1:65" s="2" customFormat="1" ht="11.25">
      <c r="A347" s="35"/>
      <c r="B347" s="36"/>
      <c r="C347" s="37"/>
      <c r="D347" s="196" t="s">
        <v>201</v>
      </c>
      <c r="E347" s="37"/>
      <c r="F347" s="197" t="s">
        <v>1502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201</v>
      </c>
      <c r="AU347" s="18" t="s">
        <v>84</v>
      </c>
    </row>
    <row r="348" spans="1:65" s="2" customFormat="1" ht="24.2" customHeight="1">
      <c r="A348" s="35"/>
      <c r="B348" s="36"/>
      <c r="C348" s="177" t="s">
        <v>527</v>
      </c>
      <c r="D348" s="177" t="s">
        <v>192</v>
      </c>
      <c r="E348" s="178" t="s">
        <v>1510</v>
      </c>
      <c r="F348" s="179" t="s">
        <v>1511</v>
      </c>
      <c r="G348" s="180" t="s">
        <v>251</v>
      </c>
      <c r="H348" s="181">
        <v>0.126</v>
      </c>
      <c r="I348" s="182"/>
      <c r="J348" s="182"/>
      <c r="K348" s="183">
        <f>ROUND(P348*H348,2)</f>
        <v>0</v>
      </c>
      <c r="L348" s="179" t="s">
        <v>1239</v>
      </c>
      <c r="M348" s="40"/>
      <c r="N348" s="184" t="s">
        <v>20</v>
      </c>
      <c r="O348" s="185" t="s">
        <v>43</v>
      </c>
      <c r="P348" s="186">
        <f>I348+J348</f>
        <v>0</v>
      </c>
      <c r="Q348" s="186">
        <f>ROUND(I348*H348,2)</f>
        <v>0</v>
      </c>
      <c r="R348" s="186">
        <f>ROUND(J348*H348,2)</f>
        <v>0</v>
      </c>
      <c r="S348" s="65"/>
      <c r="T348" s="187">
        <f>S348*H348</f>
        <v>0</v>
      </c>
      <c r="U348" s="187">
        <v>0</v>
      </c>
      <c r="V348" s="187">
        <f>U348*H348</f>
        <v>0</v>
      </c>
      <c r="W348" s="187">
        <v>0</v>
      </c>
      <c r="X348" s="188">
        <f>W348*H348</f>
        <v>0</v>
      </c>
      <c r="Y348" s="35"/>
      <c r="Z348" s="35"/>
      <c r="AA348" s="35"/>
      <c r="AB348" s="35"/>
      <c r="AC348" s="35"/>
      <c r="AD348" s="35"/>
      <c r="AE348" s="35"/>
      <c r="AR348" s="189" t="s">
        <v>1464</v>
      </c>
      <c r="AT348" s="189" t="s">
        <v>192</v>
      </c>
      <c r="AU348" s="189" t="s">
        <v>84</v>
      </c>
      <c r="AY348" s="18" t="s">
        <v>189</v>
      </c>
      <c r="BE348" s="190">
        <f>IF(O348="základní",K348,0)</f>
        <v>0</v>
      </c>
      <c r="BF348" s="190">
        <f>IF(O348="snížená",K348,0)</f>
        <v>0</v>
      </c>
      <c r="BG348" s="190">
        <f>IF(O348="zákl. přenesená",K348,0)</f>
        <v>0</v>
      </c>
      <c r="BH348" s="190">
        <f>IF(O348="sníž. přenesená",K348,0)</f>
        <v>0</v>
      </c>
      <c r="BI348" s="190">
        <f>IF(O348="nulová",K348,0)</f>
        <v>0</v>
      </c>
      <c r="BJ348" s="18" t="s">
        <v>82</v>
      </c>
      <c r="BK348" s="190">
        <f>ROUND(P348*H348,2)</f>
        <v>0</v>
      </c>
      <c r="BL348" s="18" t="s">
        <v>1464</v>
      </c>
      <c r="BM348" s="189" t="s">
        <v>1879</v>
      </c>
    </row>
    <row r="349" spans="1:65" s="2" customFormat="1" ht="11.25">
      <c r="A349" s="35"/>
      <c r="B349" s="36"/>
      <c r="C349" s="37"/>
      <c r="D349" s="191" t="s">
        <v>199</v>
      </c>
      <c r="E349" s="37"/>
      <c r="F349" s="192" t="s">
        <v>1513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199</v>
      </c>
      <c r="AU349" s="18" t="s">
        <v>84</v>
      </c>
    </row>
    <row r="350" spans="1:65" s="2" customFormat="1" ht="11.25">
      <c r="A350" s="35"/>
      <c r="B350" s="36"/>
      <c r="C350" s="37"/>
      <c r="D350" s="196" t="s">
        <v>201</v>
      </c>
      <c r="E350" s="37"/>
      <c r="F350" s="197" t="s">
        <v>1514</v>
      </c>
      <c r="G350" s="37"/>
      <c r="H350" s="37"/>
      <c r="I350" s="193"/>
      <c r="J350" s="193"/>
      <c r="K350" s="37"/>
      <c r="L350" s="37"/>
      <c r="M350" s="40"/>
      <c r="N350" s="194"/>
      <c r="O350" s="195"/>
      <c r="P350" s="65"/>
      <c r="Q350" s="65"/>
      <c r="R350" s="65"/>
      <c r="S350" s="65"/>
      <c r="T350" s="65"/>
      <c r="U350" s="65"/>
      <c r="V350" s="65"/>
      <c r="W350" s="65"/>
      <c r="X350" s="66"/>
      <c r="Y350" s="35"/>
      <c r="Z350" s="35"/>
      <c r="AA350" s="35"/>
      <c r="AB350" s="35"/>
      <c r="AC350" s="35"/>
      <c r="AD350" s="35"/>
      <c r="AE350" s="35"/>
      <c r="AT350" s="18" t="s">
        <v>201</v>
      </c>
      <c r="AU350" s="18" t="s">
        <v>84</v>
      </c>
    </row>
    <row r="351" spans="1:65" s="2" customFormat="1" ht="24.2" customHeight="1">
      <c r="A351" s="35"/>
      <c r="B351" s="36"/>
      <c r="C351" s="177" t="s">
        <v>533</v>
      </c>
      <c r="D351" s="177" t="s">
        <v>192</v>
      </c>
      <c r="E351" s="178" t="s">
        <v>1516</v>
      </c>
      <c r="F351" s="179" t="s">
        <v>1517</v>
      </c>
      <c r="G351" s="180" t="s">
        <v>251</v>
      </c>
      <c r="H351" s="181">
        <v>0.252</v>
      </c>
      <c r="I351" s="182"/>
      <c r="J351" s="182"/>
      <c r="K351" s="183">
        <f>ROUND(P351*H351,2)</f>
        <v>0</v>
      </c>
      <c r="L351" s="179" t="s">
        <v>1239</v>
      </c>
      <c r="M351" s="40"/>
      <c r="N351" s="184" t="s">
        <v>20</v>
      </c>
      <c r="O351" s="185" t="s">
        <v>43</v>
      </c>
      <c r="P351" s="186">
        <f>I351+J351</f>
        <v>0</v>
      </c>
      <c r="Q351" s="186">
        <f>ROUND(I351*H351,2)</f>
        <v>0</v>
      </c>
      <c r="R351" s="186">
        <f>ROUND(J351*H351,2)</f>
        <v>0</v>
      </c>
      <c r="S351" s="65"/>
      <c r="T351" s="187">
        <f>S351*H351</f>
        <v>0</v>
      </c>
      <c r="U351" s="187">
        <v>0</v>
      </c>
      <c r="V351" s="187">
        <f>U351*H351</f>
        <v>0</v>
      </c>
      <c r="W351" s="187">
        <v>0</v>
      </c>
      <c r="X351" s="188">
        <f>W351*H351</f>
        <v>0</v>
      </c>
      <c r="Y351" s="35"/>
      <c r="Z351" s="35"/>
      <c r="AA351" s="35"/>
      <c r="AB351" s="35"/>
      <c r="AC351" s="35"/>
      <c r="AD351" s="35"/>
      <c r="AE351" s="35"/>
      <c r="AR351" s="189" t="s">
        <v>1464</v>
      </c>
      <c r="AT351" s="189" t="s">
        <v>192</v>
      </c>
      <c r="AU351" s="189" t="s">
        <v>84</v>
      </c>
      <c r="AY351" s="18" t="s">
        <v>189</v>
      </c>
      <c r="BE351" s="190">
        <f>IF(O351="základní",K351,0)</f>
        <v>0</v>
      </c>
      <c r="BF351" s="190">
        <f>IF(O351="snížená",K351,0)</f>
        <v>0</v>
      </c>
      <c r="BG351" s="190">
        <f>IF(O351="zákl. přenesená",K351,0)</f>
        <v>0</v>
      </c>
      <c r="BH351" s="190">
        <f>IF(O351="sníž. přenesená",K351,0)</f>
        <v>0</v>
      </c>
      <c r="BI351" s="190">
        <f>IF(O351="nulová",K351,0)</f>
        <v>0</v>
      </c>
      <c r="BJ351" s="18" t="s">
        <v>82</v>
      </c>
      <c r="BK351" s="190">
        <f>ROUND(P351*H351,2)</f>
        <v>0</v>
      </c>
      <c r="BL351" s="18" t="s">
        <v>1464</v>
      </c>
      <c r="BM351" s="189" t="s">
        <v>1880</v>
      </c>
    </row>
    <row r="352" spans="1:65" s="2" customFormat="1" ht="11.25">
      <c r="A352" s="35"/>
      <c r="B352" s="36"/>
      <c r="C352" s="37"/>
      <c r="D352" s="191" t="s">
        <v>199</v>
      </c>
      <c r="E352" s="37"/>
      <c r="F352" s="192" t="s">
        <v>1519</v>
      </c>
      <c r="G352" s="37"/>
      <c r="H352" s="37"/>
      <c r="I352" s="193"/>
      <c r="J352" s="193"/>
      <c r="K352" s="37"/>
      <c r="L352" s="37"/>
      <c r="M352" s="40"/>
      <c r="N352" s="194"/>
      <c r="O352" s="195"/>
      <c r="P352" s="65"/>
      <c r="Q352" s="65"/>
      <c r="R352" s="65"/>
      <c r="S352" s="65"/>
      <c r="T352" s="65"/>
      <c r="U352" s="65"/>
      <c r="V352" s="65"/>
      <c r="W352" s="65"/>
      <c r="X352" s="66"/>
      <c r="Y352" s="35"/>
      <c r="Z352" s="35"/>
      <c r="AA352" s="35"/>
      <c r="AB352" s="35"/>
      <c r="AC352" s="35"/>
      <c r="AD352" s="35"/>
      <c r="AE352" s="35"/>
      <c r="AT352" s="18" t="s">
        <v>199</v>
      </c>
      <c r="AU352" s="18" t="s">
        <v>84</v>
      </c>
    </row>
    <row r="353" spans="1:65" s="2" customFormat="1" ht="11.25">
      <c r="A353" s="35"/>
      <c r="B353" s="36"/>
      <c r="C353" s="37"/>
      <c r="D353" s="196" t="s">
        <v>201</v>
      </c>
      <c r="E353" s="37"/>
      <c r="F353" s="197" t="s">
        <v>1520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201</v>
      </c>
      <c r="AU353" s="18" t="s">
        <v>84</v>
      </c>
    </row>
    <row r="354" spans="1:65" s="14" customFormat="1" ht="11.25">
      <c r="B354" s="208"/>
      <c r="C354" s="209"/>
      <c r="D354" s="191" t="s">
        <v>203</v>
      </c>
      <c r="E354" s="210" t="s">
        <v>20</v>
      </c>
      <c r="F354" s="211" t="s">
        <v>1881</v>
      </c>
      <c r="G354" s="209"/>
      <c r="H354" s="212">
        <v>0.252</v>
      </c>
      <c r="I354" s="213"/>
      <c r="J354" s="213"/>
      <c r="K354" s="209"/>
      <c r="L354" s="209"/>
      <c r="M354" s="214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7"/>
      <c r="AT354" s="218" t="s">
        <v>203</v>
      </c>
      <c r="AU354" s="218" t="s">
        <v>84</v>
      </c>
      <c r="AV354" s="14" t="s">
        <v>84</v>
      </c>
      <c r="AW354" s="14" t="s">
        <v>5</v>
      </c>
      <c r="AX354" s="14" t="s">
        <v>82</v>
      </c>
      <c r="AY354" s="218" t="s">
        <v>189</v>
      </c>
    </row>
    <row r="355" spans="1:65" s="2" customFormat="1" ht="24.2" customHeight="1">
      <c r="A355" s="35"/>
      <c r="B355" s="36"/>
      <c r="C355" s="177" t="s">
        <v>543</v>
      </c>
      <c r="D355" s="177" t="s">
        <v>192</v>
      </c>
      <c r="E355" s="178" t="s">
        <v>1523</v>
      </c>
      <c r="F355" s="179" t="s">
        <v>1524</v>
      </c>
      <c r="G355" s="180" t="s">
        <v>251</v>
      </c>
      <c r="H355" s="181">
        <v>0.126</v>
      </c>
      <c r="I355" s="182"/>
      <c r="J355" s="182"/>
      <c r="K355" s="183">
        <f>ROUND(P355*H355,2)</f>
        <v>0</v>
      </c>
      <c r="L355" s="179" t="s">
        <v>1239</v>
      </c>
      <c r="M355" s="40"/>
      <c r="N355" s="184" t="s">
        <v>20</v>
      </c>
      <c r="O355" s="185" t="s">
        <v>43</v>
      </c>
      <c r="P355" s="186">
        <f>I355+J355</f>
        <v>0</v>
      </c>
      <c r="Q355" s="186">
        <f>ROUND(I355*H355,2)</f>
        <v>0</v>
      </c>
      <c r="R355" s="186">
        <f>ROUND(J355*H355,2)</f>
        <v>0</v>
      </c>
      <c r="S355" s="65"/>
      <c r="T355" s="187">
        <f>S355*H355</f>
        <v>0</v>
      </c>
      <c r="U355" s="187">
        <v>0</v>
      </c>
      <c r="V355" s="187">
        <f>U355*H355</f>
        <v>0</v>
      </c>
      <c r="W355" s="187">
        <v>0</v>
      </c>
      <c r="X355" s="188">
        <f>W355*H355</f>
        <v>0</v>
      </c>
      <c r="Y355" s="35"/>
      <c r="Z355" s="35"/>
      <c r="AA355" s="35"/>
      <c r="AB355" s="35"/>
      <c r="AC355" s="35"/>
      <c r="AD355" s="35"/>
      <c r="AE355" s="35"/>
      <c r="AR355" s="189" t="s">
        <v>1464</v>
      </c>
      <c r="AT355" s="189" t="s">
        <v>192</v>
      </c>
      <c r="AU355" s="189" t="s">
        <v>84</v>
      </c>
      <c r="AY355" s="18" t="s">
        <v>189</v>
      </c>
      <c r="BE355" s="190">
        <f>IF(O355="základní",K355,0)</f>
        <v>0</v>
      </c>
      <c r="BF355" s="190">
        <f>IF(O355="snížená",K355,0)</f>
        <v>0</v>
      </c>
      <c r="BG355" s="190">
        <f>IF(O355="zákl. přenesená",K355,0)</f>
        <v>0</v>
      </c>
      <c r="BH355" s="190">
        <f>IF(O355="sníž. přenesená",K355,0)</f>
        <v>0</v>
      </c>
      <c r="BI355" s="190">
        <f>IF(O355="nulová",K355,0)</f>
        <v>0</v>
      </c>
      <c r="BJ355" s="18" t="s">
        <v>82</v>
      </c>
      <c r="BK355" s="190">
        <f>ROUND(P355*H355,2)</f>
        <v>0</v>
      </c>
      <c r="BL355" s="18" t="s">
        <v>1464</v>
      </c>
      <c r="BM355" s="189" t="s">
        <v>1882</v>
      </c>
    </row>
    <row r="356" spans="1:65" s="2" customFormat="1" ht="11.25">
      <c r="A356" s="35"/>
      <c r="B356" s="36"/>
      <c r="C356" s="37"/>
      <c r="D356" s="191" t="s">
        <v>199</v>
      </c>
      <c r="E356" s="37"/>
      <c r="F356" s="192" t="s">
        <v>1526</v>
      </c>
      <c r="G356" s="37"/>
      <c r="H356" s="37"/>
      <c r="I356" s="193"/>
      <c r="J356" s="193"/>
      <c r="K356" s="37"/>
      <c r="L356" s="37"/>
      <c r="M356" s="40"/>
      <c r="N356" s="194"/>
      <c r="O356" s="195"/>
      <c r="P356" s="65"/>
      <c r="Q356" s="65"/>
      <c r="R356" s="65"/>
      <c r="S356" s="65"/>
      <c r="T356" s="65"/>
      <c r="U356" s="65"/>
      <c r="V356" s="65"/>
      <c r="W356" s="65"/>
      <c r="X356" s="66"/>
      <c r="Y356" s="35"/>
      <c r="Z356" s="35"/>
      <c r="AA356" s="35"/>
      <c r="AB356" s="35"/>
      <c r="AC356" s="35"/>
      <c r="AD356" s="35"/>
      <c r="AE356" s="35"/>
      <c r="AT356" s="18" t="s">
        <v>199</v>
      </c>
      <c r="AU356" s="18" t="s">
        <v>84</v>
      </c>
    </row>
    <row r="357" spans="1:65" s="2" customFormat="1" ht="11.25">
      <c r="A357" s="35"/>
      <c r="B357" s="36"/>
      <c r="C357" s="37"/>
      <c r="D357" s="196" t="s">
        <v>201</v>
      </c>
      <c r="E357" s="37"/>
      <c r="F357" s="197" t="s">
        <v>1527</v>
      </c>
      <c r="G357" s="37"/>
      <c r="H357" s="37"/>
      <c r="I357" s="193"/>
      <c r="J357" s="193"/>
      <c r="K357" s="37"/>
      <c r="L357" s="37"/>
      <c r="M357" s="40"/>
      <c r="N357" s="194"/>
      <c r="O357" s="195"/>
      <c r="P357" s="65"/>
      <c r="Q357" s="65"/>
      <c r="R357" s="65"/>
      <c r="S357" s="65"/>
      <c r="T357" s="65"/>
      <c r="U357" s="65"/>
      <c r="V357" s="65"/>
      <c r="W357" s="65"/>
      <c r="X357" s="66"/>
      <c r="Y357" s="35"/>
      <c r="Z357" s="35"/>
      <c r="AA357" s="35"/>
      <c r="AB357" s="35"/>
      <c r="AC357" s="35"/>
      <c r="AD357" s="35"/>
      <c r="AE357" s="35"/>
      <c r="AT357" s="18" t="s">
        <v>201</v>
      </c>
      <c r="AU357" s="18" t="s">
        <v>84</v>
      </c>
    </row>
    <row r="358" spans="1:65" s="2" customFormat="1" ht="24.2" customHeight="1">
      <c r="A358" s="35"/>
      <c r="B358" s="36"/>
      <c r="C358" s="177" t="s">
        <v>547</v>
      </c>
      <c r="D358" s="177" t="s">
        <v>192</v>
      </c>
      <c r="E358" s="178" t="s">
        <v>1529</v>
      </c>
      <c r="F358" s="179" t="s">
        <v>1530</v>
      </c>
      <c r="G358" s="180" t="s">
        <v>251</v>
      </c>
      <c r="H358" s="181">
        <v>0.75600000000000001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1464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1464</v>
      </c>
      <c r="BM358" s="189" t="s">
        <v>1883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1532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1533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4" customFormat="1" ht="11.25">
      <c r="B361" s="208"/>
      <c r="C361" s="209"/>
      <c r="D361" s="191" t="s">
        <v>203</v>
      </c>
      <c r="E361" s="210" t="s">
        <v>20</v>
      </c>
      <c r="F361" s="211" t="s">
        <v>1884</v>
      </c>
      <c r="G361" s="209"/>
      <c r="H361" s="212">
        <v>0.75600000000000001</v>
      </c>
      <c r="I361" s="213"/>
      <c r="J361" s="213"/>
      <c r="K361" s="209"/>
      <c r="L361" s="209"/>
      <c r="M361" s="214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7"/>
      <c r="AT361" s="218" t="s">
        <v>203</v>
      </c>
      <c r="AU361" s="218" t="s">
        <v>84</v>
      </c>
      <c r="AV361" s="14" t="s">
        <v>84</v>
      </c>
      <c r="AW361" s="14" t="s">
        <v>5</v>
      </c>
      <c r="AX361" s="14" t="s">
        <v>82</v>
      </c>
      <c r="AY361" s="218" t="s">
        <v>189</v>
      </c>
    </row>
    <row r="362" spans="1:65" s="2" customFormat="1" ht="24">
      <c r="A362" s="35"/>
      <c r="B362" s="36"/>
      <c r="C362" s="177" t="s">
        <v>551</v>
      </c>
      <c r="D362" s="177" t="s">
        <v>192</v>
      </c>
      <c r="E362" s="178" t="s">
        <v>1536</v>
      </c>
      <c r="F362" s="179" t="s">
        <v>1454</v>
      </c>
      <c r="G362" s="180" t="s">
        <v>251</v>
      </c>
      <c r="H362" s="181">
        <v>0.126</v>
      </c>
      <c r="I362" s="182"/>
      <c r="J362" s="182"/>
      <c r="K362" s="183">
        <f>ROUND(P362*H362,2)</f>
        <v>0</v>
      </c>
      <c r="L362" s="179" t="s">
        <v>1239</v>
      </c>
      <c r="M362" s="40"/>
      <c r="N362" s="184" t="s">
        <v>20</v>
      </c>
      <c r="O362" s="185" t="s">
        <v>43</v>
      </c>
      <c r="P362" s="186">
        <f>I362+J362</f>
        <v>0</v>
      </c>
      <c r="Q362" s="186">
        <f>ROUND(I362*H362,2)</f>
        <v>0</v>
      </c>
      <c r="R362" s="186">
        <f>ROUND(J362*H362,2)</f>
        <v>0</v>
      </c>
      <c r="S362" s="65"/>
      <c r="T362" s="187">
        <f>S362*H362</f>
        <v>0</v>
      </c>
      <c r="U362" s="187">
        <v>0</v>
      </c>
      <c r="V362" s="187">
        <f>U362*H362</f>
        <v>0</v>
      </c>
      <c r="W362" s="187">
        <v>0</v>
      </c>
      <c r="X362" s="188">
        <f>W362*H362</f>
        <v>0</v>
      </c>
      <c r="Y362" s="35"/>
      <c r="Z362" s="35"/>
      <c r="AA362" s="35"/>
      <c r="AB362" s="35"/>
      <c r="AC362" s="35"/>
      <c r="AD362" s="35"/>
      <c r="AE362" s="35"/>
      <c r="AR362" s="189" t="s">
        <v>1464</v>
      </c>
      <c r="AT362" s="189" t="s">
        <v>192</v>
      </c>
      <c r="AU362" s="189" t="s">
        <v>84</v>
      </c>
      <c r="AY362" s="18" t="s">
        <v>189</v>
      </c>
      <c r="BE362" s="190">
        <f>IF(O362="základní",K362,0)</f>
        <v>0</v>
      </c>
      <c r="BF362" s="190">
        <f>IF(O362="snížená",K362,0)</f>
        <v>0</v>
      </c>
      <c r="BG362" s="190">
        <f>IF(O362="zákl. přenesená",K362,0)</f>
        <v>0</v>
      </c>
      <c r="BH362" s="190">
        <f>IF(O362="sníž. přenesená",K362,0)</f>
        <v>0</v>
      </c>
      <c r="BI362" s="190">
        <f>IF(O362="nulová",K362,0)</f>
        <v>0</v>
      </c>
      <c r="BJ362" s="18" t="s">
        <v>82</v>
      </c>
      <c r="BK362" s="190">
        <f>ROUND(P362*H362,2)</f>
        <v>0</v>
      </c>
      <c r="BL362" s="18" t="s">
        <v>1464</v>
      </c>
      <c r="BM362" s="189" t="s">
        <v>1885</v>
      </c>
    </row>
    <row r="363" spans="1:65" s="2" customFormat="1" ht="11.25">
      <c r="A363" s="35"/>
      <c r="B363" s="36"/>
      <c r="C363" s="37"/>
      <c r="D363" s="191" t="s">
        <v>199</v>
      </c>
      <c r="E363" s="37"/>
      <c r="F363" s="192" t="s">
        <v>1538</v>
      </c>
      <c r="G363" s="37"/>
      <c r="H363" s="37"/>
      <c r="I363" s="193"/>
      <c r="J363" s="193"/>
      <c r="K363" s="37"/>
      <c r="L363" s="37"/>
      <c r="M363" s="40"/>
      <c r="N363" s="194"/>
      <c r="O363" s="195"/>
      <c r="P363" s="65"/>
      <c r="Q363" s="65"/>
      <c r="R363" s="65"/>
      <c r="S363" s="65"/>
      <c r="T363" s="65"/>
      <c r="U363" s="65"/>
      <c r="V363" s="65"/>
      <c r="W363" s="65"/>
      <c r="X363" s="66"/>
      <c r="Y363" s="35"/>
      <c r="Z363" s="35"/>
      <c r="AA363" s="35"/>
      <c r="AB363" s="35"/>
      <c r="AC363" s="35"/>
      <c r="AD363" s="35"/>
      <c r="AE363" s="35"/>
      <c r="AT363" s="18" t="s">
        <v>199</v>
      </c>
      <c r="AU363" s="18" t="s">
        <v>84</v>
      </c>
    </row>
    <row r="364" spans="1:65" s="2" customFormat="1" ht="11.25">
      <c r="A364" s="35"/>
      <c r="B364" s="36"/>
      <c r="C364" s="37"/>
      <c r="D364" s="196" t="s">
        <v>201</v>
      </c>
      <c r="E364" s="37"/>
      <c r="F364" s="197" t="s">
        <v>1539</v>
      </c>
      <c r="G364" s="37"/>
      <c r="H364" s="37"/>
      <c r="I364" s="193"/>
      <c r="J364" s="193"/>
      <c r="K364" s="37"/>
      <c r="L364" s="37"/>
      <c r="M364" s="40"/>
      <c r="N364" s="194"/>
      <c r="O364" s="195"/>
      <c r="P364" s="65"/>
      <c r="Q364" s="65"/>
      <c r="R364" s="65"/>
      <c r="S364" s="65"/>
      <c r="T364" s="65"/>
      <c r="U364" s="65"/>
      <c r="V364" s="65"/>
      <c r="W364" s="65"/>
      <c r="X364" s="66"/>
      <c r="Y364" s="35"/>
      <c r="Z364" s="35"/>
      <c r="AA364" s="35"/>
      <c r="AB364" s="35"/>
      <c r="AC364" s="35"/>
      <c r="AD364" s="35"/>
      <c r="AE364" s="35"/>
      <c r="AT364" s="18" t="s">
        <v>201</v>
      </c>
      <c r="AU364" s="18" t="s">
        <v>84</v>
      </c>
    </row>
    <row r="365" spans="1:65" s="2" customFormat="1" ht="24.2" customHeight="1">
      <c r="A365" s="35"/>
      <c r="B365" s="36"/>
      <c r="C365" s="177" t="s">
        <v>822</v>
      </c>
      <c r="D365" s="177" t="s">
        <v>192</v>
      </c>
      <c r="E365" s="178" t="s">
        <v>1541</v>
      </c>
      <c r="F365" s="179" t="s">
        <v>1542</v>
      </c>
      <c r="G365" s="180" t="s">
        <v>251</v>
      </c>
      <c r="H365" s="181">
        <v>0.01</v>
      </c>
      <c r="I365" s="182"/>
      <c r="J365" s="182"/>
      <c r="K365" s="183">
        <f>ROUND(P365*H365,2)</f>
        <v>0</v>
      </c>
      <c r="L365" s="179" t="s">
        <v>1239</v>
      </c>
      <c r="M365" s="40"/>
      <c r="N365" s="184" t="s">
        <v>20</v>
      </c>
      <c r="O365" s="185" t="s">
        <v>43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1464</v>
      </c>
      <c r="AT365" s="189" t="s">
        <v>192</v>
      </c>
      <c r="AU365" s="189" t="s">
        <v>84</v>
      </c>
      <c r="AY365" s="18" t="s">
        <v>189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82</v>
      </c>
      <c r="BK365" s="190">
        <f>ROUND(P365*H365,2)</f>
        <v>0</v>
      </c>
      <c r="BL365" s="18" t="s">
        <v>1464</v>
      </c>
      <c r="BM365" s="189" t="s">
        <v>1886</v>
      </c>
    </row>
    <row r="366" spans="1:65" s="2" customFormat="1" ht="11.25">
      <c r="A366" s="35"/>
      <c r="B366" s="36"/>
      <c r="C366" s="37"/>
      <c r="D366" s="191" t="s">
        <v>199</v>
      </c>
      <c r="E366" s="37"/>
      <c r="F366" s="192" t="s">
        <v>1544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199</v>
      </c>
      <c r="AU366" s="18" t="s">
        <v>84</v>
      </c>
    </row>
    <row r="367" spans="1:65" s="2" customFormat="1" ht="11.25">
      <c r="A367" s="35"/>
      <c r="B367" s="36"/>
      <c r="C367" s="37"/>
      <c r="D367" s="196" t="s">
        <v>201</v>
      </c>
      <c r="E367" s="37"/>
      <c r="F367" s="197" t="s">
        <v>1545</v>
      </c>
      <c r="G367" s="37"/>
      <c r="H367" s="37"/>
      <c r="I367" s="193"/>
      <c r="J367" s="193"/>
      <c r="K367" s="37"/>
      <c r="L367" s="37"/>
      <c r="M367" s="40"/>
      <c r="N367" s="241"/>
      <c r="O367" s="242"/>
      <c r="P367" s="243"/>
      <c r="Q367" s="243"/>
      <c r="R367" s="243"/>
      <c r="S367" s="243"/>
      <c r="T367" s="243"/>
      <c r="U367" s="243"/>
      <c r="V367" s="243"/>
      <c r="W367" s="243"/>
      <c r="X367" s="244"/>
      <c r="Y367" s="35"/>
      <c r="Z367" s="35"/>
      <c r="AA367" s="35"/>
      <c r="AB367" s="35"/>
      <c r="AC367" s="35"/>
      <c r="AD367" s="35"/>
      <c r="AE367" s="35"/>
      <c r="AT367" s="18" t="s">
        <v>201</v>
      </c>
      <c r="AU367" s="18" t="s">
        <v>84</v>
      </c>
    </row>
    <row r="368" spans="1:65" s="2" customFormat="1" ht="6.95" customHeight="1">
      <c r="A368" s="35"/>
      <c r="B368" s="48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0"/>
      <c r="N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</sheetData>
  <sheetProtection algorithmName="SHA-512" hashValue="s3fwGyJfXlf/KH42Jgj995mEJylqWDtjsA9UQWdBGWrflj4dWZykf4TWUVVVD9eca4+I6jAalzWDoQ6bnG1aVQ==" saltValue="YNFixTx7KVZEuKJereRY1UEKHeMz+9Kawh1K3Y1aGxyRtBke0GLV44gXuZKHtPJ0UuB7urPvkv7LzxDtaiQ3pw==" spinCount="100000" sheet="1" objects="1" scenarios="1" formatColumns="0" formatRows="0" autoFilter="0"/>
  <autoFilter ref="C90:L367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1" r:id="rId4"/>
    <hyperlink ref="F143" r:id="rId5"/>
    <hyperlink ref="F155" r:id="rId6"/>
    <hyperlink ref="F167" r:id="rId7"/>
    <hyperlink ref="F209" r:id="rId8"/>
    <hyperlink ref="F221" r:id="rId9"/>
    <hyperlink ref="F239" r:id="rId10"/>
    <hyperlink ref="F252" r:id="rId11"/>
    <hyperlink ref="F264" r:id="rId12"/>
    <hyperlink ref="F276" r:id="rId13"/>
    <hyperlink ref="F302" r:id="rId14"/>
    <hyperlink ref="F311" r:id="rId15"/>
    <hyperlink ref="F315" r:id="rId16"/>
    <hyperlink ref="F320" r:id="rId17"/>
    <hyperlink ref="F323" r:id="rId18"/>
    <hyperlink ref="F326" r:id="rId19"/>
    <hyperlink ref="F329" r:id="rId20"/>
    <hyperlink ref="F333" r:id="rId21"/>
    <hyperlink ref="F338" r:id="rId22"/>
    <hyperlink ref="F341" r:id="rId23"/>
    <hyperlink ref="F344" r:id="rId24"/>
    <hyperlink ref="F347" r:id="rId25"/>
    <hyperlink ref="F350" r:id="rId26"/>
    <hyperlink ref="F353" r:id="rId27"/>
    <hyperlink ref="F357" r:id="rId28"/>
    <hyperlink ref="F360" r:id="rId29"/>
    <hyperlink ref="F364" r:id="rId30"/>
    <hyperlink ref="F36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1887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16 - elektroinstalace místnost č. 5 (306)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16 - elektroinstalace místnost č. 5 (306)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1.9989999999999997E-2</v>
      </c>
      <c r="W91" s="73"/>
      <c r="X91" s="158">
        <f>X92+X373+X400</f>
        <v>0.24660000000000001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108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1888</v>
      </c>
      <c r="G127" s="209"/>
      <c r="H127" s="212">
        <v>108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108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108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1888</v>
      </c>
      <c r="G133" s="209"/>
      <c r="H133" s="212">
        <v>108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6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190</v>
      </c>
      <c r="G265" s="209"/>
      <c r="H265" s="212">
        <v>6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6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6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190</v>
      </c>
      <c r="G271" s="209"/>
      <c r="H271" s="212">
        <v>6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6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63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1486</v>
      </c>
      <c r="G314" s="209"/>
      <c r="H314" s="212">
        <v>63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63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63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1486</v>
      </c>
      <c r="G320" s="209"/>
      <c r="H320" s="212">
        <v>63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63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1890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1891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1E-4</v>
      </c>
      <c r="W373" s="168"/>
      <c r="X373" s="171">
        <f>X374+X383</f>
        <v>3.5999999999999999E-3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1E-4</v>
      </c>
      <c r="W374" s="168"/>
      <c r="X374" s="171">
        <f>SUM(X375:X382)</f>
        <v>3.5999999999999999E-3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2.2000000000000002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4.4000000000000006E-5</v>
      </c>
      <c r="W375" s="187">
        <v>1E-3</v>
      </c>
      <c r="X375" s="188">
        <f>W375*H375</f>
        <v>2.2000000000000001E-3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1892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1893</v>
      </c>
      <c r="G378" s="209"/>
      <c r="H378" s="212">
        <v>2.2000000000000002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1894</v>
      </c>
      <c r="F379" s="179" t="s">
        <v>1895</v>
      </c>
      <c r="G379" s="180" t="s">
        <v>357</v>
      </c>
      <c r="H379" s="181">
        <v>0.7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8.0000000000000007E-5</v>
      </c>
      <c r="V379" s="187">
        <f>U379*H379</f>
        <v>5.5999999999999999E-5</v>
      </c>
      <c r="W379" s="187">
        <v>2E-3</v>
      </c>
      <c r="X379" s="188">
        <f>W379*H379</f>
        <v>1.4E-3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1896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1897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1898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1899</v>
      </c>
      <c r="G382" s="209"/>
      <c r="H382" s="212">
        <v>0.7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4.0000000000000001E-3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1900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4.0000000000000001E-3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1901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4.0000000000000001E-3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1902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2.4E-2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1903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1904</v>
      </c>
      <c r="G396" s="209"/>
      <c r="H396" s="212">
        <v>2.4E-2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4.0000000000000001E-3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1905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1.9889999999999998E-2</v>
      </c>
      <c r="W400" s="168"/>
      <c r="X400" s="171">
        <f>X401</f>
        <v>0.24300000000000002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1.9889999999999998E-2</v>
      </c>
      <c r="W401" s="168"/>
      <c r="X401" s="171">
        <f>SUM(X402:X445)</f>
        <v>0.24300000000000002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65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9.75E-3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1906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2.3399999999999996E-3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1907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1908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1909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65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0.13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1910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2.7E-2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1911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1912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1913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0.24299999999999999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1914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0.48599999999999999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1915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1916</v>
      </c>
      <c r="G432" s="209"/>
      <c r="H432" s="212">
        <v>0.48599999999999999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0.24299999999999999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1917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1.458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1918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1919</v>
      </c>
      <c r="G439" s="209"/>
      <c r="H439" s="212">
        <v>1.458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0.24299999999999999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1920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0.02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1921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QHn+ylrUOeCgvG1JJH8wpDOhlt96Sdicmdx7KGkISayC7/EJ6QFIZmMi2RSdHXhf5xasFzuXgAiLsSxlbj8rNw==" saltValue="3wg7H26c/ad1JvBzceJ8CBDPsskP6MP/o+9X5EN8jd3q2iTo5NY9a7v38jMFgo/DRNKnl68Ys/6n28pq1ZIYCg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90"/>
  <sheetViews>
    <sheetView showGridLines="0" workbookViewId="0">
      <selection activeCell="L44" sqref="L4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1922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ROUND((SUM(BE91:BE489)),  2)</f>
        <v>0</v>
      </c>
      <c r="G35" s="35"/>
      <c r="H35" s="35"/>
      <c r="I35" s="120">
        <v>0.21</v>
      </c>
      <c r="J35" s="35"/>
      <c r="K35" s="115">
        <f>ROUND(((SUM(BE91:BE489))*I35),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ROUND((SUM(BF91:BF489)),  2)</f>
        <v>0</v>
      </c>
      <c r="G36" s="35"/>
      <c r="H36" s="35"/>
      <c r="I36" s="120">
        <v>0.15</v>
      </c>
      <c r="J36" s="35"/>
      <c r="K36" s="115">
        <f>ROUND(((SUM(BF91:BF489))*I36),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ROUND((SUM(BG91:BG489)),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ROUND((SUM(BH91:BH489)),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ROUND((SUM(BI91:BI489)),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17 - elektroinstalace místnost č. 6 (308)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Q310</f>
        <v>0</v>
      </c>
      <c r="J64" s="146">
        <f>R310</f>
        <v>0</v>
      </c>
      <c r="K64" s="146">
        <f>K310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Q388</f>
        <v>0</v>
      </c>
      <c r="J65" s="146">
        <f>R388</f>
        <v>0</v>
      </c>
      <c r="K65" s="146">
        <f>K388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Q389</f>
        <v>0</v>
      </c>
      <c r="J66" s="146">
        <f>R389</f>
        <v>0</v>
      </c>
      <c r="K66" s="146">
        <f>K389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Q397</f>
        <v>0</v>
      </c>
      <c r="J67" s="140">
        <f>R397</f>
        <v>0</v>
      </c>
      <c r="K67" s="140">
        <f>K397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Q398</f>
        <v>0</v>
      </c>
      <c r="J68" s="146">
        <f>R398</f>
        <v>0</v>
      </c>
      <c r="K68" s="146">
        <f>K398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Q415</f>
        <v>0</v>
      </c>
      <c r="J69" s="146">
        <f>R415</f>
        <v>0</v>
      </c>
      <c r="K69" s="146">
        <f>K415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Q432</f>
        <v>0</v>
      </c>
      <c r="J70" s="140">
        <f>R432</f>
        <v>0</v>
      </c>
      <c r="K70" s="140">
        <f>K432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Q433</f>
        <v>0</v>
      </c>
      <c r="J71" s="146">
        <f>R433</f>
        <v>0</v>
      </c>
      <c r="K71" s="146">
        <f>K433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17 - elektroinstalace místnost č. 6 (308)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Q92+Q397+Q432</f>
        <v>0</v>
      </c>
      <c r="R91" s="156">
        <f>R92+R397+R432</f>
        <v>0</v>
      </c>
      <c r="S91" s="73"/>
      <c r="T91" s="157">
        <f>T92+T397+T432</f>
        <v>0</v>
      </c>
      <c r="U91" s="73"/>
      <c r="V91" s="157">
        <f>V92+V397+V432</f>
        <v>4.8042499999999995E-2</v>
      </c>
      <c r="W91" s="73"/>
      <c r="X91" s="158">
        <f>X92+X397+X432</f>
        <v>0.54430000000000001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BK92+BK397+BK432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Q93+Q310+Q388</f>
        <v>0</v>
      </c>
      <c r="R92" s="169">
        <f>R93+R310+R388</f>
        <v>0</v>
      </c>
      <c r="S92" s="168"/>
      <c r="T92" s="170">
        <f>T93+T310+T388</f>
        <v>0</v>
      </c>
      <c r="U92" s="168"/>
      <c r="V92" s="170">
        <f>V93+V310+V388</f>
        <v>0</v>
      </c>
      <c r="W92" s="168"/>
      <c r="X92" s="171">
        <f>X93+X310+X388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BK93+BK310+BK388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SUM(Q94:Q309)</f>
        <v>0</v>
      </c>
      <c r="R93" s="169">
        <f>SUM(R94:R309)</f>
        <v>0</v>
      </c>
      <c r="S93" s="168"/>
      <c r="T93" s="170">
        <f>SUM(T94:T309)</f>
        <v>0</v>
      </c>
      <c r="U93" s="168"/>
      <c r="V93" s="170">
        <f>SUM(V94:V309)</f>
        <v>0</v>
      </c>
      <c r="W93" s="168"/>
      <c r="X93" s="171">
        <f>SUM(X94:X309)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SUM(BK94:BK309)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1622</v>
      </c>
      <c r="F99" s="179" t="s">
        <v>1623</v>
      </c>
      <c r="G99" s="180" t="s">
        <v>357</v>
      </c>
      <c r="H99" s="181">
        <v>12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1624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1625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1626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115</v>
      </c>
      <c r="G103" s="209"/>
      <c r="H103" s="212">
        <v>12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12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222</v>
      </c>
      <c r="D105" s="177" t="s">
        <v>192</v>
      </c>
      <c r="E105" s="178" t="s">
        <v>1237</v>
      </c>
      <c r="F105" s="179" t="s">
        <v>1238</v>
      </c>
      <c r="G105" s="180" t="s">
        <v>357</v>
      </c>
      <c r="H105" s="181">
        <v>27</v>
      </c>
      <c r="I105" s="182"/>
      <c r="J105" s="182"/>
      <c r="K105" s="183">
        <f>ROUND(P105*H105,2)</f>
        <v>0</v>
      </c>
      <c r="L105" s="179" t="s">
        <v>1239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1241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1242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368</v>
      </c>
      <c r="G109" s="209"/>
      <c r="H109" s="212">
        <v>27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27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16.5" customHeight="1">
      <c r="A111" s="35"/>
      <c r="B111" s="36"/>
      <c r="C111" s="231" t="s">
        <v>197</v>
      </c>
      <c r="D111" s="231" t="s">
        <v>318</v>
      </c>
      <c r="E111" s="232" t="s">
        <v>1243</v>
      </c>
      <c r="F111" s="233" t="s">
        <v>1244</v>
      </c>
      <c r="G111" s="234" t="s">
        <v>357</v>
      </c>
      <c r="H111" s="235">
        <v>27</v>
      </c>
      <c r="I111" s="236"/>
      <c r="J111" s="237"/>
      <c r="K111" s="238">
        <f>ROUND(P111*H111,2)</f>
        <v>0</v>
      </c>
      <c r="L111" s="233" t="s">
        <v>20</v>
      </c>
      <c r="M111" s="239"/>
      <c r="N111" s="240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255</v>
      </c>
      <c r="AT111" s="189" t="s">
        <v>318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1245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1244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9.5">
      <c r="A113" s="35"/>
      <c r="B113" s="36"/>
      <c r="C113" s="37"/>
      <c r="D113" s="191" t="s">
        <v>569</v>
      </c>
      <c r="E113" s="37"/>
      <c r="F113" s="245" t="s">
        <v>1246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569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368</v>
      </c>
      <c r="G115" s="209"/>
      <c r="H115" s="212">
        <v>27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27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1247</v>
      </c>
      <c r="F117" s="179" t="s">
        <v>1248</v>
      </c>
      <c r="G117" s="180" t="s">
        <v>357</v>
      </c>
      <c r="H117" s="181">
        <v>117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1249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1251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1923</v>
      </c>
      <c r="G121" s="209"/>
      <c r="H121" s="212">
        <v>117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117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1253</v>
      </c>
      <c r="F123" s="233" t="s">
        <v>1254</v>
      </c>
      <c r="G123" s="234" t="s">
        <v>357</v>
      </c>
      <c r="H123" s="235">
        <v>117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1255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1254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1923</v>
      </c>
      <c r="G127" s="209"/>
      <c r="H127" s="212">
        <v>117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117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1924</v>
      </c>
      <c r="F129" s="179" t="s">
        <v>1925</v>
      </c>
      <c r="G129" s="180" t="s">
        <v>357</v>
      </c>
      <c r="H129" s="181">
        <v>68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1926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1927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1928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1515</v>
      </c>
      <c r="G133" s="209"/>
      <c r="H133" s="212">
        <v>68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68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1929</v>
      </c>
      <c r="F135" s="233" t="s">
        <v>1930</v>
      </c>
      <c r="G135" s="234" t="s">
        <v>357</v>
      </c>
      <c r="H135" s="235">
        <v>68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1931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1930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1515</v>
      </c>
      <c r="G139" s="209"/>
      <c r="H139" s="212">
        <v>68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68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1256</v>
      </c>
      <c r="F141" s="179" t="s">
        <v>1257</v>
      </c>
      <c r="G141" s="180" t="s">
        <v>357</v>
      </c>
      <c r="H141" s="181">
        <v>101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1258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1259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1260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1932</v>
      </c>
      <c r="G145" s="209"/>
      <c r="H145" s="212">
        <v>101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101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1262</v>
      </c>
      <c r="F147" s="233" t="s">
        <v>1263</v>
      </c>
      <c r="G147" s="234" t="s">
        <v>357</v>
      </c>
      <c r="H147" s="235">
        <v>101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1264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1263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1246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1932</v>
      </c>
      <c r="G151" s="209"/>
      <c r="H151" s="212">
        <v>101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101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177" t="s">
        <v>112</v>
      </c>
      <c r="D153" s="177" t="s">
        <v>192</v>
      </c>
      <c r="E153" s="178" t="s">
        <v>1265</v>
      </c>
      <c r="F153" s="179" t="s">
        <v>1266</v>
      </c>
      <c r="G153" s="180" t="s">
        <v>305</v>
      </c>
      <c r="H153" s="181">
        <v>12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1267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1268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1269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115</v>
      </c>
      <c r="G157" s="209"/>
      <c r="H157" s="212">
        <v>12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12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1270</v>
      </c>
      <c r="F159" s="179" t="s">
        <v>1271</v>
      </c>
      <c r="G159" s="180" t="s">
        <v>305</v>
      </c>
      <c r="H159" s="181">
        <v>14</v>
      </c>
      <c r="I159" s="182"/>
      <c r="J159" s="182"/>
      <c r="K159" s="183">
        <f>ROUND(P159*H159,2)</f>
        <v>0</v>
      </c>
      <c r="L159" s="179" t="s">
        <v>1239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1272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1273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1274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1933</v>
      </c>
      <c r="G163" s="209"/>
      <c r="H163" s="212">
        <v>14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14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231" t="s">
        <v>118</v>
      </c>
      <c r="D165" s="231" t="s">
        <v>318</v>
      </c>
      <c r="E165" s="232" t="s">
        <v>1276</v>
      </c>
      <c r="F165" s="233" t="s">
        <v>1277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1278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1277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231" t="s">
        <v>121</v>
      </c>
      <c r="D171" s="231" t="s">
        <v>318</v>
      </c>
      <c r="E171" s="232" t="s">
        <v>1555</v>
      </c>
      <c r="F171" s="233" t="s">
        <v>1556</v>
      </c>
      <c r="G171" s="234" t="s">
        <v>305</v>
      </c>
      <c r="H171" s="235">
        <v>12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1557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1556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115</v>
      </c>
      <c r="G175" s="209"/>
      <c r="H175" s="212">
        <v>12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1283</v>
      </c>
      <c r="F177" s="233" t="s">
        <v>1284</v>
      </c>
      <c r="G177" s="234" t="s">
        <v>305</v>
      </c>
      <c r="H177" s="235">
        <v>4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1285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1284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197</v>
      </c>
      <c r="G181" s="209"/>
      <c r="H181" s="212">
        <v>4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4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1286</v>
      </c>
      <c r="F183" s="233" t="s">
        <v>1287</v>
      </c>
      <c r="G183" s="234" t="s">
        <v>305</v>
      </c>
      <c r="H183" s="235">
        <v>2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1288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1287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177" t="s">
        <v>129</v>
      </c>
      <c r="D189" s="177" t="s">
        <v>192</v>
      </c>
      <c r="E189" s="178" t="s">
        <v>1289</v>
      </c>
      <c r="F189" s="179" t="s">
        <v>1290</v>
      </c>
      <c r="G189" s="180" t="s">
        <v>305</v>
      </c>
      <c r="H189" s="181">
        <v>13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1291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1292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1293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118</v>
      </c>
      <c r="G193" s="209"/>
      <c r="H193" s="212">
        <v>13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13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1294</v>
      </c>
      <c r="F195" s="233" t="s">
        <v>1295</v>
      </c>
      <c r="G195" s="234" t="s">
        <v>1296</v>
      </c>
      <c r="H195" s="235">
        <v>13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1297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1295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118</v>
      </c>
      <c r="G199" s="209"/>
      <c r="H199" s="212">
        <v>13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13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24">
      <c r="A201" s="35"/>
      <c r="B201" s="36"/>
      <c r="C201" s="177" t="s">
        <v>135</v>
      </c>
      <c r="D201" s="177" t="s">
        <v>192</v>
      </c>
      <c r="E201" s="178" t="s">
        <v>1298</v>
      </c>
      <c r="F201" s="179" t="s">
        <v>1299</v>
      </c>
      <c r="G201" s="180" t="s">
        <v>305</v>
      </c>
      <c r="H201" s="181">
        <v>2</v>
      </c>
      <c r="I201" s="182"/>
      <c r="J201" s="182"/>
      <c r="K201" s="183">
        <f>ROUND(P201*H201,2)</f>
        <v>0</v>
      </c>
      <c r="L201" s="179" t="s">
        <v>1239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197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1300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1301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1302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231" t="s">
        <v>138</v>
      </c>
      <c r="D207" s="231" t="s">
        <v>318</v>
      </c>
      <c r="E207" s="232" t="s">
        <v>1303</v>
      </c>
      <c r="F207" s="233" t="s">
        <v>1304</v>
      </c>
      <c r="G207" s="234" t="s">
        <v>1296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1305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1304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24.2" customHeight="1">
      <c r="A213" s="35"/>
      <c r="B213" s="36"/>
      <c r="C213" s="177" t="s">
        <v>8</v>
      </c>
      <c r="D213" s="177" t="s">
        <v>192</v>
      </c>
      <c r="E213" s="178" t="s">
        <v>1857</v>
      </c>
      <c r="F213" s="179" t="s">
        <v>1858</v>
      </c>
      <c r="G213" s="180" t="s">
        <v>305</v>
      </c>
      <c r="H213" s="181">
        <v>1</v>
      </c>
      <c r="I213" s="182"/>
      <c r="J213" s="182"/>
      <c r="K213" s="183">
        <f>ROUND(P213*H213,2)</f>
        <v>0</v>
      </c>
      <c r="L213" s="179" t="s">
        <v>1239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197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1859</v>
      </c>
    </row>
    <row r="214" spans="1:65" s="2" customFormat="1" ht="19.5">
      <c r="A214" s="35"/>
      <c r="B214" s="36"/>
      <c r="C214" s="37"/>
      <c r="D214" s="191" t="s">
        <v>199</v>
      </c>
      <c r="E214" s="37"/>
      <c r="F214" s="192" t="s">
        <v>1860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1861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1862</v>
      </c>
      <c r="F219" s="233" t="s">
        <v>1863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1864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1863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177" t="s">
        <v>340</v>
      </c>
      <c r="D225" s="177" t="s">
        <v>192</v>
      </c>
      <c r="E225" s="178" t="s">
        <v>1934</v>
      </c>
      <c r="F225" s="179" t="s">
        <v>1935</v>
      </c>
      <c r="G225" s="180" t="s">
        <v>305</v>
      </c>
      <c r="H225" s="181">
        <v>6</v>
      </c>
      <c r="I225" s="182"/>
      <c r="J225" s="182"/>
      <c r="K225" s="183">
        <f>ROUND(P225*H225,2)</f>
        <v>0</v>
      </c>
      <c r="L225" s="179" t="s">
        <v>1239</v>
      </c>
      <c r="M225" s="40"/>
      <c r="N225" s="184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197</v>
      </c>
      <c r="AT225" s="189" t="s">
        <v>192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1936</v>
      </c>
    </row>
    <row r="226" spans="1:65" s="2" customFormat="1" ht="19.5">
      <c r="A226" s="35"/>
      <c r="B226" s="36"/>
      <c r="C226" s="37"/>
      <c r="D226" s="191" t="s">
        <v>199</v>
      </c>
      <c r="E226" s="37"/>
      <c r="F226" s="192" t="s">
        <v>1937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1.25">
      <c r="A227" s="35"/>
      <c r="B227" s="36"/>
      <c r="C227" s="37"/>
      <c r="D227" s="196" t="s">
        <v>201</v>
      </c>
      <c r="E227" s="37"/>
      <c r="F227" s="197" t="s">
        <v>1938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201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190</v>
      </c>
      <c r="G229" s="209"/>
      <c r="H229" s="212">
        <v>6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6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1939</v>
      </c>
      <c r="F231" s="233" t="s">
        <v>1940</v>
      </c>
      <c r="G231" s="234" t="s">
        <v>305</v>
      </c>
      <c r="H231" s="235">
        <v>6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1941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1940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190</v>
      </c>
      <c r="G235" s="209"/>
      <c r="H235" s="212">
        <v>6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6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1676</v>
      </c>
      <c r="F237" s="233" t="s">
        <v>1677</v>
      </c>
      <c r="G237" s="234" t="s">
        <v>305</v>
      </c>
      <c r="H237" s="235">
        <v>7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1678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1677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1942</v>
      </c>
      <c r="G241" s="209"/>
      <c r="H241" s="212">
        <v>7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7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1317</v>
      </c>
      <c r="F243" s="233" t="s">
        <v>1318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1319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16.5" customHeight="1">
      <c r="A249" s="35"/>
      <c r="B249" s="36"/>
      <c r="C249" s="231" t="s">
        <v>368</v>
      </c>
      <c r="D249" s="231" t="s">
        <v>318</v>
      </c>
      <c r="E249" s="232" t="s">
        <v>1320</v>
      </c>
      <c r="F249" s="233" t="s">
        <v>1321</v>
      </c>
      <c r="G249" s="234" t="s">
        <v>305</v>
      </c>
      <c r="H249" s="235">
        <v>3</v>
      </c>
      <c r="I249" s="236"/>
      <c r="J249" s="237"/>
      <c r="K249" s="238">
        <f>ROUND(P249*H249,2)</f>
        <v>0</v>
      </c>
      <c r="L249" s="233" t="s">
        <v>20</v>
      </c>
      <c r="M249" s="239"/>
      <c r="N249" s="240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255</v>
      </c>
      <c r="AT249" s="189" t="s">
        <v>318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1322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1321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9.5">
      <c r="A251" s="35"/>
      <c r="B251" s="36"/>
      <c r="C251" s="37"/>
      <c r="D251" s="191" t="s">
        <v>569</v>
      </c>
      <c r="E251" s="37"/>
      <c r="F251" s="245" t="s">
        <v>1279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569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222</v>
      </c>
      <c r="G253" s="209"/>
      <c r="H253" s="212">
        <v>3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3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1323</v>
      </c>
      <c r="F255" s="233" t="s">
        <v>1324</v>
      </c>
      <c r="G255" s="234" t="s">
        <v>305</v>
      </c>
      <c r="H255" s="235">
        <v>4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1325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1324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197</v>
      </c>
      <c r="G259" s="209"/>
      <c r="H259" s="212">
        <v>4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4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16.5" customHeight="1">
      <c r="A261" s="35"/>
      <c r="B261" s="36"/>
      <c r="C261" s="231" t="s">
        <v>382</v>
      </c>
      <c r="D261" s="231" t="s">
        <v>318</v>
      </c>
      <c r="E261" s="232" t="s">
        <v>1329</v>
      </c>
      <c r="F261" s="233" t="s">
        <v>1330</v>
      </c>
      <c r="G261" s="234" t="s">
        <v>305</v>
      </c>
      <c r="H261" s="235">
        <v>2</v>
      </c>
      <c r="I261" s="236"/>
      <c r="J261" s="237"/>
      <c r="K261" s="238">
        <f>ROUND(P261*H261,2)</f>
        <v>0</v>
      </c>
      <c r="L261" s="233" t="s">
        <v>20</v>
      </c>
      <c r="M261" s="239"/>
      <c r="N261" s="240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255</v>
      </c>
      <c r="AT261" s="189" t="s">
        <v>318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1331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1330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9.5">
      <c r="A263" s="35"/>
      <c r="B263" s="36"/>
      <c r="C263" s="37"/>
      <c r="D263" s="191" t="s">
        <v>569</v>
      </c>
      <c r="E263" s="37"/>
      <c r="F263" s="245" t="s">
        <v>1279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569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84</v>
      </c>
      <c r="G265" s="209"/>
      <c r="H265" s="212">
        <v>2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2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1332</v>
      </c>
      <c r="F267" s="233" t="s">
        <v>1333</v>
      </c>
      <c r="G267" s="234" t="s">
        <v>305</v>
      </c>
      <c r="H267" s="235">
        <v>1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1334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1333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82</v>
      </c>
      <c r="G271" s="209"/>
      <c r="H271" s="212">
        <v>1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1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24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1337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348</v>
      </c>
      <c r="G277" s="209"/>
      <c r="H277" s="212">
        <v>24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24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24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348</v>
      </c>
      <c r="G283" s="209"/>
      <c r="H283" s="212">
        <v>24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24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10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109</v>
      </c>
      <c r="G289" s="209"/>
      <c r="H289" s="212">
        <v>10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10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10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109</v>
      </c>
      <c r="G295" s="209"/>
      <c r="H295" s="212">
        <v>10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10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1355</v>
      </c>
      <c r="F303" s="179" t="s">
        <v>1356</v>
      </c>
      <c r="G303" s="180" t="s">
        <v>1357</v>
      </c>
      <c r="H303" s="181">
        <v>5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1358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1359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1360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2" customFormat="1" ht="16.5" customHeight="1">
      <c r="A306" s="35"/>
      <c r="B306" s="36"/>
      <c r="C306" s="177" t="s">
        <v>431</v>
      </c>
      <c r="D306" s="177" t="s">
        <v>192</v>
      </c>
      <c r="E306" s="178" t="s">
        <v>1361</v>
      </c>
      <c r="F306" s="179" t="s">
        <v>1362</v>
      </c>
      <c r="G306" s="180" t="s">
        <v>1357</v>
      </c>
      <c r="H306" s="181">
        <v>16</v>
      </c>
      <c r="I306" s="182"/>
      <c r="J306" s="182"/>
      <c r="K306" s="183">
        <f>ROUND(P306*H306,2)</f>
        <v>0</v>
      </c>
      <c r="L306" s="179" t="s">
        <v>20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197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197</v>
      </c>
      <c r="BM306" s="189" t="s">
        <v>1363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1362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6.5" customHeight="1">
      <c r="A308" s="35"/>
      <c r="B308" s="36"/>
      <c r="C308" s="231" t="s">
        <v>439</v>
      </c>
      <c r="D308" s="231" t="s">
        <v>318</v>
      </c>
      <c r="E308" s="232" t="s">
        <v>1364</v>
      </c>
      <c r="F308" s="233" t="s">
        <v>1365</v>
      </c>
      <c r="G308" s="234" t="s">
        <v>1353</v>
      </c>
      <c r="H308" s="235">
        <v>1</v>
      </c>
      <c r="I308" s="236"/>
      <c r="J308" s="237"/>
      <c r="K308" s="238">
        <f>ROUND(P308*H308,2)</f>
        <v>0</v>
      </c>
      <c r="L308" s="233" t="s">
        <v>20</v>
      </c>
      <c r="M308" s="239"/>
      <c r="N308" s="240" t="s">
        <v>20</v>
      </c>
      <c r="O308" s="185" t="s">
        <v>43</v>
      </c>
      <c r="P308" s="186">
        <f>I308+J308</f>
        <v>0</v>
      </c>
      <c r="Q308" s="186">
        <f>ROUND(I308*H308,2)</f>
        <v>0</v>
      </c>
      <c r="R308" s="186">
        <f>ROUND(J308*H308,2)</f>
        <v>0</v>
      </c>
      <c r="S308" s="65"/>
      <c r="T308" s="187">
        <f>S308*H308</f>
        <v>0</v>
      </c>
      <c r="U308" s="187">
        <v>0</v>
      </c>
      <c r="V308" s="187">
        <f>U308*H308</f>
        <v>0</v>
      </c>
      <c r="W308" s="187">
        <v>0</v>
      </c>
      <c r="X308" s="188">
        <f>W308*H308</f>
        <v>0</v>
      </c>
      <c r="Y308" s="35"/>
      <c r="Z308" s="35"/>
      <c r="AA308" s="35"/>
      <c r="AB308" s="35"/>
      <c r="AC308" s="35"/>
      <c r="AD308" s="35"/>
      <c r="AE308" s="35"/>
      <c r="AR308" s="189" t="s">
        <v>255</v>
      </c>
      <c r="AT308" s="189" t="s">
        <v>318</v>
      </c>
      <c r="AU308" s="189" t="s">
        <v>84</v>
      </c>
      <c r="AY308" s="18" t="s">
        <v>189</v>
      </c>
      <c r="BE308" s="190">
        <f>IF(O308="základní",K308,0)</f>
        <v>0</v>
      </c>
      <c r="BF308" s="190">
        <f>IF(O308="snížená",K308,0)</f>
        <v>0</v>
      </c>
      <c r="BG308" s="190">
        <f>IF(O308="zákl. přenesená",K308,0)</f>
        <v>0</v>
      </c>
      <c r="BH308" s="190">
        <f>IF(O308="sníž. přenesená",K308,0)</f>
        <v>0</v>
      </c>
      <c r="BI308" s="190">
        <f>IF(O308="nulová",K308,0)</f>
        <v>0</v>
      </c>
      <c r="BJ308" s="18" t="s">
        <v>82</v>
      </c>
      <c r="BK308" s="190">
        <f>ROUND(P308*H308,2)</f>
        <v>0</v>
      </c>
      <c r="BL308" s="18" t="s">
        <v>197</v>
      </c>
      <c r="BM308" s="189" t="s">
        <v>1366</v>
      </c>
    </row>
    <row r="309" spans="1:65" s="2" customFormat="1" ht="11.25">
      <c r="A309" s="35"/>
      <c r="B309" s="36"/>
      <c r="C309" s="37"/>
      <c r="D309" s="191" t="s">
        <v>199</v>
      </c>
      <c r="E309" s="37"/>
      <c r="F309" s="192" t="s">
        <v>1365</v>
      </c>
      <c r="G309" s="37"/>
      <c r="H309" s="37"/>
      <c r="I309" s="193"/>
      <c r="J309" s="193"/>
      <c r="K309" s="37"/>
      <c r="L309" s="37"/>
      <c r="M309" s="40"/>
      <c r="N309" s="194"/>
      <c r="O309" s="195"/>
      <c r="P309" s="65"/>
      <c r="Q309" s="65"/>
      <c r="R309" s="65"/>
      <c r="S309" s="65"/>
      <c r="T309" s="65"/>
      <c r="U309" s="65"/>
      <c r="V309" s="65"/>
      <c r="W309" s="65"/>
      <c r="X309" s="66"/>
      <c r="Y309" s="35"/>
      <c r="Z309" s="35"/>
      <c r="AA309" s="35"/>
      <c r="AB309" s="35"/>
      <c r="AC309" s="35"/>
      <c r="AD309" s="35"/>
      <c r="AE309" s="35"/>
      <c r="AT309" s="18" t="s">
        <v>199</v>
      </c>
      <c r="AU309" s="18" t="s">
        <v>84</v>
      </c>
    </row>
    <row r="310" spans="1:65" s="12" customFormat="1" ht="22.9" customHeight="1">
      <c r="B310" s="160"/>
      <c r="C310" s="161"/>
      <c r="D310" s="162" t="s">
        <v>73</v>
      </c>
      <c r="E310" s="175" t="s">
        <v>1367</v>
      </c>
      <c r="F310" s="175" t="s">
        <v>1368</v>
      </c>
      <c r="G310" s="161"/>
      <c r="H310" s="161"/>
      <c r="I310" s="164"/>
      <c r="J310" s="164"/>
      <c r="K310" s="176">
        <f>BK310</f>
        <v>0</v>
      </c>
      <c r="L310" s="161"/>
      <c r="M310" s="166"/>
      <c r="N310" s="167"/>
      <c r="O310" s="168"/>
      <c r="P310" s="168"/>
      <c r="Q310" s="169">
        <f>SUM(Q311:Q387)</f>
        <v>0</v>
      </c>
      <c r="R310" s="169">
        <f>SUM(R311:R387)</f>
        <v>0</v>
      </c>
      <c r="S310" s="168"/>
      <c r="T310" s="170">
        <f>SUM(T311:T387)</f>
        <v>0</v>
      </c>
      <c r="U310" s="168"/>
      <c r="V310" s="170">
        <f>SUM(V311:V387)</f>
        <v>0</v>
      </c>
      <c r="W310" s="168"/>
      <c r="X310" s="171">
        <f>SUM(X311:X387)</f>
        <v>0</v>
      </c>
      <c r="AR310" s="172" t="s">
        <v>82</v>
      </c>
      <c r="AT310" s="173" t="s">
        <v>73</v>
      </c>
      <c r="AU310" s="173" t="s">
        <v>82</v>
      </c>
      <c r="AY310" s="172" t="s">
        <v>189</v>
      </c>
      <c r="BK310" s="174">
        <f>SUM(BK311:BK387)</f>
        <v>0</v>
      </c>
    </row>
    <row r="311" spans="1:65" s="2" customFormat="1" ht="16.5" customHeight="1">
      <c r="A311" s="35"/>
      <c r="B311" s="36"/>
      <c r="C311" s="231" t="s">
        <v>445</v>
      </c>
      <c r="D311" s="231" t="s">
        <v>318</v>
      </c>
      <c r="E311" s="232" t="s">
        <v>1369</v>
      </c>
      <c r="F311" s="233" t="s">
        <v>1370</v>
      </c>
      <c r="G311" s="234" t="s">
        <v>305</v>
      </c>
      <c r="H311" s="235">
        <v>1</v>
      </c>
      <c r="I311" s="236"/>
      <c r="J311" s="237"/>
      <c r="K311" s="238">
        <f>ROUND(P311*H311,2)</f>
        <v>0</v>
      </c>
      <c r="L311" s="233" t="s">
        <v>20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255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197</v>
      </c>
      <c r="BM311" s="189" t="s">
        <v>1371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1370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82</v>
      </c>
      <c r="G314" s="209"/>
      <c r="H314" s="212">
        <v>1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451</v>
      </c>
      <c r="D316" s="177" t="s">
        <v>192</v>
      </c>
      <c r="E316" s="178" t="s">
        <v>1372</v>
      </c>
      <c r="F316" s="179" t="s">
        <v>1373</v>
      </c>
      <c r="G316" s="180" t="s">
        <v>357</v>
      </c>
      <c r="H316" s="181">
        <v>123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1374</v>
      </c>
    </row>
    <row r="317" spans="1:65" s="2" customFormat="1" ht="19.5">
      <c r="A317" s="35"/>
      <c r="B317" s="36"/>
      <c r="C317" s="37"/>
      <c r="D317" s="191" t="s">
        <v>199</v>
      </c>
      <c r="E317" s="37"/>
      <c r="F317" s="192" t="s">
        <v>1375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1376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1943</v>
      </c>
      <c r="G320" s="209"/>
      <c r="H320" s="212">
        <v>123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123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1.75" customHeight="1">
      <c r="A322" s="35"/>
      <c r="B322" s="36"/>
      <c r="C322" s="231" t="s">
        <v>459</v>
      </c>
      <c r="D322" s="231" t="s">
        <v>318</v>
      </c>
      <c r="E322" s="232" t="s">
        <v>1378</v>
      </c>
      <c r="F322" s="233" t="s">
        <v>1379</v>
      </c>
      <c r="G322" s="234" t="s">
        <v>357</v>
      </c>
      <c r="H322" s="235">
        <v>43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1380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1379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1246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467</v>
      </c>
      <c r="G326" s="209"/>
      <c r="H326" s="212">
        <v>43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43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1.75" customHeight="1">
      <c r="A328" s="35"/>
      <c r="B328" s="36"/>
      <c r="C328" s="231" t="s">
        <v>463</v>
      </c>
      <c r="D328" s="231" t="s">
        <v>318</v>
      </c>
      <c r="E328" s="232" t="s">
        <v>1381</v>
      </c>
      <c r="F328" s="233" t="s">
        <v>1382</v>
      </c>
      <c r="G328" s="234" t="s">
        <v>357</v>
      </c>
      <c r="H328" s="235">
        <v>80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1383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1382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1246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1785</v>
      </c>
      <c r="G332" s="209"/>
      <c r="H332" s="212">
        <v>80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80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24.2" customHeight="1">
      <c r="A334" s="35"/>
      <c r="B334" s="36"/>
      <c r="C334" s="177" t="s">
        <v>467</v>
      </c>
      <c r="D334" s="177" t="s">
        <v>192</v>
      </c>
      <c r="E334" s="178" t="s">
        <v>1384</v>
      </c>
      <c r="F334" s="179" t="s">
        <v>1385</v>
      </c>
      <c r="G334" s="180" t="s">
        <v>357</v>
      </c>
      <c r="H334" s="181">
        <v>43</v>
      </c>
      <c r="I334" s="182"/>
      <c r="J334" s="182"/>
      <c r="K334" s="183">
        <f>ROUND(P334*H334,2)</f>
        <v>0</v>
      </c>
      <c r="L334" s="179" t="s">
        <v>1239</v>
      </c>
      <c r="M334" s="40"/>
      <c r="N334" s="184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197</v>
      </c>
      <c r="AT334" s="189" t="s">
        <v>192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1386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1387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1.25">
      <c r="A336" s="35"/>
      <c r="B336" s="36"/>
      <c r="C336" s="37"/>
      <c r="D336" s="196" t="s">
        <v>201</v>
      </c>
      <c r="E336" s="37"/>
      <c r="F336" s="197" t="s">
        <v>1388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201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467</v>
      </c>
      <c r="G338" s="209"/>
      <c r="H338" s="212">
        <v>43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43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1389</v>
      </c>
      <c r="F340" s="233" t="s">
        <v>1390</v>
      </c>
      <c r="G340" s="234" t="s">
        <v>357</v>
      </c>
      <c r="H340" s="235">
        <v>43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1391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1390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1246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467</v>
      </c>
      <c r="G344" s="209"/>
      <c r="H344" s="212">
        <v>43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43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1392</v>
      </c>
      <c r="F346" s="179" t="s">
        <v>1393</v>
      </c>
      <c r="G346" s="180" t="s">
        <v>305</v>
      </c>
      <c r="H346" s="181">
        <v>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1394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1395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1396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1397</v>
      </c>
      <c r="F352" s="233" t="s">
        <v>1398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1399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1398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16.5" customHeight="1">
      <c r="A358" s="35"/>
      <c r="B358" s="36"/>
      <c r="C358" s="231" t="s">
        <v>504</v>
      </c>
      <c r="D358" s="231" t="s">
        <v>318</v>
      </c>
      <c r="E358" s="232" t="s">
        <v>1400</v>
      </c>
      <c r="F358" s="233" t="s">
        <v>1401</v>
      </c>
      <c r="G358" s="234" t="s">
        <v>305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1402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1401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1279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509</v>
      </c>
      <c r="D364" s="231" t="s">
        <v>318</v>
      </c>
      <c r="E364" s="232" t="s">
        <v>1403</v>
      </c>
      <c r="F364" s="233" t="s">
        <v>1404</v>
      </c>
      <c r="G364" s="234" t="s">
        <v>305</v>
      </c>
      <c r="H364" s="235">
        <v>1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1405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1404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1279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82</v>
      </c>
      <c r="G368" s="209"/>
      <c r="H368" s="212">
        <v>1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1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2" customFormat="1" ht="24.2" customHeight="1">
      <c r="A370" s="35"/>
      <c r="B370" s="36"/>
      <c r="C370" s="177" t="s">
        <v>516</v>
      </c>
      <c r="D370" s="177" t="s">
        <v>192</v>
      </c>
      <c r="E370" s="178" t="s">
        <v>1406</v>
      </c>
      <c r="F370" s="179" t="s">
        <v>1407</v>
      </c>
      <c r="G370" s="180" t="s">
        <v>305</v>
      </c>
      <c r="H370" s="181">
        <v>2</v>
      </c>
      <c r="I370" s="182"/>
      <c r="J370" s="182"/>
      <c r="K370" s="183">
        <f>ROUND(P370*H370,2)</f>
        <v>0</v>
      </c>
      <c r="L370" s="179" t="s">
        <v>1239</v>
      </c>
      <c r="M370" s="40"/>
      <c r="N370" s="184" t="s">
        <v>20</v>
      </c>
      <c r="O370" s="185" t="s">
        <v>43</v>
      </c>
      <c r="P370" s="186">
        <f>I370+J370</f>
        <v>0</v>
      </c>
      <c r="Q370" s="186">
        <f>ROUND(I370*H370,2)</f>
        <v>0</v>
      </c>
      <c r="R370" s="186">
        <f>ROUND(J370*H370,2)</f>
        <v>0</v>
      </c>
      <c r="S370" s="65"/>
      <c r="T370" s="187">
        <f>S370*H370</f>
        <v>0</v>
      </c>
      <c r="U370" s="187">
        <v>0</v>
      </c>
      <c r="V370" s="187">
        <f>U370*H370</f>
        <v>0</v>
      </c>
      <c r="W370" s="187">
        <v>0</v>
      </c>
      <c r="X370" s="188">
        <f>W370*H370</f>
        <v>0</v>
      </c>
      <c r="Y370" s="35"/>
      <c r="Z370" s="35"/>
      <c r="AA370" s="35"/>
      <c r="AB370" s="35"/>
      <c r="AC370" s="35"/>
      <c r="AD370" s="35"/>
      <c r="AE370" s="35"/>
      <c r="AR370" s="189" t="s">
        <v>197</v>
      </c>
      <c r="AT370" s="189" t="s">
        <v>192</v>
      </c>
      <c r="AU370" s="189" t="s">
        <v>84</v>
      </c>
      <c r="AY370" s="18" t="s">
        <v>189</v>
      </c>
      <c r="BE370" s="190">
        <f>IF(O370="základní",K370,0)</f>
        <v>0</v>
      </c>
      <c r="BF370" s="190">
        <f>IF(O370="snížená",K370,0)</f>
        <v>0</v>
      </c>
      <c r="BG370" s="190">
        <f>IF(O370="zákl. přenesená",K370,0)</f>
        <v>0</v>
      </c>
      <c r="BH370" s="190">
        <f>IF(O370="sníž. přenesená",K370,0)</f>
        <v>0</v>
      </c>
      <c r="BI370" s="190">
        <f>IF(O370="nulová",K370,0)</f>
        <v>0</v>
      </c>
      <c r="BJ370" s="18" t="s">
        <v>82</v>
      </c>
      <c r="BK370" s="190">
        <f>ROUND(P370*H370,2)</f>
        <v>0</v>
      </c>
      <c r="BL370" s="18" t="s">
        <v>197</v>
      </c>
      <c r="BM370" s="189" t="s">
        <v>1944</v>
      </c>
    </row>
    <row r="371" spans="1:65" s="2" customFormat="1" ht="11.25">
      <c r="A371" s="35"/>
      <c r="B371" s="36"/>
      <c r="C371" s="37"/>
      <c r="D371" s="191" t="s">
        <v>199</v>
      </c>
      <c r="E371" s="37"/>
      <c r="F371" s="192" t="s">
        <v>1409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199</v>
      </c>
      <c r="AU371" s="18" t="s">
        <v>84</v>
      </c>
    </row>
    <row r="372" spans="1:65" s="2" customFormat="1" ht="11.25">
      <c r="A372" s="35"/>
      <c r="B372" s="36"/>
      <c r="C372" s="37"/>
      <c r="D372" s="196" t="s">
        <v>201</v>
      </c>
      <c r="E372" s="37"/>
      <c r="F372" s="197" t="s">
        <v>1410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201</v>
      </c>
      <c r="AU372" s="18" t="s">
        <v>84</v>
      </c>
    </row>
    <row r="373" spans="1:65" s="13" customFormat="1" ht="11.25">
      <c r="B373" s="198"/>
      <c r="C373" s="199"/>
      <c r="D373" s="191" t="s">
        <v>203</v>
      </c>
      <c r="E373" s="200" t="s">
        <v>20</v>
      </c>
      <c r="F373" s="201" t="s">
        <v>1236</v>
      </c>
      <c r="G373" s="199"/>
      <c r="H373" s="200" t="s">
        <v>20</v>
      </c>
      <c r="I373" s="202"/>
      <c r="J373" s="202"/>
      <c r="K373" s="199"/>
      <c r="L373" s="199"/>
      <c r="M373" s="203"/>
      <c r="N373" s="204"/>
      <c r="O373" s="205"/>
      <c r="P373" s="205"/>
      <c r="Q373" s="205"/>
      <c r="R373" s="205"/>
      <c r="S373" s="205"/>
      <c r="T373" s="205"/>
      <c r="U373" s="205"/>
      <c r="V373" s="205"/>
      <c r="W373" s="205"/>
      <c r="X373" s="206"/>
      <c r="AT373" s="207" t="s">
        <v>203</v>
      </c>
      <c r="AU373" s="207" t="s">
        <v>84</v>
      </c>
      <c r="AV373" s="13" t="s">
        <v>82</v>
      </c>
      <c r="AW373" s="13" t="s">
        <v>5</v>
      </c>
      <c r="AX373" s="13" t="s">
        <v>74</v>
      </c>
      <c r="AY373" s="207" t="s">
        <v>189</v>
      </c>
    </row>
    <row r="374" spans="1:65" s="14" customFormat="1" ht="11.25">
      <c r="B374" s="208"/>
      <c r="C374" s="209"/>
      <c r="D374" s="191" t="s">
        <v>203</v>
      </c>
      <c r="E374" s="210" t="s">
        <v>20</v>
      </c>
      <c r="F374" s="211" t="s">
        <v>84</v>
      </c>
      <c r="G374" s="209"/>
      <c r="H374" s="212">
        <v>2</v>
      </c>
      <c r="I374" s="213"/>
      <c r="J374" s="213"/>
      <c r="K374" s="209"/>
      <c r="L374" s="209"/>
      <c r="M374" s="214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7"/>
      <c r="AT374" s="218" t="s">
        <v>203</v>
      </c>
      <c r="AU374" s="218" t="s">
        <v>84</v>
      </c>
      <c r="AV374" s="14" t="s">
        <v>84</v>
      </c>
      <c r="AW374" s="14" t="s">
        <v>5</v>
      </c>
      <c r="AX374" s="14" t="s">
        <v>74</v>
      </c>
      <c r="AY374" s="218" t="s">
        <v>189</v>
      </c>
    </row>
    <row r="375" spans="1:65" s="15" customFormat="1" ht="11.25">
      <c r="B375" s="219"/>
      <c r="C375" s="220"/>
      <c r="D375" s="191" t="s">
        <v>203</v>
      </c>
      <c r="E375" s="221" t="s">
        <v>20</v>
      </c>
      <c r="F375" s="222" t="s">
        <v>210</v>
      </c>
      <c r="G375" s="220"/>
      <c r="H375" s="223">
        <v>2</v>
      </c>
      <c r="I375" s="224"/>
      <c r="J375" s="224"/>
      <c r="K375" s="220"/>
      <c r="L375" s="220"/>
      <c r="M375" s="225"/>
      <c r="N375" s="226"/>
      <c r="O375" s="227"/>
      <c r="P375" s="227"/>
      <c r="Q375" s="227"/>
      <c r="R375" s="227"/>
      <c r="S375" s="227"/>
      <c r="T375" s="227"/>
      <c r="U375" s="227"/>
      <c r="V375" s="227"/>
      <c r="W375" s="227"/>
      <c r="X375" s="228"/>
      <c r="AT375" s="229" t="s">
        <v>203</v>
      </c>
      <c r="AU375" s="229" t="s">
        <v>84</v>
      </c>
      <c r="AV375" s="15" t="s">
        <v>197</v>
      </c>
      <c r="AW375" s="15" t="s">
        <v>5</v>
      </c>
      <c r="AX375" s="15" t="s">
        <v>82</v>
      </c>
      <c r="AY375" s="229" t="s">
        <v>189</v>
      </c>
    </row>
    <row r="376" spans="1:65" s="2" customFormat="1" ht="16.5" customHeight="1">
      <c r="A376" s="35"/>
      <c r="B376" s="36"/>
      <c r="C376" s="231" t="s">
        <v>521</v>
      </c>
      <c r="D376" s="231" t="s">
        <v>318</v>
      </c>
      <c r="E376" s="232" t="s">
        <v>1411</v>
      </c>
      <c r="F376" s="233" t="s">
        <v>1412</v>
      </c>
      <c r="G376" s="234" t="s">
        <v>305</v>
      </c>
      <c r="H376" s="235">
        <v>2</v>
      </c>
      <c r="I376" s="236"/>
      <c r="J376" s="237"/>
      <c r="K376" s="238">
        <f>ROUND(P376*H376,2)</f>
        <v>0</v>
      </c>
      <c r="L376" s="233" t="s">
        <v>20</v>
      </c>
      <c r="M376" s="239"/>
      <c r="N376" s="240" t="s">
        <v>20</v>
      </c>
      <c r="O376" s="185" t="s">
        <v>43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255</v>
      </c>
      <c r="AT376" s="189" t="s">
        <v>318</v>
      </c>
      <c r="AU376" s="189" t="s">
        <v>84</v>
      </c>
      <c r="AY376" s="18" t="s">
        <v>189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82</v>
      </c>
      <c r="BK376" s="190">
        <f>ROUND(P376*H376,2)</f>
        <v>0</v>
      </c>
      <c r="BL376" s="18" t="s">
        <v>197</v>
      </c>
      <c r="BM376" s="189" t="s">
        <v>1413</v>
      </c>
    </row>
    <row r="377" spans="1:65" s="2" customFormat="1" ht="11.25">
      <c r="A377" s="35"/>
      <c r="B377" s="36"/>
      <c r="C377" s="37"/>
      <c r="D377" s="191" t="s">
        <v>199</v>
      </c>
      <c r="E377" s="37"/>
      <c r="F377" s="192" t="s">
        <v>1412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199</v>
      </c>
      <c r="AU377" s="18" t="s">
        <v>84</v>
      </c>
    </row>
    <row r="378" spans="1:65" s="2" customFormat="1" ht="19.5">
      <c r="A378" s="35"/>
      <c r="B378" s="36"/>
      <c r="C378" s="37"/>
      <c r="D378" s="191" t="s">
        <v>569</v>
      </c>
      <c r="E378" s="37"/>
      <c r="F378" s="245" t="s">
        <v>1279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569</v>
      </c>
      <c r="AU378" s="18" t="s">
        <v>84</v>
      </c>
    </row>
    <row r="379" spans="1:65" s="13" customFormat="1" ht="11.25">
      <c r="B379" s="198"/>
      <c r="C379" s="199"/>
      <c r="D379" s="191" t="s">
        <v>203</v>
      </c>
      <c r="E379" s="200" t="s">
        <v>20</v>
      </c>
      <c r="F379" s="201" t="s">
        <v>1236</v>
      </c>
      <c r="G379" s="199"/>
      <c r="H379" s="200" t="s">
        <v>20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203</v>
      </c>
      <c r="AU379" s="207" t="s">
        <v>84</v>
      </c>
      <c r="AV379" s="13" t="s">
        <v>82</v>
      </c>
      <c r="AW379" s="13" t="s">
        <v>5</v>
      </c>
      <c r="AX379" s="13" t="s">
        <v>74</v>
      </c>
      <c r="AY379" s="207" t="s">
        <v>189</v>
      </c>
    </row>
    <row r="380" spans="1:65" s="14" customFormat="1" ht="11.25">
      <c r="B380" s="208"/>
      <c r="C380" s="209"/>
      <c r="D380" s="191" t="s">
        <v>203</v>
      </c>
      <c r="E380" s="210" t="s">
        <v>20</v>
      </c>
      <c r="F380" s="211" t="s">
        <v>84</v>
      </c>
      <c r="G380" s="209"/>
      <c r="H380" s="212">
        <v>2</v>
      </c>
      <c r="I380" s="213"/>
      <c r="J380" s="213"/>
      <c r="K380" s="209"/>
      <c r="L380" s="209"/>
      <c r="M380" s="214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7"/>
      <c r="AT380" s="218" t="s">
        <v>203</v>
      </c>
      <c r="AU380" s="218" t="s">
        <v>84</v>
      </c>
      <c r="AV380" s="14" t="s">
        <v>84</v>
      </c>
      <c r="AW380" s="14" t="s">
        <v>5</v>
      </c>
      <c r="AX380" s="14" t="s">
        <v>74</v>
      </c>
      <c r="AY380" s="218" t="s">
        <v>189</v>
      </c>
    </row>
    <row r="381" spans="1:65" s="15" customFormat="1" ht="11.25">
      <c r="B381" s="219"/>
      <c r="C381" s="220"/>
      <c r="D381" s="191" t="s">
        <v>203</v>
      </c>
      <c r="E381" s="221" t="s">
        <v>20</v>
      </c>
      <c r="F381" s="222" t="s">
        <v>210</v>
      </c>
      <c r="G381" s="220"/>
      <c r="H381" s="223">
        <v>2</v>
      </c>
      <c r="I381" s="224"/>
      <c r="J381" s="224"/>
      <c r="K381" s="220"/>
      <c r="L381" s="220"/>
      <c r="M381" s="225"/>
      <c r="N381" s="226"/>
      <c r="O381" s="227"/>
      <c r="P381" s="227"/>
      <c r="Q381" s="227"/>
      <c r="R381" s="227"/>
      <c r="S381" s="227"/>
      <c r="T381" s="227"/>
      <c r="U381" s="227"/>
      <c r="V381" s="227"/>
      <c r="W381" s="227"/>
      <c r="X381" s="228"/>
      <c r="AT381" s="229" t="s">
        <v>203</v>
      </c>
      <c r="AU381" s="229" t="s">
        <v>84</v>
      </c>
      <c r="AV381" s="15" t="s">
        <v>197</v>
      </c>
      <c r="AW381" s="15" t="s">
        <v>5</v>
      </c>
      <c r="AX381" s="15" t="s">
        <v>82</v>
      </c>
      <c r="AY381" s="229" t="s">
        <v>189</v>
      </c>
    </row>
    <row r="382" spans="1:65" s="2" customFormat="1" ht="24.2" customHeight="1">
      <c r="A382" s="35"/>
      <c r="B382" s="36"/>
      <c r="C382" s="231" t="s">
        <v>527</v>
      </c>
      <c r="D382" s="231" t="s">
        <v>318</v>
      </c>
      <c r="E382" s="232" t="s">
        <v>1414</v>
      </c>
      <c r="F382" s="233" t="s">
        <v>1415</v>
      </c>
      <c r="G382" s="234" t="s">
        <v>1353</v>
      </c>
      <c r="H382" s="235">
        <v>1</v>
      </c>
      <c r="I382" s="236"/>
      <c r="J382" s="237"/>
      <c r="K382" s="238">
        <f>ROUND(P382*H382,2)</f>
        <v>0</v>
      </c>
      <c r="L382" s="233" t="s">
        <v>20</v>
      </c>
      <c r="M382" s="239"/>
      <c r="N382" s="240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0</v>
      </c>
      <c r="V382" s="187">
        <f>U382*H382</f>
        <v>0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255</v>
      </c>
      <c r="AT382" s="189" t="s">
        <v>318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197</v>
      </c>
      <c r="BM382" s="189" t="s">
        <v>1416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1415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9.5">
      <c r="A384" s="35"/>
      <c r="B384" s="36"/>
      <c r="C384" s="37"/>
      <c r="D384" s="191" t="s">
        <v>569</v>
      </c>
      <c r="E384" s="37"/>
      <c r="F384" s="245" t="s">
        <v>1417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569</v>
      </c>
      <c r="AU384" s="18" t="s">
        <v>84</v>
      </c>
    </row>
    <row r="385" spans="1:65" s="13" customFormat="1" ht="11.25">
      <c r="B385" s="198"/>
      <c r="C385" s="199"/>
      <c r="D385" s="191" t="s">
        <v>203</v>
      </c>
      <c r="E385" s="200" t="s">
        <v>20</v>
      </c>
      <c r="F385" s="201" t="s">
        <v>1236</v>
      </c>
      <c r="G385" s="199"/>
      <c r="H385" s="200" t="s">
        <v>20</v>
      </c>
      <c r="I385" s="202"/>
      <c r="J385" s="202"/>
      <c r="K385" s="199"/>
      <c r="L385" s="199"/>
      <c r="M385" s="203"/>
      <c r="N385" s="204"/>
      <c r="O385" s="205"/>
      <c r="P385" s="205"/>
      <c r="Q385" s="205"/>
      <c r="R385" s="205"/>
      <c r="S385" s="205"/>
      <c r="T385" s="205"/>
      <c r="U385" s="205"/>
      <c r="V385" s="205"/>
      <c r="W385" s="205"/>
      <c r="X385" s="206"/>
      <c r="AT385" s="207" t="s">
        <v>203</v>
      </c>
      <c r="AU385" s="207" t="s">
        <v>84</v>
      </c>
      <c r="AV385" s="13" t="s">
        <v>82</v>
      </c>
      <c r="AW385" s="13" t="s">
        <v>5</v>
      </c>
      <c r="AX385" s="13" t="s">
        <v>74</v>
      </c>
      <c r="AY385" s="207" t="s">
        <v>189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82</v>
      </c>
      <c r="G386" s="209"/>
      <c r="H386" s="212">
        <v>1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74</v>
      </c>
      <c r="AY386" s="218" t="s">
        <v>189</v>
      </c>
    </row>
    <row r="387" spans="1:65" s="15" customFormat="1" ht="11.25">
      <c r="B387" s="219"/>
      <c r="C387" s="220"/>
      <c r="D387" s="191" t="s">
        <v>203</v>
      </c>
      <c r="E387" s="221" t="s">
        <v>20</v>
      </c>
      <c r="F387" s="222" t="s">
        <v>210</v>
      </c>
      <c r="G387" s="220"/>
      <c r="H387" s="223">
        <v>1</v>
      </c>
      <c r="I387" s="224"/>
      <c r="J387" s="224"/>
      <c r="K387" s="220"/>
      <c r="L387" s="220"/>
      <c r="M387" s="225"/>
      <c r="N387" s="226"/>
      <c r="O387" s="227"/>
      <c r="P387" s="227"/>
      <c r="Q387" s="227"/>
      <c r="R387" s="227"/>
      <c r="S387" s="227"/>
      <c r="T387" s="227"/>
      <c r="U387" s="227"/>
      <c r="V387" s="227"/>
      <c r="W387" s="227"/>
      <c r="X387" s="228"/>
      <c r="AT387" s="229" t="s">
        <v>203</v>
      </c>
      <c r="AU387" s="229" t="s">
        <v>84</v>
      </c>
      <c r="AV387" s="15" t="s">
        <v>197</v>
      </c>
      <c r="AW387" s="15" t="s">
        <v>5</v>
      </c>
      <c r="AX387" s="15" t="s">
        <v>82</v>
      </c>
      <c r="AY387" s="229" t="s">
        <v>189</v>
      </c>
    </row>
    <row r="388" spans="1:65" s="12" customFormat="1" ht="22.9" customHeight="1">
      <c r="B388" s="160"/>
      <c r="C388" s="161"/>
      <c r="D388" s="162" t="s">
        <v>73</v>
      </c>
      <c r="E388" s="175" t="s">
        <v>1418</v>
      </c>
      <c r="F388" s="175" t="s">
        <v>1419</v>
      </c>
      <c r="G388" s="161"/>
      <c r="H388" s="161"/>
      <c r="I388" s="164"/>
      <c r="J388" s="164"/>
      <c r="K388" s="176">
        <f>BK388</f>
        <v>0</v>
      </c>
      <c r="L388" s="161"/>
      <c r="M388" s="166"/>
      <c r="N388" s="167"/>
      <c r="O388" s="168"/>
      <c r="P388" s="168"/>
      <c r="Q388" s="169">
        <f>Q389</f>
        <v>0</v>
      </c>
      <c r="R388" s="169">
        <f>R389</f>
        <v>0</v>
      </c>
      <c r="S388" s="168"/>
      <c r="T388" s="170">
        <f>T389</f>
        <v>0</v>
      </c>
      <c r="U388" s="168"/>
      <c r="V388" s="170">
        <f>V389</f>
        <v>0</v>
      </c>
      <c r="W388" s="168"/>
      <c r="X388" s="171">
        <f>X389</f>
        <v>0</v>
      </c>
      <c r="AR388" s="172" t="s">
        <v>233</v>
      </c>
      <c r="AT388" s="173" t="s">
        <v>73</v>
      </c>
      <c r="AU388" s="173" t="s">
        <v>82</v>
      </c>
      <c r="AY388" s="172" t="s">
        <v>189</v>
      </c>
      <c r="BK388" s="174">
        <f>BK389</f>
        <v>0</v>
      </c>
    </row>
    <row r="389" spans="1:65" s="12" customFormat="1" ht="20.85" customHeight="1">
      <c r="B389" s="160"/>
      <c r="C389" s="161"/>
      <c r="D389" s="162" t="s">
        <v>73</v>
      </c>
      <c r="E389" s="175" t="s">
        <v>539</v>
      </c>
      <c r="F389" s="175" t="s">
        <v>540</v>
      </c>
      <c r="G389" s="161"/>
      <c r="H389" s="161"/>
      <c r="I389" s="164"/>
      <c r="J389" s="164"/>
      <c r="K389" s="176">
        <f>BK389</f>
        <v>0</v>
      </c>
      <c r="L389" s="161"/>
      <c r="M389" s="166"/>
      <c r="N389" s="167"/>
      <c r="O389" s="168"/>
      <c r="P389" s="168"/>
      <c r="Q389" s="169">
        <f>SUM(Q390:Q396)</f>
        <v>0</v>
      </c>
      <c r="R389" s="169">
        <f>SUM(R390:R396)</f>
        <v>0</v>
      </c>
      <c r="S389" s="168"/>
      <c r="T389" s="170">
        <f>SUM(T390:T396)</f>
        <v>0</v>
      </c>
      <c r="U389" s="168"/>
      <c r="V389" s="170">
        <f>SUM(V390:V396)</f>
        <v>0</v>
      </c>
      <c r="W389" s="168"/>
      <c r="X389" s="171">
        <f>SUM(X390:X396)</f>
        <v>0</v>
      </c>
      <c r="AR389" s="172" t="s">
        <v>233</v>
      </c>
      <c r="AT389" s="173" t="s">
        <v>73</v>
      </c>
      <c r="AU389" s="173" t="s">
        <v>84</v>
      </c>
      <c r="AY389" s="172" t="s">
        <v>189</v>
      </c>
      <c r="BK389" s="174">
        <f>SUM(BK390:BK396)</f>
        <v>0</v>
      </c>
    </row>
    <row r="390" spans="1:65" s="2" customFormat="1" ht="24.2" customHeight="1">
      <c r="A390" s="35"/>
      <c r="B390" s="36"/>
      <c r="C390" s="177" t="s">
        <v>533</v>
      </c>
      <c r="D390" s="177" t="s">
        <v>192</v>
      </c>
      <c r="E390" s="178" t="s">
        <v>1420</v>
      </c>
      <c r="F390" s="179" t="s">
        <v>1421</v>
      </c>
      <c r="G390" s="180" t="s">
        <v>305</v>
      </c>
      <c r="H390" s="181">
        <v>1</v>
      </c>
      <c r="I390" s="182"/>
      <c r="J390" s="182"/>
      <c r="K390" s="183">
        <f>ROUND(P390*H390,2)</f>
        <v>0</v>
      </c>
      <c r="L390" s="179" t="s">
        <v>1239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222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1945</v>
      </c>
    </row>
    <row r="391" spans="1:65" s="2" customFormat="1" ht="19.5">
      <c r="A391" s="35"/>
      <c r="B391" s="36"/>
      <c r="C391" s="37"/>
      <c r="D391" s="191" t="s">
        <v>199</v>
      </c>
      <c r="E391" s="37"/>
      <c r="F391" s="192" t="s">
        <v>1423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222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1424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222</v>
      </c>
    </row>
    <row r="393" spans="1:65" s="2" customFormat="1" ht="16.5" customHeight="1">
      <c r="A393" s="35"/>
      <c r="B393" s="36"/>
      <c r="C393" s="177" t="s">
        <v>543</v>
      </c>
      <c r="D393" s="177" t="s">
        <v>192</v>
      </c>
      <c r="E393" s="178" t="s">
        <v>1425</v>
      </c>
      <c r="F393" s="179" t="s">
        <v>1426</v>
      </c>
      <c r="G393" s="180" t="s">
        <v>1353</v>
      </c>
      <c r="H393" s="181">
        <v>1</v>
      </c>
      <c r="I393" s="182"/>
      <c r="J393" s="182"/>
      <c r="K393" s="183">
        <f>ROUND(P393*H393,2)</f>
        <v>0</v>
      </c>
      <c r="L393" s="179" t="s">
        <v>20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222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1427</v>
      </c>
    </row>
    <row r="394" spans="1:65" s="2" customFormat="1" ht="11.25">
      <c r="A394" s="35"/>
      <c r="B394" s="36"/>
      <c r="C394" s="37"/>
      <c r="D394" s="191" t="s">
        <v>199</v>
      </c>
      <c r="E394" s="37"/>
      <c r="F394" s="192" t="s">
        <v>1426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222</v>
      </c>
    </row>
    <row r="395" spans="1:65" s="2" customFormat="1" ht="16.5" customHeight="1">
      <c r="A395" s="35"/>
      <c r="B395" s="36"/>
      <c r="C395" s="177" t="s">
        <v>547</v>
      </c>
      <c r="D395" s="177" t="s">
        <v>192</v>
      </c>
      <c r="E395" s="178" t="s">
        <v>1428</v>
      </c>
      <c r="F395" s="179" t="s">
        <v>1429</v>
      </c>
      <c r="G395" s="180" t="s">
        <v>297</v>
      </c>
      <c r="H395" s="230"/>
      <c r="I395" s="182"/>
      <c r="J395" s="182"/>
      <c r="K395" s="183">
        <f>ROUND(P395*H395,2)</f>
        <v>0</v>
      </c>
      <c r="L395" s="179" t="s">
        <v>20</v>
      </c>
      <c r="M395" s="40"/>
      <c r="N395" s="184" t="s">
        <v>20</v>
      </c>
      <c r="O395" s="185" t="s">
        <v>43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197</v>
      </c>
      <c r="AT395" s="189" t="s">
        <v>192</v>
      </c>
      <c r="AU395" s="189" t="s">
        <v>222</v>
      </c>
      <c r="AY395" s="18" t="s">
        <v>189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82</v>
      </c>
      <c r="BK395" s="190">
        <f>ROUND(P395*H395,2)</f>
        <v>0</v>
      </c>
      <c r="BL395" s="18" t="s">
        <v>197</v>
      </c>
      <c r="BM395" s="189" t="s">
        <v>1430</v>
      </c>
    </row>
    <row r="396" spans="1:65" s="2" customFormat="1" ht="11.25">
      <c r="A396" s="35"/>
      <c r="B396" s="36"/>
      <c r="C396" s="37"/>
      <c r="D396" s="191" t="s">
        <v>199</v>
      </c>
      <c r="E396" s="37"/>
      <c r="F396" s="192" t="s">
        <v>1429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199</v>
      </c>
      <c r="AU396" s="18" t="s">
        <v>222</v>
      </c>
    </row>
    <row r="397" spans="1:65" s="12" customFormat="1" ht="25.9" customHeight="1">
      <c r="B397" s="160"/>
      <c r="C397" s="161"/>
      <c r="D397" s="162" t="s">
        <v>73</v>
      </c>
      <c r="E397" s="163" t="s">
        <v>187</v>
      </c>
      <c r="F397" s="163" t="s">
        <v>188</v>
      </c>
      <c r="G397" s="161"/>
      <c r="H397" s="161"/>
      <c r="I397" s="164"/>
      <c r="J397" s="164"/>
      <c r="K397" s="165">
        <f>BK397</f>
        <v>0</v>
      </c>
      <c r="L397" s="161"/>
      <c r="M397" s="166"/>
      <c r="N397" s="167"/>
      <c r="O397" s="168"/>
      <c r="P397" s="168"/>
      <c r="Q397" s="169">
        <f>Q398+Q415</f>
        <v>0</v>
      </c>
      <c r="R397" s="169">
        <f>R398+R415</f>
        <v>0</v>
      </c>
      <c r="S397" s="168"/>
      <c r="T397" s="170">
        <f>T398+T415</f>
        <v>0</v>
      </c>
      <c r="U397" s="168"/>
      <c r="V397" s="170">
        <f>V398+V415</f>
        <v>1.0250000000000001E-4</v>
      </c>
      <c r="W397" s="168"/>
      <c r="X397" s="171">
        <f>X398+X415</f>
        <v>4.3E-3</v>
      </c>
      <c r="AR397" s="172" t="s">
        <v>82</v>
      </c>
      <c r="AT397" s="173" t="s">
        <v>73</v>
      </c>
      <c r="AU397" s="173" t="s">
        <v>74</v>
      </c>
      <c r="AY397" s="172" t="s">
        <v>189</v>
      </c>
      <c r="BK397" s="174">
        <f>BK398+BK415</f>
        <v>0</v>
      </c>
    </row>
    <row r="398" spans="1:65" s="12" customFormat="1" ht="22.9" customHeight="1">
      <c r="B398" s="160"/>
      <c r="C398" s="161"/>
      <c r="D398" s="162" t="s">
        <v>73</v>
      </c>
      <c r="E398" s="175" t="s">
        <v>220</v>
      </c>
      <c r="F398" s="175" t="s">
        <v>221</v>
      </c>
      <c r="G398" s="161"/>
      <c r="H398" s="161"/>
      <c r="I398" s="164"/>
      <c r="J398" s="164"/>
      <c r="K398" s="176">
        <f>BK398</f>
        <v>0</v>
      </c>
      <c r="L398" s="161"/>
      <c r="M398" s="166"/>
      <c r="N398" s="167"/>
      <c r="O398" s="168"/>
      <c r="P398" s="168"/>
      <c r="Q398" s="169">
        <f>SUM(Q399:Q414)</f>
        <v>0</v>
      </c>
      <c r="R398" s="169">
        <f>SUM(R399:R414)</f>
        <v>0</v>
      </c>
      <c r="S398" s="168"/>
      <c r="T398" s="170">
        <f>SUM(T399:T414)</f>
        <v>0</v>
      </c>
      <c r="U398" s="168"/>
      <c r="V398" s="170">
        <f>SUM(V399:V414)</f>
        <v>1.0250000000000001E-4</v>
      </c>
      <c r="W398" s="168"/>
      <c r="X398" s="171">
        <f>SUM(X399:X414)</f>
        <v>4.3E-3</v>
      </c>
      <c r="AR398" s="172" t="s">
        <v>82</v>
      </c>
      <c r="AT398" s="173" t="s">
        <v>73</v>
      </c>
      <c r="AU398" s="173" t="s">
        <v>82</v>
      </c>
      <c r="AY398" s="172" t="s">
        <v>189</v>
      </c>
      <c r="BK398" s="174">
        <f>SUM(BK399:BK414)</f>
        <v>0</v>
      </c>
    </row>
    <row r="399" spans="1:65" s="2" customFormat="1" ht="24.2" customHeight="1">
      <c r="A399" s="35"/>
      <c r="B399" s="36"/>
      <c r="C399" s="177" t="s">
        <v>551</v>
      </c>
      <c r="D399" s="177" t="s">
        <v>192</v>
      </c>
      <c r="E399" s="178" t="s">
        <v>1431</v>
      </c>
      <c r="F399" s="179" t="s">
        <v>1432</v>
      </c>
      <c r="G399" s="180" t="s">
        <v>357</v>
      </c>
      <c r="H399" s="181">
        <v>2.8</v>
      </c>
      <c r="I399" s="182"/>
      <c r="J399" s="182"/>
      <c r="K399" s="183">
        <f>ROUND(P399*H399,2)</f>
        <v>0</v>
      </c>
      <c r="L399" s="179" t="s">
        <v>196</v>
      </c>
      <c r="M399" s="40"/>
      <c r="N399" s="184" t="s">
        <v>20</v>
      </c>
      <c r="O399" s="185" t="s">
        <v>43</v>
      </c>
      <c r="P399" s="186">
        <f>I399+J399</f>
        <v>0</v>
      </c>
      <c r="Q399" s="186">
        <f>ROUND(I399*H399,2)</f>
        <v>0</v>
      </c>
      <c r="R399" s="186">
        <f>ROUND(J399*H399,2)</f>
        <v>0</v>
      </c>
      <c r="S399" s="65"/>
      <c r="T399" s="187">
        <f>S399*H399</f>
        <v>0</v>
      </c>
      <c r="U399" s="187">
        <v>2.0000000000000002E-5</v>
      </c>
      <c r="V399" s="187">
        <f>U399*H399</f>
        <v>5.5999999999999999E-5</v>
      </c>
      <c r="W399" s="187">
        <v>1E-3</v>
      </c>
      <c r="X399" s="188">
        <f>W399*H399</f>
        <v>2.8E-3</v>
      </c>
      <c r="Y399" s="35"/>
      <c r="Z399" s="35"/>
      <c r="AA399" s="35"/>
      <c r="AB399" s="35"/>
      <c r="AC399" s="35"/>
      <c r="AD399" s="35"/>
      <c r="AE399" s="35"/>
      <c r="AR399" s="189" t="s">
        <v>197</v>
      </c>
      <c r="AT399" s="189" t="s">
        <v>192</v>
      </c>
      <c r="AU399" s="189" t="s">
        <v>84</v>
      </c>
      <c r="AY399" s="18" t="s">
        <v>189</v>
      </c>
      <c r="BE399" s="190">
        <f>IF(O399="základní",K399,0)</f>
        <v>0</v>
      </c>
      <c r="BF399" s="190">
        <f>IF(O399="snížená",K399,0)</f>
        <v>0</v>
      </c>
      <c r="BG399" s="190">
        <f>IF(O399="zákl. přenesená",K399,0)</f>
        <v>0</v>
      </c>
      <c r="BH399" s="190">
        <f>IF(O399="sníž. přenesená",K399,0)</f>
        <v>0</v>
      </c>
      <c r="BI399" s="190">
        <f>IF(O399="nulová",K399,0)</f>
        <v>0</v>
      </c>
      <c r="BJ399" s="18" t="s">
        <v>82</v>
      </c>
      <c r="BK399" s="190">
        <f>ROUND(P399*H399,2)</f>
        <v>0</v>
      </c>
      <c r="BL399" s="18" t="s">
        <v>197</v>
      </c>
      <c r="BM399" s="189" t="s">
        <v>1946</v>
      </c>
    </row>
    <row r="400" spans="1:65" s="2" customFormat="1" ht="11.25">
      <c r="A400" s="35"/>
      <c r="B400" s="36"/>
      <c r="C400" s="37"/>
      <c r="D400" s="191" t="s">
        <v>199</v>
      </c>
      <c r="E400" s="37"/>
      <c r="F400" s="192" t="s">
        <v>1434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199</v>
      </c>
      <c r="AU400" s="18" t="s">
        <v>84</v>
      </c>
    </row>
    <row r="401" spans="1:65" s="2" customFormat="1" ht="11.25">
      <c r="A401" s="35"/>
      <c r="B401" s="36"/>
      <c r="C401" s="37"/>
      <c r="D401" s="196" t="s">
        <v>201</v>
      </c>
      <c r="E401" s="37"/>
      <c r="F401" s="197" t="s">
        <v>1435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201</v>
      </c>
      <c r="AU401" s="18" t="s">
        <v>84</v>
      </c>
    </row>
    <row r="402" spans="1:65" s="14" customFormat="1" ht="11.25">
      <c r="B402" s="208"/>
      <c r="C402" s="209"/>
      <c r="D402" s="191" t="s">
        <v>203</v>
      </c>
      <c r="E402" s="210" t="s">
        <v>20</v>
      </c>
      <c r="F402" s="211" t="s">
        <v>1744</v>
      </c>
      <c r="G402" s="209"/>
      <c r="H402" s="212">
        <v>0.6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203</v>
      </c>
      <c r="AU402" s="218" t="s">
        <v>84</v>
      </c>
      <c r="AV402" s="14" t="s">
        <v>84</v>
      </c>
      <c r="AW402" s="14" t="s">
        <v>5</v>
      </c>
      <c r="AX402" s="14" t="s">
        <v>74</v>
      </c>
      <c r="AY402" s="218" t="s">
        <v>189</v>
      </c>
    </row>
    <row r="403" spans="1:65" s="14" customFormat="1" ht="11.25">
      <c r="B403" s="208"/>
      <c r="C403" s="209"/>
      <c r="D403" s="191" t="s">
        <v>203</v>
      </c>
      <c r="E403" s="210" t="s">
        <v>20</v>
      </c>
      <c r="F403" s="211" t="s">
        <v>1947</v>
      </c>
      <c r="G403" s="209"/>
      <c r="H403" s="212">
        <v>2.2000000000000002</v>
      </c>
      <c r="I403" s="213"/>
      <c r="J403" s="213"/>
      <c r="K403" s="209"/>
      <c r="L403" s="209"/>
      <c r="M403" s="214"/>
      <c r="N403" s="215"/>
      <c r="O403" s="216"/>
      <c r="P403" s="216"/>
      <c r="Q403" s="216"/>
      <c r="R403" s="216"/>
      <c r="S403" s="216"/>
      <c r="T403" s="216"/>
      <c r="U403" s="216"/>
      <c r="V403" s="216"/>
      <c r="W403" s="216"/>
      <c r="X403" s="217"/>
      <c r="AT403" s="218" t="s">
        <v>203</v>
      </c>
      <c r="AU403" s="218" t="s">
        <v>84</v>
      </c>
      <c r="AV403" s="14" t="s">
        <v>84</v>
      </c>
      <c r="AW403" s="14" t="s">
        <v>5</v>
      </c>
      <c r="AX403" s="14" t="s">
        <v>74</v>
      </c>
      <c r="AY403" s="218" t="s">
        <v>189</v>
      </c>
    </row>
    <row r="404" spans="1:65" s="15" customFormat="1" ht="11.25">
      <c r="B404" s="219"/>
      <c r="C404" s="220"/>
      <c r="D404" s="191" t="s">
        <v>203</v>
      </c>
      <c r="E404" s="221" t="s">
        <v>20</v>
      </c>
      <c r="F404" s="222" t="s">
        <v>210</v>
      </c>
      <c r="G404" s="220"/>
      <c r="H404" s="223">
        <v>2.8000000000000003</v>
      </c>
      <c r="I404" s="224"/>
      <c r="J404" s="224"/>
      <c r="K404" s="220"/>
      <c r="L404" s="220"/>
      <c r="M404" s="225"/>
      <c r="N404" s="226"/>
      <c r="O404" s="227"/>
      <c r="P404" s="227"/>
      <c r="Q404" s="227"/>
      <c r="R404" s="227"/>
      <c r="S404" s="227"/>
      <c r="T404" s="227"/>
      <c r="U404" s="227"/>
      <c r="V404" s="227"/>
      <c r="W404" s="227"/>
      <c r="X404" s="228"/>
      <c r="AT404" s="229" t="s">
        <v>203</v>
      </c>
      <c r="AU404" s="229" t="s">
        <v>84</v>
      </c>
      <c r="AV404" s="15" t="s">
        <v>197</v>
      </c>
      <c r="AW404" s="15" t="s">
        <v>5</v>
      </c>
      <c r="AX404" s="15" t="s">
        <v>82</v>
      </c>
      <c r="AY404" s="229" t="s">
        <v>189</v>
      </c>
    </row>
    <row r="405" spans="1:65" s="2" customFormat="1" ht="24.2" customHeight="1">
      <c r="A405" s="35"/>
      <c r="B405" s="36"/>
      <c r="C405" s="177" t="s">
        <v>822</v>
      </c>
      <c r="D405" s="177" t="s">
        <v>192</v>
      </c>
      <c r="E405" s="178" t="s">
        <v>1737</v>
      </c>
      <c r="F405" s="179" t="s">
        <v>1738</v>
      </c>
      <c r="G405" s="180" t="s">
        <v>357</v>
      </c>
      <c r="H405" s="181">
        <v>0.15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4.0000000000000003E-5</v>
      </c>
      <c r="V405" s="187">
        <f>U405*H405</f>
        <v>6.0000000000000002E-6</v>
      </c>
      <c r="W405" s="187">
        <v>1E-3</v>
      </c>
      <c r="X405" s="188">
        <f>W405*H405</f>
        <v>1.4999999999999999E-4</v>
      </c>
      <c r="Y405" s="35"/>
      <c r="Z405" s="35"/>
      <c r="AA405" s="35"/>
      <c r="AB405" s="35"/>
      <c r="AC405" s="35"/>
      <c r="AD405" s="35"/>
      <c r="AE405" s="35"/>
      <c r="AR405" s="189" t="s">
        <v>197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197</v>
      </c>
      <c r="BM405" s="189" t="s">
        <v>1948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1740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1741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824</v>
      </c>
      <c r="D408" s="177" t="s">
        <v>192</v>
      </c>
      <c r="E408" s="178" t="s">
        <v>1442</v>
      </c>
      <c r="F408" s="179" t="s">
        <v>1443</v>
      </c>
      <c r="G408" s="180" t="s">
        <v>357</v>
      </c>
      <c r="H408" s="181">
        <v>0.45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6.0000000000000002E-5</v>
      </c>
      <c r="V408" s="187">
        <f>U408*H408</f>
        <v>2.7000000000000002E-5</v>
      </c>
      <c r="W408" s="187">
        <v>2E-3</v>
      </c>
      <c r="X408" s="188">
        <f>W408*H408</f>
        <v>9.0000000000000008E-4</v>
      </c>
      <c r="Y408" s="35"/>
      <c r="Z408" s="35"/>
      <c r="AA408" s="35"/>
      <c r="AB408" s="35"/>
      <c r="AC408" s="35"/>
      <c r="AD408" s="35"/>
      <c r="AE408" s="35"/>
      <c r="AR408" s="189" t="s">
        <v>197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197</v>
      </c>
      <c r="BM408" s="189" t="s">
        <v>1949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1445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1446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14" customFormat="1" ht="11.25">
      <c r="B411" s="208"/>
      <c r="C411" s="209"/>
      <c r="D411" s="191" t="s">
        <v>203</v>
      </c>
      <c r="E411" s="210" t="s">
        <v>20</v>
      </c>
      <c r="F411" s="211" t="s">
        <v>1867</v>
      </c>
      <c r="G411" s="209"/>
      <c r="H411" s="212">
        <v>0.45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203</v>
      </c>
      <c r="AU411" s="218" t="s">
        <v>84</v>
      </c>
      <c r="AV411" s="14" t="s">
        <v>84</v>
      </c>
      <c r="AW411" s="14" t="s">
        <v>5</v>
      </c>
      <c r="AX411" s="14" t="s">
        <v>82</v>
      </c>
      <c r="AY411" s="218" t="s">
        <v>189</v>
      </c>
    </row>
    <row r="412" spans="1:65" s="2" customFormat="1" ht="24.2" customHeight="1">
      <c r="A412" s="35"/>
      <c r="B412" s="36"/>
      <c r="C412" s="177" t="s">
        <v>1452</v>
      </c>
      <c r="D412" s="177" t="s">
        <v>192</v>
      </c>
      <c r="E412" s="178" t="s">
        <v>1745</v>
      </c>
      <c r="F412" s="179" t="s">
        <v>1746</v>
      </c>
      <c r="G412" s="180" t="s">
        <v>357</v>
      </c>
      <c r="H412" s="181">
        <v>0.15</v>
      </c>
      <c r="I412" s="182"/>
      <c r="J412" s="182"/>
      <c r="K412" s="183">
        <f>ROUND(P412*H412,2)</f>
        <v>0</v>
      </c>
      <c r="L412" s="179" t="s">
        <v>196</v>
      </c>
      <c r="M412" s="40"/>
      <c r="N412" s="184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9.0000000000000006E-5</v>
      </c>
      <c r="V412" s="187">
        <f>U412*H412</f>
        <v>1.3500000000000001E-5</v>
      </c>
      <c r="W412" s="187">
        <v>3.0000000000000001E-3</v>
      </c>
      <c r="X412" s="188">
        <f>W412*H412</f>
        <v>4.4999999999999999E-4</v>
      </c>
      <c r="Y412" s="35"/>
      <c r="Z412" s="35"/>
      <c r="AA412" s="35"/>
      <c r="AB412" s="35"/>
      <c r="AC412" s="35"/>
      <c r="AD412" s="35"/>
      <c r="AE412" s="35"/>
      <c r="AR412" s="189" t="s">
        <v>197</v>
      </c>
      <c r="AT412" s="189" t="s">
        <v>192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197</v>
      </c>
      <c r="BM412" s="189" t="s">
        <v>1950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1748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1.25">
      <c r="A414" s="35"/>
      <c r="B414" s="36"/>
      <c r="C414" s="37"/>
      <c r="D414" s="196" t="s">
        <v>201</v>
      </c>
      <c r="E414" s="37"/>
      <c r="F414" s="197" t="s">
        <v>1749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201</v>
      </c>
      <c r="AU414" s="18" t="s">
        <v>84</v>
      </c>
    </row>
    <row r="415" spans="1:65" s="12" customFormat="1" ht="22.9" customHeight="1">
      <c r="B415" s="160"/>
      <c r="C415" s="161"/>
      <c r="D415" s="162" t="s">
        <v>73</v>
      </c>
      <c r="E415" s="175" t="s">
        <v>246</v>
      </c>
      <c r="F415" s="175" t="s">
        <v>247</v>
      </c>
      <c r="G415" s="161"/>
      <c r="H415" s="161"/>
      <c r="I415" s="164"/>
      <c r="J415" s="164"/>
      <c r="K415" s="176">
        <f>BK415</f>
        <v>0</v>
      </c>
      <c r="L415" s="161"/>
      <c r="M415" s="166"/>
      <c r="N415" s="167"/>
      <c r="O415" s="168"/>
      <c r="P415" s="168"/>
      <c r="Q415" s="169">
        <f>SUM(Q416:Q431)</f>
        <v>0</v>
      </c>
      <c r="R415" s="169">
        <f>SUM(R416:R431)</f>
        <v>0</v>
      </c>
      <c r="S415" s="168"/>
      <c r="T415" s="170">
        <f>SUM(T416:T431)</f>
        <v>0</v>
      </c>
      <c r="U415" s="168"/>
      <c r="V415" s="170">
        <f>SUM(V416:V431)</f>
        <v>0</v>
      </c>
      <c r="W415" s="168"/>
      <c r="X415" s="171">
        <f>SUM(X416:X431)</f>
        <v>0</v>
      </c>
      <c r="AR415" s="172" t="s">
        <v>82</v>
      </c>
      <c r="AT415" s="173" t="s">
        <v>73</v>
      </c>
      <c r="AU415" s="173" t="s">
        <v>82</v>
      </c>
      <c r="AY415" s="172" t="s">
        <v>189</v>
      </c>
      <c r="BK415" s="174">
        <f>SUM(BK416:BK431)</f>
        <v>0</v>
      </c>
    </row>
    <row r="416" spans="1:65" s="2" customFormat="1" ht="24.2" customHeight="1">
      <c r="A416" s="35"/>
      <c r="B416" s="36"/>
      <c r="C416" s="177" t="s">
        <v>1461</v>
      </c>
      <c r="D416" s="177" t="s">
        <v>192</v>
      </c>
      <c r="E416" s="178" t="s">
        <v>256</v>
      </c>
      <c r="F416" s="179" t="s">
        <v>257</v>
      </c>
      <c r="G416" s="180" t="s">
        <v>251</v>
      </c>
      <c r="H416" s="181">
        <v>4.0000000000000001E-3</v>
      </c>
      <c r="I416" s="182"/>
      <c r="J416" s="182"/>
      <c r="K416" s="183">
        <f>ROUND(P416*H416,2)</f>
        <v>0</v>
      </c>
      <c r="L416" s="179" t="s">
        <v>196</v>
      </c>
      <c r="M416" s="40"/>
      <c r="N416" s="184" t="s">
        <v>20</v>
      </c>
      <c r="O416" s="185" t="s">
        <v>43</v>
      </c>
      <c r="P416" s="186">
        <f>I416+J416</f>
        <v>0</v>
      </c>
      <c r="Q416" s="186">
        <f>ROUND(I416*H416,2)</f>
        <v>0</v>
      </c>
      <c r="R416" s="186">
        <f>ROUND(J416*H416,2)</f>
        <v>0</v>
      </c>
      <c r="S416" s="65"/>
      <c r="T416" s="187">
        <f>S416*H416</f>
        <v>0</v>
      </c>
      <c r="U416" s="187">
        <v>0</v>
      </c>
      <c r="V416" s="187">
        <f>U416*H416</f>
        <v>0</v>
      </c>
      <c r="W416" s="187">
        <v>0</v>
      </c>
      <c r="X416" s="188">
        <f>W416*H416</f>
        <v>0</v>
      </c>
      <c r="Y416" s="35"/>
      <c r="Z416" s="35"/>
      <c r="AA416" s="35"/>
      <c r="AB416" s="35"/>
      <c r="AC416" s="35"/>
      <c r="AD416" s="35"/>
      <c r="AE416" s="35"/>
      <c r="AR416" s="189" t="s">
        <v>197</v>
      </c>
      <c r="AT416" s="189" t="s">
        <v>192</v>
      </c>
      <c r="AU416" s="189" t="s">
        <v>84</v>
      </c>
      <c r="AY416" s="18" t="s">
        <v>189</v>
      </c>
      <c r="BE416" s="190">
        <f>IF(O416="základní",K416,0)</f>
        <v>0</v>
      </c>
      <c r="BF416" s="190">
        <f>IF(O416="snížená",K416,0)</f>
        <v>0</v>
      </c>
      <c r="BG416" s="190">
        <f>IF(O416="zákl. přenesená",K416,0)</f>
        <v>0</v>
      </c>
      <c r="BH416" s="190">
        <f>IF(O416="sníž. přenesená",K416,0)</f>
        <v>0</v>
      </c>
      <c r="BI416" s="190">
        <f>IF(O416="nulová",K416,0)</f>
        <v>0</v>
      </c>
      <c r="BJ416" s="18" t="s">
        <v>82</v>
      </c>
      <c r="BK416" s="190">
        <f>ROUND(P416*H416,2)</f>
        <v>0</v>
      </c>
      <c r="BL416" s="18" t="s">
        <v>197</v>
      </c>
      <c r="BM416" s="189" t="s">
        <v>1951</v>
      </c>
    </row>
    <row r="417" spans="1:65" s="2" customFormat="1" ht="11.25">
      <c r="A417" s="35"/>
      <c r="B417" s="36"/>
      <c r="C417" s="37"/>
      <c r="D417" s="191" t="s">
        <v>199</v>
      </c>
      <c r="E417" s="37"/>
      <c r="F417" s="192" t="s">
        <v>259</v>
      </c>
      <c r="G417" s="37"/>
      <c r="H417" s="37"/>
      <c r="I417" s="193"/>
      <c r="J417" s="193"/>
      <c r="K417" s="37"/>
      <c r="L417" s="37"/>
      <c r="M417" s="40"/>
      <c r="N417" s="194"/>
      <c r="O417" s="195"/>
      <c r="P417" s="65"/>
      <c r="Q417" s="65"/>
      <c r="R417" s="65"/>
      <c r="S417" s="65"/>
      <c r="T417" s="65"/>
      <c r="U417" s="65"/>
      <c r="V417" s="65"/>
      <c r="W417" s="65"/>
      <c r="X417" s="66"/>
      <c r="Y417" s="35"/>
      <c r="Z417" s="35"/>
      <c r="AA417" s="35"/>
      <c r="AB417" s="35"/>
      <c r="AC417" s="35"/>
      <c r="AD417" s="35"/>
      <c r="AE417" s="35"/>
      <c r="AT417" s="18" t="s">
        <v>199</v>
      </c>
      <c r="AU417" s="18" t="s">
        <v>84</v>
      </c>
    </row>
    <row r="418" spans="1:65" s="2" customFormat="1" ht="11.25">
      <c r="A418" s="35"/>
      <c r="B418" s="36"/>
      <c r="C418" s="37"/>
      <c r="D418" s="196" t="s">
        <v>201</v>
      </c>
      <c r="E418" s="37"/>
      <c r="F418" s="197" t="s">
        <v>260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201</v>
      </c>
      <c r="AU418" s="18" t="s">
        <v>84</v>
      </c>
    </row>
    <row r="419" spans="1:65" s="2" customFormat="1" ht="24.2" customHeight="1">
      <c r="A419" s="35"/>
      <c r="B419" s="36"/>
      <c r="C419" s="177" t="s">
        <v>1468</v>
      </c>
      <c r="D419" s="177" t="s">
        <v>192</v>
      </c>
      <c r="E419" s="178" t="s">
        <v>249</v>
      </c>
      <c r="F419" s="179" t="s">
        <v>250</v>
      </c>
      <c r="G419" s="180" t="s">
        <v>251</v>
      </c>
      <c r="H419" s="181">
        <v>4.0000000000000001E-3</v>
      </c>
      <c r="I419" s="182"/>
      <c r="J419" s="182"/>
      <c r="K419" s="183">
        <f>ROUND(P419*H419,2)</f>
        <v>0</v>
      </c>
      <c r="L419" s="179" t="s">
        <v>196</v>
      </c>
      <c r="M419" s="40"/>
      <c r="N419" s="184" t="s">
        <v>20</v>
      </c>
      <c r="O419" s="185" t="s">
        <v>43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197</v>
      </c>
      <c r="AT419" s="189" t="s">
        <v>192</v>
      </c>
      <c r="AU419" s="189" t="s">
        <v>84</v>
      </c>
      <c r="AY419" s="18" t="s">
        <v>189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82</v>
      </c>
      <c r="BK419" s="190">
        <f>ROUND(P419*H419,2)</f>
        <v>0</v>
      </c>
      <c r="BL419" s="18" t="s">
        <v>197</v>
      </c>
      <c r="BM419" s="189" t="s">
        <v>1952</v>
      </c>
    </row>
    <row r="420" spans="1:65" s="2" customFormat="1" ht="11.25">
      <c r="A420" s="35"/>
      <c r="B420" s="36"/>
      <c r="C420" s="37"/>
      <c r="D420" s="191" t="s">
        <v>199</v>
      </c>
      <c r="E420" s="37"/>
      <c r="F420" s="192" t="s">
        <v>253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199</v>
      </c>
      <c r="AU420" s="18" t="s">
        <v>84</v>
      </c>
    </row>
    <row r="421" spans="1:65" s="2" customFormat="1" ht="11.25">
      <c r="A421" s="35"/>
      <c r="B421" s="36"/>
      <c r="C421" s="37"/>
      <c r="D421" s="196" t="s">
        <v>201</v>
      </c>
      <c r="E421" s="37"/>
      <c r="F421" s="197" t="s">
        <v>254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201</v>
      </c>
      <c r="AU421" s="18" t="s">
        <v>84</v>
      </c>
    </row>
    <row r="422" spans="1:65" s="2" customFormat="1" ht="24.2" customHeight="1">
      <c r="A422" s="35"/>
      <c r="B422" s="36"/>
      <c r="C422" s="177" t="s">
        <v>1474</v>
      </c>
      <c r="D422" s="177" t="s">
        <v>192</v>
      </c>
      <c r="E422" s="178" t="s">
        <v>261</v>
      </c>
      <c r="F422" s="179" t="s">
        <v>262</v>
      </c>
      <c r="G422" s="180" t="s">
        <v>251</v>
      </c>
      <c r="H422" s="181">
        <v>4.0000000000000001E-3</v>
      </c>
      <c r="I422" s="182"/>
      <c r="J422" s="182"/>
      <c r="K422" s="183">
        <f>ROUND(P422*H422,2)</f>
        <v>0</v>
      </c>
      <c r="L422" s="179" t="s">
        <v>196</v>
      </c>
      <c r="M422" s="40"/>
      <c r="N422" s="184" t="s">
        <v>20</v>
      </c>
      <c r="O422" s="185" t="s">
        <v>43</v>
      </c>
      <c r="P422" s="186">
        <f>I422+J422</f>
        <v>0</v>
      </c>
      <c r="Q422" s="186">
        <f>ROUND(I422*H422,2)</f>
        <v>0</v>
      </c>
      <c r="R422" s="186">
        <f>ROUND(J422*H422,2)</f>
        <v>0</v>
      </c>
      <c r="S422" s="65"/>
      <c r="T422" s="187">
        <f>S422*H422</f>
        <v>0</v>
      </c>
      <c r="U422" s="187">
        <v>0</v>
      </c>
      <c r="V422" s="187">
        <f>U422*H422</f>
        <v>0</v>
      </c>
      <c r="W422" s="187">
        <v>0</v>
      </c>
      <c r="X422" s="188">
        <f>W422*H422</f>
        <v>0</v>
      </c>
      <c r="Y422" s="35"/>
      <c r="Z422" s="35"/>
      <c r="AA422" s="35"/>
      <c r="AB422" s="35"/>
      <c r="AC422" s="35"/>
      <c r="AD422" s="35"/>
      <c r="AE422" s="35"/>
      <c r="AR422" s="189" t="s">
        <v>197</v>
      </c>
      <c r="AT422" s="189" t="s">
        <v>192</v>
      </c>
      <c r="AU422" s="189" t="s">
        <v>84</v>
      </c>
      <c r="AY422" s="18" t="s">
        <v>189</v>
      </c>
      <c r="BE422" s="190">
        <f>IF(O422="základní",K422,0)</f>
        <v>0</v>
      </c>
      <c r="BF422" s="190">
        <f>IF(O422="snížená",K422,0)</f>
        <v>0</v>
      </c>
      <c r="BG422" s="190">
        <f>IF(O422="zákl. přenesená",K422,0)</f>
        <v>0</v>
      </c>
      <c r="BH422" s="190">
        <f>IF(O422="sníž. přenesená",K422,0)</f>
        <v>0</v>
      </c>
      <c r="BI422" s="190">
        <f>IF(O422="nulová",K422,0)</f>
        <v>0</v>
      </c>
      <c r="BJ422" s="18" t="s">
        <v>82</v>
      </c>
      <c r="BK422" s="190">
        <f>ROUND(P422*H422,2)</f>
        <v>0</v>
      </c>
      <c r="BL422" s="18" t="s">
        <v>197</v>
      </c>
      <c r="BM422" s="189" t="s">
        <v>1953</v>
      </c>
    </row>
    <row r="423" spans="1:65" s="2" customFormat="1" ht="11.25">
      <c r="A423" s="35"/>
      <c r="B423" s="36"/>
      <c r="C423" s="37"/>
      <c r="D423" s="191" t="s">
        <v>199</v>
      </c>
      <c r="E423" s="37"/>
      <c r="F423" s="192" t="s">
        <v>264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199</v>
      </c>
      <c r="AU423" s="18" t="s">
        <v>84</v>
      </c>
    </row>
    <row r="424" spans="1:65" s="2" customFormat="1" ht="11.25">
      <c r="A424" s="35"/>
      <c r="B424" s="36"/>
      <c r="C424" s="37"/>
      <c r="D424" s="196" t="s">
        <v>201</v>
      </c>
      <c r="E424" s="37"/>
      <c r="F424" s="197" t="s">
        <v>265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201</v>
      </c>
      <c r="AU424" s="18" t="s">
        <v>84</v>
      </c>
    </row>
    <row r="425" spans="1:65" s="2" customFormat="1" ht="24.2" customHeight="1">
      <c r="A425" s="35"/>
      <c r="B425" s="36"/>
      <c r="C425" s="177" t="s">
        <v>1480</v>
      </c>
      <c r="D425" s="177" t="s">
        <v>192</v>
      </c>
      <c r="E425" s="178" t="s">
        <v>266</v>
      </c>
      <c r="F425" s="179" t="s">
        <v>267</v>
      </c>
      <c r="G425" s="180" t="s">
        <v>251</v>
      </c>
      <c r="H425" s="181">
        <v>2.4E-2</v>
      </c>
      <c r="I425" s="182"/>
      <c r="J425" s="182"/>
      <c r="K425" s="183">
        <f>ROUND(P425*H425,2)</f>
        <v>0</v>
      </c>
      <c r="L425" s="179" t="s">
        <v>196</v>
      </c>
      <c r="M425" s="40"/>
      <c r="N425" s="184" t="s">
        <v>20</v>
      </c>
      <c r="O425" s="185" t="s">
        <v>43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197</v>
      </c>
      <c r="AT425" s="189" t="s">
        <v>192</v>
      </c>
      <c r="AU425" s="189" t="s">
        <v>84</v>
      </c>
      <c r="AY425" s="18" t="s">
        <v>189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82</v>
      </c>
      <c r="BK425" s="190">
        <f>ROUND(P425*H425,2)</f>
        <v>0</v>
      </c>
      <c r="BL425" s="18" t="s">
        <v>197</v>
      </c>
      <c r="BM425" s="189" t="s">
        <v>1954</v>
      </c>
    </row>
    <row r="426" spans="1:65" s="2" customFormat="1" ht="19.5">
      <c r="A426" s="35"/>
      <c r="B426" s="36"/>
      <c r="C426" s="37"/>
      <c r="D426" s="191" t="s">
        <v>199</v>
      </c>
      <c r="E426" s="37"/>
      <c r="F426" s="192" t="s">
        <v>269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199</v>
      </c>
      <c r="AU426" s="18" t="s">
        <v>84</v>
      </c>
    </row>
    <row r="427" spans="1:65" s="2" customFormat="1" ht="11.25">
      <c r="A427" s="35"/>
      <c r="B427" s="36"/>
      <c r="C427" s="37"/>
      <c r="D427" s="196" t="s">
        <v>201</v>
      </c>
      <c r="E427" s="37"/>
      <c r="F427" s="197" t="s">
        <v>270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201</v>
      </c>
      <c r="AU427" s="18" t="s">
        <v>84</v>
      </c>
    </row>
    <row r="428" spans="1:65" s="14" customFormat="1" ht="11.25">
      <c r="B428" s="208"/>
      <c r="C428" s="209"/>
      <c r="D428" s="191" t="s">
        <v>203</v>
      </c>
      <c r="E428" s="210" t="s">
        <v>20</v>
      </c>
      <c r="F428" s="211" t="s">
        <v>1904</v>
      </c>
      <c r="G428" s="209"/>
      <c r="H428" s="212">
        <v>2.4E-2</v>
      </c>
      <c r="I428" s="213"/>
      <c r="J428" s="213"/>
      <c r="K428" s="209"/>
      <c r="L428" s="209"/>
      <c r="M428" s="214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7"/>
      <c r="AT428" s="218" t="s">
        <v>203</v>
      </c>
      <c r="AU428" s="218" t="s">
        <v>84</v>
      </c>
      <c r="AV428" s="14" t="s">
        <v>84</v>
      </c>
      <c r="AW428" s="14" t="s">
        <v>5</v>
      </c>
      <c r="AX428" s="14" t="s">
        <v>82</v>
      </c>
      <c r="AY428" s="218" t="s">
        <v>189</v>
      </c>
    </row>
    <row r="429" spans="1:65" s="2" customFormat="1" ht="24">
      <c r="A429" s="35"/>
      <c r="B429" s="36"/>
      <c r="C429" s="177" t="s">
        <v>1486</v>
      </c>
      <c r="D429" s="177" t="s">
        <v>192</v>
      </c>
      <c r="E429" s="178" t="s">
        <v>1453</v>
      </c>
      <c r="F429" s="179" t="s">
        <v>1454</v>
      </c>
      <c r="G429" s="180" t="s">
        <v>251</v>
      </c>
      <c r="H429" s="181">
        <v>6.0000000000000001E-3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197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197</v>
      </c>
      <c r="BM429" s="189" t="s">
        <v>1955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1456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1457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2" customFormat="1" ht="25.9" customHeight="1">
      <c r="B432" s="160"/>
      <c r="C432" s="161"/>
      <c r="D432" s="162" t="s">
        <v>73</v>
      </c>
      <c r="E432" s="163" t="s">
        <v>318</v>
      </c>
      <c r="F432" s="163" t="s">
        <v>1458</v>
      </c>
      <c r="G432" s="161"/>
      <c r="H432" s="161"/>
      <c r="I432" s="164"/>
      <c r="J432" s="164"/>
      <c r="K432" s="165">
        <f>BK432</f>
        <v>0</v>
      </c>
      <c r="L432" s="161"/>
      <c r="M432" s="166"/>
      <c r="N432" s="167"/>
      <c r="O432" s="168"/>
      <c r="P432" s="168"/>
      <c r="Q432" s="169">
        <f>Q433</f>
        <v>0</v>
      </c>
      <c r="R432" s="169">
        <f>R433</f>
        <v>0</v>
      </c>
      <c r="S432" s="168"/>
      <c r="T432" s="170">
        <f>T433</f>
        <v>0</v>
      </c>
      <c r="U432" s="168"/>
      <c r="V432" s="170">
        <f>V433</f>
        <v>4.7939999999999997E-2</v>
      </c>
      <c r="W432" s="168"/>
      <c r="X432" s="171">
        <f>X433</f>
        <v>0.54</v>
      </c>
      <c r="AR432" s="172" t="s">
        <v>222</v>
      </c>
      <c r="AT432" s="173" t="s">
        <v>73</v>
      </c>
      <c r="AU432" s="173" t="s">
        <v>74</v>
      </c>
      <c r="AY432" s="172" t="s">
        <v>189</v>
      </c>
      <c r="BK432" s="174">
        <f>BK433</f>
        <v>0</v>
      </c>
    </row>
    <row r="433" spans="1:65" s="12" customFormat="1" ht="22.9" customHeight="1">
      <c r="B433" s="160"/>
      <c r="C433" s="161"/>
      <c r="D433" s="162" t="s">
        <v>73</v>
      </c>
      <c r="E433" s="175" t="s">
        <v>1459</v>
      </c>
      <c r="F433" s="175" t="s">
        <v>1460</v>
      </c>
      <c r="G433" s="161"/>
      <c r="H433" s="161"/>
      <c r="I433" s="164"/>
      <c r="J433" s="164"/>
      <c r="K433" s="176">
        <f>BK433</f>
        <v>0</v>
      </c>
      <c r="L433" s="161"/>
      <c r="M433" s="166"/>
      <c r="N433" s="167"/>
      <c r="O433" s="168"/>
      <c r="P433" s="168"/>
      <c r="Q433" s="169">
        <f>SUM(Q434:Q489)</f>
        <v>0</v>
      </c>
      <c r="R433" s="169">
        <f>SUM(R434:R489)</f>
        <v>0</v>
      </c>
      <c r="S433" s="168"/>
      <c r="T433" s="170">
        <f>SUM(T434:T489)</f>
        <v>0</v>
      </c>
      <c r="U433" s="168"/>
      <c r="V433" s="170">
        <f>SUM(V434:V489)</f>
        <v>4.7939999999999997E-2</v>
      </c>
      <c r="W433" s="168"/>
      <c r="X433" s="171">
        <f>SUM(X434:X489)</f>
        <v>0.54</v>
      </c>
      <c r="AR433" s="172" t="s">
        <v>222</v>
      </c>
      <c r="AT433" s="173" t="s">
        <v>73</v>
      </c>
      <c r="AU433" s="173" t="s">
        <v>82</v>
      </c>
      <c r="AY433" s="172" t="s">
        <v>189</v>
      </c>
      <c r="BK433" s="174">
        <f>SUM(BK434:BK489)</f>
        <v>0</v>
      </c>
    </row>
    <row r="434" spans="1:65" s="2" customFormat="1" ht="24.2" customHeight="1">
      <c r="A434" s="35"/>
      <c r="B434" s="36"/>
      <c r="C434" s="177" t="s">
        <v>1464</v>
      </c>
      <c r="D434" s="177" t="s">
        <v>192</v>
      </c>
      <c r="E434" s="178" t="s">
        <v>1462</v>
      </c>
      <c r="F434" s="179" t="s">
        <v>1463</v>
      </c>
      <c r="G434" s="180" t="s">
        <v>357</v>
      </c>
      <c r="H434" s="181">
        <v>80</v>
      </c>
      <c r="I434" s="182"/>
      <c r="J434" s="182"/>
      <c r="K434" s="183">
        <f>ROUND(P434*H434,2)</f>
        <v>0</v>
      </c>
      <c r="L434" s="179" t="s">
        <v>196</v>
      </c>
      <c r="M434" s="40"/>
      <c r="N434" s="184" t="s">
        <v>20</v>
      </c>
      <c r="O434" s="185" t="s">
        <v>43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1.4999999999999999E-4</v>
      </c>
      <c r="V434" s="187">
        <f>U434*H434</f>
        <v>1.1999999999999999E-2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1464</v>
      </c>
      <c r="AT434" s="189" t="s">
        <v>192</v>
      </c>
      <c r="AU434" s="189" t="s">
        <v>84</v>
      </c>
      <c r="AY434" s="18" t="s">
        <v>189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82</v>
      </c>
      <c r="BK434" s="190">
        <f>ROUND(P434*H434,2)</f>
        <v>0</v>
      </c>
      <c r="BL434" s="18" t="s">
        <v>1464</v>
      </c>
      <c r="BM434" s="189" t="s">
        <v>1956</v>
      </c>
    </row>
    <row r="435" spans="1:65" s="2" customFormat="1" ht="11.25">
      <c r="A435" s="35"/>
      <c r="B435" s="36"/>
      <c r="C435" s="37"/>
      <c r="D435" s="191" t="s">
        <v>199</v>
      </c>
      <c r="E435" s="37"/>
      <c r="F435" s="192" t="s">
        <v>1466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199</v>
      </c>
      <c r="AU435" s="18" t="s">
        <v>84</v>
      </c>
    </row>
    <row r="436" spans="1:65" s="2" customFormat="1" ht="11.25">
      <c r="A436" s="35"/>
      <c r="B436" s="36"/>
      <c r="C436" s="37"/>
      <c r="D436" s="196" t="s">
        <v>201</v>
      </c>
      <c r="E436" s="37"/>
      <c r="F436" s="197" t="s">
        <v>1772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201</v>
      </c>
      <c r="AU436" s="18" t="s">
        <v>84</v>
      </c>
    </row>
    <row r="437" spans="1:65" s="2" customFormat="1" ht="24.2" customHeight="1">
      <c r="A437" s="35"/>
      <c r="B437" s="36"/>
      <c r="C437" s="177" t="s">
        <v>1497</v>
      </c>
      <c r="D437" s="177" t="s">
        <v>192</v>
      </c>
      <c r="E437" s="178" t="s">
        <v>1469</v>
      </c>
      <c r="F437" s="179" t="s">
        <v>1470</v>
      </c>
      <c r="G437" s="180" t="s">
        <v>357</v>
      </c>
      <c r="H437" s="181">
        <v>16</v>
      </c>
      <c r="I437" s="182"/>
      <c r="J437" s="182"/>
      <c r="K437" s="183">
        <f>ROUND(P437*H437,2)</f>
        <v>0</v>
      </c>
      <c r="L437" s="179" t="s">
        <v>196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2.5999999999999998E-4</v>
      </c>
      <c r="V437" s="187">
        <f>U437*H437</f>
        <v>4.1599999999999996E-3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1957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1472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1775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24.2" customHeight="1">
      <c r="A440" s="35"/>
      <c r="B440" s="36"/>
      <c r="C440" s="177" t="s">
        <v>1503</v>
      </c>
      <c r="D440" s="177" t="s">
        <v>192</v>
      </c>
      <c r="E440" s="178" t="s">
        <v>1588</v>
      </c>
      <c r="F440" s="179" t="s">
        <v>1589</v>
      </c>
      <c r="G440" s="180" t="s">
        <v>357</v>
      </c>
      <c r="H440" s="181">
        <v>6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3.5E-4</v>
      </c>
      <c r="V440" s="187">
        <f>U440*H440</f>
        <v>2.0999999999999999E-3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1958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1591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1778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1509</v>
      </c>
      <c r="D443" s="177" t="s">
        <v>192</v>
      </c>
      <c r="E443" s="178" t="s">
        <v>1475</v>
      </c>
      <c r="F443" s="179" t="s">
        <v>1476</v>
      </c>
      <c r="G443" s="180" t="s">
        <v>357</v>
      </c>
      <c r="H443" s="181">
        <v>8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4.2000000000000002E-4</v>
      </c>
      <c r="V443" s="187">
        <f>U443*H443</f>
        <v>3.3600000000000001E-3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1959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1478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1787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24">
      <c r="A446" s="35"/>
      <c r="B446" s="36"/>
      <c r="C446" s="177" t="s">
        <v>1515</v>
      </c>
      <c r="D446" s="177" t="s">
        <v>192</v>
      </c>
      <c r="E446" s="178" t="s">
        <v>1481</v>
      </c>
      <c r="F446" s="179" t="s">
        <v>1482</v>
      </c>
      <c r="G446" s="180" t="s">
        <v>357</v>
      </c>
      <c r="H446" s="181">
        <v>10</v>
      </c>
      <c r="I446" s="182"/>
      <c r="J446" s="182"/>
      <c r="K446" s="183">
        <f>ROUND(P446*H446,2)</f>
        <v>0</v>
      </c>
      <c r="L446" s="179" t="s">
        <v>196</v>
      </c>
      <c r="M446" s="40"/>
      <c r="N446" s="184" t="s">
        <v>20</v>
      </c>
      <c r="O446" s="185" t="s">
        <v>43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65"/>
      <c r="T446" s="187">
        <f>S446*H446</f>
        <v>0</v>
      </c>
      <c r="U446" s="187">
        <v>5.9999999999999995E-4</v>
      </c>
      <c r="V446" s="187">
        <f>U446*H446</f>
        <v>5.9999999999999993E-3</v>
      </c>
      <c r="W446" s="187">
        <v>0</v>
      </c>
      <c r="X446" s="188">
        <f>W446*H446</f>
        <v>0</v>
      </c>
      <c r="Y446" s="35"/>
      <c r="Z446" s="35"/>
      <c r="AA446" s="35"/>
      <c r="AB446" s="35"/>
      <c r="AC446" s="35"/>
      <c r="AD446" s="35"/>
      <c r="AE446" s="35"/>
      <c r="AR446" s="189" t="s">
        <v>1464</v>
      </c>
      <c r="AT446" s="189" t="s">
        <v>192</v>
      </c>
      <c r="AU446" s="189" t="s">
        <v>84</v>
      </c>
      <c r="AY446" s="18" t="s">
        <v>189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8" t="s">
        <v>82</v>
      </c>
      <c r="BK446" s="190">
        <f>ROUND(P446*H446,2)</f>
        <v>0</v>
      </c>
      <c r="BL446" s="18" t="s">
        <v>1464</v>
      </c>
      <c r="BM446" s="189" t="s">
        <v>1960</v>
      </c>
    </row>
    <row r="447" spans="1:65" s="2" customFormat="1" ht="11.25">
      <c r="A447" s="35"/>
      <c r="B447" s="36"/>
      <c r="C447" s="37"/>
      <c r="D447" s="191" t="s">
        <v>199</v>
      </c>
      <c r="E447" s="37"/>
      <c r="F447" s="192" t="s">
        <v>1484</v>
      </c>
      <c r="G447" s="37"/>
      <c r="H447" s="37"/>
      <c r="I447" s="193"/>
      <c r="J447" s="193"/>
      <c r="K447" s="37"/>
      <c r="L447" s="37"/>
      <c r="M447" s="40"/>
      <c r="N447" s="194"/>
      <c r="O447" s="195"/>
      <c r="P447" s="65"/>
      <c r="Q447" s="65"/>
      <c r="R447" s="65"/>
      <c r="S447" s="65"/>
      <c r="T447" s="65"/>
      <c r="U447" s="65"/>
      <c r="V447" s="65"/>
      <c r="W447" s="65"/>
      <c r="X447" s="66"/>
      <c r="Y447" s="35"/>
      <c r="Z447" s="35"/>
      <c r="AA447" s="35"/>
      <c r="AB447" s="35"/>
      <c r="AC447" s="35"/>
      <c r="AD447" s="35"/>
      <c r="AE447" s="35"/>
      <c r="AT447" s="18" t="s">
        <v>199</v>
      </c>
      <c r="AU447" s="18" t="s">
        <v>84</v>
      </c>
    </row>
    <row r="448" spans="1:65" s="2" customFormat="1" ht="11.25">
      <c r="A448" s="35"/>
      <c r="B448" s="36"/>
      <c r="C448" s="37"/>
      <c r="D448" s="196" t="s">
        <v>201</v>
      </c>
      <c r="E448" s="37"/>
      <c r="F448" s="197" t="s">
        <v>1789</v>
      </c>
      <c r="G448" s="37"/>
      <c r="H448" s="37"/>
      <c r="I448" s="193"/>
      <c r="J448" s="193"/>
      <c r="K448" s="37"/>
      <c r="L448" s="37"/>
      <c r="M448" s="40"/>
      <c r="N448" s="194"/>
      <c r="O448" s="195"/>
      <c r="P448" s="65"/>
      <c r="Q448" s="65"/>
      <c r="R448" s="65"/>
      <c r="S448" s="65"/>
      <c r="T448" s="65"/>
      <c r="U448" s="65"/>
      <c r="V448" s="65"/>
      <c r="W448" s="65"/>
      <c r="X448" s="66"/>
      <c r="Y448" s="35"/>
      <c r="Z448" s="35"/>
      <c r="AA448" s="35"/>
      <c r="AB448" s="35"/>
      <c r="AC448" s="35"/>
      <c r="AD448" s="35"/>
      <c r="AE448" s="35"/>
      <c r="AT448" s="18" t="s">
        <v>201</v>
      </c>
      <c r="AU448" s="18" t="s">
        <v>84</v>
      </c>
    </row>
    <row r="449" spans="1:65" s="2" customFormat="1" ht="24">
      <c r="A449" s="35"/>
      <c r="B449" s="36"/>
      <c r="C449" s="177" t="s">
        <v>1522</v>
      </c>
      <c r="D449" s="177" t="s">
        <v>192</v>
      </c>
      <c r="E449" s="178" t="s">
        <v>1791</v>
      </c>
      <c r="F449" s="179" t="s">
        <v>1792</v>
      </c>
      <c r="G449" s="180" t="s">
        <v>357</v>
      </c>
      <c r="H449" s="181">
        <v>16</v>
      </c>
      <c r="I449" s="182"/>
      <c r="J449" s="182"/>
      <c r="K449" s="183">
        <f>ROUND(P449*H449,2)</f>
        <v>0</v>
      </c>
      <c r="L449" s="179" t="s">
        <v>196</v>
      </c>
      <c r="M449" s="40"/>
      <c r="N449" s="184" t="s">
        <v>20</v>
      </c>
      <c r="O449" s="185" t="s">
        <v>43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1.2700000000000001E-3</v>
      </c>
      <c r="V449" s="187">
        <f>U449*H449</f>
        <v>2.0320000000000001E-2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1464</v>
      </c>
      <c r="AT449" s="189" t="s">
        <v>192</v>
      </c>
      <c r="AU449" s="189" t="s">
        <v>84</v>
      </c>
      <c r="AY449" s="18" t="s">
        <v>189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82</v>
      </c>
      <c r="BK449" s="190">
        <f>ROUND(P449*H449,2)</f>
        <v>0</v>
      </c>
      <c r="BL449" s="18" t="s">
        <v>1464</v>
      </c>
      <c r="BM449" s="189" t="s">
        <v>1961</v>
      </c>
    </row>
    <row r="450" spans="1:65" s="2" customFormat="1" ht="11.25">
      <c r="A450" s="35"/>
      <c r="B450" s="36"/>
      <c r="C450" s="37"/>
      <c r="D450" s="191" t="s">
        <v>199</v>
      </c>
      <c r="E450" s="37"/>
      <c r="F450" s="192" t="s">
        <v>1794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199</v>
      </c>
      <c r="AU450" s="18" t="s">
        <v>84</v>
      </c>
    </row>
    <row r="451" spans="1:65" s="2" customFormat="1" ht="11.25">
      <c r="A451" s="35"/>
      <c r="B451" s="36"/>
      <c r="C451" s="37"/>
      <c r="D451" s="196" t="s">
        <v>201</v>
      </c>
      <c r="E451" s="37"/>
      <c r="F451" s="197" t="s">
        <v>1795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201</v>
      </c>
      <c r="AU451" s="18" t="s">
        <v>84</v>
      </c>
    </row>
    <row r="452" spans="1:65" s="2" customFormat="1" ht="24.2" customHeight="1">
      <c r="A452" s="35"/>
      <c r="B452" s="36"/>
      <c r="C452" s="177" t="s">
        <v>1528</v>
      </c>
      <c r="D452" s="177" t="s">
        <v>192</v>
      </c>
      <c r="E452" s="178" t="s">
        <v>1487</v>
      </c>
      <c r="F452" s="179" t="s">
        <v>1488</v>
      </c>
      <c r="G452" s="180" t="s">
        <v>357</v>
      </c>
      <c r="H452" s="181">
        <v>80</v>
      </c>
      <c r="I452" s="182"/>
      <c r="J452" s="182"/>
      <c r="K452" s="183">
        <f>ROUND(P452*H452,2)</f>
        <v>0</v>
      </c>
      <c r="L452" s="179" t="s">
        <v>196</v>
      </c>
      <c r="M452" s="40"/>
      <c r="N452" s="184" t="s">
        <v>20</v>
      </c>
      <c r="O452" s="185" t="s">
        <v>43</v>
      </c>
      <c r="P452" s="186">
        <f>I452+J452</f>
        <v>0</v>
      </c>
      <c r="Q452" s="186">
        <f>ROUND(I452*H452,2)</f>
        <v>0</v>
      </c>
      <c r="R452" s="186">
        <f>ROUND(J452*H452,2)</f>
        <v>0</v>
      </c>
      <c r="S452" s="65"/>
      <c r="T452" s="187">
        <f>S452*H452</f>
        <v>0</v>
      </c>
      <c r="U452" s="187">
        <v>0</v>
      </c>
      <c r="V452" s="187">
        <f>U452*H452</f>
        <v>0</v>
      </c>
      <c r="W452" s="187">
        <v>2E-3</v>
      </c>
      <c r="X452" s="188">
        <f>W452*H452</f>
        <v>0.16</v>
      </c>
      <c r="Y452" s="35"/>
      <c r="Z452" s="35"/>
      <c r="AA452" s="35"/>
      <c r="AB452" s="35"/>
      <c r="AC452" s="35"/>
      <c r="AD452" s="35"/>
      <c r="AE452" s="35"/>
      <c r="AR452" s="189" t="s">
        <v>1464</v>
      </c>
      <c r="AT452" s="189" t="s">
        <v>192</v>
      </c>
      <c r="AU452" s="189" t="s">
        <v>84</v>
      </c>
      <c r="AY452" s="18" t="s">
        <v>189</v>
      </c>
      <c r="BE452" s="190">
        <f>IF(O452="základní",K452,0)</f>
        <v>0</v>
      </c>
      <c r="BF452" s="190">
        <f>IF(O452="snížená",K452,0)</f>
        <v>0</v>
      </c>
      <c r="BG452" s="190">
        <f>IF(O452="zákl. přenesená",K452,0)</f>
        <v>0</v>
      </c>
      <c r="BH452" s="190">
        <f>IF(O452="sníž. přenesená",K452,0)</f>
        <v>0</v>
      </c>
      <c r="BI452" s="190">
        <f>IF(O452="nulová",K452,0)</f>
        <v>0</v>
      </c>
      <c r="BJ452" s="18" t="s">
        <v>82</v>
      </c>
      <c r="BK452" s="190">
        <f>ROUND(P452*H452,2)</f>
        <v>0</v>
      </c>
      <c r="BL452" s="18" t="s">
        <v>1464</v>
      </c>
      <c r="BM452" s="189" t="s">
        <v>1962</v>
      </c>
    </row>
    <row r="453" spans="1:65" s="2" customFormat="1" ht="11.25">
      <c r="A453" s="35"/>
      <c r="B453" s="36"/>
      <c r="C453" s="37"/>
      <c r="D453" s="191" t="s">
        <v>199</v>
      </c>
      <c r="E453" s="37"/>
      <c r="F453" s="192" t="s">
        <v>1490</v>
      </c>
      <c r="G453" s="37"/>
      <c r="H453" s="37"/>
      <c r="I453" s="193"/>
      <c r="J453" s="193"/>
      <c r="K453" s="37"/>
      <c r="L453" s="37"/>
      <c r="M453" s="40"/>
      <c r="N453" s="194"/>
      <c r="O453" s="195"/>
      <c r="P453" s="65"/>
      <c r="Q453" s="65"/>
      <c r="R453" s="65"/>
      <c r="S453" s="65"/>
      <c r="T453" s="65"/>
      <c r="U453" s="65"/>
      <c r="V453" s="65"/>
      <c r="W453" s="65"/>
      <c r="X453" s="66"/>
      <c r="Y453" s="35"/>
      <c r="Z453" s="35"/>
      <c r="AA453" s="35"/>
      <c r="AB453" s="35"/>
      <c r="AC453" s="35"/>
      <c r="AD453" s="35"/>
      <c r="AE453" s="35"/>
      <c r="AT453" s="18" t="s">
        <v>199</v>
      </c>
      <c r="AU453" s="18" t="s">
        <v>84</v>
      </c>
    </row>
    <row r="454" spans="1:65" s="2" customFormat="1" ht="11.25">
      <c r="A454" s="35"/>
      <c r="B454" s="36"/>
      <c r="C454" s="37"/>
      <c r="D454" s="196" t="s">
        <v>201</v>
      </c>
      <c r="E454" s="37"/>
      <c r="F454" s="197" t="s">
        <v>1809</v>
      </c>
      <c r="G454" s="37"/>
      <c r="H454" s="37"/>
      <c r="I454" s="193"/>
      <c r="J454" s="193"/>
      <c r="K454" s="37"/>
      <c r="L454" s="37"/>
      <c r="M454" s="40"/>
      <c r="N454" s="194"/>
      <c r="O454" s="195"/>
      <c r="P454" s="65"/>
      <c r="Q454" s="65"/>
      <c r="R454" s="65"/>
      <c r="S454" s="65"/>
      <c r="T454" s="65"/>
      <c r="U454" s="65"/>
      <c r="V454" s="65"/>
      <c r="W454" s="65"/>
      <c r="X454" s="66"/>
      <c r="Y454" s="35"/>
      <c r="Z454" s="35"/>
      <c r="AA454" s="35"/>
      <c r="AB454" s="35"/>
      <c r="AC454" s="35"/>
      <c r="AD454" s="35"/>
      <c r="AE454" s="35"/>
      <c r="AT454" s="18" t="s">
        <v>201</v>
      </c>
      <c r="AU454" s="18" t="s">
        <v>84</v>
      </c>
    </row>
    <row r="455" spans="1:65" s="2" customFormat="1" ht="24.2" customHeight="1">
      <c r="A455" s="35"/>
      <c r="B455" s="36"/>
      <c r="C455" s="177" t="s">
        <v>1535</v>
      </c>
      <c r="D455" s="177" t="s">
        <v>192</v>
      </c>
      <c r="E455" s="178" t="s">
        <v>1492</v>
      </c>
      <c r="F455" s="179" t="s">
        <v>1493</v>
      </c>
      <c r="G455" s="180" t="s">
        <v>357</v>
      </c>
      <c r="H455" s="181">
        <v>16</v>
      </c>
      <c r="I455" s="182"/>
      <c r="J455" s="182"/>
      <c r="K455" s="183">
        <f>ROUND(P455*H455,2)</f>
        <v>0</v>
      </c>
      <c r="L455" s="179" t="s">
        <v>196</v>
      </c>
      <c r="M455" s="40"/>
      <c r="N455" s="184" t="s">
        <v>20</v>
      </c>
      <c r="O455" s="185" t="s">
        <v>43</v>
      </c>
      <c r="P455" s="186">
        <f>I455+J455</f>
        <v>0</v>
      </c>
      <c r="Q455" s="186">
        <f>ROUND(I455*H455,2)</f>
        <v>0</v>
      </c>
      <c r="R455" s="186">
        <f>ROUND(J455*H455,2)</f>
        <v>0</v>
      </c>
      <c r="S455" s="65"/>
      <c r="T455" s="187">
        <f>S455*H455</f>
        <v>0</v>
      </c>
      <c r="U455" s="187">
        <v>0</v>
      </c>
      <c r="V455" s="187">
        <f>U455*H455</f>
        <v>0</v>
      </c>
      <c r="W455" s="187">
        <v>3.0000000000000001E-3</v>
      </c>
      <c r="X455" s="188">
        <f>W455*H455</f>
        <v>4.8000000000000001E-2</v>
      </c>
      <c r="Y455" s="35"/>
      <c r="Z455" s="35"/>
      <c r="AA455" s="35"/>
      <c r="AB455" s="35"/>
      <c r="AC455" s="35"/>
      <c r="AD455" s="35"/>
      <c r="AE455" s="35"/>
      <c r="AR455" s="189" t="s">
        <v>1464</v>
      </c>
      <c r="AT455" s="189" t="s">
        <v>192</v>
      </c>
      <c r="AU455" s="189" t="s">
        <v>84</v>
      </c>
      <c r="AY455" s="18" t="s">
        <v>189</v>
      </c>
      <c r="BE455" s="190">
        <f>IF(O455="základní",K455,0)</f>
        <v>0</v>
      </c>
      <c r="BF455" s="190">
        <f>IF(O455="snížená",K455,0)</f>
        <v>0</v>
      </c>
      <c r="BG455" s="190">
        <f>IF(O455="zákl. přenesená",K455,0)</f>
        <v>0</v>
      </c>
      <c r="BH455" s="190">
        <f>IF(O455="sníž. přenesená",K455,0)</f>
        <v>0</v>
      </c>
      <c r="BI455" s="190">
        <f>IF(O455="nulová",K455,0)</f>
        <v>0</v>
      </c>
      <c r="BJ455" s="18" t="s">
        <v>82</v>
      </c>
      <c r="BK455" s="190">
        <f>ROUND(P455*H455,2)</f>
        <v>0</v>
      </c>
      <c r="BL455" s="18" t="s">
        <v>1464</v>
      </c>
      <c r="BM455" s="189" t="s">
        <v>1963</v>
      </c>
    </row>
    <row r="456" spans="1:65" s="2" customFormat="1" ht="11.25">
      <c r="A456" s="35"/>
      <c r="B456" s="36"/>
      <c r="C456" s="37"/>
      <c r="D456" s="191" t="s">
        <v>199</v>
      </c>
      <c r="E456" s="37"/>
      <c r="F456" s="192" t="s">
        <v>1495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199</v>
      </c>
      <c r="AU456" s="18" t="s">
        <v>84</v>
      </c>
    </row>
    <row r="457" spans="1:65" s="2" customFormat="1" ht="11.25">
      <c r="A457" s="35"/>
      <c r="B457" s="36"/>
      <c r="C457" s="37"/>
      <c r="D457" s="196" t="s">
        <v>201</v>
      </c>
      <c r="E457" s="37"/>
      <c r="F457" s="197" t="s">
        <v>1812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201</v>
      </c>
      <c r="AU457" s="18" t="s">
        <v>84</v>
      </c>
    </row>
    <row r="458" spans="1:65" s="2" customFormat="1" ht="24.2" customHeight="1">
      <c r="A458" s="35"/>
      <c r="B458" s="36"/>
      <c r="C458" s="177" t="s">
        <v>1540</v>
      </c>
      <c r="D458" s="177" t="s">
        <v>192</v>
      </c>
      <c r="E458" s="178" t="s">
        <v>1596</v>
      </c>
      <c r="F458" s="179" t="s">
        <v>1597</v>
      </c>
      <c r="G458" s="180" t="s">
        <v>357</v>
      </c>
      <c r="H458" s="181">
        <v>6</v>
      </c>
      <c r="I458" s="182"/>
      <c r="J458" s="182"/>
      <c r="K458" s="183">
        <f>ROUND(P458*H458,2)</f>
        <v>0</v>
      </c>
      <c r="L458" s="179" t="s">
        <v>196</v>
      </c>
      <c r="M458" s="40"/>
      <c r="N458" s="184" t="s">
        <v>20</v>
      </c>
      <c r="O458" s="185" t="s">
        <v>43</v>
      </c>
      <c r="P458" s="186">
        <f>I458+J458</f>
        <v>0</v>
      </c>
      <c r="Q458" s="186">
        <f>ROUND(I458*H458,2)</f>
        <v>0</v>
      </c>
      <c r="R458" s="186">
        <f>ROUND(J458*H458,2)</f>
        <v>0</v>
      </c>
      <c r="S458" s="65"/>
      <c r="T458" s="187">
        <f>S458*H458</f>
        <v>0</v>
      </c>
      <c r="U458" s="187">
        <v>0</v>
      </c>
      <c r="V458" s="187">
        <f>U458*H458</f>
        <v>0</v>
      </c>
      <c r="W458" s="187">
        <v>4.0000000000000001E-3</v>
      </c>
      <c r="X458" s="188">
        <f>W458*H458</f>
        <v>2.4E-2</v>
      </c>
      <c r="Y458" s="35"/>
      <c r="Z458" s="35"/>
      <c r="AA458" s="35"/>
      <c r="AB458" s="35"/>
      <c r="AC458" s="35"/>
      <c r="AD458" s="35"/>
      <c r="AE458" s="35"/>
      <c r="AR458" s="189" t="s">
        <v>1464</v>
      </c>
      <c r="AT458" s="189" t="s">
        <v>192</v>
      </c>
      <c r="AU458" s="189" t="s">
        <v>84</v>
      </c>
      <c r="AY458" s="18" t="s">
        <v>189</v>
      </c>
      <c r="BE458" s="190">
        <f>IF(O458="základní",K458,0)</f>
        <v>0</v>
      </c>
      <c r="BF458" s="190">
        <f>IF(O458="snížená",K458,0)</f>
        <v>0</v>
      </c>
      <c r="BG458" s="190">
        <f>IF(O458="zákl. přenesená",K458,0)</f>
        <v>0</v>
      </c>
      <c r="BH458" s="190">
        <f>IF(O458="sníž. přenesená",K458,0)</f>
        <v>0</v>
      </c>
      <c r="BI458" s="190">
        <f>IF(O458="nulová",K458,0)</f>
        <v>0</v>
      </c>
      <c r="BJ458" s="18" t="s">
        <v>82</v>
      </c>
      <c r="BK458" s="190">
        <f>ROUND(P458*H458,2)</f>
        <v>0</v>
      </c>
      <c r="BL458" s="18" t="s">
        <v>1464</v>
      </c>
      <c r="BM458" s="189" t="s">
        <v>1964</v>
      </c>
    </row>
    <row r="459" spans="1:65" s="2" customFormat="1" ht="11.25">
      <c r="A459" s="35"/>
      <c r="B459" s="36"/>
      <c r="C459" s="37"/>
      <c r="D459" s="191" t="s">
        <v>199</v>
      </c>
      <c r="E459" s="37"/>
      <c r="F459" s="192" t="s">
        <v>1599</v>
      </c>
      <c r="G459" s="37"/>
      <c r="H459" s="37"/>
      <c r="I459" s="193"/>
      <c r="J459" s="193"/>
      <c r="K459" s="37"/>
      <c r="L459" s="37"/>
      <c r="M459" s="40"/>
      <c r="N459" s="194"/>
      <c r="O459" s="195"/>
      <c r="P459" s="65"/>
      <c r="Q459" s="65"/>
      <c r="R459" s="65"/>
      <c r="S459" s="65"/>
      <c r="T459" s="65"/>
      <c r="U459" s="65"/>
      <c r="V459" s="65"/>
      <c r="W459" s="65"/>
      <c r="X459" s="66"/>
      <c r="Y459" s="35"/>
      <c r="Z459" s="35"/>
      <c r="AA459" s="35"/>
      <c r="AB459" s="35"/>
      <c r="AC459" s="35"/>
      <c r="AD459" s="35"/>
      <c r="AE459" s="35"/>
      <c r="AT459" s="18" t="s">
        <v>199</v>
      </c>
      <c r="AU459" s="18" t="s">
        <v>84</v>
      </c>
    </row>
    <row r="460" spans="1:65" s="2" customFormat="1" ht="11.25">
      <c r="A460" s="35"/>
      <c r="B460" s="36"/>
      <c r="C460" s="37"/>
      <c r="D460" s="196" t="s">
        <v>201</v>
      </c>
      <c r="E460" s="37"/>
      <c r="F460" s="197" t="s">
        <v>1815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201</v>
      </c>
      <c r="AU460" s="18" t="s">
        <v>84</v>
      </c>
    </row>
    <row r="461" spans="1:65" s="2" customFormat="1" ht="24.2" customHeight="1">
      <c r="A461" s="35"/>
      <c r="B461" s="36"/>
      <c r="C461" s="177" t="s">
        <v>1760</v>
      </c>
      <c r="D461" s="177" t="s">
        <v>192</v>
      </c>
      <c r="E461" s="178" t="s">
        <v>1498</v>
      </c>
      <c r="F461" s="179" t="s">
        <v>1499</v>
      </c>
      <c r="G461" s="180" t="s">
        <v>357</v>
      </c>
      <c r="H461" s="181">
        <v>8</v>
      </c>
      <c r="I461" s="182"/>
      <c r="J461" s="182"/>
      <c r="K461" s="183">
        <f>ROUND(P461*H461,2)</f>
        <v>0</v>
      </c>
      <c r="L461" s="179" t="s">
        <v>196</v>
      </c>
      <c r="M461" s="40"/>
      <c r="N461" s="184" t="s">
        <v>20</v>
      </c>
      <c r="O461" s="185" t="s">
        <v>43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5.0000000000000001E-3</v>
      </c>
      <c r="X461" s="188">
        <f>W461*H461</f>
        <v>0.04</v>
      </c>
      <c r="Y461" s="35"/>
      <c r="Z461" s="35"/>
      <c r="AA461" s="35"/>
      <c r="AB461" s="35"/>
      <c r="AC461" s="35"/>
      <c r="AD461" s="35"/>
      <c r="AE461" s="35"/>
      <c r="AR461" s="189" t="s">
        <v>1464</v>
      </c>
      <c r="AT461" s="189" t="s">
        <v>192</v>
      </c>
      <c r="AU461" s="189" t="s">
        <v>84</v>
      </c>
      <c r="AY461" s="18" t="s">
        <v>189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82</v>
      </c>
      <c r="BK461" s="190">
        <f>ROUND(P461*H461,2)</f>
        <v>0</v>
      </c>
      <c r="BL461" s="18" t="s">
        <v>1464</v>
      </c>
      <c r="BM461" s="189" t="s">
        <v>1965</v>
      </c>
    </row>
    <row r="462" spans="1:65" s="2" customFormat="1" ht="11.25">
      <c r="A462" s="35"/>
      <c r="B462" s="36"/>
      <c r="C462" s="37"/>
      <c r="D462" s="191" t="s">
        <v>199</v>
      </c>
      <c r="E462" s="37"/>
      <c r="F462" s="192" t="s">
        <v>1501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199</v>
      </c>
      <c r="AU462" s="18" t="s">
        <v>84</v>
      </c>
    </row>
    <row r="463" spans="1:65" s="2" customFormat="1" ht="11.25">
      <c r="A463" s="35"/>
      <c r="B463" s="36"/>
      <c r="C463" s="37"/>
      <c r="D463" s="196" t="s">
        <v>201</v>
      </c>
      <c r="E463" s="37"/>
      <c r="F463" s="197" t="s">
        <v>1824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201</v>
      </c>
      <c r="AU463" s="18" t="s">
        <v>84</v>
      </c>
    </row>
    <row r="464" spans="1:65" s="2" customFormat="1" ht="24">
      <c r="A464" s="35"/>
      <c r="B464" s="36"/>
      <c r="C464" s="177" t="s">
        <v>1763</v>
      </c>
      <c r="D464" s="177" t="s">
        <v>192</v>
      </c>
      <c r="E464" s="178" t="s">
        <v>1504</v>
      </c>
      <c r="F464" s="179" t="s">
        <v>1505</v>
      </c>
      <c r="G464" s="180" t="s">
        <v>357</v>
      </c>
      <c r="H464" s="181">
        <v>10</v>
      </c>
      <c r="I464" s="182"/>
      <c r="J464" s="182"/>
      <c r="K464" s="183">
        <f>ROUND(P464*H464,2)</f>
        <v>0</v>
      </c>
      <c r="L464" s="179" t="s">
        <v>196</v>
      </c>
      <c r="M464" s="40"/>
      <c r="N464" s="184" t="s">
        <v>20</v>
      </c>
      <c r="O464" s="185" t="s">
        <v>43</v>
      </c>
      <c r="P464" s="186">
        <f>I464+J464</f>
        <v>0</v>
      </c>
      <c r="Q464" s="186">
        <f>ROUND(I464*H464,2)</f>
        <v>0</v>
      </c>
      <c r="R464" s="186">
        <f>ROUND(J464*H464,2)</f>
        <v>0</v>
      </c>
      <c r="S464" s="65"/>
      <c r="T464" s="187">
        <f>S464*H464</f>
        <v>0</v>
      </c>
      <c r="U464" s="187">
        <v>0</v>
      </c>
      <c r="V464" s="187">
        <f>U464*H464</f>
        <v>0</v>
      </c>
      <c r="W464" s="187">
        <v>6.0000000000000001E-3</v>
      </c>
      <c r="X464" s="188">
        <f>W464*H464</f>
        <v>0.06</v>
      </c>
      <c r="Y464" s="35"/>
      <c r="Z464" s="35"/>
      <c r="AA464" s="35"/>
      <c r="AB464" s="35"/>
      <c r="AC464" s="35"/>
      <c r="AD464" s="35"/>
      <c r="AE464" s="35"/>
      <c r="AR464" s="189" t="s">
        <v>1464</v>
      </c>
      <c r="AT464" s="189" t="s">
        <v>192</v>
      </c>
      <c r="AU464" s="189" t="s">
        <v>84</v>
      </c>
      <c r="AY464" s="18" t="s">
        <v>189</v>
      </c>
      <c r="BE464" s="190">
        <f>IF(O464="základní",K464,0)</f>
        <v>0</v>
      </c>
      <c r="BF464" s="190">
        <f>IF(O464="snížená",K464,0)</f>
        <v>0</v>
      </c>
      <c r="BG464" s="190">
        <f>IF(O464="zákl. přenesená",K464,0)</f>
        <v>0</v>
      </c>
      <c r="BH464" s="190">
        <f>IF(O464="sníž. přenesená",K464,0)</f>
        <v>0</v>
      </c>
      <c r="BI464" s="190">
        <f>IF(O464="nulová",K464,0)</f>
        <v>0</v>
      </c>
      <c r="BJ464" s="18" t="s">
        <v>82</v>
      </c>
      <c r="BK464" s="190">
        <f>ROUND(P464*H464,2)</f>
        <v>0</v>
      </c>
      <c r="BL464" s="18" t="s">
        <v>1464</v>
      </c>
      <c r="BM464" s="189" t="s">
        <v>1966</v>
      </c>
    </row>
    <row r="465" spans="1:65" s="2" customFormat="1" ht="11.25">
      <c r="A465" s="35"/>
      <c r="B465" s="36"/>
      <c r="C465" s="37"/>
      <c r="D465" s="191" t="s">
        <v>199</v>
      </c>
      <c r="E465" s="37"/>
      <c r="F465" s="192" t="s">
        <v>1507</v>
      </c>
      <c r="G465" s="37"/>
      <c r="H465" s="37"/>
      <c r="I465" s="193"/>
      <c r="J465" s="193"/>
      <c r="K465" s="37"/>
      <c r="L465" s="37"/>
      <c r="M465" s="40"/>
      <c r="N465" s="194"/>
      <c r="O465" s="195"/>
      <c r="P465" s="65"/>
      <c r="Q465" s="65"/>
      <c r="R465" s="65"/>
      <c r="S465" s="65"/>
      <c r="T465" s="65"/>
      <c r="U465" s="65"/>
      <c r="V465" s="65"/>
      <c r="W465" s="65"/>
      <c r="X465" s="66"/>
      <c r="Y465" s="35"/>
      <c r="Z465" s="35"/>
      <c r="AA465" s="35"/>
      <c r="AB465" s="35"/>
      <c r="AC465" s="35"/>
      <c r="AD465" s="35"/>
      <c r="AE465" s="35"/>
      <c r="AT465" s="18" t="s">
        <v>199</v>
      </c>
      <c r="AU465" s="18" t="s">
        <v>84</v>
      </c>
    </row>
    <row r="466" spans="1:65" s="2" customFormat="1" ht="11.25">
      <c r="A466" s="35"/>
      <c r="B466" s="36"/>
      <c r="C466" s="37"/>
      <c r="D466" s="196" t="s">
        <v>201</v>
      </c>
      <c r="E466" s="37"/>
      <c r="F466" s="197" t="s">
        <v>1826</v>
      </c>
      <c r="G466" s="37"/>
      <c r="H466" s="37"/>
      <c r="I466" s="193"/>
      <c r="J466" s="193"/>
      <c r="K466" s="37"/>
      <c r="L466" s="37"/>
      <c r="M466" s="40"/>
      <c r="N466" s="194"/>
      <c r="O466" s="195"/>
      <c r="P466" s="65"/>
      <c r="Q466" s="65"/>
      <c r="R466" s="65"/>
      <c r="S466" s="65"/>
      <c r="T466" s="65"/>
      <c r="U466" s="65"/>
      <c r="V466" s="65"/>
      <c r="W466" s="65"/>
      <c r="X466" s="66"/>
      <c r="Y466" s="35"/>
      <c r="Z466" s="35"/>
      <c r="AA466" s="35"/>
      <c r="AB466" s="35"/>
      <c r="AC466" s="35"/>
      <c r="AD466" s="35"/>
      <c r="AE466" s="35"/>
      <c r="AT466" s="18" t="s">
        <v>201</v>
      </c>
      <c r="AU466" s="18" t="s">
        <v>84</v>
      </c>
    </row>
    <row r="467" spans="1:65" s="2" customFormat="1" ht="24">
      <c r="A467" s="35"/>
      <c r="B467" s="36"/>
      <c r="C467" s="177" t="s">
        <v>1696</v>
      </c>
      <c r="D467" s="177" t="s">
        <v>192</v>
      </c>
      <c r="E467" s="178" t="s">
        <v>1828</v>
      </c>
      <c r="F467" s="179" t="s">
        <v>1829</v>
      </c>
      <c r="G467" s="180" t="s">
        <v>357</v>
      </c>
      <c r="H467" s="181">
        <v>16</v>
      </c>
      <c r="I467" s="182"/>
      <c r="J467" s="182"/>
      <c r="K467" s="183">
        <f>ROUND(P467*H467,2)</f>
        <v>0</v>
      </c>
      <c r="L467" s="179" t="s">
        <v>196</v>
      </c>
      <c r="M467" s="40"/>
      <c r="N467" s="184" t="s">
        <v>20</v>
      </c>
      <c r="O467" s="185" t="s">
        <v>43</v>
      </c>
      <c r="P467" s="186">
        <f>I467+J467</f>
        <v>0</v>
      </c>
      <c r="Q467" s="186">
        <f>ROUND(I467*H467,2)</f>
        <v>0</v>
      </c>
      <c r="R467" s="186">
        <f>ROUND(J467*H467,2)</f>
        <v>0</v>
      </c>
      <c r="S467" s="65"/>
      <c r="T467" s="187">
        <f>S467*H467</f>
        <v>0</v>
      </c>
      <c r="U467" s="187">
        <v>0</v>
      </c>
      <c r="V467" s="187">
        <f>U467*H467</f>
        <v>0</v>
      </c>
      <c r="W467" s="187">
        <v>1.2999999999999999E-2</v>
      </c>
      <c r="X467" s="188">
        <f>W467*H467</f>
        <v>0.20799999999999999</v>
      </c>
      <c r="Y467" s="35"/>
      <c r="Z467" s="35"/>
      <c r="AA467" s="35"/>
      <c r="AB467" s="35"/>
      <c r="AC467" s="35"/>
      <c r="AD467" s="35"/>
      <c r="AE467" s="35"/>
      <c r="AR467" s="189" t="s">
        <v>1464</v>
      </c>
      <c r="AT467" s="189" t="s">
        <v>192</v>
      </c>
      <c r="AU467" s="189" t="s">
        <v>84</v>
      </c>
      <c r="AY467" s="18" t="s">
        <v>189</v>
      </c>
      <c r="BE467" s="190">
        <f>IF(O467="základní",K467,0)</f>
        <v>0</v>
      </c>
      <c r="BF467" s="190">
        <f>IF(O467="snížená",K467,0)</f>
        <v>0</v>
      </c>
      <c r="BG467" s="190">
        <f>IF(O467="zákl. přenesená",K467,0)</f>
        <v>0</v>
      </c>
      <c r="BH467" s="190">
        <f>IF(O467="sníž. přenesená",K467,0)</f>
        <v>0</v>
      </c>
      <c r="BI467" s="190">
        <f>IF(O467="nulová",K467,0)</f>
        <v>0</v>
      </c>
      <c r="BJ467" s="18" t="s">
        <v>82</v>
      </c>
      <c r="BK467" s="190">
        <f>ROUND(P467*H467,2)</f>
        <v>0</v>
      </c>
      <c r="BL467" s="18" t="s">
        <v>1464</v>
      </c>
      <c r="BM467" s="189" t="s">
        <v>1967</v>
      </c>
    </row>
    <row r="468" spans="1:65" s="2" customFormat="1" ht="11.25">
      <c r="A468" s="35"/>
      <c r="B468" s="36"/>
      <c r="C468" s="37"/>
      <c r="D468" s="191" t="s">
        <v>199</v>
      </c>
      <c r="E468" s="37"/>
      <c r="F468" s="192" t="s">
        <v>1831</v>
      </c>
      <c r="G468" s="37"/>
      <c r="H468" s="37"/>
      <c r="I468" s="193"/>
      <c r="J468" s="193"/>
      <c r="K468" s="37"/>
      <c r="L468" s="37"/>
      <c r="M468" s="40"/>
      <c r="N468" s="194"/>
      <c r="O468" s="195"/>
      <c r="P468" s="65"/>
      <c r="Q468" s="65"/>
      <c r="R468" s="65"/>
      <c r="S468" s="65"/>
      <c r="T468" s="65"/>
      <c r="U468" s="65"/>
      <c r="V468" s="65"/>
      <c r="W468" s="65"/>
      <c r="X468" s="66"/>
      <c r="Y468" s="35"/>
      <c r="Z468" s="35"/>
      <c r="AA468" s="35"/>
      <c r="AB468" s="35"/>
      <c r="AC468" s="35"/>
      <c r="AD468" s="35"/>
      <c r="AE468" s="35"/>
      <c r="AT468" s="18" t="s">
        <v>199</v>
      </c>
      <c r="AU468" s="18" t="s">
        <v>84</v>
      </c>
    </row>
    <row r="469" spans="1:65" s="2" customFormat="1" ht="11.25">
      <c r="A469" s="35"/>
      <c r="B469" s="36"/>
      <c r="C469" s="37"/>
      <c r="D469" s="196" t="s">
        <v>201</v>
      </c>
      <c r="E469" s="37"/>
      <c r="F469" s="197" t="s">
        <v>1832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201</v>
      </c>
      <c r="AU469" s="18" t="s">
        <v>84</v>
      </c>
    </row>
    <row r="470" spans="1:65" s="2" customFormat="1" ht="24.2" customHeight="1">
      <c r="A470" s="35"/>
      <c r="B470" s="36"/>
      <c r="C470" s="177" t="s">
        <v>1770</v>
      </c>
      <c r="D470" s="177" t="s">
        <v>192</v>
      </c>
      <c r="E470" s="178" t="s">
        <v>1510</v>
      </c>
      <c r="F470" s="179" t="s">
        <v>1511</v>
      </c>
      <c r="G470" s="180" t="s">
        <v>251</v>
      </c>
      <c r="H470" s="181">
        <v>0.54</v>
      </c>
      <c r="I470" s="182"/>
      <c r="J470" s="182"/>
      <c r="K470" s="183">
        <f>ROUND(P470*H470,2)</f>
        <v>0</v>
      </c>
      <c r="L470" s="179" t="s">
        <v>196</v>
      </c>
      <c r="M470" s="40"/>
      <c r="N470" s="184" t="s">
        <v>20</v>
      </c>
      <c r="O470" s="185" t="s">
        <v>43</v>
      </c>
      <c r="P470" s="186">
        <f>I470+J470</f>
        <v>0</v>
      </c>
      <c r="Q470" s="186">
        <f>ROUND(I470*H470,2)</f>
        <v>0</v>
      </c>
      <c r="R470" s="186">
        <f>ROUND(J470*H470,2)</f>
        <v>0</v>
      </c>
      <c r="S470" s="65"/>
      <c r="T470" s="187">
        <f>S470*H470</f>
        <v>0</v>
      </c>
      <c r="U470" s="187">
        <v>0</v>
      </c>
      <c r="V470" s="187">
        <f>U470*H470</f>
        <v>0</v>
      </c>
      <c r="W470" s="187">
        <v>0</v>
      </c>
      <c r="X470" s="188">
        <f>W470*H470</f>
        <v>0</v>
      </c>
      <c r="Y470" s="35"/>
      <c r="Z470" s="35"/>
      <c r="AA470" s="35"/>
      <c r="AB470" s="35"/>
      <c r="AC470" s="35"/>
      <c r="AD470" s="35"/>
      <c r="AE470" s="35"/>
      <c r="AR470" s="189" t="s">
        <v>1464</v>
      </c>
      <c r="AT470" s="189" t="s">
        <v>192</v>
      </c>
      <c r="AU470" s="189" t="s">
        <v>84</v>
      </c>
      <c r="AY470" s="18" t="s">
        <v>189</v>
      </c>
      <c r="BE470" s="190">
        <f>IF(O470="základní",K470,0)</f>
        <v>0</v>
      </c>
      <c r="BF470" s="190">
        <f>IF(O470="snížená",K470,0)</f>
        <v>0</v>
      </c>
      <c r="BG470" s="190">
        <f>IF(O470="zákl. přenesená",K470,0)</f>
        <v>0</v>
      </c>
      <c r="BH470" s="190">
        <f>IF(O470="sníž. přenesená",K470,0)</f>
        <v>0</v>
      </c>
      <c r="BI470" s="190">
        <f>IF(O470="nulová",K470,0)</f>
        <v>0</v>
      </c>
      <c r="BJ470" s="18" t="s">
        <v>82</v>
      </c>
      <c r="BK470" s="190">
        <f>ROUND(P470*H470,2)</f>
        <v>0</v>
      </c>
      <c r="BL470" s="18" t="s">
        <v>1464</v>
      </c>
      <c r="BM470" s="189" t="s">
        <v>1968</v>
      </c>
    </row>
    <row r="471" spans="1:65" s="2" customFormat="1" ht="11.25">
      <c r="A471" s="35"/>
      <c r="B471" s="36"/>
      <c r="C471" s="37"/>
      <c r="D471" s="191" t="s">
        <v>199</v>
      </c>
      <c r="E471" s="37"/>
      <c r="F471" s="192" t="s">
        <v>1513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199</v>
      </c>
      <c r="AU471" s="18" t="s">
        <v>84</v>
      </c>
    </row>
    <row r="472" spans="1:65" s="2" customFormat="1" ht="11.25">
      <c r="A472" s="35"/>
      <c r="B472" s="36"/>
      <c r="C472" s="37"/>
      <c r="D472" s="196" t="s">
        <v>201</v>
      </c>
      <c r="E472" s="37"/>
      <c r="F472" s="197" t="s">
        <v>1835</v>
      </c>
      <c r="G472" s="37"/>
      <c r="H472" s="37"/>
      <c r="I472" s="193"/>
      <c r="J472" s="193"/>
      <c r="K472" s="37"/>
      <c r="L472" s="37"/>
      <c r="M472" s="40"/>
      <c r="N472" s="194"/>
      <c r="O472" s="195"/>
      <c r="P472" s="65"/>
      <c r="Q472" s="65"/>
      <c r="R472" s="65"/>
      <c r="S472" s="65"/>
      <c r="T472" s="65"/>
      <c r="U472" s="65"/>
      <c r="V472" s="65"/>
      <c r="W472" s="65"/>
      <c r="X472" s="66"/>
      <c r="Y472" s="35"/>
      <c r="Z472" s="35"/>
      <c r="AA472" s="35"/>
      <c r="AB472" s="35"/>
      <c r="AC472" s="35"/>
      <c r="AD472" s="35"/>
      <c r="AE472" s="35"/>
      <c r="AT472" s="18" t="s">
        <v>201</v>
      </c>
      <c r="AU472" s="18" t="s">
        <v>84</v>
      </c>
    </row>
    <row r="473" spans="1:65" s="2" customFormat="1" ht="24.2" customHeight="1">
      <c r="A473" s="35"/>
      <c r="B473" s="36"/>
      <c r="C473" s="177" t="s">
        <v>1773</v>
      </c>
      <c r="D473" s="177" t="s">
        <v>192</v>
      </c>
      <c r="E473" s="178" t="s">
        <v>1516</v>
      </c>
      <c r="F473" s="179" t="s">
        <v>1517</v>
      </c>
      <c r="G473" s="180" t="s">
        <v>251</v>
      </c>
      <c r="H473" s="181">
        <v>1.08</v>
      </c>
      <c r="I473" s="182"/>
      <c r="J473" s="182"/>
      <c r="K473" s="183">
        <f>ROUND(P473*H473,2)</f>
        <v>0</v>
      </c>
      <c r="L473" s="179" t="s">
        <v>196</v>
      </c>
      <c r="M473" s="40"/>
      <c r="N473" s="184" t="s">
        <v>20</v>
      </c>
      <c r="O473" s="185" t="s">
        <v>43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0</v>
      </c>
      <c r="V473" s="187">
        <f>U473*H473</f>
        <v>0</v>
      </c>
      <c r="W473" s="187">
        <v>0</v>
      </c>
      <c r="X473" s="188">
        <f>W473*H473</f>
        <v>0</v>
      </c>
      <c r="Y473" s="35"/>
      <c r="Z473" s="35"/>
      <c r="AA473" s="35"/>
      <c r="AB473" s="35"/>
      <c r="AC473" s="35"/>
      <c r="AD473" s="35"/>
      <c r="AE473" s="35"/>
      <c r="AR473" s="189" t="s">
        <v>1464</v>
      </c>
      <c r="AT473" s="189" t="s">
        <v>192</v>
      </c>
      <c r="AU473" s="189" t="s">
        <v>84</v>
      </c>
      <c r="AY473" s="18" t="s">
        <v>189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82</v>
      </c>
      <c r="BK473" s="190">
        <f>ROUND(P473*H473,2)</f>
        <v>0</v>
      </c>
      <c r="BL473" s="18" t="s">
        <v>1464</v>
      </c>
      <c r="BM473" s="189" t="s">
        <v>1969</v>
      </c>
    </row>
    <row r="474" spans="1:65" s="2" customFormat="1" ht="11.25">
      <c r="A474" s="35"/>
      <c r="B474" s="36"/>
      <c r="C474" s="37"/>
      <c r="D474" s="191" t="s">
        <v>199</v>
      </c>
      <c r="E474" s="37"/>
      <c r="F474" s="192" t="s">
        <v>1519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199</v>
      </c>
      <c r="AU474" s="18" t="s">
        <v>84</v>
      </c>
    </row>
    <row r="475" spans="1:65" s="2" customFormat="1" ht="11.25">
      <c r="A475" s="35"/>
      <c r="B475" s="36"/>
      <c r="C475" s="37"/>
      <c r="D475" s="196" t="s">
        <v>201</v>
      </c>
      <c r="E475" s="37"/>
      <c r="F475" s="197" t="s">
        <v>1838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201</v>
      </c>
      <c r="AU475" s="18" t="s">
        <v>84</v>
      </c>
    </row>
    <row r="476" spans="1:65" s="14" customFormat="1" ht="11.25">
      <c r="B476" s="208"/>
      <c r="C476" s="209"/>
      <c r="D476" s="191" t="s">
        <v>203</v>
      </c>
      <c r="E476" s="210" t="s">
        <v>20</v>
      </c>
      <c r="F476" s="211" t="s">
        <v>1970</v>
      </c>
      <c r="G476" s="209"/>
      <c r="H476" s="212">
        <v>1.08</v>
      </c>
      <c r="I476" s="213"/>
      <c r="J476" s="213"/>
      <c r="K476" s="209"/>
      <c r="L476" s="209"/>
      <c r="M476" s="214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7"/>
      <c r="AT476" s="218" t="s">
        <v>203</v>
      </c>
      <c r="AU476" s="218" t="s">
        <v>84</v>
      </c>
      <c r="AV476" s="14" t="s">
        <v>84</v>
      </c>
      <c r="AW476" s="14" t="s">
        <v>5</v>
      </c>
      <c r="AX476" s="14" t="s">
        <v>82</v>
      </c>
      <c r="AY476" s="218" t="s">
        <v>189</v>
      </c>
    </row>
    <row r="477" spans="1:65" s="2" customFormat="1" ht="24.2" customHeight="1">
      <c r="A477" s="35"/>
      <c r="B477" s="36"/>
      <c r="C477" s="177" t="s">
        <v>1776</v>
      </c>
      <c r="D477" s="177" t="s">
        <v>192</v>
      </c>
      <c r="E477" s="178" t="s">
        <v>1523</v>
      </c>
      <c r="F477" s="179" t="s">
        <v>1524</v>
      </c>
      <c r="G477" s="180" t="s">
        <v>251</v>
      </c>
      <c r="H477" s="181">
        <v>0.54</v>
      </c>
      <c r="I477" s="182"/>
      <c r="J477" s="182"/>
      <c r="K477" s="183">
        <f>ROUND(P477*H477,2)</f>
        <v>0</v>
      </c>
      <c r="L477" s="179" t="s">
        <v>196</v>
      </c>
      <c r="M477" s="40"/>
      <c r="N477" s="184" t="s">
        <v>20</v>
      </c>
      <c r="O477" s="185" t="s">
        <v>43</v>
      </c>
      <c r="P477" s="186">
        <f>I477+J477</f>
        <v>0</v>
      </c>
      <c r="Q477" s="186">
        <f>ROUND(I477*H477,2)</f>
        <v>0</v>
      </c>
      <c r="R477" s="186">
        <f>ROUND(J477*H477,2)</f>
        <v>0</v>
      </c>
      <c r="S477" s="65"/>
      <c r="T477" s="187">
        <f>S477*H477</f>
        <v>0</v>
      </c>
      <c r="U477" s="187">
        <v>0</v>
      </c>
      <c r="V477" s="187">
        <f>U477*H477</f>
        <v>0</v>
      </c>
      <c r="W477" s="187">
        <v>0</v>
      </c>
      <c r="X477" s="188">
        <f>W477*H477</f>
        <v>0</v>
      </c>
      <c r="Y477" s="35"/>
      <c r="Z477" s="35"/>
      <c r="AA477" s="35"/>
      <c r="AB477" s="35"/>
      <c r="AC477" s="35"/>
      <c r="AD477" s="35"/>
      <c r="AE477" s="35"/>
      <c r="AR477" s="189" t="s">
        <v>1464</v>
      </c>
      <c r="AT477" s="189" t="s">
        <v>192</v>
      </c>
      <c r="AU477" s="189" t="s">
        <v>84</v>
      </c>
      <c r="AY477" s="18" t="s">
        <v>189</v>
      </c>
      <c r="BE477" s="190">
        <f>IF(O477="základní",K477,0)</f>
        <v>0</v>
      </c>
      <c r="BF477" s="190">
        <f>IF(O477="snížená",K477,0)</f>
        <v>0</v>
      </c>
      <c r="BG477" s="190">
        <f>IF(O477="zákl. přenesená",K477,0)</f>
        <v>0</v>
      </c>
      <c r="BH477" s="190">
        <f>IF(O477="sníž. přenesená",K477,0)</f>
        <v>0</v>
      </c>
      <c r="BI477" s="190">
        <f>IF(O477="nulová",K477,0)</f>
        <v>0</v>
      </c>
      <c r="BJ477" s="18" t="s">
        <v>82</v>
      </c>
      <c r="BK477" s="190">
        <f>ROUND(P477*H477,2)</f>
        <v>0</v>
      </c>
      <c r="BL477" s="18" t="s">
        <v>1464</v>
      </c>
      <c r="BM477" s="189" t="s">
        <v>1971</v>
      </c>
    </row>
    <row r="478" spans="1:65" s="2" customFormat="1" ht="11.25">
      <c r="A478" s="35"/>
      <c r="B478" s="36"/>
      <c r="C478" s="37"/>
      <c r="D478" s="191" t="s">
        <v>199</v>
      </c>
      <c r="E478" s="37"/>
      <c r="F478" s="192" t="s">
        <v>1526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199</v>
      </c>
      <c r="AU478" s="18" t="s">
        <v>84</v>
      </c>
    </row>
    <row r="479" spans="1:65" s="2" customFormat="1" ht="11.25">
      <c r="A479" s="35"/>
      <c r="B479" s="36"/>
      <c r="C479" s="37"/>
      <c r="D479" s="196" t="s">
        <v>201</v>
      </c>
      <c r="E479" s="37"/>
      <c r="F479" s="197" t="s">
        <v>1842</v>
      </c>
      <c r="G479" s="37"/>
      <c r="H479" s="37"/>
      <c r="I479" s="193"/>
      <c r="J479" s="193"/>
      <c r="K479" s="37"/>
      <c r="L479" s="37"/>
      <c r="M479" s="40"/>
      <c r="N479" s="194"/>
      <c r="O479" s="195"/>
      <c r="P479" s="65"/>
      <c r="Q479" s="65"/>
      <c r="R479" s="65"/>
      <c r="S479" s="65"/>
      <c r="T479" s="65"/>
      <c r="U479" s="65"/>
      <c r="V479" s="65"/>
      <c r="W479" s="65"/>
      <c r="X479" s="66"/>
      <c r="Y479" s="35"/>
      <c r="Z479" s="35"/>
      <c r="AA479" s="35"/>
      <c r="AB479" s="35"/>
      <c r="AC479" s="35"/>
      <c r="AD479" s="35"/>
      <c r="AE479" s="35"/>
      <c r="AT479" s="18" t="s">
        <v>201</v>
      </c>
      <c r="AU479" s="18" t="s">
        <v>84</v>
      </c>
    </row>
    <row r="480" spans="1:65" s="2" customFormat="1" ht="24.2" customHeight="1">
      <c r="A480" s="35"/>
      <c r="B480" s="36"/>
      <c r="C480" s="177" t="s">
        <v>1779</v>
      </c>
      <c r="D480" s="177" t="s">
        <v>192</v>
      </c>
      <c r="E480" s="178" t="s">
        <v>1529</v>
      </c>
      <c r="F480" s="179" t="s">
        <v>1530</v>
      </c>
      <c r="G480" s="180" t="s">
        <v>251</v>
      </c>
      <c r="H480" s="181">
        <v>3.24</v>
      </c>
      <c r="I480" s="182"/>
      <c r="J480" s="182"/>
      <c r="K480" s="183">
        <f>ROUND(P480*H480,2)</f>
        <v>0</v>
      </c>
      <c r="L480" s="179" t="s">
        <v>196</v>
      </c>
      <c r="M480" s="40"/>
      <c r="N480" s="184" t="s">
        <v>20</v>
      </c>
      <c r="O480" s="185" t="s">
        <v>43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1464</v>
      </c>
      <c r="AT480" s="189" t="s">
        <v>192</v>
      </c>
      <c r="AU480" s="189" t="s">
        <v>84</v>
      </c>
      <c r="AY480" s="18" t="s">
        <v>189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82</v>
      </c>
      <c r="BK480" s="190">
        <f>ROUND(P480*H480,2)</f>
        <v>0</v>
      </c>
      <c r="BL480" s="18" t="s">
        <v>1464</v>
      </c>
      <c r="BM480" s="189" t="s">
        <v>1972</v>
      </c>
    </row>
    <row r="481" spans="1:65" s="2" customFormat="1" ht="11.25">
      <c r="A481" s="35"/>
      <c r="B481" s="36"/>
      <c r="C481" s="37"/>
      <c r="D481" s="191" t="s">
        <v>199</v>
      </c>
      <c r="E481" s="37"/>
      <c r="F481" s="192" t="s">
        <v>1532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199</v>
      </c>
      <c r="AU481" s="18" t="s">
        <v>84</v>
      </c>
    </row>
    <row r="482" spans="1:65" s="2" customFormat="1" ht="11.25">
      <c r="A482" s="35"/>
      <c r="B482" s="36"/>
      <c r="C482" s="37"/>
      <c r="D482" s="196" t="s">
        <v>201</v>
      </c>
      <c r="E482" s="37"/>
      <c r="F482" s="197" t="s">
        <v>1845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201</v>
      </c>
      <c r="AU482" s="18" t="s">
        <v>84</v>
      </c>
    </row>
    <row r="483" spans="1:65" s="14" customFormat="1" ht="11.25">
      <c r="B483" s="208"/>
      <c r="C483" s="209"/>
      <c r="D483" s="191" t="s">
        <v>203</v>
      </c>
      <c r="E483" s="210" t="s">
        <v>20</v>
      </c>
      <c r="F483" s="211" t="s">
        <v>1973</v>
      </c>
      <c r="G483" s="209"/>
      <c r="H483" s="212">
        <v>3.24</v>
      </c>
      <c r="I483" s="213"/>
      <c r="J483" s="213"/>
      <c r="K483" s="209"/>
      <c r="L483" s="209"/>
      <c r="M483" s="214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7"/>
      <c r="AT483" s="218" t="s">
        <v>203</v>
      </c>
      <c r="AU483" s="218" t="s">
        <v>84</v>
      </c>
      <c r="AV483" s="14" t="s">
        <v>84</v>
      </c>
      <c r="AW483" s="14" t="s">
        <v>5</v>
      </c>
      <c r="AX483" s="14" t="s">
        <v>82</v>
      </c>
      <c r="AY483" s="218" t="s">
        <v>189</v>
      </c>
    </row>
    <row r="484" spans="1:65" s="2" customFormat="1" ht="24">
      <c r="A484" s="35"/>
      <c r="B484" s="36"/>
      <c r="C484" s="177" t="s">
        <v>1785</v>
      </c>
      <c r="D484" s="177" t="s">
        <v>192</v>
      </c>
      <c r="E484" s="178" t="s">
        <v>1536</v>
      </c>
      <c r="F484" s="179" t="s">
        <v>1454</v>
      </c>
      <c r="G484" s="180" t="s">
        <v>251</v>
      </c>
      <c r="H484" s="181">
        <v>0.54</v>
      </c>
      <c r="I484" s="182"/>
      <c r="J484" s="182"/>
      <c r="K484" s="183">
        <f>ROUND(P484*H484,2)</f>
        <v>0</v>
      </c>
      <c r="L484" s="179" t="s">
        <v>196</v>
      </c>
      <c r="M484" s="40"/>
      <c r="N484" s="184" t="s">
        <v>20</v>
      </c>
      <c r="O484" s="185" t="s">
        <v>43</v>
      </c>
      <c r="P484" s="186">
        <f>I484+J484</f>
        <v>0</v>
      </c>
      <c r="Q484" s="186">
        <f>ROUND(I484*H484,2)</f>
        <v>0</v>
      </c>
      <c r="R484" s="186">
        <f>ROUND(J484*H484,2)</f>
        <v>0</v>
      </c>
      <c r="S484" s="65"/>
      <c r="T484" s="187">
        <f>S484*H484</f>
        <v>0</v>
      </c>
      <c r="U484" s="187">
        <v>0</v>
      </c>
      <c r="V484" s="187">
        <f>U484*H484</f>
        <v>0</v>
      </c>
      <c r="W484" s="187">
        <v>0</v>
      </c>
      <c r="X484" s="188">
        <f>W484*H484</f>
        <v>0</v>
      </c>
      <c r="Y484" s="35"/>
      <c r="Z484" s="35"/>
      <c r="AA484" s="35"/>
      <c r="AB484" s="35"/>
      <c r="AC484" s="35"/>
      <c r="AD484" s="35"/>
      <c r="AE484" s="35"/>
      <c r="AR484" s="189" t="s">
        <v>1464</v>
      </c>
      <c r="AT484" s="189" t="s">
        <v>192</v>
      </c>
      <c r="AU484" s="189" t="s">
        <v>84</v>
      </c>
      <c r="AY484" s="18" t="s">
        <v>189</v>
      </c>
      <c r="BE484" s="190">
        <f>IF(O484="základní",K484,0)</f>
        <v>0</v>
      </c>
      <c r="BF484" s="190">
        <f>IF(O484="snížená",K484,0)</f>
        <v>0</v>
      </c>
      <c r="BG484" s="190">
        <f>IF(O484="zákl. přenesená",K484,0)</f>
        <v>0</v>
      </c>
      <c r="BH484" s="190">
        <f>IF(O484="sníž. přenesená",K484,0)</f>
        <v>0</v>
      </c>
      <c r="BI484" s="190">
        <f>IF(O484="nulová",K484,0)</f>
        <v>0</v>
      </c>
      <c r="BJ484" s="18" t="s">
        <v>82</v>
      </c>
      <c r="BK484" s="190">
        <f>ROUND(P484*H484,2)</f>
        <v>0</v>
      </c>
      <c r="BL484" s="18" t="s">
        <v>1464</v>
      </c>
      <c r="BM484" s="189" t="s">
        <v>1974</v>
      </c>
    </row>
    <row r="485" spans="1:65" s="2" customFormat="1" ht="11.25">
      <c r="A485" s="35"/>
      <c r="B485" s="36"/>
      <c r="C485" s="37"/>
      <c r="D485" s="191" t="s">
        <v>199</v>
      </c>
      <c r="E485" s="37"/>
      <c r="F485" s="192" t="s">
        <v>1538</v>
      </c>
      <c r="G485" s="37"/>
      <c r="H485" s="37"/>
      <c r="I485" s="193"/>
      <c r="J485" s="193"/>
      <c r="K485" s="37"/>
      <c r="L485" s="37"/>
      <c r="M485" s="40"/>
      <c r="N485" s="194"/>
      <c r="O485" s="195"/>
      <c r="P485" s="65"/>
      <c r="Q485" s="65"/>
      <c r="R485" s="65"/>
      <c r="S485" s="65"/>
      <c r="T485" s="65"/>
      <c r="U485" s="65"/>
      <c r="V485" s="65"/>
      <c r="W485" s="65"/>
      <c r="X485" s="66"/>
      <c r="Y485" s="35"/>
      <c r="Z485" s="35"/>
      <c r="AA485" s="35"/>
      <c r="AB485" s="35"/>
      <c r="AC485" s="35"/>
      <c r="AD485" s="35"/>
      <c r="AE485" s="35"/>
      <c r="AT485" s="18" t="s">
        <v>199</v>
      </c>
      <c r="AU485" s="18" t="s">
        <v>84</v>
      </c>
    </row>
    <row r="486" spans="1:65" s="2" customFormat="1" ht="11.25">
      <c r="A486" s="35"/>
      <c r="B486" s="36"/>
      <c r="C486" s="37"/>
      <c r="D486" s="196" t="s">
        <v>201</v>
      </c>
      <c r="E486" s="37"/>
      <c r="F486" s="197" t="s">
        <v>1849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201</v>
      </c>
      <c r="AU486" s="18" t="s">
        <v>84</v>
      </c>
    </row>
    <row r="487" spans="1:65" s="2" customFormat="1" ht="24.2" customHeight="1">
      <c r="A487" s="35"/>
      <c r="B487" s="36"/>
      <c r="C487" s="177" t="s">
        <v>1702</v>
      </c>
      <c r="D487" s="177" t="s">
        <v>192</v>
      </c>
      <c r="E487" s="178" t="s">
        <v>1541</v>
      </c>
      <c r="F487" s="179" t="s">
        <v>1542</v>
      </c>
      <c r="G487" s="180" t="s">
        <v>251</v>
      </c>
      <c r="H487" s="181">
        <v>4.8000000000000001E-2</v>
      </c>
      <c r="I487" s="182"/>
      <c r="J487" s="182"/>
      <c r="K487" s="183">
        <f>ROUND(P487*H487,2)</f>
        <v>0</v>
      </c>
      <c r="L487" s="179" t="s">
        <v>196</v>
      </c>
      <c r="M487" s="40"/>
      <c r="N487" s="184" t="s">
        <v>20</v>
      </c>
      <c r="O487" s="185" t="s">
        <v>43</v>
      </c>
      <c r="P487" s="186">
        <f>I487+J487</f>
        <v>0</v>
      </c>
      <c r="Q487" s="186">
        <f>ROUND(I487*H487,2)</f>
        <v>0</v>
      </c>
      <c r="R487" s="186">
        <f>ROUND(J487*H487,2)</f>
        <v>0</v>
      </c>
      <c r="S487" s="65"/>
      <c r="T487" s="187">
        <f>S487*H487</f>
        <v>0</v>
      </c>
      <c r="U487" s="187">
        <v>0</v>
      </c>
      <c r="V487" s="187">
        <f>U487*H487</f>
        <v>0</v>
      </c>
      <c r="W487" s="187">
        <v>0</v>
      </c>
      <c r="X487" s="188">
        <f>W487*H487</f>
        <v>0</v>
      </c>
      <c r="Y487" s="35"/>
      <c r="Z487" s="35"/>
      <c r="AA487" s="35"/>
      <c r="AB487" s="35"/>
      <c r="AC487" s="35"/>
      <c r="AD487" s="35"/>
      <c r="AE487" s="35"/>
      <c r="AR487" s="189" t="s">
        <v>1464</v>
      </c>
      <c r="AT487" s="189" t="s">
        <v>192</v>
      </c>
      <c r="AU487" s="189" t="s">
        <v>84</v>
      </c>
      <c r="AY487" s="18" t="s">
        <v>189</v>
      </c>
      <c r="BE487" s="190">
        <f>IF(O487="základní",K487,0)</f>
        <v>0</v>
      </c>
      <c r="BF487" s="190">
        <f>IF(O487="snížená",K487,0)</f>
        <v>0</v>
      </c>
      <c r="BG487" s="190">
        <f>IF(O487="zákl. přenesená",K487,0)</f>
        <v>0</v>
      </c>
      <c r="BH487" s="190">
        <f>IF(O487="sníž. přenesená",K487,0)</f>
        <v>0</v>
      </c>
      <c r="BI487" s="190">
        <f>IF(O487="nulová",K487,0)</f>
        <v>0</v>
      </c>
      <c r="BJ487" s="18" t="s">
        <v>82</v>
      </c>
      <c r="BK487" s="190">
        <f>ROUND(P487*H487,2)</f>
        <v>0</v>
      </c>
      <c r="BL487" s="18" t="s">
        <v>1464</v>
      </c>
      <c r="BM487" s="189" t="s">
        <v>1975</v>
      </c>
    </row>
    <row r="488" spans="1:65" s="2" customFormat="1" ht="11.25">
      <c r="A488" s="35"/>
      <c r="B488" s="36"/>
      <c r="C488" s="37"/>
      <c r="D488" s="191" t="s">
        <v>199</v>
      </c>
      <c r="E488" s="37"/>
      <c r="F488" s="192" t="s">
        <v>1544</v>
      </c>
      <c r="G488" s="37"/>
      <c r="H488" s="37"/>
      <c r="I488" s="193"/>
      <c r="J488" s="193"/>
      <c r="K488" s="37"/>
      <c r="L488" s="37"/>
      <c r="M488" s="40"/>
      <c r="N488" s="194"/>
      <c r="O488" s="195"/>
      <c r="P488" s="65"/>
      <c r="Q488" s="65"/>
      <c r="R488" s="65"/>
      <c r="S488" s="65"/>
      <c r="T488" s="65"/>
      <c r="U488" s="65"/>
      <c r="V488" s="65"/>
      <c r="W488" s="65"/>
      <c r="X488" s="66"/>
      <c r="Y488" s="35"/>
      <c r="Z488" s="35"/>
      <c r="AA488" s="35"/>
      <c r="AB488" s="35"/>
      <c r="AC488" s="35"/>
      <c r="AD488" s="35"/>
      <c r="AE488" s="35"/>
      <c r="AT488" s="18" t="s">
        <v>199</v>
      </c>
      <c r="AU488" s="18" t="s">
        <v>84</v>
      </c>
    </row>
    <row r="489" spans="1:65" s="2" customFormat="1" ht="11.25">
      <c r="A489" s="35"/>
      <c r="B489" s="36"/>
      <c r="C489" s="37"/>
      <c r="D489" s="196" t="s">
        <v>201</v>
      </c>
      <c r="E489" s="37"/>
      <c r="F489" s="197" t="s">
        <v>1852</v>
      </c>
      <c r="G489" s="37"/>
      <c r="H489" s="37"/>
      <c r="I489" s="193"/>
      <c r="J489" s="193"/>
      <c r="K489" s="37"/>
      <c r="L489" s="37"/>
      <c r="M489" s="40"/>
      <c r="N489" s="241"/>
      <c r="O489" s="242"/>
      <c r="P489" s="243"/>
      <c r="Q489" s="243"/>
      <c r="R489" s="243"/>
      <c r="S489" s="243"/>
      <c r="T489" s="243"/>
      <c r="U489" s="243"/>
      <c r="V489" s="243"/>
      <c r="W489" s="243"/>
      <c r="X489" s="244"/>
      <c r="Y489" s="35"/>
      <c r="Z489" s="35"/>
      <c r="AA489" s="35"/>
      <c r="AB489" s="35"/>
      <c r="AC489" s="35"/>
      <c r="AD489" s="35"/>
      <c r="AE489" s="35"/>
      <c r="AT489" s="18" t="s">
        <v>201</v>
      </c>
      <c r="AU489" s="18" t="s">
        <v>84</v>
      </c>
    </row>
    <row r="490" spans="1:65" s="2" customFormat="1" ht="6.95" customHeight="1">
      <c r="A490" s="35"/>
      <c r="B490" s="48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0"/>
      <c r="N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</sheetData>
  <sheetProtection algorithmName="SHA-512" hashValue="9VJ9xRBkv9VlmzEWVru38XQjjtPL6zvPgZMmjtOgP/ilo50JXvYiYWtet2gKlEbnY81JRsGDrfVYDdLXgvNehQ==" saltValue="7ZESUeU9y9ZhVxV1G/BkgtTcUNaRddh0994UGtyJ/p59akI0dDse+7PoGvPUbMZUt0hdN6BQbPFBWiauWOIvgw==" spinCount="100000" sheet="1" objects="1" scenarios="1" formatColumns="0" formatRows="0" autoFilter="0"/>
  <autoFilter ref="C90:L48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07" r:id="rId2"/>
    <hyperlink ref="F119" r:id="rId3"/>
    <hyperlink ref="F131" r:id="rId4"/>
    <hyperlink ref="F143" r:id="rId5"/>
    <hyperlink ref="F155" r:id="rId6"/>
    <hyperlink ref="F161" r:id="rId7"/>
    <hyperlink ref="F191" r:id="rId8"/>
    <hyperlink ref="F203" r:id="rId9"/>
    <hyperlink ref="F215" r:id="rId10"/>
    <hyperlink ref="F227" r:id="rId11"/>
    <hyperlink ref="F275" r:id="rId12"/>
    <hyperlink ref="F287" r:id="rId13"/>
    <hyperlink ref="F305" r:id="rId14"/>
    <hyperlink ref="F318" r:id="rId15"/>
    <hyperlink ref="F336" r:id="rId16"/>
    <hyperlink ref="F348" r:id="rId17"/>
    <hyperlink ref="F372" r:id="rId18"/>
    <hyperlink ref="F392" r:id="rId19"/>
    <hyperlink ref="F401" r:id="rId20"/>
    <hyperlink ref="F407" r:id="rId21"/>
    <hyperlink ref="F410" r:id="rId22"/>
    <hyperlink ref="F414" r:id="rId23"/>
    <hyperlink ref="F418" r:id="rId24"/>
    <hyperlink ref="F421" r:id="rId25"/>
    <hyperlink ref="F424" r:id="rId26"/>
    <hyperlink ref="F427" r:id="rId27"/>
    <hyperlink ref="F431" r:id="rId28"/>
    <hyperlink ref="F436" r:id="rId29"/>
    <hyperlink ref="F439" r:id="rId30"/>
    <hyperlink ref="F442" r:id="rId31"/>
    <hyperlink ref="F445" r:id="rId32"/>
    <hyperlink ref="F448" r:id="rId33"/>
    <hyperlink ref="F451" r:id="rId34"/>
    <hyperlink ref="F454" r:id="rId35"/>
    <hyperlink ref="F457" r:id="rId36"/>
    <hyperlink ref="F460" r:id="rId37"/>
    <hyperlink ref="F463" r:id="rId38"/>
    <hyperlink ref="F466" r:id="rId39"/>
    <hyperlink ref="F469" r:id="rId40"/>
    <hyperlink ref="F472" r:id="rId41"/>
    <hyperlink ref="F475" r:id="rId42"/>
    <hyperlink ref="F479" r:id="rId43"/>
    <hyperlink ref="F482" r:id="rId44"/>
    <hyperlink ref="F486" r:id="rId45"/>
    <hyperlink ref="F489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1976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18 - elektroinstalace místnost č. 7 (312)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18 - elektroinstalace místnost č. 7 (312)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2.1189999999999997E-2</v>
      </c>
      <c r="W91" s="73"/>
      <c r="X91" s="158">
        <f>X92+X373+X400</f>
        <v>0.26019999999999999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103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1977</v>
      </c>
      <c r="G115" s="209"/>
      <c r="H115" s="212">
        <v>103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103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103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1977</v>
      </c>
      <c r="G121" s="209"/>
      <c r="H121" s="212">
        <v>103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103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108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1888</v>
      </c>
      <c r="G127" s="209"/>
      <c r="H127" s="212">
        <v>108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108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108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1888</v>
      </c>
      <c r="G133" s="209"/>
      <c r="H133" s="212">
        <v>108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7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248</v>
      </c>
      <c r="G265" s="209"/>
      <c r="H265" s="212">
        <v>7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7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7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248</v>
      </c>
      <c r="G271" s="209"/>
      <c r="H271" s="212">
        <v>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7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76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1770</v>
      </c>
      <c r="G314" s="209"/>
      <c r="H314" s="212">
        <v>76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76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76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1770</v>
      </c>
      <c r="G320" s="209"/>
      <c r="H320" s="212">
        <v>76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76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1978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1979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3.0000000000000001E-5</v>
      </c>
      <c r="W373" s="168"/>
      <c r="X373" s="171">
        <f>X374+X383</f>
        <v>1.1999999999999999E-3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3.0000000000000001E-5</v>
      </c>
      <c r="W374" s="168"/>
      <c r="X374" s="171">
        <f>SUM(X375:X382)</f>
        <v>1.1999999999999999E-3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0.6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1.2E-5</v>
      </c>
      <c r="W375" s="187">
        <v>1E-3</v>
      </c>
      <c r="X375" s="188">
        <f>W375*H375</f>
        <v>5.9999999999999995E-4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1980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1436</v>
      </c>
      <c r="G378" s="209"/>
      <c r="H378" s="212">
        <v>0.6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0.3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1.8E-5</v>
      </c>
      <c r="W379" s="187">
        <v>2E-3</v>
      </c>
      <c r="X379" s="188">
        <f>W379*H379</f>
        <v>5.9999999999999995E-4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1981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1447</v>
      </c>
      <c r="G382" s="209"/>
      <c r="H382" s="212">
        <v>0.3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1982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1983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1984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6.0000000000000001E-3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1985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1873</v>
      </c>
      <c r="G396" s="209"/>
      <c r="H396" s="212">
        <v>6.0000000000000001E-3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1986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2.1159999999999998E-2</v>
      </c>
      <c r="W400" s="168"/>
      <c r="X400" s="171">
        <f>X401</f>
        <v>0.25900000000000001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2.1159999999999998E-2</v>
      </c>
      <c r="W401" s="168"/>
      <c r="X401" s="171">
        <f>SUM(X402:X445)</f>
        <v>0.25900000000000001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70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1.0499999999999999E-2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1987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11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2.8599999999999997E-3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1988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1989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1990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70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0.14000000000000001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1991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11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3.3000000000000002E-2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1992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1993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1994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0.25900000000000001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1995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0.51800000000000002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1996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1997</v>
      </c>
      <c r="G432" s="209"/>
      <c r="H432" s="212">
        <v>0.51800000000000002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0.25900000000000001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1998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1.554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1999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2000</v>
      </c>
      <c r="G439" s="209"/>
      <c r="H439" s="212">
        <v>1.554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0.25900000000000001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2001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2.1000000000000001E-2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197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197</v>
      </c>
      <c r="BM443" s="189" t="s">
        <v>2002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t7DD3o40rMMvbvCLzyfOa5p7cl1NAwuNDr2oa4QD1AmBj/FA1U7A851uD6qLO7CyulA07rJnaaQttCJ4N1ECrw==" saltValue="YFaRa/iBHXnIEeOlfTfKabnvaHqv6qnZOV0mMGSwmnTtc/UMw3ThzoLPzGv2A0CUQdr7JNh1AaNTa0QF0u/dEQ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2003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19 - elektroinstalace místnost č. 8 (313)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19 - elektroinstalace místnost č. 8 (313)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2.143898E-2</v>
      </c>
      <c r="W91" s="73"/>
      <c r="X91" s="158">
        <f>X92+X373+X400</f>
        <v>0.26536599999999999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68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1515</v>
      </c>
      <c r="G115" s="209"/>
      <c r="H115" s="212">
        <v>68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68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68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1515</v>
      </c>
      <c r="G121" s="209"/>
      <c r="H121" s="212">
        <v>68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68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101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1932</v>
      </c>
      <c r="G127" s="209"/>
      <c r="H127" s="212">
        <v>101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101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101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1932</v>
      </c>
      <c r="G133" s="209"/>
      <c r="H133" s="212">
        <v>101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101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7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248</v>
      </c>
      <c r="G265" s="209"/>
      <c r="H265" s="212">
        <v>7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7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7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248</v>
      </c>
      <c r="G271" s="209"/>
      <c r="H271" s="212">
        <v>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7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95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1843</v>
      </c>
      <c r="G314" s="209"/>
      <c r="H314" s="212">
        <v>95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95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95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1843</v>
      </c>
      <c r="G320" s="209"/>
      <c r="H320" s="212">
        <v>95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95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2004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2005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4.8980000000000009E-5</v>
      </c>
      <c r="W373" s="168"/>
      <c r="X373" s="171">
        <f>X374+X383</f>
        <v>2.366E-3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4.8980000000000009E-5</v>
      </c>
      <c r="W374" s="168"/>
      <c r="X374" s="171">
        <f>SUM(X375:X382)</f>
        <v>2.366E-3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2.2000000000000002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4.4000000000000006E-5</v>
      </c>
      <c r="W375" s="187">
        <v>1E-3</v>
      </c>
      <c r="X375" s="188">
        <f>W375*H375</f>
        <v>2.2000000000000001E-3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2006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1893</v>
      </c>
      <c r="G378" s="209"/>
      <c r="H378" s="212">
        <v>2.2000000000000002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8.3000000000000004E-2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4.9800000000000006E-6</v>
      </c>
      <c r="W379" s="187">
        <v>2E-3</v>
      </c>
      <c r="X379" s="188">
        <f>W379*H379</f>
        <v>1.6600000000000002E-4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2007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2008</v>
      </c>
      <c r="G382" s="209"/>
      <c r="H382" s="212">
        <v>8.3000000000000004E-2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2E-3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2009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2E-3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2010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2E-3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2011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1.2E-2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2012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2013</v>
      </c>
      <c r="G396" s="209"/>
      <c r="H396" s="212">
        <v>1.2E-2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2E-3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2014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2.1389999999999999E-2</v>
      </c>
      <c r="W400" s="168"/>
      <c r="X400" s="171">
        <f>X401</f>
        <v>0.26300000000000001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2.1389999999999999E-2</v>
      </c>
      <c r="W401" s="168"/>
      <c r="X401" s="171">
        <f>SUM(X402:X445)</f>
        <v>0.26300000000000001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75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1.125E-2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2015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2.3399999999999996E-3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2016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2017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2018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75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0.15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2019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2.7E-2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2020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2021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2022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0.26300000000000001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2023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0.52600000000000002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2024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2025</v>
      </c>
      <c r="G432" s="209"/>
      <c r="H432" s="212">
        <v>0.52600000000000002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0.26300000000000001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2026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1.5780000000000001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2027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2028</v>
      </c>
      <c r="G439" s="209"/>
      <c r="H439" s="212">
        <v>1.5780000000000001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0.26300000000000001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2029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2.1000000000000001E-2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2030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vYkbgzlmw18hAOj8QAkstxtQ2mmYur6p0uR/pI47rsVT4pqBbuSl/Bfew8sbhk7qlYoyBOBaGq8cZEPm+FxfIQ==" saltValue="f5Gl3tpdYjA1UVOsb434+bFnJD8HkP2xp9a4pDcWkpfCRr5GaE6/k6hS0NJp9JTvRtftGuiYPuxj4YjOhsF5Fg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2031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ROUND((SUM(BE91:BE373)),  2)</f>
        <v>0</v>
      </c>
      <c r="G35" s="35"/>
      <c r="H35" s="35"/>
      <c r="I35" s="120">
        <v>0.21</v>
      </c>
      <c r="J35" s="35"/>
      <c r="K35" s="115">
        <f>ROUND(((SUM(BE91:BE373))*I35),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ROUND((SUM(BF91:BF373)),  2)</f>
        <v>0</v>
      </c>
      <c r="G36" s="35"/>
      <c r="H36" s="35"/>
      <c r="I36" s="120">
        <v>0.15</v>
      </c>
      <c r="J36" s="35"/>
      <c r="K36" s="115">
        <f>ROUND(((SUM(BF91:BF373))*I36),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ROUND((SUM(BG91:BG373)),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ROUND((SUM(BH91:BH373)),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ROUND((SUM(BI91:BI373)),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20 - elektroinstalace místnost č. 9 (311)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Q244</f>
        <v>0</v>
      </c>
      <c r="J64" s="146">
        <f>R244</f>
        <v>0</v>
      </c>
      <c r="K64" s="146">
        <f>K244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Q298</f>
        <v>0</v>
      </c>
      <c r="J65" s="146">
        <f>R298</f>
        <v>0</v>
      </c>
      <c r="K65" s="146">
        <f>K298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Q299</f>
        <v>0</v>
      </c>
      <c r="J66" s="146">
        <f>R299</f>
        <v>0</v>
      </c>
      <c r="K66" s="146">
        <f>K299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Q307</f>
        <v>0</v>
      </c>
      <c r="J67" s="140">
        <f>R307</f>
        <v>0</v>
      </c>
      <c r="K67" s="140">
        <f>K307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Q308</f>
        <v>0</v>
      </c>
      <c r="J68" s="146">
        <f>R308</f>
        <v>0</v>
      </c>
      <c r="K68" s="146">
        <f>K308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Q317</f>
        <v>0</v>
      </c>
      <c r="J69" s="146">
        <f>R317</f>
        <v>0</v>
      </c>
      <c r="K69" s="146">
        <f>K317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Q334</f>
        <v>0</v>
      </c>
      <c r="J70" s="140">
        <f>R334</f>
        <v>0</v>
      </c>
      <c r="K70" s="140">
        <f>K334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Q335</f>
        <v>0</v>
      </c>
      <c r="J71" s="146">
        <f>R335</f>
        <v>0</v>
      </c>
      <c r="K71" s="146">
        <f>K335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20 - elektroinstalace místnost č. 9 (311)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Q92+Q307+Q334</f>
        <v>0</v>
      </c>
      <c r="R91" s="156">
        <f>R92+R307+R334</f>
        <v>0</v>
      </c>
      <c r="S91" s="73"/>
      <c r="T91" s="157">
        <f>T92+T307+T334</f>
        <v>0</v>
      </c>
      <c r="U91" s="73"/>
      <c r="V91" s="157">
        <f>V92+V307+V334</f>
        <v>1.3406999999999999E-2</v>
      </c>
      <c r="W91" s="73"/>
      <c r="X91" s="158">
        <f>X92+X307+X334</f>
        <v>0.16105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BK92+BK307+BK334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Q93+Q244+Q298</f>
        <v>0</v>
      </c>
      <c r="R92" s="169">
        <f>R93+R244+R298</f>
        <v>0</v>
      </c>
      <c r="S92" s="168"/>
      <c r="T92" s="170">
        <f>T93+T244+T298</f>
        <v>0</v>
      </c>
      <c r="U92" s="168"/>
      <c r="V92" s="170">
        <f>V93+V244+V298</f>
        <v>0</v>
      </c>
      <c r="W92" s="168"/>
      <c r="X92" s="171">
        <f>X93+X244+X298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BK93+BK244+BK298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SUM(Q94:Q243)</f>
        <v>0</v>
      </c>
      <c r="R93" s="169">
        <f>SUM(R94:R243)</f>
        <v>0</v>
      </c>
      <c r="S93" s="168"/>
      <c r="T93" s="170">
        <f>SUM(T94:T243)</f>
        <v>0</v>
      </c>
      <c r="U93" s="168"/>
      <c r="V93" s="170">
        <f>SUM(V94:V243)</f>
        <v>0</v>
      </c>
      <c r="W93" s="168"/>
      <c r="X93" s="171">
        <f>SUM(X94:X243)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SUM(BK94:BK243)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1247</v>
      </c>
      <c r="F99" s="179" t="s">
        <v>1248</v>
      </c>
      <c r="G99" s="180" t="s">
        <v>357</v>
      </c>
      <c r="H99" s="181">
        <v>77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1249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1250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1251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1773</v>
      </c>
      <c r="G103" s="209"/>
      <c r="H103" s="212">
        <v>77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77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1253</v>
      </c>
      <c r="F105" s="233" t="s">
        <v>1254</v>
      </c>
      <c r="G105" s="234" t="s">
        <v>357</v>
      </c>
      <c r="H105" s="235">
        <v>77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1255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1254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1773</v>
      </c>
      <c r="G109" s="209"/>
      <c r="H109" s="212">
        <v>77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77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1256</v>
      </c>
      <c r="F111" s="179" t="s">
        <v>1257</v>
      </c>
      <c r="G111" s="180" t="s">
        <v>357</v>
      </c>
      <c r="H111" s="181">
        <v>41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1258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1259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1260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459</v>
      </c>
      <c r="G115" s="209"/>
      <c r="H115" s="212">
        <v>41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41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1262</v>
      </c>
      <c r="F117" s="233" t="s">
        <v>1263</v>
      </c>
      <c r="G117" s="234" t="s">
        <v>357</v>
      </c>
      <c r="H117" s="235">
        <v>41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1264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1263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459</v>
      </c>
      <c r="G121" s="209"/>
      <c r="H121" s="212">
        <v>41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41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1265</v>
      </c>
      <c r="F123" s="179" t="s">
        <v>1266</v>
      </c>
      <c r="G123" s="180" t="s">
        <v>305</v>
      </c>
      <c r="H123" s="181">
        <v>9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1267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1268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1269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220</v>
      </c>
      <c r="G127" s="209"/>
      <c r="H127" s="212">
        <v>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1270</v>
      </c>
      <c r="F129" s="179" t="s">
        <v>1271</v>
      </c>
      <c r="G129" s="180" t="s">
        <v>305</v>
      </c>
      <c r="H129" s="181">
        <v>2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1272</v>
      </c>
    </row>
    <row r="130" spans="1:65" s="2" customFormat="1" ht="19.5">
      <c r="A130" s="35"/>
      <c r="B130" s="36"/>
      <c r="C130" s="37"/>
      <c r="D130" s="191" t="s">
        <v>199</v>
      </c>
      <c r="E130" s="37"/>
      <c r="F130" s="192" t="s">
        <v>1273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1274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84</v>
      </c>
      <c r="G133" s="209"/>
      <c r="H133" s="212">
        <v>2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2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231" t="s">
        <v>255</v>
      </c>
      <c r="D135" s="231" t="s">
        <v>318</v>
      </c>
      <c r="E135" s="232" t="s">
        <v>1854</v>
      </c>
      <c r="F135" s="233" t="s">
        <v>1855</v>
      </c>
      <c r="G135" s="234" t="s">
        <v>305</v>
      </c>
      <c r="H135" s="235">
        <v>2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1856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1855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1279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84</v>
      </c>
      <c r="G139" s="209"/>
      <c r="H139" s="212">
        <v>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1289</v>
      </c>
      <c r="F141" s="179" t="s">
        <v>1290</v>
      </c>
      <c r="G141" s="180" t="s">
        <v>305</v>
      </c>
      <c r="H141" s="181">
        <v>12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1291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1292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1293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115</v>
      </c>
      <c r="G145" s="209"/>
      <c r="H145" s="212">
        <v>12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12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1294</v>
      </c>
      <c r="F147" s="233" t="s">
        <v>1295</v>
      </c>
      <c r="G147" s="234" t="s">
        <v>1296</v>
      </c>
      <c r="H147" s="235">
        <v>12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1297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1295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115</v>
      </c>
      <c r="G151" s="209"/>
      <c r="H151" s="212">
        <v>12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">
      <c r="A153" s="35"/>
      <c r="B153" s="36"/>
      <c r="C153" s="177" t="s">
        <v>112</v>
      </c>
      <c r="D153" s="177" t="s">
        <v>192</v>
      </c>
      <c r="E153" s="178" t="s">
        <v>1298</v>
      </c>
      <c r="F153" s="179" t="s">
        <v>1299</v>
      </c>
      <c r="G153" s="180" t="s">
        <v>305</v>
      </c>
      <c r="H153" s="181">
        <v>3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1300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1301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1302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222</v>
      </c>
      <c r="G157" s="209"/>
      <c r="H157" s="212">
        <v>3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3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1303</v>
      </c>
      <c r="F159" s="233" t="s">
        <v>1304</v>
      </c>
      <c r="G159" s="234" t="s">
        <v>1296</v>
      </c>
      <c r="H159" s="235">
        <v>3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1305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1304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222</v>
      </c>
      <c r="G163" s="209"/>
      <c r="H163" s="212">
        <v>3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3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1857</v>
      </c>
      <c r="F165" s="179" t="s">
        <v>1858</v>
      </c>
      <c r="G165" s="180" t="s">
        <v>305</v>
      </c>
      <c r="H165" s="181">
        <v>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1859</v>
      </c>
    </row>
    <row r="166" spans="1:65" s="2" customFormat="1" ht="19.5">
      <c r="A166" s="35"/>
      <c r="B166" s="36"/>
      <c r="C166" s="37"/>
      <c r="D166" s="191" t="s">
        <v>199</v>
      </c>
      <c r="E166" s="37"/>
      <c r="F166" s="192" t="s">
        <v>1860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1861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82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1862</v>
      </c>
      <c r="F171" s="233" t="s">
        <v>1863</v>
      </c>
      <c r="G171" s="234" t="s">
        <v>305</v>
      </c>
      <c r="H171" s="235">
        <v>1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1864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1863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82</v>
      </c>
      <c r="G175" s="209"/>
      <c r="H175" s="212">
        <v>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1676</v>
      </c>
      <c r="F177" s="233" t="s">
        <v>1677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1678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1677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1317</v>
      </c>
      <c r="F183" s="233" t="s">
        <v>1318</v>
      </c>
      <c r="G183" s="234" t="s">
        <v>305</v>
      </c>
      <c r="H183" s="235">
        <v>1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1318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82</v>
      </c>
      <c r="G187" s="209"/>
      <c r="H187" s="212">
        <v>1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16.5" customHeight="1">
      <c r="A189" s="35"/>
      <c r="B189" s="36"/>
      <c r="C189" s="231" t="s">
        <v>129</v>
      </c>
      <c r="D189" s="231" t="s">
        <v>318</v>
      </c>
      <c r="E189" s="232" t="s">
        <v>1320</v>
      </c>
      <c r="F189" s="233" t="s">
        <v>1321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1322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1321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1323</v>
      </c>
      <c r="F195" s="233" t="s">
        <v>1324</v>
      </c>
      <c r="G195" s="234" t="s">
        <v>305</v>
      </c>
      <c r="H195" s="235">
        <v>2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1325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1324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1332</v>
      </c>
      <c r="F201" s="233" t="s">
        <v>1333</v>
      </c>
      <c r="G201" s="234" t="s">
        <v>305</v>
      </c>
      <c r="H201" s="235">
        <v>3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1334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1333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222</v>
      </c>
      <c r="G205" s="209"/>
      <c r="H205" s="212">
        <v>3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3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177" t="s">
        <v>138</v>
      </c>
      <c r="D207" s="177" t="s">
        <v>192</v>
      </c>
      <c r="E207" s="178" t="s">
        <v>1335</v>
      </c>
      <c r="F207" s="179" t="s">
        <v>1336</v>
      </c>
      <c r="G207" s="180" t="s">
        <v>305</v>
      </c>
      <c r="H207" s="181">
        <v>20</v>
      </c>
      <c r="I207" s="182"/>
      <c r="J207" s="182"/>
      <c r="K207" s="183">
        <f>ROUND(P207*H207,2)</f>
        <v>0</v>
      </c>
      <c r="L207" s="179" t="s">
        <v>1239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197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1337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1338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1339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138</v>
      </c>
      <c r="G211" s="209"/>
      <c r="H211" s="212">
        <v>20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20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1340</v>
      </c>
      <c r="F213" s="233" t="s">
        <v>1341</v>
      </c>
      <c r="G213" s="234" t="s">
        <v>305</v>
      </c>
      <c r="H213" s="235">
        <v>20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1342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1341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138</v>
      </c>
      <c r="G217" s="209"/>
      <c r="H217" s="212">
        <v>20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20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177" t="s">
        <v>143</v>
      </c>
      <c r="D219" s="177" t="s">
        <v>192</v>
      </c>
      <c r="E219" s="178" t="s">
        <v>1343</v>
      </c>
      <c r="F219" s="179" t="s">
        <v>1344</v>
      </c>
      <c r="G219" s="180" t="s">
        <v>305</v>
      </c>
      <c r="H219" s="181">
        <v>6</v>
      </c>
      <c r="I219" s="182"/>
      <c r="J219" s="182"/>
      <c r="K219" s="183">
        <f>ROUND(P219*H219,2)</f>
        <v>0</v>
      </c>
      <c r="L219" s="179" t="s">
        <v>1239</v>
      </c>
      <c r="M219" s="40"/>
      <c r="N219" s="184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197</v>
      </c>
      <c r="AT219" s="189" t="s">
        <v>192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1345</v>
      </c>
    </row>
    <row r="220" spans="1:65" s="2" customFormat="1" ht="19.5">
      <c r="A220" s="35"/>
      <c r="B220" s="36"/>
      <c r="C220" s="37"/>
      <c r="D220" s="191" t="s">
        <v>199</v>
      </c>
      <c r="E220" s="37"/>
      <c r="F220" s="192" t="s">
        <v>1346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1.25">
      <c r="A221" s="35"/>
      <c r="B221" s="36"/>
      <c r="C221" s="37"/>
      <c r="D221" s="196" t="s">
        <v>201</v>
      </c>
      <c r="E221" s="37"/>
      <c r="F221" s="197" t="s">
        <v>1347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201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190</v>
      </c>
      <c r="G223" s="209"/>
      <c r="H223" s="212">
        <v>6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6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1348</v>
      </c>
      <c r="F225" s="233" t="s">
        <v>1349</v>
      </c>
      <c r="G225" s="234" t="s">
        <v>305</v>
      </c>
      <c r="H225" s="235">
        <v>6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1350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1349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190</v>
      </c>
      <c r="G229" s="209"/>
      <c r="H229" s="212">
        <v>6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6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1351</v>
      </c>
      <c r="F231" s="233" t="s">
        <v>1352</v>
      </c>
      <c r="G231" s="234" t="s">
        <v>1353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1354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1352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24.2" customHeight="1">
      <c r="A237" s="35"/>
      <c r="B237" s="36"/>
      <c r="C237" s="177" t="s">
        <v>354</v>
      </c>
      <c r="D237" s="177" t="s">
        <v>192</v>
      </c>
      <c r="E237" s="178" t="s">
        <v>1355</v>
      </c>
      <c r="F237" s="179" t="s">
        <v>1356</v>
      </c>
      <c r="G237" s="180" t="s">
        <v>1357</v>
      </c>
      <c r="H237" s="181">
        <v>2</v>
      </c>
      <c r="I237" s="182"/>
      <c r="J237" s="182"/>
      <c r="K237" s="183">
        <f>ROUND(P237*H237,2)</f>
        <v>0</v>
      </c>
      <c r="L237" s="179" t="s">
        <v>1239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197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1358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1359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1360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1361</v>
      </c>
      <c r="F240" s="179" t="s">
        <v>1362</v>
      </c>
      <c r="G240" s="180" t="s">
        <v>1357</v>
      </c>
      <c r="H240" s="181">
        <v>8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1363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1362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6.5" customHeight="1">
      <c r="A242" s="35"/>
      <c r="B242" s="36"/>
      <c r="C242" s="231" t="s">
        <v>368</v>
      </c>
      <c r="D242" s="231" t="s">
        <v>318</v>
      </c>
      <c r="E242" s="232" t="s">
        <v>1364</v>
      </c>
      <c r="F242" s="233" t="s">
        <v>1365</v>
      </c>
      <c r="G242" s="234" t="s">
        <v>1353</v>
      </c>
      <c r="H242" s="235">
        <v>1</v>
      </c>
      <c r="I242" s="236"/>
      <c r="J242" s="237"/>
      <c r="K242" s="238">
        <f>ROUND(P242*H242,2)</f>
        <v>0</v>
      </c>
      <c r="L242" s="233" t="s">
        <v>20</v>
      </c>
      <c r="M242" s="239"/>
      <c r="N242" s="240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255</v>
      </c>
      <c r="AT242" s="189" t="s">
        <v>318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197</v>
      </c>
      <c r="BM242" s="189" t="s">
        <v>1366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1365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12" customFormat="1" ht="22.9" customHeight="1">
      <c r="B244" s="160"/>
      <c r="C244" s="161"/>
      <c r="D244" s="162" t="s">
        <v>73</v>
      </c>
      <c r="E244" s="175" t="s">
        <v>1367</v>
      </c>
      <c r="F244" s="175" t="s">
        <v>1368</v>
      </c>
      <c r="G244" s="161"/>
      <c r="H244" s="161"/>
      <c r="I244" s="164"/>
      <c r="J244" s="164"/>
      <c r="K244" s="176">
        <f>BK244</f>
        <v>0</v>
      </c>
      <c r="L244" s="161"/>
      <c r="M244" s="166"/>
      <c r="N244" s="167"/>
      <c r="O244" s="168"/>
      <c r="P244" s="168"/>
      <c r="Q244" s="169">
        <f>SUM(Q245:Q297)</f>
        <v>0</v>
      </c>
      <c r="R244" s="169">
        <f>SUM(R245:R297)</f>
        <v>0</v>
      </c>
      <c r="S244" s="168"/>
      <c r="T244" s="170">
        <f>SUM(T245:T297)</f>
        <v>0</v>
      </c>
      <c r="U244" s="168"/>
      <c r="V244" s="170">
        <f>SUM(V245:V297)</f>
        <v>0</v>
      </c>
      <c r="W244" s="168"/>
      <c r="X244" s="171">
        <f>SUM(X245:X297)</f>
        <v>0</v>
      </c>
      <c r="AR244" s="172" t="s">
        <v>82</v>
      </c>
      <c r="AT244" s="173" t="s">
        <v>73</v>
      </c>
      <c r="AU244" s="173" t="s">
        <v>82</v>
      </c>
      <c r="AY244" s="172" t="s">
        <v>189</v>
      </c>
      <c r="BK244" s="174">
        <f>SUM(BK245:BK297)</f>
        <v>0</v>
      </c>
    </row>
    <row r="245" spans="1:65" s="2" customFormat="1" ht="16.5" customHeight="1">
      <c r="A245" s="35"/>
      <c r="B245" s="36"/>
      <c r="C245" s="231" t="s">
        <v>374</v>
      </c>
      <c r="D245" s="231" t="s">
        <v>318</v>
      </c>
      <c r="E245" s="232" t="s">
        <v>1369</v>
      </c>
      <c r="F245" s="233" t="s">
        <v>1370</v>
      </c>
      <c r="G245" s="234" t="s">
        <v>305</v>
      </c>
      <c r="H245" s="235">
        <v>1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1371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1370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1236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82</v>
      </c>
      <c r="G248" s="209"/>
      <c r="H248" s="212">
        <v>1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5" customFormat="1" ht="11.25">
      <c r="B249" s="219"/>
      <c r="C249" s="220"/>
      <c r="D249" s="191" t="s">
        <v>203</v>
      </c>
      <c r="E249" s="221" t="s">
        <v>20</v>
      </c>
      <c r="F249" s="222" t="s">
        <v>210</v>
      </c>
      <c r="G249" s="220"/>
      <c r="H249" s="223">
        <v>1</v>
      </c>
      <c r="I249" s="224"/>
      <c r="J249" s="224"/>
      <c r="K249" s="220"/>
      <c r="L249" s="220"/>
      <c r="M249" s="225"/>
      <c r="N249" s="226"/>
      <c r="O249" s="227"/>
      <c r="P249" s="227"/>
      <c r="Q249" s="227"/>
      <c r="R249" s="227"/>
      <c r="S249" s="227"/>
      <c r="T249" s="227"/>
      <c r="U249" s="227"/>
      <c r="V249" s="227"/>
      <c r="W249" s="227"/>
      <c r="X249" s="228"/>
      <c r="AT249" s="229" t="s">
        <v>203</v>
      </c>
      <c r="AU249" s="229" t="s">
        <v>84</v>
      </c>
      <c r="AV249" s="15" t="s">
        <v>197</v>
      </c>
      <c r="AW249" s="15" t="s">
        <v>5</v>
      </c>
      <c r="AX249" s="15" t="s">
        <v>82</v>
      </c>
      <c r="AY249" s="229" t="s">
        <v>189</v>
      </c>
    </row>
    <row r="250" spans="1:65" s="2" customFormat="1" ht="24.2" customHeight="1">
      <c r="A250" s="35"/>
      <c r="B250" s="36"/>
      <c r="C250" s="177" t="s">
        <v>382</v>
      </c>
      <c r="D250" s="177" t="s">
        <v>192</v>
      </c>
      <c r="E250" s="178" t="s">
        <v>1372</v>
      </c>
      <c r="F250" s="179" t="s">
        <v>1373</v>
      </c>
      <c r="G250" s="180" t="s">
        <v>357</v>
      </c>
      <c r="H250" s="181">
        <v>23</v>
      </c>
      <c r="I250" s="182"/>
      <c r="J250" s="182"/>
      <c r="K250" s="183">
        <f>ROUND(P250*H250,2)</f>
        <v>0</v>
      </c>
      <c r="L250" s="179" t="s">
        <v>1239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1374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1375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1376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340</v>
      </c>
      <c r="G254" s="209"/>
      <c r="H254" s="212">
        <v>23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23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21.75" customHeight="1">
      <c r="A256" s="35"/>
      <c r="B256" s="36"/>
      <c r="C256" s="231" t="s">
        <v>388</v>
      </c>
      <c r="D256" s="231" t="s">
        <v>318</v>
      </c>
      <c r="E256" s="232" t="s">
        <v>1381</v>
      </c>
      <c r="F256" s="233" t="s">
        <v>1382</v>
      </c>
      <c r="G256" s="234" t="s">
        <v>357</v>
      </c>
      <c r="H256" s="235">
        <v>23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1383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1382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340</v>
      </c>
      <c r="G260" s="209"/>
      <c r="H260" s="212">
        <v>23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23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24.2" customHeight="1">
      <c r="A262" s="35"/>
      <c r="B262" s="36"/>
      <c r="C262" s="177" t="s">
        <v>394</v>
      </c>
      <c r="D262" s="177" t="s">
        <v>192</v>
      </c>
      <c r="E262" s="178" t="s">
        <v>1384</v>
      </c>
      <c r="F262" s="179" t="s">
        <v>1385</v>
      </c>
      <c r="G262" s="180" t="s">
        <v>357</v>
      </c>
      <c r="H262" s="181">
        <v>154</v>
      </c>
      <c r="I262" s="182"/>
      <c r="J262" s="182"/>
      <c r="K262" s="183">
        <f>ROUND(P262*H262,2)</f>
        <v>0</v>
      </c>
      <c r="L262" s="179" t="s">
        <v>1239</v>
      </c>
      <c r="M262" s="40"/>
      <c r="N262" s="184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197</v>
      </c>
      <c r="AT262" s="189" t="s">
        <v>192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1386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1387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1.25">
      <c r="A264" s="35"/>
      <c r="B264" s="36"/>
      <c r="C264" s="37"/>
      <c r="D264" s="196" t="s">
        <v>201</v>
      </c>
      <c r="E264" s="37"/>
      <c r="F264" s="197" t="s">
        <v>1388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201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2032</v>
      </c>
      <c r="G266" s="209"/>
      <c r="H266" s="212">
        <v>154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154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321</v>
      </c>
      <c r="D268" s="231" t="s">
        <v>318</v>
      </c>
      <c r="E268" s="232" t="s">
        <v>1389</v>
      </c>
      <c r="F268" s="233" t="s">
        <v>1390</v>
      </c>
      <c r="G268" s="234" t="s">
        <v>357</v>
      </c>
      <c r="H268" s="235">
        <v>154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1391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1390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1246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2032</v>
      </c>
      <c r="G272" s="209"/>
      <c r="H272" s="212">
        <v>154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154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24.2" customHeight="1">
      <c r="A274" s="35"/>
      <c r="B274" s="36"/>
      <c r="C274" s="177" t="s">
        <v>405</v>
      </c>
      <c r="D274" s="177" t="s">
        <v>192</v>
      </c>
      <c r="E274" s="178" t="s">
        <v>1392</v>
      </c>
      <c r="F274" s="179" t="s">
        <v>1393</v>
      </c>
      <c r="G274" s="180" t="s">
        <v>305</v>
      </c>
      <c r="H274" s="181">
        <v>3</v>
      </c>
      <c r="I274" s="182"/>
      <c r="J274" s="182"/>
      <c r="K274" s="183">
        <f>ROUND(P274*H274,2)</f>
        <v>0</v>
      </c>
      <c r="L274" s="179" t="s">
        <v>1239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1394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1395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1396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222</v>
      </c>
      <c r="G278" s="209"/>
      <c r="H278" s="212">
        <v>3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3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16.5" customHeight="1">
      <c r="A280" s="35"/>
      <c r="B280" s="36"/>
      <c r="C280" s="231" t="s">
        <v>411</v>
      </c>
      <c r="D280" s="231" t="s">
        <v>318</v>
      </c>
      <c r="E280" s="232" t="s">
        <v>1397</v>
      </c>
      <c r="F280" s="233" t="s">
        <v>1398</v>
      </c>
      <c r="G280" s="234" t="s">
        <v>305</v>
      </c>
      <c r="H280" s="235">
        <v>3</v>
      </c>
      <c r="I280" s="236"/>
      <c r="J280" s="237"/>
      <c r="K280" s="238">
        <f>ROUND(P280*H280,2)</f>
        <v>0</v>
      </c>
      <c r="L280" s="233" t="s">
        <v>20</v>
      </c>
      <c r="M280" s="239"/>
      <c r="N280" s="240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255</v>
      </c>
      <c r="AT280" s="189" t="s">
        <v>318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1399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1398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9.5">
      <c r="A282" s="35"/>
      <c r="B282" s="36"/>
      <c r="C282" s="37"/>
      <c r="D282" s="191" t="s">
        <v>569</v>
      </c>
      <c r="E282" s="37"/>
      <c r="F282" s="245" t="s">
        <v>1279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569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222</v>
      </c>
      <c r="G284" s="209"/>
      <c r="H284" s="212">
        <v>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3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16.5" customHeight="1">
      <c r="A286" s="35"/>
      <c r="B286" s="36"/>
      <c r="C286" s="231" t="s">
        <v>417</v>
      </c>
      <c r="D286" s="231" t="s">
        <v>318</v>
      </c>
      <c r="E286" s="232" t="s">
        <v>1400</v>
      </c>
      <c r="F286" s="233" t="s">
        <v>1401</v>
      </c>
      <c r="G286" s="234" t="s">
        <v>305</v>
      </c>
      <c r="H286" s="235">
        <v>3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1402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1401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1279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222</v>
      </c>
      <c r="G290" s="209"/>
      <c r="H290" s="212">
        <v>3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3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16.5" customHeight="1">
      <c r="A292" s="35"/>
      <c r="B292" s="36"/>
      <c r="C292" s="231" t="s">
        <v>423</v>
      </c>
      <c r="D292" s="231" t="s">
        <v>318</v>
      </c>
      <c r="E292" s="232" t="s">
        <v>1403</v>
      </c>
      <c r="F292" s="233" t="s">
        <v>1404</v>
      </c>
      <c r="G292" s="234" t="s">
        <v>305</v>
      </c>
      <c r="H292" s="235">
        <v>3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1405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1404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1279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222</v>
      </c>
      <c r="G296" s="209"/>
      <c r="H296" s="212">
        <v>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12" customFormat="1" ht="22.9" customHeight="1">
      <c r="B298" s="160"/>
      <c r="C298" s="161"/>
      <c r="D298" s="162" t="s">
        <v>73</v>
      </c>
      <c r="E298" s="175" t="s">
        <v>1418</v>
      </c>
      <c r="F298" s="175" t="s">
        <v>1419</v>
      </c>
      <c r="G298" s="161"/>
      <c r="H298" s="161"/>
      <c r="I298" s="164"/>
      <c r="J298" s="164"/>
      <c r="K298" s="176">
        <f>BK298</f>
        <v>0</v>
      </c>
      <c r="L298" s="161"/>
      <c r="M298" s="166"/>
      <c r="N298" s="167"/>
      <c r="O298" s="168"/>
      <c r="P298" s="168"/>
      <c r="Q298" s="169">
        <f>Q299</f>
        <v>0</v>
      </c>
      <c r="R298" s="169">
        <f>R299</f>
        <v>0</v>
      </c>
      <c r="S298" s="168"/>
      <c r="T298" s="170">
        <f>T299</f>
        <v>0</v>
      </c>
      <c r="U298" s="168"/>
      <c r="V298" s="170">
        <f>V299</f>
        <v>0</v>
      </c>
      <c r="W298" s="168"/>
      <c r="X298" s="171">
        <f>X299</f>
        <v>0</v>
      </c>
      <c r="AR298" s="172" t="s">
        <v>233</v>
      </c>
      <c r="AT298" s="173" t="s">
        <v>73</v>
      </c>
      <c r="AU298" s="173" t="s">
        <v>82</v>
      </c>
      <c r="AY298" s="172" t="s">
        <v>189</v>
      </c>
      <c r="BK298" s="174">
        <f>BK299</f>
        <v>0</v>
      </c>
    </row>
    <row r="299" spans="1:65" s="12" customFormat="1" ht="20.85" customHeight="1">
      <c r="B299" s="160"/>
      <c r="C299" s="161"/>
      <c r="D299" s="162" t="s">
        <v>73</v>
      </c>
      <c r="E299" s="175" t="s">
        <v>539</v>
      </c>
      <c r="F299" s="175" t="s">
        <v>540</v>
      </c>
      <c r="G299" s="161"/>
      <c r="H299" s="161"/>
      <c r="I299" s="164"/>
      <c r="J299" s="164"/>
      <c r="K299" s="176">
        <f>BK299</f>
        <v>0</v>
      </c>
      <c r="L299" s="161"/>
      <c r="M299" s="166"/>
      <c r="N299" s="167"/>
      <c r="O299" s="168"/>
      <c r="P299" s="168"/>
      <c r="Q299" s="169">
        <f>SUM(Q300:Q306)</f>
        <v>0</v>
      </c>
      <c r="R299" s="169">
        <f>SUM(R300:R306)</f>
        <v>0</v>
      </c>
      <c r="S299" s="168"/>
      <c r="T299" s="170">
        <f>SUM(T300:T306)</f>
        <v>0</v>
      </c>
      <c r="U299" s="168"/>
      <c r="V299" s="170">
        <f>SUM(V300:V306)</f>
        <v>0</v>
      </c>
      <c r="W299" s="168"/>
      <c r="X299" s="171">
        <f>SUM(X300:X306)</f>
        <v>0</v>
      </c>
      <c r="AR299" s="172" t="s">
        <v>233</v>
      </c>
      <c r="AT299" s="173" t="s">
        <v>73</v>
      </c>
      <c r="AU299" s="173" t="s">
        <v>84</v>
      </c>
      <c r="AY299" s="172" t="s">
        <v>189</v>
      </c>
      <c r="BK299" s="174">
        <f>SUM(BK300:BK306)</f>
        <v>0</v>
      </c>
    </row>
    <row r="300" spans="1:65" s="2" customFormat="1" ht="24.2" customHeight="1">
      <c r="A300" s="35"/>
      <c r="B300" s="36"/>
      <c r="C300" s="177" t="s">
        <v>431</v>
      </c>
      <c r="D300" s="177" t="s">
        <v>192</v>
      </c>
      <c r="E300" s="178" t="s">
        <v>1420</v>
      </c>
      <c r="F300" s="179" t="s">
        <v>1421</v>
      </c>
      <c r="G300" s="180" t="s">
        <v>305</v>
      </c>
      <c r="H300" s="181">
        <v>1</v>
      </c>
      <c r="I300" s="182"/>
      <c r="J300" s="182"/>
      <c r="K300" s="183">
        <f>ROUND(P300*H300,2)</f>
        <v>0</v>
      </c>
      <c r="L300" s="179" t="s">
        <v>1239</v>
      </c>
      <c r="M300" s="40"/>
      <c r="N300" s="184" t="s">
        <v>20</v>
      </c>
      <c r="O300" s="185" t="s">
        <v>43</v>
      </c>
      <c r="P300" s="186">
        <f>I300+J300</f>
        <v>0</v>
      </c>
      <c r="Q300" s="186">
        <f>ROUND(I300*H300,2)</f>
        <v>0</v>
      </c>
      <c r="R300" s="186">
        <f>ROUND(J300*H300,2)</f>
        <v>0</v>
      </c>
      <c r="S300" s="65"/>
      <c r="T300" s="187">
        <f>S300*H300</f>
        <v>0</v>
      </c>
      <c r="U300" s="187">
        <v>0</v>
      </c>
      <c r="V300" s="187">
        <f>U300*H300</f>
        <v>0</v>
      </c>
      <c r="W300" s="187">
        <v>0</v>
      </c>
      <c r="X300" s="188">
        <f>W300*H300</f>
        <v>0</v>
      </c>
      <c r="Y300" s="35"/>
      <c r="Z300" s="35"/>
      <c r="AA300" s="35"/>
      <c r="AB300" s="35"/>
      <c r="AC300" s="35"/>
      <c r="AD300" s="35"/>
      <c r="AE300" s="35"/>
      <c r="AR300" s="189" t="s">
        <v>197</v>
      </c>
      <c r="AT300" s="189" t="s">
        <v>192</v>
      </c>
      <c r="AU300" s="189" t="s">
        <v>222</v>
      </c>
      <c r="AY300" s="18" t="s">
        <v>189</v>
      </c>
      <c r="BE300" s="190">
        <f>IF(O300="základní",K300,0)</f>
        <v>0</v>
      </c>
      <c r="BF300" s="190">
        <f>IF(O300="snížená",K300,0)</f>
        <v>0</v>
      </c>
      <c r="BG300" s="190">
        <f>IF(O300="zákl. přenesená",K300,0)</f>
        <v>0</v>
      </c>
      <c r="BH300" s="190">
        <f>IF(O300="sníž. přenesená",K300,0)</f>
        <v>0</v>
      </c>
      <c r="BI300" s="190">
        <f>IF(O300="nulová",K300,0)</f>
        <v>0</v>
      </c>
      <c r="BJ300" s="18" t="s">
        <v>82</v>
      </c>
      <c r="BK300" s="190">
        <f>ROUND(P300*H300,2)</f>
        <v>0</v>
      </c>
      <c r="BL300" s="18" t="s">
        <v>197</v>
      </c>
      <c r="BM300" s="189" t="s">
        <v>2033</v>
      </c>
    </row>
    <row r="301" spans="1:65" s="2" customFormat="1" ht="19.5">
      <c r="A301" s="35"/>
      <c r="B301" s="36"/>
      <c r="C301" s="37"/>
      <c r="D301" s="191" t="s">
        <v>199</v>
      </c>
      <c r="E301" s="37"/>
      <c r="F301" s="192" t="s">
        <v>1423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199</v>
      </c>
      <c r="AU301" s="18" t="s">
        <v>222</v>
      </c>
    </row>
    <row r="302" spans="1:65" s="2" customFormat="1" ht="11.25">
      <c r="A302" s="35"/>
      <c r="B302" s="36"/>
      <c r="C302" s="37"/>
      <c r="D302" s="196" t="s">
        <v>201</v>
      </c>
      <c r="E302" s="37"/>
      <c r="F302" s="197" t="s">
        <v>1424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201</v>
      </c>
      <c r="AU302" s="18" t="s">
        <v>222</v>
      </c>
    </row>
    <row r="303" spans="1:65" s="2" customFormat="1" ht="16.5" customHeight="1">
      <c r="A303" s="35"/>
      <c r="B303" s="36"/>
      <c r="C303" s="177" t="s">
        <v>439</v>
      </c>
      <c r="D303" s="177" t="s">
        <v>192</v>
      </c>
      <c r="E303" s="178" t="s">
        <v>1425</v>
      </c>
      <c r="F303" s="179" t="s">
        <v>1426</v>
      </c>
      <c r="G303" s="180" t="s">
        <v>1353</v>
      </c>
      <c r="H303" s="181">
        <v>1</v>
      </c>
      <c r="I303" s="182"/>
      <c r="J303" s="182"/>
      <c r="K303" s="183">
        <f>ROUND(P303*H303,2)</f>
        <v>0</v>
      </c>
      <c r="L303" s="179" t="s">
        <v>20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222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1427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1426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222</v>
      </c>
    </row>
    <row r="305" spans="1:65" s="2" customFormat="1" ht="16.5" customHeight="1">
      <c r="A305" s="35"/>
      <c r="B305" s="36"/>
      <c r="C305" s="177" t="s">
        <v>445</v>
      </c>
      <c r="D305" s="177" t="s">
        <v>192</v>
      </c>
      <c r="E305" s="178" t="s">
        <v>1428</v>
      </c>
      <c r="F305" s="179" t="s">
        <v>1429</v>
      </c>
      <c r="G305" s="180" t="s">
        <v>297</v>
      </c>
      <c r="H305" s="230"/>
      <c r="I305" s="182"/>
      <c r="J305" s="182"/>
      <c r="K305" s="183">
        <f>ROUND(P305*H305,2)</f>
        <v>0</v>
      </c>
      <c r="L305" s="179" t="s">
        <v>20</v>
      </c>
      <c r="M305" s="40"/>
      <c r="N305" s="184" t="s">
        <v>20</v>
      </c>
      <c r="O305" s="185" t="s">
        <v>43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197</v>
      </c>
      <c r="AT305" s="189" t="s">
        <v>192</v>
      </c>
      <c r="AU305" s="189" t="s">
        <v>222</v>
      </c>
      <c r="AY305" s="18" t="s">
        <v>189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82</v>
      </c>
      <c r="BK305" s="190">
        <f>ROUND(P305*H305,2)</f>
        <v>0</v>
      </c>
      <c r="BL305" s="18" t="s">
        <v>197</v>
      </c>
      <c r="BM305" s="189" t="s">
        <v>2034</v>
      </c>
    </row>
    <row r="306" spans="1:65" s="2" customFormat="1" ht="11.25">
      <c r="A306" s="35"/>
      <c r="B306" s="36"/>
      <c r="C306" s="37"/>
      <c r="D306" s="191" t="s">
        <v>199</v>
      </c>
      <c r="E306" s="37"/>
      <c r="F306" s="192" t="s">
        <v>1429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199</v>
      </c>
      <c r="AU306" s="18" t="s">
        <v>222</v>
      </c>
    </row>
    <row r="307" spans="1:65" s="12" customFormat="1" ht="25.9" customHeight="1">
      <c r="B307" s="160"/>
      <c r="C307" s="161"/>
      <c r="D307" s="162" t="s">
        <v>73</v>
      </c>
      <c r="E307" s="163" t="s">
        <v>187</v>
      </c>
      <c r="F307" s="163" t="s">
        <v>188</v>
      </c>
      <c r="G307" s="161"/>
      <c r="H307" s="161"/>
      <c r="I307" s="164"/>
      <c r="J307" s="164"/>
      <c r="K307" s="165">
        <f>BK307</f>
        <v>0</v>
      </c>
      <c r="L307" s="161"/>
      <c r="M307" s="166"/>
      <c r="N307" s="167"/>
      <c r="O307" s="168"/>
      <c r="P307" s="168"/>
      <c r="Q307" s="169">
        <f>Q308+Q317</f>
        <v>0</v>
      </c>
      <c r="R307" s="169">
        <f>R308+R317</f>
        <v>0</v>
      </c>
      <c r="S307" s="168"/>
      <c r="T307" s="170">
        <f>T308+T317</f>
        <v>0</v>
      </c>
      <c r="U307" s="168"/>
      <c r="V307" s="170">
        <f>V308+V317</f>
        <v>2.6999999999999999E-5</v>
      </c>
      <c r="W307" s="168"/>
      <c r="X307" s="171">
        <f>X308+X317</f>
        <v>1.0499999999999999E-3</v>
      </c>
      <c r="AR307" s="172" t="s">
        <v>82</v>
      </c>
      <c r="AT307" s="173" t="s">
        <v>73</v>
      </c>
      <c r="AU307" s="173" t="s">
        <v>74</v>
      </c>
      <c r="AY307" s="172" t="s">
        <v>189</v>
      </c>
      <c r="BK307" s="174">
        <f>BK308+BK317</f>
        <v>0</v>
      </c>
    </row>
    <row r="308" spans="1:65" s="12" customFormat="1" ht="22.9" customHeight="1">
      <c r="B308" s="160"/>
      <c r="C308" s="161"/>
      <c r="D308" s="162" t="s">
        <v>73</v>
      </c>
      <c r="E308" s="175" t="s">
        <v>220</v>
      </c>
      <c r="F308" s="175" t="s">
        <v>221</v>
      </c>
      <c r="G308" s="161"/>
      <c r="H308" s="161"/>
      <c r="I308" s="164"/>
      <c r="J308" s="164"/>
      <c r="K308" s="176">
        <f>BK308</f>
        <v>0</v>
      </c>
      <c r="L308" s="161"/>
      <c r="M308" s="166"/>
      <c r="N308" s="167"/>
      <c r="O308" s="168"/>
      <c r="P308" s="168"/>
      <c r="Q308" s="169">
        <f>SUM(Q309:Q316)</f>
        <v>0</v>
      </c>
      <c r="R308" s="169">
        <f>SUM(R309:R316)</f>
        <v>0</v>
      </c>
      <c r="S308" s="168"/>
      <c r="T308" s="170">
        <f>SUM(T309:T316)</f>
        <v>0</v>
      </c>
      <c r="U308" s="168"/>
      <c r="V308" s="170">
        <f>SUM(V309:V316)</f>
        <v>2.6999999999999999E-5</v>
      </c>
      <c r="W308" s="168"/>
      <c r="X308" s="171">
        <f>SUM(X309:X316)</f>
        <v>1.0499999999999999E-3</v>
      </c>
      <c r="AR308" s="172" t="s">
        <v>82</v>
      </c>
      <c r="AT308" s="173" t="s">
        <v>73</v>
      </c>
      <c r="AU308" s="173" t="s">
        <v>82</v>
      </c>
      <c r="AY308" s="172" t="s">
        <v>189</v>
      </c>
      <c r="BK308" s="174">
        <f>SUM(BK309:BK316)</f>
        <v>0</v>
      </c>
    </row>
    <row r="309" spans="1:65" s="2" customFormat="1" ht="24.2" customHeight="1">
      <c r="A309" s="35"/>
      <c r="B309" s="36"/>
      <c r="C309" s="177" t="s">
        <v>451</v>
      </c>
      <c r="D309" s="177" t="s">
        <v>192</v>
      </c>
      <c r="E309" s="178" t="s">
        <v>1431</v>
      </c>
      <c r="F309" s="179" t="s">
        <v>1432</v>
      </c>
      <c r="G309" s="180" t="s">
        <v>357</v>
      </c>
      <c r="H309" s="181">
        <v>0.45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2.0000000000000002E-5</v>
      </c>
      <c r="V309" s="187">
        <f>U309*H309</f>
        <v>9.0000000000000002E-6</v>
      </c>
      <c r="W309" s="187">
        <v>1E-3</v>
      </c>
      <c r="X309" s="188">
        <f>W309*H309</f>
        <v>4.5000000000000004E-4</v>
      </c>
      <c r="Y309" s="35"/>
      <c r="Z309" s="35"/>
      <c r="AA309" s="35"/>
      <c r="AB309" s="35"/>
      <c r="AC309" s="35"/>
      <c r="AD309" s="35"/>
      <c r="AE309" s="35"/>
      <c r="AR309" s="189" t="s">
        <v>197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2035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1434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1435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14" customFormat="1" ht="11.25">
      <c r="B312" s="208"/>
      <c r="C312" s="209"/>
      <c r="D312" s="191" t="s">
        <v>203</v>
      </c>
      <c r="E312" s="210" t="s">
        <v>20</v>
      </c>
      <c r="F312" s="211" t="s">
        <v>1867</v>
      </c>
      <c r="G312" s="209"/>
      <c r="H312" s="212">
        <v>0.45</v>
      </c>
      <c r="I312" s="213"/>
      <c r="J312" s="213"/>
      <c r="K312" s="209"/>
      <c r="L312" s="209"/>
      <c r="M312" s="214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7"/>
      <c r="AT312" s="218" t="s">
        <v>203</v>
      </c>
      <c r="AU312" s="218" t="s">
        <v>84</v>
      </c>
      <c r="AV312" s="14" t="s">
        <v>84</v>
      </c>
      <c r="AW312" s="14" t="s">
        <v>5</v>
      </c>
      <c r="AX312" s="14" t="s">
        <v>82</v>
      </c>
      <c r="AY312" s="218" t="s">
        <v>189</v>
      </c>
    </row>
    <row r="313" spans="1:65" s="2" customFormat="1" ht="24.2" customHeight="1">
      <c r="A313" s="35"/>
      <c r="B313" s="36"/>
      <c r="C313" s="177" t="s">
        <v>459</v>
      </c>
      <c r="D313" s="177" t="s">
        <v>192</v>
      </c>
      <c r="E313" s="178" t="s">
        <v>1442</v>
      </c>
      <c r="F313" s="179" t="s">
        <v>1443</v>
      </c>
      <c r="G313" s="180" t="s">
        <v>357</v>
      </c>
      <c r="H313" s="181">
        <v>0.3</v>
      </c>
      <c r="I313" s="182"/>
      <c r="J313" s="182"/>
      <c r="K313" s="183">
        <f>ROUND(P313*H313,2)</f>
        <v>0</v>
      </c>
      <c r="L313" s="179" t="s">
        <v>196</v>
      </c>
      <c r="M313" s="40"/>
      <c r="N313" s="184" t="s">
        <v>20</v>
      </c>
      <c r="O313" s="185" t="s">
        <v>43</v>
      </c>
      <c r="P313" s="186">
        <f>I313+J313</f>
        <v>0</v>
      </c>
      <c r="Q313" s="186">
        <f>ROUND(I313*H313,2)</f>
        <v>0</v>
      </c>
      <c r="R313" s="186">
        <f>ROUND(J313*H313,2)</f>
        <v>0</v>
      </c>
      <c r="S313" s="65"/>
      <c r="T313" s="187">
        <f>S313*H313</f>
        <v>0</v>
      </c>
      <c r="U313" s="187">
        <v>6.0000000000000002E-5</v>
      </c>
      <c r="V313" s="187">
        <f>U313*H313</f>
        <v>1.8E-5</v>
      </c>
      <c r="W313" s="187">
        <v>2E-3</v>
      </c>
      <c r="X313" s="188">
        <f>W313*H313</f>
        <v>5.9999999999999995E-4</v>
      </c>
      <c r="Y313" s="35"/>
      <c r="Z313" s="35"/>
      <c r="AA313" s="35"/>
      <c r="AB313" s="35"/>
      <c r="AC313" s="35"/>
      <c r="AD313" s="35"/>
      <c r="AE313" s="35"/>
      <c r="AR313" s="189" t="s">
        <v>197</v>
      </c>
      <c r="AT313" s="189" t="s">
        <v>192</v>
      </c>
      <c r="AU313" s="189" t="s">
        <v>84</v>
      </c>
      <c r="AY313" s="18" t="s">
        <v>189</v>
      </c>
      <c r="BE313" s="190">
        <f>IF(O313="základní",K313,0)</f>
        <v>0</v>
      </c>
      <c r="BF313" s="190">
        <f>IF(O313="snížená",K313,0)</f>
        <v>0</v>
      </c>
      <c r="BG313" s="190">
        <f>IF(O313="zákl. přenesená",K313,0)</f>
        <v>0</v>
      </c>
      <c r="BH313" s="190">
        <f>IF(O313="sníž. přenesená",K313,0)</f>
        <v>0</v>
      </c>
      <c r="BI313" s="190">
        <f>IF(O313="nulová",K313,0)</f>
        <v>0</v>
      </c>
      <c r="BJ313" s="18" t="s">
        <v>82</v>
      </c>
      <c r="BK313" s="190">
        <f>ROUND(P313*H313,2)</f>
        <v>0</v>
      </c>
      <c r="BL313" s="18" t="s">
        <v>197</v>
      </c>
      <c r="BM313" s="189" t="s">
        <v>2036</v>
      </c>
    </row>
    <row r="314" spans="1:65" s="2" customFormat="1" ht="11.25">
      <c r="A314" s="35"/>
      <c r="B314" s="36"/>
      <c r="C314" s="37"/>
      <c r="D314" s="191" t="s">
        <v>199</v>
      </c>
      <c r="E314" s="37"/>
      <c r="F314" s="192" t="s">
        <v>1445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199</v>
      </c>
      <c r="AU314" s="18" t="s">
        <v>84</v>
      </c>
    </row>
    <row r="315" spans="1:65" s="2" customFormat="1" ht="11.25">
      <c r="A315" s="35"/>
      <c r="B315" s="36"/>
      <c r="C315" s="37"/>
      <c r="D315" s="196" t="s">
        <v>201</v>
      </c>
      <c r="E315" s="37"/>
      <c r="F315" s="197" t="s">
        <v>1446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201</v>
      </c>
      <c r="AU315" s="18" t="s">
        <v>84</v>
      </c>
    </row>
    <row r="316" spans="1:65" s="14" customFormat="1" ht="11.25">
      <c r="B316" s="208"/>
      <c r="C316" s="209"/>
      <c r="D316" s="191" t="s">
        <v>203</v>
      </c>
      <c r="E316" s="210" t="s">
        <v>20</v>
      </c>
      <c r="F316" s="211" t="s">
        <v>1447</v>
      </c>
      <c r="G316" s="209"/>
      <c r="H316" s="212">
        <v>0.3</v>
      </c>
      <c r="I316" s="213"/>
      <c r="J316" s="213"/>
      <c r="K316" s="209"/>
      <c r="L316" s="209"/>
      <c r="M316" s="214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7"/>
      <c r="AT316" s="218" t="s">
        <v>203</v>
      </c>
      <c r="AU316" s="218" t="s">
        <v>84</v>
      </c>
      <c r="AV316" s="14" t="s">
        <v>84</v>
      </c>
      <c r="AW316" s="14" t="s">
        <v>5</v>
      </c>
      <c r="AX316" s="14" t="s">
        <v>82</v>
      </c>
      <c r="AY316" s="218" t="s">
        <v>189</v>
      </c>
    </row>
    <row r="317" spans="1:65" s="12" customFormat="1" ht="22.9" customHeight="1">
      <c r="B317" s="160"/>
      <c r="C317" s="161"/>
      <c r="D317" s="162" t="s">
        <v>73</v>
      </c>
      <c r="E317" s="175" t="s">
        <v>246</v>
      </c>
      <c r="F317" s="175" t="s">
        <v>247</v>
      </c>
      <c r="G317" s="161"/>
      <c r="H317" s="161"/>
      <c r="I317" s="164"/>
      <c r="J317" s="164"/>
      <c r="K317" s="176">
        <f>BK317</f>
        <v>0</v>
      </c>
      <c r="L317" s="161"/>
      <c r="M317" s="166"/>
      <c r="N317" s="167"/>
      <c r="O317" s="168"/>
      <c r="P317" s="168"/>
      <c r="Q317" s="169">
        <f>SUM(Q318:Q333)</f>
        <v>0</v>
      </c>
      <c r="R317" s="169">
        <f>SUM(R318:R333)</f>
        <v>0</v>
      </c>
      <c r="S317" s="168"/>
      <c r="T317" s="170">
        <f>SUM(T318:T333)</f>
        <v>0</v>
      </c>
      <c r="U317" s="168"/>
      <c r="V317" s="170">
        <f>SUM(V318:V333)</f>
        <v>0</v>
      </c>
      <c r="W317" s="168"/>
      <c r="X317" s="171">
        <f>SUM(X318:X333)</f>
        <v>0</v>
      </c>
      <c r="AR317" s="172" t="s">
        <v>82</v>
      </c>
      <c r="AT317" s="173" t="s">
        <v>73</v>
      </c>
      <c r="AU317" s="173" t="s">
        <v>82</v>
      </c>
      <c r="AY317" s="172" t="s">
        <v>189</v>
      </c>
      <c r="BK317" s="174">
        <f>SUM(BK318:BK333)</f>
        <v>0</v>
      </c>
    </row>
    <row r="318" spans="1:65" s="2" customFormat="1" ht="24.2" customHeight="1">
      <c r="A318" s="35"/>
      <c r="B318" s="36"/>
      <c r="C318" s="177" t="s">
        <v>463</v>
      </c>
      <c r="D318" s="177" t="s">
        <v>192</v>
      </c>
      <c r="E318" s="178" t="s">
        <v>249</v>
      </c>
      <c r="F318" s="179" t="s">
        <v>250</v>
      </c>
      <c r="G318" s="180" t="s">
        <v>251</v>
      </c>
      <c r="H318" s="181">
        <v>1E-3</v>
      </c>
      <c r="I318" s="182"/>
      <c r="J318" s="182"/>
      <c r="K318" s="183">
        <f>ROUND(P318*H318,2)</f>
        <v>0</v>
      </c>
      <c r="L318" s="179" t="s">
        <v>196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2037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253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1.25">
      <c r="A320" s="35"/>
      <c r="B320" s="36"/>
      <c r="C320" s="37"/>
      <c r="D320" s="196" t="s">
        <v>201</v>
      </c>
      <c r="E320" s="37"/>
      <c r="F320" s="197" t="s">
        <v>254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201</v>
      </c>
      <c r="AU320" s="18" t="s">
        <v>84</v>
      </c>
    </row>
    <row r="321" spans="1:65" s="2" customFormat="1" ht="24.2" customHeight="1">
      <c r="A321" s="35"/>
      <c r="B321" s="36"/>
      <c r="C321" s="177" t="s">
        <v>467</v>
      </c>
      <c r="D321" s="177" t="s">
        <v>192</v>
      </c>
      <c r="E321" s="178" t="s">
        <v>256</v>
      </c>
      <c r="F321" s="179" t="s">
        <v>257</v>
      </c>
      <c r="G321" s="180" t="s">
        <v>251</v>
      </c>
      <c r="H321" s="181">
        <v>1E-3</v>
      </c>
      <c r="I321" s="182"/>
      <c r="J321" s="182"/>
      <c r="K321" s="183">
        <f>ROUND(P321*H321,2)</f>
        <v>0</v>
      </c>
      <c r="L321" s="179" t="s">
        <v>196</v>
      </c>
      <c r="M321" s="40"/>
      <c r="N321" s="184" t="s">
        <v>20</v>
      </c>
      <c r="O321" s="185" t="s">
        <v>43</v>
      </c>
      <c r="P321" s="186">
        <f>I321+J321</f>
        <v>0</v>
      </c>
      <c r="Q321" s="186">
        <f>ROUND(I321*H321,2)</f>
        <v>0</v>
      </c>
      <c r="R321" s="186">
        <f>ROUND(J321*H321,2)</f>
        <v>0</v>
      </c>
      <c r="S321" s="65"/>
      <c r="T321" s="187">
        <f>S321*H321</f>
        <v>0</v>
      </c>
      <c r="U321" s="187">
        <v>0</v>
      </c>
      <c r="V321" s="187">
        <f>U321*H321</f>
        <v>0</v>
      </c>
      <c r="W321" s="187">
        <v>0</v>
      </c>
      <c r="X321" s="188">
        <f>W321*H321</f>
        <v>0</v>
      </c>
      <c r="Y321" s="35"/>
      <c r="Z321" s="35"/>
      <c r="AA321" s="35"/>
      <c r="AB321" s="35"/>
      <c r="AC321" s="35"/>
      <c r="AD321" s="35"/>
      <c r="AE321" s="35"/>
      <c r="AR321" s="189" t="s">
        <v>197</v>
      </c>
      <c r="AT321" s="189" t="s">
        <v>192</v>
      </c>
      <c r="AU321" s="189" t="s">
        <v>84</v>
      </c>
      <c r="AY321" s="18" t="s">
        <v>189</v>
      </c>
      <c r="BE321" s="190">
        <f>IF(O321="základní",K321,0)</f>
        <v>0</v>
      </c>
      <c r="BF321" s="190">
        <f>IF(O321="snížená",K321,0)</f>
        <v>0</v>
      </c>
      <c r="BG321" s="190">
        <f>IF(O321="zákl. přenesená",K321,0)</f>
        <v>0</v>
      </c>
      <c r="BH321" s="190">
        <f>IF(O321="sníž. přenesená",K321,0)</f>
        <v>0</v>
      </c>
      <c r="BI321" s="190">
        <f>IF(O321="nulová",K321,0)</f>
        <v>0</v>
      </c>
      <c r="BJ321" s="18" t="s">
        <v>82</v>
      </c>
      <c r="BK321" s="190">
        <f>ROUND(P321*H321,2)</f>
        <v>0</v>
      </c>
      <c r="BL321" s="18" t="s">
        <v>197</v>
      </c>
      <c r="BM321" s="189" t="s">
        <v>2038</v>
      </c>
    </row>
    <row r="322" spans="1:65" s="2" customFormat="1" ht="11.25">
      <c r="A322" s="35"/>
      <c r="B322" s="36"/>
      <c r="C322" s="37"/>
      <c r="D322" s="191" t="s">
        <v>199</v>
      </c>
      <c r="E322" s="37"/>
      <c r="F322" s="192" t="s">
        <v>259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199</v>
      </c>
      <c r="AU322" s="18" t="s">
        <v>84</v>
      </c>
    </row>
    <row r="323" spans="1:65" s="2" customFormat="1" ht="11.25">
      <c r="A323" s="35"/>
      <c r="B323" s="36"/>
      <c r="C323" s="37"/>
      <c r="D323" s="196" t="s">
        <v>201</v>
      </c>
      <c r="E323" s="37"/>
      <c r="F323" s="197" t="s">
        <v>260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201</v>
      </c>
      <c r="AU323" s="18" t="s">
        <v>84</v>
      </c>
    </row>
    <row r="324" spans="1:65" s="2" customFormat="1" ht="24.2" customHeight="1">
      <c r="A324" s="35"/>
      <c r="B324" s="36"/>
      <c r="C324" s="177" t="s">
        <v>474</v>
      </c>
      <c r="D324" s="177" t="s">
        <v>192</v>
      </c>
      <c r="E324" s="178" t="s">
        <v>261</v>
      </c>
      <c r="F324" s="179" t="s">
        <v>262</v>
      </c>
      <c r="G324" s="180" t="s">
        <v>251</v>
      </c>
      <c r="H324" s="181">
        <v>1E-3</v>
      </c>
      <c r="I324" s="182"/>
      <c r="J324" s="182"/>
      <c r="K324" s="183">
        <f>ROUND(P324*H324,2)</f>
        <v>0</v>
      </c>
      <c r="L324" s="179" t="s">
        <v>196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2039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264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11.25">
      <c r="A326" s="35"/>
      <c r="B326" s="36"/>
      <c r="C326" s="37"/>
      <c r="D326" s="196" t="s">
        <v>201</v>
      </c>
      <c r="E326" s="37"/>
      <c r="F326" s="197" t="s">
        <v>265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201</v>
      </c>
      <c r="AU326" s="18" t="s">
        <v>84</v>
      </c>
    </row>
    <row r="327" spans="1:65" s="2" customFormat="1" ht="24.2" customHeight="1">
      <c r="A327" s="35"/>
      <c r="B327" s="36"/>
      <c r="C327" s="177" t="s">
        <v>486</v>
      </c>
      <c r="D327" s="177" t="s">
        <v>192</v>
      </c>
      <c r="E327" s="178" t="s">
        <v>266</v>
      </c>
      <c r="F327" s="179" t="s">
        <v>267</v>
      </c>
      <c r="G327" s="180" t="s">
        <v>251</v>
      </c>
      <c r="H327" s="181">
        <v>6.0000000000000001E-3</v>
      </c>
      <c r="I327" s="182"/>
      <c r="J327" s="182"/>
      <c r="K327" s="183">
        <f>ROUND(P327*H327,2)</f>
        <v>0</v>
      </c>
      <c r="L327" s="179" t="s">
        <v>196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2040</v>
      </c>
    </row>
    <row r="328" spans="1:65" s="2" customFormat="1" ht="19.5">
      <c r="A328" s="35"/>
      <c r="B328" s="36"/>
      <c r="C328" s="37"/>
      <c r="D328" s="191" t="s">
        <v>199</v>
      </c>
      <c r="E328" s="37"/>
      <c r="F328" s="192" t="s">
        <v>269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1.25">
      <c r="A329" s="35"/>
      <c r="B329" s="36"/>
      <c r="C329" s="37"/>
      <c r="D329" s="196" t="s">
        <v>201</v>
      </c>
      <c r="E329" s="37"/>
      <c r="F329" s="197" t="s">
        <v>270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201</v>
      </c>
      <c r="AU329" s="18" t="s">
        <v>84</v>
      </c>
    </row>
    <row r="330" spans="1:65" s="14" customFormat="1" ht="11.25">
      <c r="B330" s="208"/>
      <c r="C330" s="209"/>
      <c r="D330" s="191" t="s">
        <v>203</v>
      </c>
      <c r="E330" s="210" t="s">
        <v>20</v>
      </c>
      <c r="F330" s="211" t="s">
        <v>1873</v>
      </c>
      <c r="G330" s="209"/>
      <c r="H330" s="212">
        <v>6.0000000000000001E-3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203</v>
      </c>
      <c r="AU330" s="218" t="s">
        <v>84</v>
      </c>
      <c r="AV330" s="14" t="s">
        <v>84</v>
      </c>
      <c r="AW330" s="14" t="s">
        <v>5</v>
      </c>
      <c r="AX330" s="14" t="s">
        <v>82</v>
      </c>
      <c r="AY330" s="218" t="s">
        <v>189</v>
      </c>
    </row>
    <row r="331" spans="1:65" s="2" customFormat="1" ht="24">
      <c r="A331" s="35"/>
      <c r="B331" s="36"/>
      <c r="C331" s="177" t="s">
        <v>496</v>
      </c>
      <c r="D331" s="177" t="s">
        <v>192</v>
      </c>
      <c r="E331" s="178" t="s">
        <v>1453</v>
      </c>
      <c r="F331" s="179" t="s">
        <v>1454</v>
      </c>
      <c r="G331" s="180" t="s">
        <v>251</v>
      </c>
      <c r="H331" s="181">
        <v>1E-3</v>
      </c>
      <c r="I331" s="182"/>
      <c r="J331" s="182"/>
      <c r="K331" s="183">
        <f>ROUND(P331*H331,2)</f>
        <v>0</v>
      </c>
      <c r="L331" s="179" t="s">
        <v>196</v>
      </c>
      <c r="M331" s="40"/>
      <c r="N331" s="184" t="s">
        <v>20</v>
      </c>
      <c r="O331" s="185" t="s">
        <v>43</v>
      </c>
      <c r="P331" s="186">
        <f>I331+J331</f>
        <v>0</v>
      </c>
      <c r="Q331" s="186">
        <f>ROUND(I331*H331,2)</f>
        <v>0</v>
      </c>
      <c r="R331" s="186">
        <f>ROUND(J331*H331,2)</f>
        <v>0</v>
      </c>
      <c r="S331" s="65"/>
      <c r="T331" s="187">
        <f>S331*H331</f>
        <v>0</v>
      </c>
      <c r="U331" s="187">
        <v>0</v>
      </c>
      <c r="V331" s="187">
        <f>U331*H331</f>
        <v>0</v>
      </c>
      <c r="W331" s="187">
        <v>0</v>
      </c>
      <c r="X331" s="188">
        <f>W331*H331</f>
        <v>0</v>
      </c>
      <c r="Y331" s="35"/>
      <c r="Z331" s="35"/>
      <c r="AA331" s="35"/>
      <c r="AB331" s="35"/>
      <c r="AC331" s="35"/>
      <c r="AD331" s="35"/>
      <c r="AE331" s="35"/>
      <c r="AR331" s="189" t="s">
        <v>197</v>
      </c>
      <c r="AT331" s="189" t="s">
        <v>192</v>
      </c>
      <c r="AU331" s="189" t="s">
        <v>84</v>
      </c>
      <c r="AY331" s="18" t="s">
        <v>189</v>
      </c>
      <c r="BE331" s="190">
        <f>IF(O331="základní",K331,0)</f>
        <v>0</v>
      </c>
      <c r="BF331" s="190">
        <f>IF(O331="snížená",K331,0)</f>
        <v>0</v>
      </c>
      <c r="BG331" s="190">
        <f>IF(O331="zákl. přenesená",K331,0)</f>
        <v>0</v>
      </c>
      <c r="BH331" s="190">
        <f>IF(O331="sníž. přenesená",K331,0)</f>
        <v>0</v>
      </c>
      <c r="BI331" s="190">
        <f>IF(O331="nulová",K331,0)</f>
        <v>0</v>
      </c>
      <c r="BJ331" s="18" t="s">
        <v>82</v>
      </c>
      <c r="BK331" s="190">
        <f>ROUND(P331*H331,2)</f>
        <v>0</v>
      </c>
      <c r="BL331" s="18" t="s">
        <v>197</v>
      </c>
      <c r="BM331" s="189" t="s">
        <v>2041</v>
      </c>
    </row>
    <row r="332" spans="1:65" s="2" customFormat="1" ht="11.25">
      <c r="A332" s="35"/>
      <c r="B332" s="36"/>
      <c r="C332" s="37"/>
      <c r="D332" s="191" t="s">
        <v>199</v>
      </c>
      <c r="E332" s="37"/>
      <c r="F332" s="192" t="s">
        <v>1456</v>
      </c>
      <c r="G332" s="37"/>
      <c r="H332" s="37"/>
      <c r="I332" s="193"/>
      <c r="J332" s="193"/>
      <c r="K332" s="37"/>
      <c r="L332" s="37"/>
      <c r="M332" s="40"/>
      <c r="N332" s="194"/>
      <c r="O332" s="195"/>
      <c r="P332" s="65"/>
      <c r="Q332" s="65"/>
      <c r="R332" s="65"/>
      <c r="S332" s="65"/>
      <c r="T332" s="65"/>
      <c r="U332" s="65"/>
      <c r="V332" s="65"/>
      <c r="W332" s="65"/>
      <c r="X332" s="66"/>
      <c r="Y332" s="35"/>
      <c r="Z332" s="35"/>
      <c r="AA332" s="35"/>
      <c r="AB332" s="35"/>
      <c r="AC332" s="35"/>
      <c r="AD332" s="35"/>
      <c r="AE332" s="35"/>
      <c r="AT332" s="18" t="s">
        <v>199</v>
      </c>
      <c r="AU332" s="18" t="s">
        <v>84</v>
      </c>
    </row>
    <row r="333" spans="1:65" s="2" customFormat="1" ht="11.25">
      <c r="A333" s="35"/>
      <c r="B333" s="36"/>
      <c r="C333" s="37"/>
      <c r="D333" s="196" t="s">
        <v>201</v>
      </c>
      <c r="E333" s="37"/>
      <c r="F333" s="197" t="s">
        <v>1457</v>
      </c>
      <c r="G333" s="37"/>
      <c r="H333" s="37"/>
      <c r="I333" s="193"/>
      <c r="J333" s="193"/>
      <c r="K333" s="37"/>
      <c r="L333" s="37"/>
      <c r="M333" s="40"/>
      <c r="N333" s="194"/>
      <c r="O333" s="195"/>
      <c r="P333" s="65"/>
      <c r="Q333" s="65"/>
      <c r="R333" s="65"/>
      <c r="S333" s="65"/>
      <c r="T333" s="65"/>
      <c r="U333" s="65"/>
      <c r="V333" s="65"/>
      <c r="W333" s="65"/>
      <c r="X333" s="66"/>
      <c r="Y333" s="35"/>
      <c r="Z333" s="35"/>
      <c r="AA333" s="35"/>
      <c r="AB333" s="35"/>
      <c r="AC333" s="35"/>
      <c r="AD333" s="35"/>
      <c r="AE333" s="35"/>
      <c r="AT333" s="18" t="s">
        <v>201</v>
      </c>
      <c r="AU333" s="18" t="s">
        <v>84</v>
      </c>
    </row>
    <row r="334" spans="1:65" s="12" customFormat="1" ht="25.9" customHeight="1">
      <c r="B334" s="160"/>
      <c r="C334" s="161"/>
      <c r="D334" s="162" t="s">
        <v>73</v>
      </c>
      <c r="E334" s="163" t="s">
        <v>318</v>
      </c>
      <c r="F334" s="163" t="s">
        <v>1458</v>
      </c>
      <c r="G334" s="161"/>
      <c r="H334" s="161"/>
      <c r="I334" s="164"/>
      <c r="J334" s="164"/>
      <c r="K334" s="165">
        <f>BK334</f>
        <v>0</v>
      </c>
      <c r="L334" s="161"/>
      <c r="M334" s="166"/>
      <c r="N334" s="167"/>
      <c r="O334" s="168"/>
      <c r="P334" s="168"/>
      <c r="Q334" s="169">
        <f>Q335</f>
        <v>0</v>
      </c>
      <c r="R334" s="169">
        <f>R335</f>
        <v>0</v>
      </c>
      <c r="S334" s="168"/>
      <c r="T334" s="170">
        <f>T335</f>
        <v>0</v>
      </c>
      <c r="U334" s="168"/>
      <c r="V334" s="170">
        <f>V335</f>
        <v>1.338E-2</v>
      </c>
      <c r="W334" s="168"/>
      <c r="X334" s="171">
        <f>X335</f>
        <v>0.16</v>
      </c>
      <c r="AR334" s="172" t="s">
        <v>222</v>
      </c>
      <c r="AT334" s="173" t="s">
        <v>73</v>
      </c>
      <c r="AU334" s="173" t="s">
        <v>74</v>
      </c>
      <c r="AY334" s="172" t="s">
        <v>189</v>
      </c>
      <c r="BK334" s="174">
        <f>BK335</f>
        <v>0</v>
      </c>
    </row>
    <row r="335" spans="1:65" s="12" customFormat="1" ht="22.9" customHeight="1">
      <c r="B335" s="160"/>
      <c r="C335" s="161"/>
      <c r="D335" s="162" t="s">
        <v>73</v>
      </c>
      <c r="E335" s="175" t="s">
        <v>1459</v>
      </c>
      <c r="F335" s="175" t="s">
        <v>1460</v>
      </c>
      <c r="G335" s="161"/>
      <c r="H335" s="161"/>
      <c r="I335" s="164"/>
      <c r="J335" s="164"/>
      <c r="K335" s="176">
        <f>BK335</f>
        <v>0</v>
      </c>
      <c r="L335" s="161"/>
      <c r="M335" s="166"/>
      <c r="N335" s="167"/>
      <c r="O335" s="168"/>
      <c r="P335" s="168"/>
      <c r="Q335" s="169">
        <f>SUM(Q336:Q373)</f>
        <v>0</v>
      </c>
      <c r="R335" s="169">
        <f>SUM(R336:R373)</f>
        <v>0</v>
      </c>
      <c r="S335" s="168"/>
      <c r="T335" s="170">
        <f>SUM(T336:T373)</f>
        <v>0</v>
      </c>
      <c r="U335" s="168"/>
      <c r="V335" s="170">
        <f>SUM(V336:V373)</f>
        <v>1.338E-2</v>
      </c>
      <c r="W335" s="168"/>
      <c r="X335" s="171">
        <f>SUM(X336:X373)</f>
        <v>0.16</v>
      </c>
      <c r="AR335" s="172" t="s">
        <v>222</v>
      </c>
      <c r="AT335" s="173" t="s">
        <v>73</v>
      </c>
      <c r="AU335" s="173" t="s">
        <v>82</v>
      </c>
      <c r="AY335" s="172" t="s">
        <v>189</v>
      </c>
      <c r="BK335" s="174">
        <f>SUM(BK336:BK373)</f>
        <v>0</v>
      </c>
    </row>
    <row r="336" spans="1:65" s="2" customFormat="1" ht="24.2" customHeight="1">
      <c r="A336" s="35"/>
      <c r="B336" s="36"/>
      <c r="C336" s="177" t="s">
        <v>504</v>
      </c>
      <c r="D336" s="177" t="s">
        <v>192</v>
      </c>
      <c r="E336" s="178" t="s">
        <v>1462</v>
      </c>
      <c r="F336" s="179" t="s">
        <v>1463</v>
      </c>
      <c r="G336" s="180" t="s">
        <v>357</v>
      </c>
      <c r="H336" s="181">
        <v>30</v>
      </c>
      <c r="I336" s="182"/>
      <c r="J336" s="182"/>
      <c r="K336" s="183">
        <f>ROUND(P336*H336,2)</f>
        <v>0</v>
      </c>
      <c r="L336" s="179" t="s">
        <v>196</v>
      </c>
      <c r="M336" s="40"/>
      <c r="N336" s="184" t="s">
        <v>20</v>
      </c>
      <c r="O336" s="185" t="s">
        <v>43</v>
      </c>
      <c r="P336" s="186">
        <f>I336+J336</f>
        <v>0</v>
      </c>
      <c r="Q336" s="186">
        <f>ROUND(I336*H336,2)</f>
        <v>0</v>
      </c>
      <c r="R336" s="186">
        <f>ROUND(J336*H336,2)</f>
        <v>0</v>
      </c>
      <c r="S336" s="65"/>
      <c r="T336" s="187">
        <f>S336*H336</f>
        <v>0</v>
      </c>
      <c r="U336" s="187">
        <v>1.4999999999999999E-4</v>
      </c>
      <c r="V336" s="187">
        <f>U336*H336</f>
        <v>4.4999999999999997E-3</v>
      </c>
      <c r="W336" s="187">
        <v>0</v>
      </c>
      <c r="X336" s="188">
        <f>W336*H336</f>
        <v>0</v>
      </c>
      <c r="Y336" s="35"/>
      <c r="Z336" s="35"/>
      <c r="AA336" s="35"/>
      <c r="AB336" s="35"/>
      <c r="AC336" s="35"/>
      <c r="AD336" s="35"/>
      <c r="AE336" s="35"/>
      <c r="AR336" s="189" t="s">
        <v>1464</v>
      </c>
      <c r="AT336" s="189" t="s">
        <v>192</v>
      </c>
      <c r="AU336" s="189" t="s">
        <v>84</v>
      </c>
      <c r="AY336" s="18" t="s">
        <v>189</v>
      </c>
      <c r="BE336" s="190">
        <f>IF(O336="základní",K336,0)</f>
        <v>0</v>
      </c>
      <c r="BF336" s="190">
        <f>IF(O336="snížená",K336,0)</f>
        <v>0</v>
      </c>
      <c r="BG336" s="190">
        <f>IF(O336="zákl. přenesená",K336,0)</f>
        <v>0</v>
      </c>
      <c r="BH336" s="190">
        <f>IF(O336="sníž. přenesená",K336,0)</f>
        <v>0</v>
      </c>
      <c r="BI336" s="190">
        <f>IF(O336="nulová",K336,0)</f>
        <v>0</v>
      </c>
      <c r="BJ336" s="18" t="s">
        <v>82</v>
      </c>
      <c r="BK336" s="190">
        <f>ROUND(P336*H336,2)</f>
        <v>0</v>
      </c>
      <c r="BL336" s="18" t="s">
        <v>1464</v>
      </c>
      <c r="BM336" s="189" t="s">
        <v>2042</v>
      </c>
    </row>
    <row r="337" spans="1:65" s="2" customFormat="1" ht="11.25">
      <c r="A337" s="35"/>
      <c r="B337" s="36"/>
      <c r="C337" s="37"/>
      <c r="D337" s="191" t="s">
        <v>199</v>
      </c>
      <c r="E337" s="37"/>
      <c r="F337" s="192" t="s">
        <v>1466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199</v>
      </c>
      <c r="AU337" s="18" t="s">
        <v>84</v>
      </c>
    </row>
    <row r="338" spans="1:65" s="2" customFormat="1" ht="11.25">
      <c r="A338" s="35"/>
      <c r="B338" s="36"/>
      <c r="C338" s="37"/>
      <c r="D338" s="196" t="s">
        <v>201</v>
      </c>
      <c r="E338" s="37"/>
      <c r="F338" s="197" t="s">
        <v>1772</v>
      </c>
      <c r="G338" s="37"/>
      <c r="H338" s="37"/>
      <c r="I338" s="193"/>
      <c r="J338" s="193"/>
      <c r="K338" s="37"/>
      <c r="L338" s="37"/>
      <c r="M338" s="40"/>
      <c r="N338" s="194"/>
      <c r="O338" s="195"/>
      <c r="P338" s="65"/>
      <c r="Q338" s="65"/>
      <c r="R338" s="65"/>
      <c r="S338" s="65"/>
      <c r="T338" s="65"/>
      <c r="U338" s="65"/>
      <c r="V338" s="65"/>
      <c r="W338" s="65"/>
      <c r="X338" s="66"/>
      <c r="Y338" s="35"/>
      <c r="Z338" s="35"/>
      <c r="AA338" s="35"/>
      <c r="AB338" s="35"/>
      <c r="AC338" s="35"/>
      <c r="AD338" s="35"/>
      <c r="AE338" s="35"/>
      <c r="AT338" s="18" t="s">
        <v>201</v>
      </c>
      <c r="AU338" s="18" t="s">
        <v>84</v>
      </c>
    </row>
    <row r="339" spans="1:65" s="2" customFormat="1" ht="24.2" customHeight="1">
      <c r="A339" s="35"/>
      <c r="B339" s="36"/>
      <c r="C339" s="177" t="s">
        <v>509</v>
      </c>
      <c r="D339" s="177" t="s">
        <v>192</v>
      </c>
      <c r="E339" s="178" t="s">
        <v>1475</v>
      </c>
      <c r="F339" s="179" t="s">
        <v>1476</v>
      </c>
      <c r="G339" s="180" t="s">
        <v>357</v>
      </c>
      <c r="H339" s="181">
        <v>14</v>
      </c>
      <c r="I339" s="182"/>
      <c r="J339" s="182"/>
      <c r="K339" s="183">
        <f>ROUND(P339*H339,2)</f>
        <v>0</v>
      </c>
      <c r="L339" s="179" t="s">
        <v>196</v>
      </c>
      <c r="M339" s="40"/>
      <c r="N339" s="184" t="s">
        <v>20</v>
      </c>
      <c r="O339" s="185" t="s">
        <v>43</v>
      </c>
      <c r="P339" s="186">
        <f>I339+J339</f>
        <v>0</v>
      </c>
      <c r="Q339" s="186">
        <f>ROUND(I339*H339,2)</f>
        <v>0</v>
      </c>
      <c r="R339" s="186">
        <f>ROUND(J339*H339,2)</f>
        <v>0</v>
      </c>
      <c r="S339" s="65"/>
      <c r="T339" s="187">
        <f>S339*H339</f>
        <v>0</v>
      </c>
      <c r="U339" s="187">
        <v>4.2000000000000002E-4</v>
      </c>
      <c r="V339" s="187">
        <f>U339*H339</f>
        <v>5.8799999999999998E-3</v>
      </c>
      <c r="W339" s="187">
        <v>0</v>
      </c>
      <c r="X339" s="188">
        <f>W339*H339</f>
        <v>0</v>
      </c>
      <c r="Y339" s="35"/>
      <c r="Z339" s="35"/>
      <c r="AA339" s="35"/>
      <c r="AB339" s="35"/>
      <c r="AC339" s="35"/>
      <c r="AD339" s="35"/>
      <c r="AE339" s="35"/>
      <c r="AR339" s="189" t="s">
        <v>1464</v>
      </c>
      <c r="AT339" s="189" t="s">
        <v>192</v>
      </c>
      <c r="AU339" s="189" t="s">
        <v>84</v>
      </c>
      <c r="AY339" s="18" t="s">
        <v>189</v>
      </c>
      <c r="BE339" s="190">
        <f>IF(O339="základní",K339,0)</f>
        <v>0</v>
      </c>
      <c r="BF339" s="190">
        <f>IF(O339="snížená",K339,0)</f>
        <v>0</v>
      </c>
      <c r="BG339" s="190">
        <f>IF(O339="zákl. přenesená",K339,0)</f>
        <v>0</v>
      </c>
      <c r="BH339" s="190">
        <f>IF(O339="sníž. přenesená",K339,0)</f>
        <v>0</v>
      </c>
      <c r="BI339" s="190">
        <f>IF(O339="nulová",K339,0)</f>
        <v>0</v>
      </c>
      <c r="BJ339" s="18" t="s">
        <v>82</v>
      </c>
      <c r="BK339" s="190">
        <f>ROUND(P339*H339,2)</f>
        <v>0</v>
      </c>
      <c r="BL339" s="18" t="s">
        <v>1464</v>
      </c>
      <c r="BM339" s="189" t="s">
        <v>2043</v>
      </c>
    </row>
    <row r="340" spans="1:65" s="2" customFormat="1" ht="11.25">
      <c r="A340" s="35"/>
      <c r="B340" s="36"/>
      <c r="C340" s="37"/>
      <c r="D340" s="191" t="s">
        <v>199</v>
      </c>
      <c r="E340" s="37"/>
      <c r="F340" s="192" t="s">
        <v>1478</v>
      </c>
      <c r="G340" s="37"/>
      <c r="H340" s="37"/>
      <c r="I340" s="193"/>
      <c r="J340" s="193"/>
      <c r="K340" s="37"/>
      <c r="L340" s="37"/>
      <c r="M340" s="40"/>
      <c r="N340" s="194"/>
      <c r="O340" s="195"/>
      <c r="P340" s="65"/>
      <c r="Q340" s="65"/>
      <c r="R340" s="65"/>
      <c r="S340" s="65"/>
      <c r="T340" s="65"/>
      <c r="U340" s="65"/>
      <c r="V340" s="65"/>
      <c r="W340" s="65"/>
      <c r="X340" s="66"/>
      <c r="Y340" s="35"/>
      <c r="Z340" s="35"/>
      <c r="AA340" s="35"/>
      <c r="AB340" s="35"/>
      <c r="AC340" s="35"/>
      <c r="AD340" s="35"/>
      <c r="AE340" s="35"/>
      <c r="AT340" s="18" t="s">
        <v>199</v>
      </c>
      <c r="AU340" s="18" t="s">
        <v>84</v>
      </c>
    </row>
    <row r="341" spans="1:65" s="2" customFormat="1" ht="11.25">
      <c r="A341" s="35"/>
      <c r="B341" s="36"/>
      <c r="C341" s="37"/>
      <c r="D341" s="196" t="s">
        <v>201</v>
      </c>
      <c r="E341" s="37"/>
      <c r="F341" s="197" t="s">
        <v>1787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201</v>
      </c>
      <c r="AU341" s="18" t="s">
        <v>84</v>
      </c>
    </row>
    <row r="342" spans="1:65" s="2" customFormat="1" ht="24">
      <c r="A342" s="35"/>
      <c r="B342" s="36"/>
      <c r="C342" s="177" t="s">
        <v>516</v>
      </c>
      <c r="D342" s="177" t="s">
        <v>192</v>
      </c>
      <c r="E342" s="178" t="s">
        <v>1481</v>
      </c>
      <c r="F342" s="179" t="s">
        <v>1482</v>
      </c>
      <c r="G342" s="180" t="s">
        <v>357</v>
      </c>
      <c r="H342" s="181">
        <v>5</v>
      </c>
      <c r="I342" s="182"/>
      <c r="J342" s="182"/>
      <c r="K342" s="183">
        <f>ROUND(P342*H342,2)</f>
        <v>0</v>
      </c>
      <c r="L342" s="179" t="s">
        <v>196</v>
      </c>
      <c r="M342" s="40"/>
      <c r="N342" s="184" t="s">
        <v>20</v>
      </c>
      <c r="O342" s="185" t="s">
        <v>43</v>
      </c>
      <c r="P342" s="186">
        <f>I342+J342</f>
        <v>0</v>
      </c>
      <c r="Q342" s="186">
        <f>ROUND(I342*H342,2)</f>
        <v>0</v>
      </c>
      <c r="R342" s="186">
        <f>ROUND(J342*H342,2)</f>
        <v>0</v>
      </c>
      <c r="S342" s="65"/>
      <c r="T342" s="187">
        <f>S342*H342</f>
        <v>0</v>
      </c>
      <c r="U342" s="187">
        <v>5.9999999999999995E-4</v>
      </c>
      <c r="V342" s="187">
        <f>U342*H342</f>
        <v>2.9999999999999996E-3</v>
      </c>
      <c r="W342" s="187">
        <v>0</v>
      </c>
      <c r="X342" s="188">
        <f>W342*H342</f>
        <v>0</v>
      </c>
      <c r="Y342" s="35"/>
      <c r="Z342" s="35"/>
      <c r="AA342" s="35"/>
      <c r="AB342" s="35"/>
      <c r="AC342" s="35"/>
      <c r="AD342" s="35"/>
      <c r="AE342" s="35"/>
      <c r="AR342" s="189" t="s">
        <v>1464</v>
      </c>
      <c r="AT342" s="189" t="s">
        <v>192</v>
      </c>
      <c r="AU342" s="189" t="s">
        <v>84</v>
      </c>
      <c r="AY342" s="18" t="s">
        <v>189</v>
      </c>
      <c r="BE342" s="190">
        <f>IF(O342="základní",K342,0)</f>
        <v>0</v>
      </c>
      <c r="BF342" s="190">
        <f>IF(O342="snížená",K342,0)</f>
        <v>0</v>
      </c>
      <c r="BG342" s="190">
        <f>IF(O342="zákl. přenesená",K342,0)</f>
        <v>0</v>
      </c>
      <c r="BH342" s="190">
        <f>IF(O342="sníž. přenesená",K342,0)</f>
        <v>0</v>
      </c>
      <c r="BI342" s="190">
        <f>IF(O342="nulová",K342,0)</f>
        <v>0</v>
      </c>
      <c r="BJ342" s="18" t="s">
        <v>82</v>
      </c>
      <c r="BK342" s="190">
        <f>ROUND(P342*H342,2)</f>
        <v>0</v>
      </c>
      <c r="BL342" s="18" t="s">
        <v>1464</v>
      </c>
      <c r="BM342" s="189" t="s">
        <v>2044</v>
      </c>
    </row>
    <row r="343" spans="1:65" s="2" customFormat="1" ht="11.25">
      <c r="A343" s="35"/>
      <c r="B343" s="36"/>
      <c r="C343" s="37"/>
      <c r="D343" s="191" t="s">
        <v>199</v>
      </c>
      <c r="E343" s="37"/>
      <c r="F343" s="192" t="s">
        <v>1484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199</v>
      </c>
      <c r="AU343" s="18" t="s">
        <v>84</v>
      </c>
    </row>
    <row r="344" spans="1:65" s="2" customFormat="1" ht="11.25">
      <c r="A344" s="35"/>
      <c r="B344" s="36"/>
      <c r="C344" s="37"/>
      <c r="D344" s="196" t="s">
        <v>201</v>
      </c>
      <c r="E344" s="37"/>
      <c r="F344" s="197" t="s">
        <v>1789</v>
      </c>
      <c r="G344" s="37"/>
      <c r="H344" s="37"/>
      <c r="I344" s="193"/>
      <c r="J344" s="193"/>
      <c r="K344" s="37"/>
      <c r="L344" s="37"/>
      <c r="M344" s="40"/>
      <c r="N344" s="194"/>
      <c r="O344" s="195"/>
      <c r="P344" s="65"/>
      <c r="Q344" s="65"/>
      <c r="R344" s="65"/>
      <c r="S344" s="65"/>
      <c r="T344" s="65"/>
      <c r="U344" s="65"/>
      <c r="V344" s="65"/>
      <c r="W344" s="65"/>
      <c r="X344" s="66"/>
      <c r="Y344" s="35"/>
      <c r="Z344" s="35"/>
      <c r="AA344" s="35"/>
      <c r="AB344" s="35"/>
      <c r="AC344" s="35"/>
      <c r="AD344" s="35"/>
      <c r="AE344" s="35"/>
      <c r="AT344" s="18" t="s">
        <v>201</v>
      </c>
      <c r="AU344" s="18" t="s">
        <v>84</v>
      </c>
    </row>
    <row r="345" spans="1:65" s="2" customFormat="1" ht="24.2" customHeight="1">
      <c r="A345" s="35"/>
      <c r="B345" s="36"/>
      <c r="C345" s="177" t="s">
        <v>521</v>
      </c>
      <c r="D345" s="177" t="s">
        <v>192</v>
      </c>
      <c r="E345" s="178" t="s">
        <v>1487</v>
      </c>
      <c r="F345" s="179" t="s">
        <v>1488</v>
      </c>
      <c r="G345" s="180" t="s">
        <v>357</v>
      </c>
      <c r="H345" s="181">
        <v>30</v>
      </c>
      <c r="I345" s="182"/>
      <c r="J345" s="182"/>
      <c r="K345" s="183">
        <f>ROUND(P345*H345,2)</f>
        <v>0</v>
      </c>
      <c r="L345" s="179" t="s">
        <v>196</v>
      </c>
      <c r="M345" s="40"/>
      <c r="N345" s="184" t="s">
        <v>20</v>
      </c>
      <c r="O345" s="185" t="s">
        <v>43</v>
      </c>
      <c r="P345" s="186">
        <f>I345+J345</f>
        <v>0</v>
      </c>
      <c r="Q345" s="186">
        <f>ROUND(I345*H345,2)</f>
        <v>0</v>
      </c>
      <c r="R345" s="186">
        <f>ROUND(J345*H345,2)</f>
        <v>0</v>
      </c>
      <c r="S345" s="65"/>
      <c r="T345" s="187">
        <f>S345*H345</f>
        <v>0</v>
      </c>
      <c r="U345" s="187">
        <v>0</v>
      </c>
      <c r="V345" s="187">
        <f>U345*H345</f>
        <v>0</v>
      </c>
      <c r="W345" s="187">
        <v>2E-3</v>
      </c>
      <c r="X345" s="188">
        <f>W345*H345</f>
        <v>0.06</v>
      </c>
      <c r="Y345" s="35"/>
      <c r="Z345" s="35"/>
      <c r="AA345" s="35"/>
      <c r="AB345" s="35"/>
      <c r="AC345" s="35"/>
      <c r="AD345" s="35"/>
      <c r="AE345" s="35"/>
      <c r="AR345" s="189" t="s">
        <v>1464</v>
      </c>
      <c r="AT345" s="189" t="s">
        <v>192</v>
      </c>
      <c r="AU345" s="189" t="s">
        <v>84</v>
      </c>
      <c r="AY345" s="18" t="s">
        <v>189</v>
      </c>
      <c r="BE345" s="190">
        <f>IF(O345="základní",K345,0)</f>
        <v>0</v>
      </c>
      <c r="BF345" s="190">
        <f>IF(O345="snížená",K345,0)</f>
        <v>0</v>
      </c>
      <c r="BG345" s="190">
        <f>IF(O345="zákl. přenesená",K345,0)</f>
        <v>0</v>
      </c>
      <c r="BH345" s="190">
        <f>IF(O345="sníž. přenesená",K345,0)</f>
        <v>0</v>
      </c>
      <c r="BI345" s="190">
        <f>IF(O345="nulová",K345,0)</f>
        <v>0</v>
      </c>
      <c r="BJ345" s="18" t="s">
        <v>82</v>
      </c>
      <c r="BK345" s="190">
        <f>ROUND(P345*H345,2)</f>
        <v>0</v>
      </c>
      <c r="BL345" s="18" t="s">
        <v>1464</v>
      </c>
      <c r="BM345" s="189" t="s">
        <v>2045</v>
      </c>
    </row>
    <row r="346" spans="1:65" s="2" customFormat="1" ht="11.25">
      <c r="A346" s="35"/>
      <c r="B346" s="36"/>
      <c r="C346" s="37"/>
      <c r="D346" s="191" t="s">
        <v>199</v>
      </c>
      <c r="E346" s="37"/>
      <c r="F346" s="192" t="s">
        <v>1490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199</v>
      </c>
      <c r="AU346" s="18" t="s">
        <v>84</v>
      </c>
    </row>
    <row r="347" spans="1:65" s="2" customFormat="1" ht="11.25">
      <c r="A347" s="35"/>
      <c r="B347" s="36"/>
      <c r="C347" s="37"/>
      <c r="D347" s="196" t="s">
        <v>201</v>
      </c>
      <c r="E347" s="37"/>
      <c r="F347" s="197" t="s">
        <v>1809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201</v>
      </c>
      <c r="AU347" s="18" t="s">
        <v>84</v>
      </c>
    </row>
    <row r="348" spans="1:65" s="2" customFormat="1" ht="24.2" customHeight="1">
      <c r="A348" s="35"/>
      <c r="B348" s="36"/>
      <c r="C348" s="177" t="s">
        <v>527</v>
      </c>
      <c r="D348" s="177" t="s">
        <v>192</v>
      </c>
      <c r="E348" s="178" t="s">
        <v>1498</v>
      </c>
      <c r="F348" s="179" t="s">
        <v>1499</v>
      </c>
      <c r="G348" s="180" t="s">
        <v>357</v>
      </c>
      <c r="H348" s="181">
        <v>14</v>
      </c>
      <c r="I348" s="182"/>
      <c r="J348" s="182"/>
      <c r="K348" s="183">
        <f>ROUND(P348*H348,2)</f>
        <v>0</v>
      </c>
      <c r="L348" s="179" t="s">
        <v>196</v>
      </c>
      <c r="M348" s="40"/>
      <c r="N348" s="184" t="s">
        <v>20</v>
      </c>
      <c r="O348" s="185" t="s">
        <v>43</v>
      </c>
      <c r="P348" s="186">
        <f>I348+J348</f>
        <v>0</v>
      </c>
      <c r="Q348" s="186">
        <f>ROUND(I348*H348,2)</f>
        <v>0</v>
      </c>
      <c r="R348" s="186">
        <f>ROUND(J348*H348,2)</f>
        <v>0</v>
      </c>
      <c r="S348" s="65"/>
      <c r="T348" s="187">
        <f>S348*H348</f>
        <v>0</v>
      </c>
      <c r="U348" s="187">
        <v>0</v>
      </c>
      <c r="V348" s="187">
        <f>U348*H348</f>
        <v>0</v>
      </c>
      <c r="W348" s="187">
        <v>5.0000000000000001E-3</v>
      </c>
      <c r="X348" s="188">
        <f>W348*H348</f>
        <v>7.0000000000000007E-2</v>
      </c>
      <c r="Y348" s="35"/>
      <c r="Z348" s="35"/>
      <c r="AA348" s="35"/>
      <c r="AB348" s="35"/>
      <c r="AC348" s="35"/>
      <c r="AD348" s="35"/>
      <c r="AE348" s="35"/>
      <c r="AR348" s="189" t="s">
        <v>1464</v>
      </c>
      <c r="AT348" s="189" t="s">
        <v>192</v>
      </c>
      <c r="AU348" s="189" t="s">
        <v>84</v>
      </c>
      <c r="AY348" s="18" t="s">
        <v>189</v>
      </c>
      <c r="BE348" s="190">
        <f>IF(O348="základní",K348,0)</f>
        <v>0</v>
      </c>
      <c r="BF348" s="190">
        <f>IF(O348="snížená",K348,0)</f>
        <v>0</v>
      </c>
      <c r="BG348" s="190">
        <f>IF(O348="zákl. přenesená",K348,0)</f>
        <v>0</v>
      </c>
      <c r="BH348" s="190">
        <f>IF(O348="sníž. přenesená",K348,0)</f>
        <v>0</v>
      </c>
      <c r="BI348" s="190">
        <f>IF(O348="nulová",K348,0)</f>
        <v>0</v>
      </c>
      <c r="BJ348" s="18" t="s">
        <v>82</v>
      </c>
      <c r="BK348" s="190">
        <f>ROUND(P348*H348,2)</f>
        <v>0</v>
      </c>
      <c r="BL348" s="18" t="s">
        <v>1464</v>
      </c>
      <c r="BM348" s="189" t="s">
        <v>2046</v>
      </c>
    </row>
    <row r="349" spans="1:65" s="2" customFormat="1" ht="11.25">
      <c r="A349" s="35"/>
      <c r="B349" s="36"/>
      <c r="C349" s="37"/>
      <c r="D349" s="191" t="s">
        <v>199</v>
      </c>
      <c r="E349" s="37"/>
      <c r="F349" s="192" t="s">
        <v>1501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199</v>
      </c>
      <c r="AU349" s="18" t="s">
        <v>84</v>
      </c>
    </row>
    <row r="350" spans="1:65" s="2" customFormat="1" ht="11.25">
      <c r="A350" s="35"/>
      <c r="B350" s="36"/>
      <c r="C350" s="37"/>
      <c r="D350" s="196" t="s">
        <v>201</v>
      </c>
      <c r="E350" s="37"/>
      <c r="F350" s="197" t="s">
        <v>1824</v>
      </c>
      <c r="G350" s="37"/>
      <c r="H350" s="37"/>
      <c r="I350" s="193"/>
      <c r="J350" s="193"/>
      <c r="K350" s="37"/>
      <c r="L350" s="37"/>
      <c r="M350" s="40"/>
      <c r="N350" s="194"/>
      <c r="O350" s="195"/>
      <c r="P350" s="65"/>
      <c r="Q350" s="65"/>
      <c r="R350" s="65"/>
      <c r="S350" s="65"/>
      <c r="T350" s="65"/>
      <c r="U350" s="65"/>
      <c r="V350" s="65"/>
      <c r="W350" s="65"/>
      <c r="X350" s="66"/>
      <c r="Y350" s="35"/>
      <c r="Z350" s="35"/>
      <c r="AA350" s="35"/>
      <c r="AB350" s="35"/>
      <c r="AC350" s="35"/>
      <c r="AD350" s="35"/>
      <c r="AE350" s="35"/>
      <c r="AT350" s="18" t="s">
        <v>201</v>
      </c>
      <c r="AU350" s="18" t="s">
        <v>84</v>
      </c>
    </row>
    <row r="351" spans="1:65" s="2" customFormat="1" ht="24">
      <c r="A351" s="35"/>
      <c r="B351" s="36"/>
      <c r="C351" s="177" t="s">
        <v>533</v>
      </c>
      <c r="D351" s="177" t="s">
        <v>192</v>
      </c>
      <c r="E351" s="178" t="s">
        <v>1504</v>
      </c>
      <c r="F351" s="179" t="s">
        <v>1505</v>
      </c>
      <c r="G351" s="180" t="s">
        <v>357</v>
      </c>
      <c r="H351" s="181">
        <v>5</v>
      </c>
      <c r="I351" s="182"/>
      <c r="J351" s="182"/>
      <c r="K351" s="183">
        <f>ROUND(P351*H351,2)</f>
        <v>0</v>
      </c>
      <c r="L351" s="179" t="s">
        <v>196</v>
      </c>
      <c r="M351" s="40"/>
      <c r="N351" s="184" t="s">
        <v>20</v>
      </c>
      <c r="O351" s="185" t="s">
        <v>43</v>
      </c>
      <c r="P351" s="186">
        <f>I351+J351</f>
        <v>0</v>
      </c>
      <c r="Q351" s="186">
        <f>ROUND(I351*H351,2)</f>
        <v>0</v>
      </c>
      <c r="R351" s="186">
        <f>ROUND(J351*H351,2)</f>
        <v>0</v>
      </c>
      <c r="S351" s="65"/>
      <c r="T351" s="187">
        <f>S351*H351</f>
        <v>0</v>
      </c>
      <c r="U351" s="187">
        <v>0</v>
      </c>
      <c r="V351" s="187">
        <f>U351*H351</f>
        <v>0</v>
      </c>
      <c r="W351" s="187">
        <v>6.0000000000000001E-3</v>
      </c>
      <c r="X351" s="188">
        <f>W351*H351</f>
        <v>0.03</v>
      </c>
      <c r="Y351" s="35"/>
      <c r="Z351" s="35"/>
      <c r="AA351" s="35"/>
      <c r="AB351" s="35"/>
      <c r="AC351" s="35"/>
      <c r="AD351" s="35"/>
      <c r="AE351" s="35"/>
      <c r="AR351" s="189" t="s">
        <v>1464</v>
      </c>
      <c r="AT351" s="189" t="s">
        <v>192</v>
      </c>
      <c r="AU351" s="189" t="s">
        <v>84</v>
      </c>
      <c r="AY351" s="18" t="s">
        <v>189</v>
      </c>
      <c r="BE351" s="190">
        <f>IF(O351="základní",K351,0)</f>
        <v>0</v>
      </c>
      <c r="BF351" s="190">
        <f>IF(O351="snížená",K351,0)</f>
        <v>0</v>
      </c>
      <c r="BG351" s="190">
        <f>IF(O351="zákl. přenesená",K351,0)</f>
        <v>0</v>
      </c>
      <c r="BH351" s="190">
        <f>IF(O351="sníž. přenesená",K351,0)</f>
        <v>0</v>
      </c>
      <c r="BI351" s="190">
        <f>IF(O351="nulová",K351,0)</f>
        <v>0</v>
      </c>
      <c r="BJ351" s="18" t="s">
        <v>82</v>
      </c>
      <c r="BK351" s="190">
        <f>ROUND(P351*H351,2)</f>
        <v>0</v>
      </c>
      <c r="BL351" s="18" t="s">
        <v>1464</v>
      </c>
      <c r="BM351" s="189" t="s">
        <v>2047</v>
      </c>
    </row>
    <row r="352" spans="1:65" s="2" customFormat="1" ht="11.25">
      <c r="A352" s="35"/>
      <c r="B352" s="36"/>
      <c r="C352" s="37"/>
      <c r="D352" s="191" t="s">
        <v>199</v>
      </c>
      <c r="E352" s="37"/>
      <c r="F352" s="192" t="s">
        <v>1507</v>
      </c>
      <c r="G352" s="37"/>
      <c r="H352" s="37"/>
      <c r="I352" s="193"/>
      <c r="J352" s="193"/>
      <c r="K352" s="37"/>
      <c r="L352" s="37"/>
      <c r="M352" s="40"/>
      <c r="N352" s="194"/>
      <c r="O352" s="195"/>
      <c r="P352" s="65"/>
      <c r="Q352" s="65"/>
      <c r="R352" s="65"/>
      <c r="S352" s="65"/>
      <c r="T352" s="65"/>
      <c r="U352" s="65"/>
      <c r="V352" s="65"/>
      <c r="W352" s="65"/>
      <c r="X352" s="66"/>
      <c r="Y352" s="35"/>
      <c r="Z352" s="35"/>
      <c r="AA352" s="35"/>
      <c r="AB352" s="35"/>
      <c r="AC352" s="35"/>
      <c r="AD352" s="35"/>
      <c r="AE352" s="35"/>
      <c r="AT352" s="18" t="s">
        <v>199</v>
      </c>
      <c r="AU352" s="18" t="s">
        <v>84</v>
      </c>
    </row>
    <row r="353" spans="1:65" s="2" customFormat="1" ht="11.25">
      <c r="A353" s="35"/>
      <c r="B353" s="36"/>
      <c r="C353" s="37"/>
      <c r="D353" s="196" t="s">
        <v>201</v>
      </c>
      <c r="E353" s="37"/>
      <c r="F353" s="197" t="s">
        <v>1826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201</v>
      </c>
      <c r="AU353" s="18" t="s">
        <v>84</v>
      </c>
    </row>
    <row r="354" spans="1:65" s="2" customFormat="1" ht="24.2" customHeight="1">
      <c r="A354" s="35"/>
      <c r="B354" s="36"/>
      <c r="C354" s="177" t="s">
        <v>543</v>
      </c>
      <c r="D354" s="177" t="s">
        <v>192</v>
      </c>
      <c r="E354" s="178" t="s">
        <v>1510</v>
      </c>
      <c r="F354" s="179" t="s">
        <v>1511</v>
      </c>
      <c r="G354" s="180" t="s">
        <v>251</v>
      </c>
      <c r="H354" s="181">
        <v>0.16</v>
      </c>
      <c r="I354" s="182"/>
      <c r="J354" s="182"/>
      <c r="K354" s="183">
        <f>ROUND(P354*H354,2)</f>
        <v>0</v>
      </c>
      <c r="L354" s="179" t="s">
        <v>196</v>
      </c>
      <c r="M354" s="40"/>
      <c r="N354" s="184" t="s">
        <v>20</v>
      </c>
      <c r="O354" s="185" t="s">
        <v>43</v>
      </c>
      <c r="P354" s="186">
        <f>I354+J354</f>
        <v>0</v>
      </c>
      <c r="Q354" s="186">
        <f>ROUND(I354*H354,2)</f>
        <v>0</v>
      </c>
      <c r="R354" s="186">
        <f>ROUND(J354*H354,2)</f>
        <v>0</v>
      </c>
      <c r="S354" s="65"/>
      <c r="T354" s="187">
        <f>S354*H354</f>
        <v>0</v>
      </c>
      <c r="U354" s="187">
        <v>0</v>
      </c>
      <c r="V354" s="187">
        <f>U354*H354</f>
        <v>0</v>
      </c>
      <c r="W354" s="187">
        <v>0</v>
      </c>
      <c r="X354" s="188">
        <f>W354*H354</f>
        <v>0</v>
      </c>
      <c r="Y354" s="35"/>
      <c r="Z354" s="35"/>
      <c r="AA354" s="35"/>
      <c r="AB354" s="35"/>
      <c r="AC354" s="35"/>
      <c r="AD354" s="35"/>
      <c r="AE354" s="35"/>
      <c r="AR354" s="189" t="s">
        <v>1464</v>
      </c>
      <c r="AT354" s="189" t="s">
        <v>192</v>
      </c>
      <c r="AU354" s="189" t="s">
        <v>84</v>
      </c>
      <c r="AY354" s="18" t="s">
        <v>189</v>
      </c>
      <c r="BE354" s="190">
        <f>IF(O354="základní",K354,0)</f>
        <v>0</v>
      </c>
      <c r="BF354" s="190">
        <f>IF(O354="snížená",K354,0)</f>
        <v>0</v>
      </c>
      <c r="BG354" s="190">
        <f>IF(O354="zákl. přenesená",K354,0)</f>
        <v>0</v>
      </c>
      <c r="BH354" s="190">
        <f>IF(O354="sníž. přenesená",K354,0)</f>
        <v>0</v>
      </c>
      <c r="BI354" s="190">
        <f>IF(O354="nulová",K354,0)</f>
        <v>0</v>
      </c>
      <c r="BJ354" s="18" t="s">
        <v>82</v>
      </c>
      <c r="BK354" s="190">
        <f>ROUND(P354*H354,2)</f>
        <v>0</v>
      </c>
      <c r="BL354" s="18" t="s">
        <v>1464</v>
      </c>
      <c r="BM354" s="189" t="s">
        <v>2048</v>
      </c>
    </row>
    <row r="355" spans="1:65" s="2" customFormat="1" ht="11.25">
      <c r="A355" s="35"/>
      <c r="B355" s="36"/>
      <c r="C355" s="37"/>
      <c r="D355" s="191" t="s">
        <v>199</v>
      </c>
      <c r="E355" s="37"/>
      <c r="F355" s="192" t="s">
        <v>1513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199</v>
      </c>
      <c r="AU355" s="18" t="s">
        <v>84</v>
      </c>
    </row>
    <row r="356" spans="1:65" s="2" customFormat="1" ht="11.25">
      <c r="A356" s="35"/>
      <c r="B356" s="36"/>
      <c r="C356" s="37"/>
      <c r="D356" s="196" t="s">
        <v>201</v>
      </c>
      <c r="E356" s="37"/>
      <c r="F356" s="197" t="s">
        <v>1835</v>
      </c>
      <c r="G356" s="37"/>
      <c r="H356" s="37"/>
      <c r="I356" s="193"/>
      <c r="J356" s="193"/>
      <c r="K356" s="37"/>
      <c r="L356" s="37"/>
      <c r="M356" s="40"/>
      <c r="N356" s="194"/>
      <c r="O356" s="195"/>
      <c r="P356" s="65"/>
      <c r="Q356" s="65"/>
      <c r="R356" s="65"/>
      <c r="S356" s="65"/>
      <c r="T356" s="65"/>
      <c r="U356" s="65"/>
      <c r="V356" s="65"/>
      <c r="W356" s="65"/>
      <c r="X356" s="66"/>
      <c r="Y356" s="35"/>
      <c r="Z356" s="35"/>
      <c r="AA356" s="35"/>
      <c r="AB356" s="35"/>
      <c r="AC356" s="35"/>
      <c r="AD356" s="35"/>
      <c r="AE356" s="35"/>
      <c r="AT356" s="18" t="s">
        <v>201</v>
      </c>
      <c r="AU356" s="18" t="s">
        <v>84</v>
      </c>
    </row>
    <row r="357" spans="1:65" s="2" customFormat="1" ht="24.2" customHeight="1">
      <c r="A357" s="35"/>
      <c r="B357" s="36"/>
      <c r="C357" s="177" t="s">
        <v>547</v>
      </c>
      <c r="D357" s="177" t="s">
        <v>192</v>
      </c>
      <c r="E357" s="178" t="s">
        <v>1516</v>
      </c>
      <c r="F357" s="179" t="s">
        <v>1517</v>
      </c>
      <c r="G357" s="180" t="s">
        <v>251</v>
      </c>
      <c r="H357" s="181">
        <v>0.32</v>
      </c>
      <c r="I357" s="182"/>
      <c r="J357" s="182"/>
      <c r="K357" s="183">
        <f>ROUND(P357*H357,2)</f>
        <v>0</v>
      </c>
      <c r="L357" s="179" t="s">
        <v>196</v>
      </c>
      <c r="M357" s="40"/>
      <c r="N357" s="184" t="s">
        <v>20</v>
      </c>
      <c r="O357" s="185" t="s">
        <v>43</v>
      </c>
      <c r="P357" s="186">
        <f>I357+J357</f>
        <v>0</v>
      </c>
      <c r="Q357" s="186">
        <f>ROUND(I357*H357,2)</f>
        <v>0</v>
      </c>
      <c r="R357" s="186">
        <f>ROUND(J357*H357,2)</f>
        <v>0</v>
      </c>
      <c r="S357" s="65"/>
      <c r="T357" s="187">
        <f>S357*H357</f>
        <v>0</v>
      </c>
      <c r="U357" s="187">
        <v>0</v>
      </c>
      <c r="V357" s="187">
        <f>U357*H357</f>
        <v>0</v>
      </c>
      <c r="W357" s="187">
        <v>0</v>
      </c>
      <c r="X357" s="188">
        <f>W357*H357</f>
        <v>0</v>
      </c>
      <c r="Y357" s="35"/>
      <c r="Z357" s="35"/>
      <c r="AA357" s="35"/>
      <c r="AB357" s="35"/>
      <c r="AC357" s="35"/>
      <c r="AD357" s="35"/>
      <c r="AE357" s="35"/>
      <c r="AR357" s="189" t="s">
        <v>1464</v>
      </c>
      <c r="AT357" s="189" t="s">
        <v>192</v>
      </c>
      <c r="AU357" s="189" t="s">
        <v>84</v>
      </c>
      <c r="AY357" s="18" t="s">
        <v>189</v>
      </c>
      <c r="BE357" s="190">
        <f>IF(O357="základní",K357,0)</f>
        <v>0</v>
      </c>
      <c r="BF357" s="190">
        <f>IF(O357="snížená",K357,0)</f>
        <v>0</v>
      </c>
      <c r="BG357" s="190">
        <f>IF(O357="zákl. přenesená",K357,0)</f>
        <v>0</v>
      </c>
      <c r="BH357" s="190">
        <f>IF(O357="sníž. přenesená",K357,0)</f>
        <v>0</v>
      </c>
      <c r="BI357" s="190">
        <f>IF(O357="nulová",K357,0)</f>
        <v>0</v>
      </c>
      <c r="BJ357" s="18" t="s">
        <v>82</v>
      </c>
      <c r="BK357" s="190">
        <f>ROUND(P357*H357,2)</f>
        <v>0</v>
      </c>
      <c r="BL357" s="18" t="s">
        <v>1464</v>
      </c>
      <c r="BM357" s="189" t="s">
        <v>2049</v>
      </c>
    </row>
    <row r="358" spans="1:65" s="2" customFormat="1" ht="11.25">
      <c r="A358" s="35"/>
      <c r="B358" s="36"/>
      <c r="C358" s="37"/>
      <c r="D358" s="191" t="s">
        <v>199</v>
      </c>
      <c r="E358" s="37"/>
      <c r="F358" s="192" t="s">
        <v>1519</v>
      </c>
      <c r="G358" s="37"/>
      <c r="H358" s="37"/>
      <c r="I358" s="193"/>
      <c r="J358" s="193"/>
      <c r="K358" s="37"/>
      <c r="L358" s="37"/>
      <c r="M358" s="40"/>
      <c r="N358" s="194"/>
      <c r="O358" s="195"/>
      <c r="P358" s="65"/>
      <c r="Q358" s="65"/>
      <c r="R358" s="65"/>
      <c r="S358" s="65"/>
      <c r="T358" s="65"/>
      <c r="U358" s="65"/>
      <c r="V358" s="65"/>
      <c r="W358" s="65"/>
      <c r="X358" s="66"/>
      <c r="Y358" s="35"/>
      <c r="Z358" s="35"/>
      <c r="AA358" s="35"/>
      <c r="AB358" s="35"/>
      <c r="AC358" s="35"/>
      <c r="AD358" s="35"/>
      <c r="AE358" s="35"/>
      <c r="AT358" s="18" t="s">
        <v>199</v>
      </c>
      <c r="AU358" s="18" t="s">
        <v>84</v>
      </c>
    </row>
    <row r="359" spans="1:65" s="2" customFormat="1" ht="11.25">
      <c r="A359" s="35"/>
      <c r="B359" s="36"/>
      <c r="C359" s="37"/>
      <c r="D359" s="196" t="s">
        <v>201</v>
      </c>
      <c r="E359" s="37"/>
      <c r="F359" s="197" t="s">
        <v>1838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201</v>
      </c>
      <c r="AU359" s="18" t="s">
        <v>84</v>
      </c>
    </row>
    <row r="360" spans="1:65" s="14" customFormat="1" ht="11.25">
      <c r="B360" s="208"/>
      <c r="C360" s="209"/>
      <c r="D360" s="191" t="s">
        <v>203</v>
      </c>
      <c r="E360" s="210" t="s">
        <v>20</v>
      </c>
      <c r="F360" s="211" t="s">
        <v>2050</v>
      </c>
      <c r="G360" s="209"/>
      <c r="H360" s="212">
        <v>0.32</v>
      </c>
      <c r="I360" s="213"/>
      <c r="J360" s="213"/>
      <c r="K360" s="209"/>
      <c r="L360" s="209"/>
      <c r="M360" s="214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7"/>
      <c r="AT360" s="218" t="s">
        <v>203</v>
      </c>
      <c r="AU360" s="218" t="s">
        <v>84</v>
      </c>
      <c r="AV360" s="14" t="s">
        <v>84</v>
      </c>
      <c r="AW360" s="14" t="s">
        <v>5</v>
      </c>
      <c r="AX360" s="14" t="s">
        <v>82</v>
      </c>
      <c r="AY360" s="218" t="s">
        <v>189</v>
      </c>
    </row>
    <row r="361" spans="1:65" s="2" customFormat="1" ht="24.2" customHeight="1">
      <c r="A361" s="35"/>
      <c r="B361" s="36"/>
      <c r="C361" s="177" t="s">
        <v>551</v>
      </c>
      <c r="D361" s="177" t="s">
        <v>192</v>
      </c>
      <c r="E361" s="178" t="s">
        <v>1523</v>
      </c>
      <c r="F361" s="179" t="s">
        <v>1524</v>
      </c>
      <c r="G361" s="180" t="s">
        <v>251</v>
      </c>
      <c r="H361" s="181">
        <v>0.16</v>
      </c>
      <c r="I361" s="182"/>
      <c r="J361" s="182"/>
      <c r="K361" s="183">
        <f>ROUND(P361*H361,2)</f>
        <v>0</v>
      </c>
      <c r="L361" s="179" t="s">
        <v>196</v>
      </c>
      <c r="M361" s="40"/>
      <c r="N361" s="184" t="s">
        <v>20</v>
      </c>
      <c r="O361" s="185" t="s">
        <v>43</v>
      </c>
      <c r="P361" s="186">
        <f>I361+J361</f>
        <v>0</v>
      </c>
      <c r="Q361" s="186">
        <f>ROUND(I361*H361,2)</f>
        <v>0</v>
      </c>
      <c r="R361" s="186">
        <f>ROUND(J361*H361,2)</f>
        <v>0</v>
      </c>
      <c r="S361" s="65"/>
      <c r="T361" s="187">
        <f>S361*H361</f>
        <v>0</v>
      </c>
      <c r="U361" s="187">
        <v>0</v>
      </c>
      <c r="V361" s="187">
        <f>U361*H361</f>
        <v>0</v>
      </c>
      <c r="W361" s="187">
        <v>0</v>
      </c>
      <c r="X361" s="188">
        <f>W361*H361</f>
        <v>0</v>
      </c>
      <c r="Y361" s="35"/>
      <c r="Z361" s="35"/>
      <c r="AA361" s="35"/>
      <c r="AB361" s="35"/>
      <c r="AC361" s="35"/>
      <c r="AD361" s="35"/>
      <c r="AE361" s="35"/>
      <c r="AR361" s="189" t="s">
        <v>1464</v>
      </c>
      <c r="AT361" s="189" t="s">
        <v>192</v>
      </c>
      <c r="AU361" s="189" t="s">
        <v>84</v>
      </c>
      <c r="AY361" s="18" t="s">
        <v>189</v>
      </c>
      <c r="BE361" s="190">
        <f>IF(O361="základní",K361,0)</f>
        <v>0</v>
      </c>
      <c r="BF361" s="190">
        <f>IF(O361="snížená",K361,0)</f>
        <v>0</v>
      </c>
      <c r="BG361" s="190">
        <f>IF(O361="zákl. přenesená",K361,0)</f>
        <v>0</v>
      </c>
      <c r="BH361" s="190">
        <f>IF(O361="sníž. přenesená",K361,0)</f>
        <v>0</v>
      </c>
      <c r="BI361" s="190">
        <f>IF(O361="nulová",K361,0)</f>
        <v>0</v>
      </c>
      <c r="BJ361" s="18" t="s">
        <v>82</v>
      </c>
      <c r="BK361" s="190">
        <f>ROUND(P361*H361,2)</f>
        <v>0</v>
      </c>
      <c r="BL361" s="18" t="s">
        <v>1464</v>
      </c>
      <c r="BM361" s="189" t="s">
        <v>2051</v>
      </c>
    </row>
    <row r="362" spans="1:65" s="2" customFormat="1" ht="11.25">
      <c r="A362" s="35"/>
      <c r="B362" s="36"/>
      <c r="C362" s="37"/>
      <c r="D362" s="191" t="s">
        <v>199</v>
      </c>
      <c r="E362" s="37"/>
      <c r="F362" s="192" t="s">
        <v>1526</v>
      </c>
      <c r="G362" s="37"/>
      <c r="H362" s="37"/>
      <c r="I362" s="193"/>
      <c r="J362" s="193"/>
      <c r="K362" s="37"/>
      <c r="L362" s="37"/>
      <c r="M362" s="40"/>
      <c r="N362" s="194"/>
      <c r="O362" s="195"/>
      <c r="P362" s="65"/>
      <c r="Q362" s="65"/>
      <c r="R362" s="65"/>
      <c r="S362" s="65"/>
      <c r="T362" s="65"/>
      <c r="U362" s="65"/>
      <c r="V362" s="65"/>
      <c r="W362" s="65"/>
      <c r="X362" s="66"/>
      <c r="Y362" s="35"/>
      <c r="Z362" s="35"/>
      <c r="AA362" s="35"/>
      <c r="AB362" s="35"/>
      <c r="AC362" s="35"/>
      <c r="AD362" s="35"/>
      <c r="AE362" s="35"/>
      <c r="AT362" s="18" t="s">
        <v>199</v>
      </c>
      <c r="AU362" s="18" t="s">
        <v>84</v>
      </c>
    </row>
    <row r="363" spans="1:65" s="2" customFormat="1" ht="11.25">
      <c r="A363" s="35"/>
      <c r="B363" s="36"/>
      <c r="C363" s="37"/>
      <c r="D363" s="196" t="s">
        <v>201</v>
      </c>
      <c r="E363" s="37"/>
      <c r="F363" s="197" t="s">
        <v>1842</v>
      </c>
      <c r="G363" s="37"/>
      <c r="H363" s="37"/>
      <c r="I363" s="193"/>
      <c r="J363" s="193"/>
      <c r="K363" s="37"/>
      <c r="L363" s="37"/>
      <c r="M363" s="40"/>
      <c r="N363" s="194"/>
      <c r="O363" s="195"/>
      <c r="P363" s="65"/>
      <c r="Q363" s="65"/>
      <c r="R363" s="65"/>
      <c r="S363" s="65"/>
      <c r="T363" s="65"/>
      <c r="U363" s="65"/>
      <c r="V363" s="65"/>
      <c r="W363" s="65"/>
      <c r="X363" s="66"/>
      <c r="Y363" s="35"/>
      <c r="Z363" s="35"/>
      <c r="AA363" s="35"/>
      <c r="AB363" s="35"/>
      <c r="AC363" s="35"/>
      <c r="AD363" s="35"/>
      <c r="AE363" s="35"/>
      <c r="AT363" s="18" t="s">
        <v>201</v>
      </c>
      <c r="AU363" s="18" t="s">
        <v>84</v>
      </c>
    </row>
    <row r="364" spans="1:65" s="2" customFormat="1" ht="24.2" customHeight="1">
      <c r="A364" s="35"/>
      <c r="B364" s="36"/>
      <c r="C364" s="177" t="s">
        <v>822</v>
      </c>
      <c r="D364" s="177" t="s">
        <v>192</v>
      </c>
      <c r="E364" s="178" t="s">
        <v>1529</v>
      </c>
      <c r="F364" s="179" t="s">
        <v>1530</v>
      </c>
      <c r="G364" s="180" t="s">
        <v>251</v>
      </c>
      <c r="H364" s="181">
        <v>0.96</v>
      </c>
      <c r="I364" s="182"/>
      <c r="J364" s="182"/>
      <c r="K364" s="183">
        <f>ROUND(P364*H364,2)</f>
        <v>0</v>
      </c>
      <c r="L364" s="179" t="s">
        <v>196</v>
      </c>
      <c r="M364" s="40"/>
      <c r="N364" s="184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1464</v>
      </c>
      <c r="AT364" s="189" t="s">
        <v>192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1464</v>
      </c>
      <c r="BM364" s="189" t="s">
        <v>2052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1532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1.25">
      <c r="A366" s="35"/>
      <c r="B366" s="36"/>
      <c r="C366" s="37"/>
      <c r="D366" s="196" t="s">
        <v>201</v>
      </c>
      <c r="E366" s="37"/>
      <c r="F366" s="197" t="s">
        <v>1845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201</v>
      </c>
      <c r="AU366" s="18" t="s">
        <v>84</v>
      </c>
    </row>
    <row r="367" spans="1:65" s="14" customFormat="1" ht="11.25">
      <c r="B367" s="208"/>
      <c r="C367" s="209"/>
      <c r="D367" s="191" t="s">
        <v>203</v>
      </c>
      <c r="E367" s="210" t="s">
        <v>20</v>
      </c>
      <c r="F367" s="211" t="s">
        <v>2053</v>
      </c>
      <c r="G367" s="209"/>
      <c r="H367" s="212">
        <v>0.96</v>
      </c>
      <c r="I367" s="213"/>
      <c r="J367" s="213"/>
      <c r="K367" s="209"/>
      <c r="L367" s="209"/>
      <c r="M367" s="214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7"/>
      <c r="AT367" s="218" t="s">
        <v>203</v>
      </c>
      <c r="AU367" s="218" t="s">
        <v>84</v>
      </c>
      <c r="AV367" s="14" t="s">
        <v>84</v>
      </c>
      <c r="AW367" s="14" t="s">
        <v>5</v>
      </c>
      <c r="AX367" s="14" t="s">
        <v>82</v>
      </c>
      <c r="AY367" s="218" t="s">
        <v>189</v>
      </c>
    </row>
    <row r="368" spans="1:65" s="2" customFormat="1" ht="24">
      <c r="A368" s="35"/>
      <c r="B368" s="36"/>
      <c r="C368" s="177" t="s">
        <v>824</v>
      </c>
      <c r="D368" s="177" t="s">
        <v>192</v>
      </c>
      <c r="E368" s="178" t="s">
        <v>1536</v>
      </c>
      <c r="F368" s="179" t="s">
        <v>1454</v>
      </c>
      <c r="G368" s="180" t="s">
        <v>251</v>
      </c>
      <c r="H368" s="181">
        <v>0.16</v>
      </c>
      <c r="I368" s="182"/>
      <c r="J368" s="182"/>
      <c r="K368" s="183">
        <f>ROUND(P368*H368,2)</f>
        <v>0</v>
      </c>
      <c r="L368" s="179" t="s">
        <v>196</v>
      </c>
      <c r="M368" s="40"/>
      <c r="N368" s="184" t="s">
        <v>20</v>
      </c>
      <c r="O368" s="185" t="s">
        <v>43</v>
      </c>
      <c r="P368" s="186">
        <f>I368+J368</f>
        <v>0</v>
      </c>
      <c r="Q368" s="186">
        <f>ROUND(I368*H368,2)</f>
        <v>0</v>
      </c>
      <c r="R368" s="186">
        <f>ROUND(J368*H368,2)</f>
        <v>0</v>
      </c>
      <c r="S368" s="65"/>
      <c r="T368" s="187">
        <f>S368*H368</f>
        <v>0</v>
      </c>
      <c r="U368" s="187">
        <v>0</v>
      </c>
      <c r="V368" s="187">
        <f>U368*H368</f>
        <v>0</v>
      </c>
      <c r="W368" s="187">
        <v>0</v>
      </c>
      <c r="X368" s="188">
        <f>W368*H368</f>
        <v>0</v>
      </c>
      <c r="Y368" s="35"/>
      <c r="Z368" s="35"/>
      <c r="AA368" s="35"/>
      <c r="AB368" s="35"/>
      <c r="AC368" s="35"/>
      <c r="AD368" s="35"/>
      <c r="AE368" s="35"/>
      <c r="AR368" s="189" t="s">
        <v>1464</v>
      </c>
      <c r="AT368" s="189" t="s">
        <v>192</v>
      </c>
      <c r="AU368" s="189" t="s">
        <v>84</v>
      </c>
      <c r="AY368" s="18" t="s">
        <v>189</v>
      </c>
      <c r="BE368" s="190">
        <f>IF(O368="základní",K368,0)</f>
        <v>0</v>
      </c>
      <c r="BF368" s="190">
        <f>IF(O368="snížená",K368,0)</f>
        <v>0</v>
      </c>
      <c r="BG368" s="190">
        <f>IF(O368="zákl. přenesená",K368,0)</f>
        <v>0</v>
      </c>
      <c r="BH368" s="190">
        <f>IF(O368="sníž. přenesená",K368,0)</f>
        <v>0</v>
      </c>
      <c r="BI368" s="190">
        <f>IF(O368="nulová",K368,0)</f>
        <v>0</v>
      </c>
      <c r="BJ368" s="18" t="s">
        <v>82</v>
      </c>
      <c r="BK368" s="190">
        <f>ROUND(P368*H368,2)</f>
        <v>0</v>
      </c>
      <c r="BL368" s="18" t="s">
        <v>1464</v>
      </c>
      <c r="BM368" s="189" t="s">
        <v>2054</v>
      </c>
    </row>
    <row r="369" spans="1:65" s="2" customFormat="1" ht="11.25">
      <c r="A369" s="35"/>
      <c r="B369" s="36"/>
      <c r="C369" s="37"/>
      <c r="D369" s="191" t="s">
        <v>199</v>
      </c>
      <c r="E369" s="37"/>
      <c r="F369" s="192" t="s">
        <v>1538</v>
      </c>
      <c r="G369" s="37"/>
      <c r="H369" s="37"/>
      <c r="I369" s="193"/>
      <c r="J369" s="193"/>
      <c r="K369" s="37"/>
      <c r="L369" s="37"/>
      <c r="M369" s="40"/>
      <c r="N369" s="194"/>
      <c r="O369" s="195"/>
      <c r="P369" s="65"/>
      <c r="Q369" s="65"/>
      <c r="R369" s="65"/>
      <c r="S369" s="65"/>
      <c r="T369" s="65"/>
      <c r="U369" s="65"/>
      <c r="V369" s="65"/>
      <c r="W369" s="65"/>
      <c r="X369" s="66"/>
      <c r="Y369" s="35"/>
      <c r="Z369" s="35"/>
      <c r="AA369" s="35"/>
      <c r="AB369" s="35"/>
      <c r="AC369" s="35"/>
      <c r="AD369" s="35"/>
      <c r="AE369" s="35"/>
      <c r="AT369" s="18" t="s">
        <v>199</v>
      </c>
      <c r="AU369" s="18" t="s">
        <v>84</v>
      </c>
    </row>
    <row r="370" spans="1:65" s="2" customFormat="1" ht="11.25">
      <c r="A370" s="35"/>
      <c r="B370" s="36"/>
      <c r="C370" s="37"/>
      <c r="D370" s="196" t="s">
        <v>201</v>
      </c>
      <c r="E370" s="37"/>
      <c r="F370" s="197" t="s">
        <v>1849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201</v>
      </c>
      <c r="AU370" s="18" t="s">
        <v>84</v>
      </c>
    </row>
    <row r="371" spans="1:65" s="2" customFormat="1" ht="24.2" customHeight="1">
      <c r="A371" s="35"/>
      <c r="B371" s="36"/>
      <c r="C371" s="177" t="s">
        <v>1452</v>
      </c>
      <c r="D371" s="177" t="s">
        <v>192</v>
      </c>
      <c r="E371" s="178" t="s">
        <v>1541</v>
      </c>
      <c r="F371" s="179" t="s">
        <v>1542</v>
      </c>
      <c r="G371" s="180" t="s">
        <v>251</v>
      </c>
      <c r="H371" s="181">
        <v>1.2999999999999999E-2</v>
      </c>
      <c r="I371" s="182"/>
      <c r="J371" s="182"/>
      <c r="K371" s="183">
        <f>ROUND(P371*H371,2)</f>
        <v>0</v>
      </c>
      <c r="L371" s="179" t="s">
        <v>196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1464</v>
      </c>
      <c r="AT371" s="189" t="s">
        <v>192</v>
      </c>
      <c r="AU371" s="189" t="s">
        <v>84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1464</v>
      </c>
      <c r="BM371" s="189" t="s">
        <v>2055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1544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84</v>
      </c>
    </row>
    <row r="373" spans="1:65" s="2" customFormat="1" ht="11.25">
      <c r="A373" s="35"/>
      <c r="B373" s="36"/>
      <c r="C373" s="37"/>
      <c r="D373" s="196" t="s">
        <v>201</v>
      </c>
      <c r="E373" s="37"/>
      <c r="F373" s="197" t="s">
        <v>1852</v>
      </c>
      <c r="G373" s="37"/>
      <c r="H373" s="37"/>
      <c r="I373" s="193"/>
      <c r="J373" s="193"/>
      <c r="K373" s="37"/>
      <c r="L373" s="37"/>
      <c r="M373" s="40"/>
      <c r="N373" s="241"/>
      <c r="O373" s="242"/>
      <c r="P373" s="243"/>
      <c r="Q373" s="243"/>
      <c r="R373" s="243"/>
      <c r="S373" s="243"/>
      <c r="T373" s="243"/>
      <c r="U373" s="243"/>
      <c r="V373" s="243"/>
      <c r="W373" s="243"/>
      <c r="X373" s="244"/>
      <c r="Y373" s="35"/>
      <c r="Z373" s="35"/>
      <c r="AA373" s="35"/>
      <c r="AB373" s="35"/>
      <c r="AC373" s="35"/>
      <c r="AD373" s="35"/>
      <c r="AE373" s="35"/>
      <c r="AT373" s="18" t="s">
        <v>201</v>
      </c>
      <c r="AU373" s="18" t="s">
        <v>84</v>
      </c>
    </row>
    <row r="374" spans="1:65" s="2" customFormat="1" ht="6.95" customHeight="1">
      <c r="A374" s="35"/>
      <c r="B374" s="48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0"/>
      <c r="N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</sheetData>
  <sheetProtection algorithmName="SHA-512" hashValue="ZwJgSIPx85hgr5j9AhjAkRwDail+G2eJEq0mNiWlKRHiNVeXj1jqNlv9nIA6kdoDj07nd8WShX4ZQkSgR7uAHw==" saltValue="MlLfveIS0vnh1eN/W3Ztp0LuC3m09xGxers8UanNHRWUlormDE6em5n4hW9aXEvpvd9BQIDSgPd8ykdSt5CrZg==" spinCount="100000" sheet="1" objects="1" scenarios="1" formatColumns="0" formatRows="0" autoFilter="0"/>
  <autoFilter ref="C90:L373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1" r:id="rId4"/>
    <hyperlink ref="F143" r:id="rId5"/>
    <hyperlink ref="F155" r:id="rId6"/>
    <hyperlink ref="F167" r:id="rId7"/>
    <hyperlink ref="F209" r:id="rId8"/>
    <hyperlink ref="F221" r:id="rId9"/>
    <hyperlink ref="F239" r:id="rId10"/>
    <hyperlink ref="F252" r:id="rId11"/>
    <hyperlink ref="F264" r:id="rId12"/>
    <hyperlink ref="F276" r:id="rId13"/>
    <hyperlink ref="F302" r:id="rId14"/>
    <hyperlink ref="F311" r:id="rId15"/>
    <hyperlink ref="F315" r:id="rId16"/>
    <hyperlink ref="F320" r:id="rId17"/>
    <hyperlink ref="F323" r:id="rId18"/>
    <hyperlink ref="F326" r:id="rId19"/>
    <hyperlink ref="F329" r:id="rId20"/>
    <hyperlink ref="F333" r:id="rId21"/>
    <hyperlink ref="F338" r:id="rId22"/>
    <hyperlink ref="F341" r:id="rId23"/>
    <hyperlink ref="F344" r:id="rId24"/>
    <hyperlink ref="F347" r:id="rId25"/>
    <hyperlink ref="F350" r:id="rId26"/>
    <hyperlink ref="F353" r:id="rId27"/>
    <hyperlink ref="F356" r:id="rId28"/>
    <hyperlink ref="F359" r:id="rId29"/>
    <hyperlink ref="F363" r:id="rId30"/>
    <hyperlink ref="F366" r:id="rId31"/>
    <hyperlink ref="F370" r:id="rId32"/>
    <hyperlink ref="F373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2056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ROUND(K89,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ROUND((SUM(BE89:BE448)),  2)</f>
        <v>0</v>
      </c>
      <c r="G35" s="35"/>
      <c r="H35" s="35"/>
      <c r="I35" s="120">
        <v>0.21</v>
      </c>
      <c r="J35" s="35"/>
      <c r="K35" s="115">
        <f>ROUND(((SUM(BE89:BE448))*I35),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ROUND((SUM(BF89:BF448)),  2)</f>
        <v>0</v>
      </c>
      <c r="G36" s="35"/>
      <c r="H36" s="35"/>
      <c r="I36" s="120">
        <v>0.15</v>
      </c>
      <c r="J36" s="35"/>
      <c r="K36" s="115">
        <f>ROUND(((SUM(BF89:BF448))*I36),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ROUND((SUM(BG89:BG448)),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ROUND((SUM(BH89:BH448)),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ROUND((SUM(BI89:BI448)),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21 - elektroinstalace místnost č. 10 (309, 310 a 315)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Q89</f>
        <v>0</v>
      </c>
      <c r="J61" s="78">
        <f t="shared" si="0"/>
        <v>0</v>
      </c>
      <c r="K61" s="78">
        <f>K89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K90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K91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Q274</f>
        <v>0</v>
      </c>
      <c r="J64" s="146">
        <f>R274</f>
        <v>0</v>
      </c>
      <c r="K64" s="146">
        <f>K274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Q370</f>
        <v>0</v>
      </c>
      <c r="J65" s="146">
        <f>R370</f>
        <v>0</v>
      </c>
      <c r="K65" s="146">
        <f>K370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Q371</f>
        <v>0</v>
      </c>
      <c r="J66" s="146">
        <f>R371</f>
        <v>0</v>
      </c>
      <c r="K66" s="146">
        <f>K371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 t="shared" ref="I67:J69" si="1">Q379</f>
        <v>0</v>
      </c>
      <c r="J67" s="140">
        <f t="shared" si="1"/>
        <v>0</v>
      </c>
      <c r="K67" s="140">
        <f>K379</f>
        <v>0</v>
      </c>
      <c r="L67" s="137"/>
      <c r="M67" s="141"/>
    </row>
    <row r="68" spans="1:31" s="9" customFormat="1" ht="24.95" customHeight="1">
      <c r="B68" s="136"/>
      <c r="C68" s="137"/>
      <c r="D68" s="138" t="s">
        <v>1227</v>
      </c>
      <c r="E68" s="139"/>
      <c r="F68" s="139"/>
      <c r="G68" s="139"/>
      <c r="H68" s="139"/>
      <c r="I68" s="140">
        <f t="shared" si="1"/>
        <v>0</v>
      </c>
      <c r="J68" s="140">
        <f t="shared" si="1"/>
        <v>0</v>
      </c>
      <c r="K68" s="140">
        <f>K380</f>
        <v>0</v>
      </c>
      <c r="L68" s="137"/>
      <c r="M68" s="141"/>
    </row>
    <row r="69" spans="1:31" s="10" customFormat="1" ht="19.899999999999999" customHeight="1">
      <c r="B69" s="142"/>
      <c r="C69" s="143"/>
      <c r="D69" s="144" t="s">
        <v>1228</v>
      </c>
      <c r="E69" s="145"/>
      <c r="F69" s="145"/>
      <c r="G69" s="145"/>
      <c r="H69" s="145"/>
      <c r="I69" s="146">
        <f t="shared" si="1"/>
        <v>0</v>
      </c>
      <c r="J69" s="146">
        <f t="shared" si="1"/>
        <v>0</v>
      </c>
      <c r="K69" s="146">
        <f>K381</f>
        <v>0</v>
      </c>
      <c r="L69" s="143"/>
      <c r="M69" s="147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170</v>
      </c>
      <c r="D76" s="37"/>
      <c r="E76" s="37"/>
      <c r="F76" s="37"/>
      <c r="G76" s="37"/>
      <c r="H76" s="37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4" t="str">
        <f>E7</f>
        <v>ZŠ Pionýrů, Sokolov, Oprava elektroinstalace učeben v 2.NP a 3.NP 2. stupně</v>
      </c>
      <c r="F79" s="375"/>
      <c r="G79" s="375"/>
      <c r="H79" s="375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147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53" t="str">
        <f>E9</f>
        <v>21 - elektroinstalace místnost č. 10 (309, 310 a 315)</v>
      </c>
      <c r="F81" s="376"/>
      <c r="G81" s="376"/>
      <c r="H81" s="376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22</v>
      </c>
      <c r="D83" s="37"/>
      <c r="E83" s="37"/>
      <c r="F83" s="28" t="str">
        <f>F12</f>
        <v>Sokolov, Pionýrů 1614</v>
      </c>
      <c r="G83" s="37"/>
      <c r="H83" s="37"/>
      <c r="I83" s="30" t="s">
        <v>24</v>
      </c>
      <c r="J83" s="60" t="str">
        <f>IF(J12="","",J12)</f>
        <v>2. 3. 2022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26</v>
      </c>
      <c r="D85" s="37"/>
      <c r="E85" s="37"/>
      <c r="F85" s="28" t="str">
        <f>E15</f>
        <v>Město Sokolov</v>
      </c>
      <c r="G85" s="37"/>
      <c r="H85" s="37"/>
      <c r="I85" s="30" t="s">
        <v>32</v>
      </c>
      <c r="J85" s="33" t="str">
        <f>E21</f>
        <v xml:space="preserve"> 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30" t="s">
        <v>34</v>
      </c>
      <c r="J86" s="33" t="str">
        <f>E24</f>
        <v>Michal Kubelka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8"/>
      <c r="B88" s="149"/>
      <c r="C88" s="150" t="s">
        <v>171</v>
      </c>
      <c r="D88" s="151" t="s">
        <v>57</v>
      </c>
      <c r="E88" s="151" t="s">
        <v>53</v>
      </c>
      <c r="F88" s="151" t="s">
        <v>54</v>
      </c>
      <c r="G88" s="151" t="s">
        <v>172</v>
      </c>
      <c r="H88" s="151" t="s">
        <v>173</v>
      </c>
      <c r="I88" s="151" t="s">
        <v>174</v>
      </c>
      <c r="J88" s="151" t="s">
        <v>175</v>
      </c>
      <c r="K88" s="151" t="s">
        <v>155</v>
      </c>
      <c r="L88" s="152" t="s">
        <v>176</v>
      </c>
      <c r="M88" s="153"/>
      <c r="N88" s="69" t="s">
        <v>20</v>
      </c>
      <c r="O88" s="70" t="s">
        <v>42</v>
      </c>
      <c r="P88" s="70" t="s">
        <v>177</v>
      </c>
      <c r="Q88" s="70" t="s">
        <v>178</v>
      </c>
      <c r="R88" s="70" t="s">
        <v>179</v>
      </c>
      <c r="S88" s="70" t="s">
        <v>180</v>
      </c>
      <c r="T88" s="70" t="s">
        <v>181</v>
      </c>
      <c r="U88" s="70" t="s">
        <v>182</v>
      </c>
      <c r="V88" s="70" t="s">
        <v>183</v>
      </c>
      <c r="W88" s="70" t="s">
        <v>184</v>
      </c>
      <c r="X88" s="71" t="s">
        <v>185</v>
      </c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5"/>
      <c r="B89" s="36"/>
      <c r="C89" s="76" t="s">
        <v>186</v>
      </c>
      <c r="D89" s="37"/>
      <c r="E89" s="37"/>
      <c r="F89" s="37"/>
      <c r="G89" s="37"/>
      <c r="H89" s="37"/>
      <c r="I89" s="37"/>
      <c r="J89" s="37"/>
      <c r="K89" s="154">
        <f>BK89</f>
        <v>0</v>
      </c>
      <c r="L89" s="37"/>
      <c r="M89" s="40"/>
      <c r="N89" s="72"/>
      <c r="O89" s="155"/>
      <c r="P89" s="73"/>
      <c r="Q89" s="156">
        <f>Q90+Q379+Q380</f>
        <v>0</v>
      </c>
      <c r="R89" s="156">
        <f>R90+R379+R380</f>
        <v>0</v>
      </c>
      <c r="S89" s="73"/>
      <c r="T89" s="157">
        <f>T90+T379+T380</f>
        <v>0</v>
      </c>
      <c r="U89" s="73"/>
      <c r="V89" s="157">
        <f>V90+V379+V380</f>
        <v>4.3490000000000001E-2</v>
      </c>
      <c r="W89" s="73"/>
      <c r="X89" s="158">
        <f>X90+X379+X380</f>
        <v>0.58200000000000007</v>
      </c>
      <c r="Y89" s="35"/>
      <c r="Z89" s="35"/>
      <c r="AA89" s="35"/>
      <c r="AB89" s="35"/>
      <c r="AC89" s="35"/>
      <c r="AD89" s="35"/>
      <c r="AE89" s="35"/>
      <c r="AT89" s="18" t="s">
        <v>73</v>
      </c>
      <c r="AU89" s="18" t="s">
        <v>156</v>
      </c>
      <c r="BK89" s="159">
        <f>BK90+BK379+BK380</f>
        <v>0</v>
      </c>
    </row>
    <row r="90" spans="1:65" s="12" customFormat="1" ht="25.9" customHeight="1">
      <c r="B90" s="160"/>
      <c r="C90" s="161"/>
      <c r="D90" s="162" t="s">
        <v>73</v>
      </c>
      <c r="E90" s="163" t="s">
        <v>1229</v>
      </c>
      <c r="F90" s="163" t="s">
        <v>1230</v>
      </c>
      <c r="G90" s="161"/>
      <c r="H90" s="161"/>
      <c r="I90" s="164"/>
      <c r="J90" s="164"/>
      <c r="K90" s="165">
        <f>BK90</f>
        <v>0</v>
      </c>
      <c r="L90" s="161"/>
      <c r="M90" s="166"/>
      <c r="N90" s="167"/>
      <c r="O90" s="168"/>
      <c r="P90" s="168"/>
      <c r="Q90" s="169">
        <f>Q91+Q274+Q370</f>
        <v>0</v>
      </c>
      <c r="R90" s="169">
        <f>R91+R274+R370</f>
        <v>0</v>
      </c>
      <c r="S90" s="168"/>
      <c r="T90" s="170">
        <f>T91+T274+T370</f>
        <v>0</v>
      </c>
      <c r="U90" s="168"/>
      <c r="V90" s="170">
        <f>V91+V274+V370</f>
        <v>0</v>
      </c>
      <c r="W90" s="168"/>
      <c r="X90" s="171">
        <f>X91+X274+X370</f>
        <v>0</v>
      </c>
      <c r="AR90" s="172" t="s">
        <v>82</v>
      </c>
      <c r="AT90" s="173" t="s">
        <v>73</v>
      </c>
      <c r="AU90" s="173" t="s">
        <v>74</v>
      </c>
      <c r="AY90" s="172" t="s">
        <v>189</v>
      </c>
      <c r="BK90" s="174">
        <f>BK91+BK274+BK370</f>
        <v>0</v>
      </c>
    </row>
    <row r="91" spans="1:65" s="12" customFormat="1" ht="22.9" customHeight="1">
      <c r="B91" s="160"/>
      <c r="C91" s="161"/>
      <c r="D91" s="162" t="s">
        <v>73</v>
      </c>
      <c r="E91" s="175" t="s">
        <v>1231</v>
      </c>
      <c r="F91" s="175" t="s">
        <v>1232</v>
      </c>
      <c r="G91" s="161"/>
      <c r="H91" s="161"/>
      <c r="I91" s="164"/>
      <c r="J91" s="164"/>
      <c r="K91" s="176">
        <f>BK91</f>
        <v>0</v>
      </c>
      <c r="L91" s="161"/>
      <c r="M91" s="166"/>
      <c r="N91" s="167"/>
      <c r="O91" s="168"/>
      <c r="P91" s="168"/>
      <c r="Q91" s="169">
        <f>SUM(Q92:Q273)</f>
        <v>0</v>
      </c>
      <c r="R91" s="169">
        <f>SUM(R92:R273)</f>
        <v>0</v>
      </c>
      <c r="S91" s="168"/>
      <c r="T91" s="170">
        <f>SUM(T92:T273)</f>
        <v>0</v>
      </c>
      <c r="U91" s="168"/>
      <c r="V91" s="170">
        <f>SUM(V92:V273)</f>
        <v>0</v>
      </c>
      <c r="W91" s="168"/>
      <c r="X91" s="171">
        <f>SUM(X92:X273)</f>
        <v>0</v>
      </c>
      <c r="AR91" s="172" t="s">
        <v>82</v>
      </c>
      <c r="AT91" s="173" t="s">
        <v>73</v>
      </c>
      <c r="AU91" s="173" t="s">
        <v>82</v>
      </c>
      <c r="AY91" s="172" t="s">
        <v>189</v>
      </c>
      <c r="BK91" s="174">
        <f>SUM(BK92:BK273)</f>
        <v>0</v>
      </c>
    </row>
    <row r="92" spans="1:65" s="2" customFormat="1" ht="24.2" customHeight="1">
      <c r="A92" s="35"/>
      <c r="B92" s="36"/>
      <c r="C92" s="177" t="s">
        <v>82</v>
      </c>
      <c r="D92" s="177" t="s">
        <v>192</v>
      </c>
      <c r="E92" s="178" t="s">
        <v>1613</v>
      </c>
      <c r="F92" s="179" t="s">
        <v>1614</v>
      </c>
      <c r="G92" s="180" t="s">
        <v>305</v>
      </c>
      <c r="H92" s="181">
        <v>1</v>
      </c>
      <c r="I92" s="182"/>
      <c r="J92" s="182"/>
      <c r="K92" s="183">
        <f>ROUND(P92*H92,2)</f>
        <v>0</v>
      </c>
      <c r="L92" s="179" t="s">
        <v>1239</v>
      </c>
      <c r="M92" s="40"/>
      <c r="N92" s="184" t="s">
        <v>20</v>
      </c>
      <c r="O92" s="185" t="s">
        <v>43</v>
      </c>
      <c r="P92" s="186">
        <f>I92+J92</f>
        <v>0</v>
      </c>
      <c r="Q92" s="186">
        <f>ROUND(I92*H92,2)</f>
        <v>0</v>
      </c>
      <c r="R92" s="186">
        <f>ROUND(J92*H92,2)</f>
        <v>0</v>
      </c>
      <c r="S92" s="65"/>
      <c r="T92" s="187">
        <f>S92*H92</f>
        <v>0</v>
      </c>
      <c r="U92" s="187">
        <v>0</v>
      </c>
      <c r="V92" s="187">
        <f>U92*H92</f>
        <v>0</v>
      </c>
      <c r="W92" s="187">
        <v>0</v>
      </c>
      <c r="X92" s="188">
        <f>W92*H92</f>
        <v>0</v>
      </c>
      <c r="Y92" s="35"/>
      <c r="Z92" s="35"/>
      <c r="AA92" s="35"/>
      <c r="AB92" s="35"/>
      <c r="AC92" s="35"/>
      <c r="AD92" s="35"/>
      <c r="AE92" s="35"/>
      <c r="AR92" s="189" t="s">
        <v>197</v>
      </c>
      <c r="AT92" s="189" t="s">
        <v>192</v>
      </c>
      <c r="AU92" s="189" t="s">
        <v>84</v>
      </c>
      <c r="AY92" s="18" t="s">
        <v>189</v>
      </c>
      <c r="BE92" s="190">
        <f>IF(O92="základní",K92,0)</f>
        <v>0</v>
      </c>
      <c r="BF92" s="190">
        <f>IF(O92="snížená",K92,0)</f>
        <v>0</v>
      </c>
      <c r="BG92" s="190">
        <f>IF(O92="zákl. přenesená",K92,0)</f>
        <v>0</v>
      </c>
      <c r="BH92" s="190">
        <f>IF(O92="sníž. přenesená",K92,0)</f>
        <v>0</v>
      </c>
      <c r="BI92" s="190">
        <f>IF(O92="nulová",K92,0)</f>
        <v>0</v>
      </c>
      <c r="BJ92" s="18" t="s">
        <v>82</v>
      </c>
      <c r="BK92" s="190">
        <f>ROUND(P92*H92,2)</f>
        <v>0</v>
      </c>
      <c r="BL92" s="18" t="s">
        <v>197</v>
      </c>
      <c r="BM92" s="189" t="s">
        <v>2057</v>
      </c>
    </row>
    <row r="93" spans="1:65" s="2" customFormat="1" ht="11.25">
      <c r="A93" s="35"/>
      <c r="B93" s="36"/>
      <c r="C93" s="37"/>
      <c r="D93" s="191" t="s">
        <v>199</v>
      </c>
      <c r="E93" s="37"/>
      <c r="F93" s="192" t="s">
        <v>1616</v>
      </c>
      <c r="G93" s="37"/>
      <c r="H93" s="37"/>
      <c r="I93" s="193"/>
      <c r="J93" s="193"/>
      <c r="K93" s="37"/>
      <c r="L93" s="37"/>
      <c r="M93" s="40"/>
      <c r="N93" s="194"/>
      <c r="O93" s="195"/>
      <c r="P93" s="65"/>
      <c r="Q93" s="65"/>
      <c r="R93" s="65"/>
      <c r="S93" s="65"/>
      <c r="T93" s="65"/>
      <c r="U93" s="65"/>
      <c r="V93" s="65"/>
      <c r="W93" s="65"/>
      <c r="X93" s="66"/>
      <c r="Y93" s="35"/>
      <c r="Z93" s="35"/>
      <c r="AA93" s="35"/>
      <c r="AB93" s="35"/>
      <c r="AC93" s="35"/>
      <c r="AD93" s="35"/>
      <c r="AE93" s="35"/>
      <c r="AT93" s="18" t="s">
        <v>199</v>
      </c>
      <c r="AU93" s="18" t="s">
        <v>84</v>
      </c>
    </row>
    <row r="94" spans="1:65" s="2" customFormat="1" ht="11.25">
      <c r="A94" s="35"/>
      <c r="B94" s="36"/>
      <c r="C94" s="37"/>
      <c r="D94" s="196" t="s">
        <v>201</v>
      </c>
      <c r="E94" s="37"/>
      <c r="F94" s="197" t="s">
        <v>1617</v>
      </c>
      <c r="G94" s="37"/>
      <c r="H94" s="37"/>
      <c r="I94" s="193"/>
      <c r="J94" s="193"/>
      <c r="K94" s="37"/>
      <c r="L94" s="37"/>
      <c r="M94" s="40"/>
      <c r="N94" s="194"/>
      <c r="O94" s="195"/>
      <c r="P94" s="65"/>
      <c r="Q94" s="65"/>
      <c r="R94" s="65"/>
      <c r="S94" s="65"/>
      <c r="T94" s="65"/>
      <c r="U94" s="65"/>
      <c r="V94" s="65"/>
      <c r="W94" s="65"/>
      <c r="X94" s="66"/>
      <c r="Y94" s="35"/>
      <c r="Z94" s="35"/>
      <c r="AA94" s="35"/>
      <c r="AB94" s="35"/>
      <c r="AC94" s="35"/>
      <c r="AD94" s="35"/>
      <c r="AE94" s="35"/>
      <c r="AT94" s="18" t="s">
        <v>201</v>
      </c>
      <c r="AU94" s="18" t="s">
        <v>84</v>
      </c>
    </row>
    <row r="95" spans="1:65" s="13" customFormat="1" ht="11.25">
      <c r="B95" s="198"/>
      <c r="C95" s="199"/>
      <c r="D95" s="191" t="s">
        <v>203</v>
      </c>
      <c r="E95" s="200" t="s">
        <v>20</v>
      </c>
      <c r="F95" s="201" t="s">
        <v>1236</v>
      </c>
      <c r="G95" s="199"/>
      <c r="H95" s="200" t="s">
        <v>20</v>
      </c>
      <c r="I95" s="202"/>
      <c r="J95" s="202"/>
      <c r="K95" s="199"/>
      <c r="L95" s="199"/>
      <c r="M95" s="203"/>
      <c r="N95" s="204"/>
      <c r="O95" s="205"/>
      <c r="P95" s="205"/>
      <c r="Q95" s="205"/>
      <c r="R95" s="205"/>
      <c r="S95" s="205"/>
      <c r="T95" s="205"/>
      <c r="U95" s="205"/>
      <c r="V95" s="205"/>
      <c r="W95" s="205"/>
      <c r="X95" s="206"/>
      <c r="AT95" s="207" t="s">
        <v>203</v>
      </c>
      <c r="AU95" s="207" t="s">
        <v>84</v>
      </c>
      <c r="AV95" s="13" t="s">
        <v>82</v>
      </c>
      <c r="AW95" s="13" t="s">
        <v>5</v>
      </c>
      <c r="AX95" s="13" t="s">
        <v>74</v>
      </c>
      <c r="AY95" s="207" t="s">
        <v>189</v>
      </c>
    </row>
    <row r="96" spans="1:65" s="14" customFormat="1" ht="11.25">
      <c r="B96" s="208"/>
      <c r="C96" s="209"/>
      <c r="D96" s="191" t="s">
        <v>203</v>
      </c>
      <c r="E96" s="210" t="s">
        <v>20</v>
      </c>
      <c r="F96" s="211" t="s">
        <v>82</v>
      </c>
      <c r="G96" s="209"/>
      <c r="H96" s="212">
        <v>1</v>
      </c>
      <c r="I96" s="213"/>
      <c r="J96" s="213"/>
      <c r="K96" s="209"/>
      <c r="L96" s="209"/>
      <c r="M96" s="214"/>
      <c r="N96" s="215"/>
      <c r="O96" s="216"/>
      <c r="P96" s="216"/>
      <c r="Q96" s="216"/>
      <c r="R96" s="216"/>
      <c r="S96" s="216"/>
      <c r="T96" s="216"/>
      <c r="U96" s="216"/>
      <c r="V96" s="216"/>
      <c r="W96" s="216"/>
      <c r="X96" s="217"/>
      <c r="AT96" s="218" t="s">
        <v>203</v>
      </c>
      <c r="AU96" s="218" t="s">
        <v>84</v>
      </c>
      <c r="AV96" s="14" t="s">
        <v>84</v>
      </c>
      <c r="AW96" s="14" t="s">
        <v>5</v>
      </c>
      <c r="AX96" s="14" t="s">
        <v>74</v>
      </c>
      <c r="AY96" s="218" t="s">
        <v>189</v>
      </c>
    </row>
    <row r="97" spans="1:65" s="15" customFormat="1" ht="11.25">
      <c r="B97" s="219"/>
      <c r="C97" s="220"/>
      <c r="D97" s="191" t="s">
        <v>203</v>
      </c>
      <c r="E97" s="221" t="s">
        <v>20</v>
      </c>
      <c r="F97" s="222" t="s">
        <v>210</v>
      </c>
      <c r="G97" s="220"/>
      <c r="H97" s="223">
        <v>1</v>
      </c>
      <c r="I97" s="224"/>
      <c r="J97" s="224"/>
      <c r="K97" s="220"/>
      <c r="L97" s="220"/>
      <c r="M97" s="225"/>
      <c r="N97" s="226"/>
      <c r="O97" s="227"/>
      <c r="P97" s="227"/>
      <c r="Q97" s="227"/>
      <c r="R97" s="227"/>
      <c r="S97" s="227"/>
      <c r="T97" s="227"/>
      <c r="U97" s="227"/>
      <c r="V97" s="227"/>
      <c r="W97" s="227"/>
      <c r="X97" s="228"/>
      <c r="AT97" s="229" t="s">
        <v>203</v>
      </c>
      <c r="AU97" s="229" t="s">
        <v>84</v>
      </c>
      <c r="AV97" s="15" t="s">
        <v>197</v>
      </c>
      <c r="AW97" s="15" t="s">
        <v>5</v>
      </c>
      <c r="AX97" s="15" t="s">
        <v>82</v>
      </c>
      <c r="AY97" s="229" t="s">
        <v>189</v>
      </c>
    </row>
    <row r="98" spans="1:65" s="2" customFormat="1" ht="24.2" customHeight="1">
      <c r="A98" s="35"/>
      <c r="B98" s="36"/>
      <c r="C98" s="231" t="s">
        <v>84</v>
      </c>
      <c r="D98" s="231" t="s">
        <v>318</v>
      </c>
      <c r="E98" s="232" t="s">
        <v>2058</v>
      </c>
      <c r="F98" s="233" t="s">
        <v>2059</v>
      </c>
      <c r="G98" s="234" t="s">
        <v>305</v>
      </c>
      <c r="H98" s="235">
        <v>1</v>
      </c>
      <c r="I98" s="236"/>
      <c r="J98" s="237"/>
      <c r="K98" s="238">
        <f>ROUND(P98*H98,2)</f>
        <v>0</v>
      </c>
      <c r="L98" s="233" t="s">
        <v>20</v>
      </c>
      <c r="M98" s="239"/>
      <c r="N98" s="240" t="s">
        <v>20</v>
      </c>
      <c r="O98" s="185" t="s">
        <v>43</v>
      </c>
      <c r="P98" s="186">
        <f>I98+J98</f>
        <v>0</v>
      </c>
      <c r="Q98" s="186">
        <f>ROUND(I98*H98,2)</f>
        <v>0</v>
      </c>
      <c r="R98" s="186">
        <f>ROUND(J98*H98,2)</f>
        <v>0</v>
      </c>
      <c r="S98" s="65"/>
      <c r="T98" s="187">
        <f>S98*H98</f>
        <v>0</v>
      </c>
      <c r="U98" s="187">
        <v>0</v>
      </c>
      <c r="V98" s="187">
        <f>U98*H98</f>
        <v>0</v>
      </c>
      <c r="W98" s="187">
        <v>0</v>
      </c>
      <c r="X98" s="188">
        <f>W98*H98</f>
        <v>0</v>
      </c>
      <c r="Y98" s="35"/>
      <c r="Z98" s="35"/>
      <c r="AA98" s="35"/>
      <c r="AB98" s="35"/>
      <c r="AC98" s="35"/>
      <c r="AD98" s="35"/>
      <c r="AE98" s="35"/>
      <c r="AR98" s="189" t="s">
        <v>255</v>
      </c>
      <c r="AT98" s="189" t="s">
        <v>318</v>
      </c>
      <c r="AU98" s="189" t="s">
        <v>84</v>
      </c>
      <c r="AY98" s="18" t="s">
        <v>189</v>
      </c>
      <c r="BE98" s="190">
        <f>IF(O98="základní",K98,0)</f>
        <v>0</v>
      </c>
      <c r="BF98" s="190">
        <f>IF(O98="snížená",K98,0)</f>
        <v>0</v>
      </c>
      <c r="BG98" s="190">
        <f>IF(O98="zákl. přenesená",K98,0)</f>
        <v>0</v>
      </c>
      <c r="BH98" s="190">
        <f>IF(O98="sníž. přenesená",K98,0)</f>
        <v>0</v>
      </c>
      <c r="BI98" s="190">
        <f>IF(O98="nulová",K98,0)</f>
        <v>0</v>
      </c>
      <c r="BJ98" s="18" t="s">
        <v>82</v>
      </c>
      <c r="BK98" s="190">
        <f>ROUND(P98*H98,2)</f>
        <v>0</v>
      </c>
      <c r="BL98" s="18" t="s">
        <v>197</v>
      </c>
      <c r="BM98" s="189" t="s">
        <v>2060</v>
      </c>
    </row>
    <row r="99" spans="1:65" s="2" customFormat="1" ht="11.25">
      <c r="A99" s="35"/>
      <c r="B99" s="36"/>
      <c r="C99" s="37"/>
      <c r="D99" s="191" t="s">
        <v>199</v>
      </c>
      <c r="E99" s="37"/>
      <c r="F99" s="192" t="s">
        <v>2059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199</v>
      </c>
      <c r="AU99" s="18" t="s">
        <v>84</v>
      </c>
    </row>
    <row r="100" spans="1:65" s="2" customFormat="1" ht="19.5">
      <c r="A100" s="35"/>
      <c r="B100" s="36"/>
      <c r="C100" s="37"/>
      <c r="D100" s="191" t="s">
        <v>569</v>
      </c>
      <c r="E100" s="37"/>
      <c r="F100" s="245" t="s">
        <v>1621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569</v>
      </c>
      <c r="AU100" s="18" t="s">
        <v>84</v>
      </c>
    </row>
    <row r="101" spans="1:65" s="13" customFormat="1" ht="11.25">
      <c r="B101" s="198"/>
      <c r="C101" s="199"/>
      <c r="D101" s="191" t="s">
        <v>203</v>
      </c>
      <c r="E101" s="200" t="s">
        <v>20</v>
      </c>
      <c r="F101" s="201" t="s">
        <v>1236</v>
      </c>
      <c r="G101" s="199"/>
      <c r="H101" s="200" t="s">
        <v>20</v>
      </c>
      <c r="I101" s="202"/>
      <c r="J101" s="202"/>
      <c r="K101" s="199"/>
      <c r="L101" s="199"/>
      <c r="M101" s="203"/>
      <c r="N101" s="204"/>
      <c r="O101" s="205"/>
      <c r="P101" s="205"/>
      <c r="Q101" s="205"/>
      <c r="R101" s="205"/>
      <c r="S101" s="205"/>
      <c r="T101" s="205"/>
      <c r="U101" s="205"/>
      <c r="V101" s="205"/>
      <c r="W101" s="205"/>
      <c r="X101" s="206"/>
      <c r="AT101" s="207" t="s">
        <v>203</v>
      </c>
      <c r="AU101" s="207" t="s">
        <v>84</v>
      </c>
      <c r="AV101" s="13" t="s">
        <v>82</v>
      </c>
      <c r="AW101" s="13" t="s">
        <v>5</v>
      </c>
      <c r="AX101" s="13" t="s">
        <v>74</v>
      </c>
      <c r="AY101" s="207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82</v>
      </c>
      <c r="G102" s="209"/>
      <c r="H102" s="212">
        <v>1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5" customFormat="1" ht="11.25">
      <c r="B103" s="219"/>
      <c r="C103" s="220"/>
      <c r="D103" s="191" t="s">
        <v>203</v>
      </c>
      <c r="E103" s="221" t="s">
        <v>20</v>
      </c>
      <c r="F103" s="222" t="s">
        <v>210</v>
      </c>
      <c r="G103" s="220"/>
      <c r="H103" s="223">
        <v>1</v>
      </c>
      <c r="I103" s="224"/>
      <c r="J103" s="224"/>
      <c r="K103" s="220"/>
      <c r="L103" s="220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AT103" s="229" t="s">
        <v>203</v>
      </c>
      <c r="AU103" s="229" t="s">
        <v>84</v>
      </c>
      <c r="AV103" s="15" t="s">
        <v>197</v>
      </c>
      <c r="AW103" s="15" t="s">
        <v>5</v>
      </c>
      <c r="AX103" s="15" t="s">
        <v>82</v>
      </c>
      <c r="AY103" s="229" t="s">
        <v>189</v>
      </c>
    </row>
    <row r="104" spans="1:65" s="2" customFormat="1" ht="24.2" customHeight="1">
      <c r="A104" s="35"/>
      <c r="B104" s="36"/>
      <c r="C104" s="177" t="s">
        <v>222</v>
      </c>
      <c r="D104" s="177" t="s">
        <v>192</v>
      </c>
      <c r="E104" s="178" t="s">
        <v>1622</v>
      </c>
      <c r="F104" s="179" t="s">
        <v>1623</v>
      </c>
      <c r="G104" s="180" t="s">
        <v>357</v>
      </c>
      <c r="H104" s="181">
        <v>15</v>
      </c>
      <c r="I104" s="182"/>
      <c r="J104" s="182"/>
      <c r="K104" s="183">
        <f>ROUND(P104*H104,2)</f>
        <v>0</v>
      </c>
      <c r="L104" s="179" t="s">
        <v>1239</v>
      </c>
      <c r="M104" s="40"/>
      <c r="N104" s="184" t="s">
        <v>20</v>
      </c>
      <c r="O104" s="185" t="s">
        <v>43</v>
      </c>
      <c r="P104" s="186">
        <f>I104+J104</f>
        <v>0</v>
      </c>
      <c r="Q104" s="186">
        <f>ROUND(I104*H104,2)</f>
        <v>0</v>
      </c>
      <c r="R104" s="186">
        <f>ROUND(J104*H104,2)</f>
        <v>0</v>
      </c>
      <c r="S104" s="65"/>
      <c r="T104" s="187">
        <f>S104*H104</f>
        <v>0</v>
      </c>
      <c r="U104" s="187">
        <v>0</v>
      </c>
      <c r="V104" s="187">
        <f>U104*H104</f>
        <v>0</v>
      </c>
      <c r="W104" s="187">
        <v>0</v>
      </c>
      <c r="X104" s="188">
        <f>W104*H104</f>
        <v>0</v>
      </c>
      <c r="Y104" s="35"/>
      <c r="Z104" s="35"/>
      <c r="AA104" s="35"/>
      <c r="AB104" s="35"/>
      <c r="AC104" s="35"/>
      <c r="AD104" s="35"/>
      <c r="AE104" s="35"/>
      <c r="AR104" s="189" t="s">
        <v>197</v>
      </c>
      <c r="AT104" s="189" t="s">
        <v>192</v>
      </c>
      <c r="AU104" s="189" t="s">
        <v>84</v>
      </c>
      <c r="AY104" s="18" t="s">
        <v>189</v>
      </c>
      <c r="BE104" s="190">
        <f>IF(O104="základní",K104,0)</f>
        <v>0</v>
      </c>
      <c r="BF104" s="190">
        <f>IF(O104="snížená",K104,0)</f>
        <v>0</v>
      </c>
      <c r="BG104" s="190">
        <f>IF(O104="zákl. přenesená",K104,0)</f>
        <v>0</v>
      </c>
      <c r="BH104" s="190">
        <f>IF(O104="sníž. přenesená",K104,0)</f>
        <v>0</v>
      </c>
      <c r="BI104" s="190">
        <f>IF(O104="nulová",K104,0)</f>
        <v>0</v>
      </c>
      <c r="BJ104" s="18" t="s">
        <v>82</v>
      </c>
      <c r="BK104" s="190">
        <f>ROUND(P104*H104,2)</f>
        <v>0</v>
      </c>
      <c r="BL104" s="18" t="s">
        <v>197</v>
      </c>
      <c r="BM104" s="189" t="s">
        <v>1624</v>
      </c>
    </row>
    <row r="105" spans="1:65" s="2" customFormat="1" ht="11.25">
      <c r="A105" s="35"/>
      <c r="B105" s="36"/>
      <c r="C105" s="37"/>
      <c r="D105" s="191" t="s">
        <v>199</v>
      </c>
      <c r="E105" s="37"/>
      <c r="F105" s="192" t="s">
        <v>1625</v>
      </c>
      <c r="G105" s="37"/>
      <c r="H105" s="37"/>
      <c r="I105" s="193"/>
      <c r="J105" s="193"/>
      <c r="K105" s="37"/>
      <c r="L105" s="37"/>
      <c r="M105" s="40"/>
      <c r="N105" s="194"/>
      <c r="O105" s="195"/>
      <c r="P105" s="65"/>
      <c r="Q105" s="65"/>
      <c r="R105" s="65"/>
      <c r="S105" s="65"/>
      <c r="T105" s="65"/>
      <c r="U105" s="65"/>
      <c r="V105" s="65"/>
      <c r="W105" s="65"/>
      <c r="X105" s="66"/>
      <c r="Y105" s="35"/>
      <c r="Z105" s="35"/>
      <c r="AA105" s="35"/>
      <c r="AB105" s="35"/>
      <c r="AC105" s="35"/>
      <c r="AD105" s="35"/>
      <c r="AE105" s="35"/>
      <c r="AT105" s="18" t="s">
        <v>199</v>
      </c>
      <c r="AU105" s="18" t="s">
        <v>84</v>
      </c>
    </row>
    <row r="106" spans="1:65" s="2" customFormat="1" ht="11.25">
      <c r="A106" s="35"/>
      <c r="B106" s="36"/>
      <c r="C106" s="37"/>
      <c r="D106" s="196" t="s">
        <v>201</v>
      </c>
      <c r="E106" s="37"/>
      <c r="F106" s="197" t="s">
        <v>1626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201</v>
      </c>
      <c r="AU106" s="18" t="s">
        <v>84</v>
      </c>
    </row>
    <row r="107" spans="1:65" s="13" customFormat="1" ht="11.25">
      <c r="B107" s="198"/>
      <c r="C107" s="199"/>
      <c r="D107" s="191" t="s">
        <v>203</v>
      </c>
      <c r="E107" s="200" t="s">
        <v>20</v>
      </c>
      <c r="F107" s="201" t="s">
        <v>1236</v>
      </c>
      <c r="G107" s="199"/>
      <c r="H107" s="200" t="s">
        <v>20</v>
      </c>
      <c r="I107" s="202"/>
      <c r="J107" s="202"/>
      <c r="K107" s="199"/>
      <c r="L107" s="199"/>
      <c r="M107" s="203"/>
      <c r="N107" s="204"/>
      <c r="O107" s="205"/>
      <c r="P107" s="205"/>
      <c r="Q107" s="205"/>
      <c r="R107" s="205"/>
      <c r="S107" s="205"/>
      <c r="T107" s="205"/>
      <c r="U107" s="205"/>
      <c r="V107" s="205"/>
      <c r="W107" s="205"/>
      <c r="X107" s="206"/>
      <c r="AT107" s="207" t="s">
        <v>203</v>
      </c>
      <c r="AU107" s="207" t="s">
        <v>84</v>
      </c>
      <c r="AV107" s="13" t="s">
        <v>82</v>
      </c>
      <c r="AW107" s="13" t="s">
        <v>5</v>
      </c>
      <c r="AX107" s="13" t="s">
        <v>74</v>
      </c>
      <c r="AY107" s="207" t="s">
        <v>189</v>
      </c>
    </row>
    <row r="108" spans="1:65" s="14" customFormat="1" ht="11.25">
      <c r="B108" s="208"/>
      <c r="C108" s="209"/>
      <c r="D108" s="191" t="s">
        <v>203</v>
      </c>
      <c r="E108" s="210" t="s">
        <v>20</v>
      </c>
      <c r="F108" s="211" t="s">
        <v>9</v>
      </c>
      <c r="G108" s="209"/>
      <c r="H108" s="212">
        <v>15</v>
      </c>
      <c r="I108" s="213"/>
      <c r="J108" s="213"/>
      <c r="K108" s="209"/>
      <c r="L108" s="209"/>
      <c r="M108" s="214"/>
      <c r="N108" s="215"/>
      <c r="O108" s="216"/>
      <c r="P108" s="216"/>
      <c r="Q108" s="216"/>
      <c r="R108" s="216"/>
      <c r="S108" s="216"/>
      <c r="T108" s="216"/>
      <c r="U108" s="216"/>
      <c r="V108" s="216"/>
      <c r="W108" s="216"/>
      <c r="X108" s="217"/>
      <c r="AT108" s="218" t="s">
        <v>203</v>
      </c>
      <c r="AU108" s="218" t="s">
        <v>84</v>
      </c>
      <c r="AV108" s="14" t="s">
        <v>84</v>
      </c>
      <c r="AW108" s="14" t="s">
        <v>5</v>
      </c>
      <c r="AX108" s="14" t="s">
        <v>74</v>
      </c>
      <c r="AY108" s="218" t="s">
        <v>189</v>
      </c>
    </row>
    <row r="109" spans="1:65" s="15" customFormat="1" ht="11.25">
      <c r="B109" s="219"/>
      <c r="C109" s="220"/>
      <c r="D109" s="191" t="s">
        <v>203</v>
      </c>
      <c r="E109" s="221" t="s">
        <v>20</v>
      </c>
      <c r="F109" s="222" t="s">
        <v>210</v>
      </c>
      <c r="G109" s="220"/>
      <c r="H109" s="223">
        <v>15</v>
      </c>
      <c r="I109" s="224"/>
      <c r="J109" s="224"/>
      <c r="K109" s="220"/>
      <c r="L109" s="220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AT109" s="229" t="s">
        <v>203</v>
      </c>
      <c r="AU109" s="229" t="s">
        <v>84</v>
      </c>
      <c r="AV109" s="15" t="s">
        <v>197</v>
      </c>
      <c r="AW109" s="15" t="s">
        <v>5</v>
      </c>
      <c r="AX109" s="15" t="s">
        <v>82</v>
      </c>
      <c r="AY109" s="229" t="s">
        <v>189</v>
      </c>
    </row>
    <row r="110" spans="1:65" s="2" customFormat="1" ht="24.2" customHeight="1">
      <c r="A110" s="35"/>
      <c r="B110" s="36"/>
      <c r="C110" s="177" t="s">
        <v>197</v>
      </c>
      <c r="D110" s="177" t="s">
        <v>192</v>
      </c>
      <c r="E110" s="178" t="s">
        <v>1247</v>
      </c>
      <c r="F110" s="179" t="s">
        <v>1248</v>
      </c>
      <c r="G110" s="180" t="s">
        <v>357</v>
      </c>
      <c r="H110" s="181">
        <v>28</v>
      </c>
      <c r="I110" s="182"/>
      <c r="J110" s="182"/>
      <c r="K110" s="183">
        <f>ROUND(P110*H110,2)</f>
        <v>0</v>
      </c>
      <c r="L110" s="179" t="s">
        <v>1239</v>
      </c>
      <c r="M110" s="40"/>
      <c r="N110" s="184" t="s">
        <v>20</v>
      </c>
      <c r="O110" s="185" t="s">
        <v>43</v>
      </c>
      <c r="P110" s="186">
        <f>I110+J110</f>
        <v>0</v>
      </c>
      <c r="Q110" s="186">
        <f>ROUND(I110*H110,2)</f>
        <v>0</v>
      </c>
      <c r="R110" s="186">
        <f>ROUND(J110*H110,2)</f>
        <v>0</v>
      </c>
      <c r="S110" s="65"/>
      <c r="T110" s="187">
        <f>S110*H110</f>
        <v>0</v>
      </c>
      <c r="U110" s="187">
        <v>0</v>
      </c>
      <c r="V110" s="187">
        <f>U110*H110</f>
        <v>0</v>
      </c>
      <c r="W110" s="187">
        <v>0</v>
      </c>
      <c r="X110" s="188">
        <f>W110*H110</f>
        <v>0</v>
      </c>
      <c r="Y110" s="35"/>
      <c r="Z110" s="35"/>
      <c r="AA110" s="35"/>
      <c r="AB110" s="35"/>
      <c r="AC110" s="35"/>
      <c r="AD110" s="35"/>
      <c r="AE110" s="35"/>
      <c r="AR110" s="189" t="s">
        <v>197</v>
      </c>
      <c r="AT110" s="189" t="s">
        <v>192</v>
      </c>
      <c r="AU110" s="189" t="s">
        <v>84</v>
      </c>
      <c r="AY110" s="18" t="s">
        <v>189</v>
      </c>
      <c r="BE110" s="190">
        <f>IF(O110="základní",K110,0)</f>
        <v>0</v>
      </c>
      <c r="BF110" s="190">
        <f>IF(O110="snížená",K110,0)</f>
        <v>0</v>
      </c>
      <c r="BG110" s="190">
        <f>IF(O110="zákl. přenesená",K110,0)</f>
        <v>0</v>
      </c>
      <c r="BH110" s="190">
        <f>IF(O110="sníž. přenesená",K110,0)</f>
        <v>0</v>
      </c>
      <c r="BI110" s="190">
        <f>IF(O110="nulová",K110,0)</f>
        <v>0</v>
      </c>
      <c r="BJ110" s="18" t="s">
        <v>82</v>
      </c>
      <c r="BK110" s="190">
        <f>ROUND(P110*H110,2)</f>
        <v>0</v>
      </c>
      <c r="BL110" s="18" t="s">
        <v>197</v>
      </c>
      <c r="BM110" s="189" t="s">
        <v>1249</v>
      </c>
    </row>
    <row r="111" spans="1:65" s="2" customFormat="1" ht="11.25">
      <c r="A111" s="35"/>
      <c r="B111" s="36"/>
      <c r="C111" s="37"/>
      <c r="D111" s="191" t="s">
        <v>199</v>
      </c>
      <c r="E111" s="37"/>
      <c r="F111" s="192" t="s">
        <v>1250</v>
      </c>
      <c r="G111" s="37"/>
      <c r="H111" s="37"/>
      <c r="I111" s="193"/>
      <c r="J111" s="193"/>
      <c r="K111" s="37"/>
      <c r="L111" s="37"/>
      <c r="M111" s="40"/>
      <c r="N111" s="194"/>
      <c r="O111" s="195"/>
      <c r="P111" s="65"/>
      <c r="Q111" s="65"/>
      <c r="R111" s="65"/>
      <c r="S111" s="65"/>
      <c r="T111" s="65"/>
      <c r="U111" s="65"/>
      <c r="V111" s="65"/>
      <c r="W111" s="65"/>
      <c r="X111" s="66"/>
      <c r="Y111" s="35"/>
      <c r="Z111" s="35"/>
      <c r="AA111" s="35"/>
      <c r="AB111" s="35"/>
      <c r="AC111" s="35"/>
      <c r="AD111" s="35"/>
      <c r="AE111" s="35"/>
      <c r="AT111" s="18" t="s">
        <v>199</v>
      </c>
      <c r="AU111" s="18" t="s">
        <v>84</v>
      </c>
    </row>
    <row r="112" spans="1:65" s="2" customFormat="1" ht="11.25">
      <c r="A112" s="35"/>
      <c r="B112" s="36"/>
      <c r="C112" s="37"/>
      <c r="D112" s="196" t="s">
        <v>201</v>
      </c>
      <c r="E112" s="37"/>
      <c r="F112" s="197" t="s">
        <v>1251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201</v>
      </c>
      <c r="AU112" s="18" t="s">
        <v>84</v>
      </c>
    </row>
    <row r="113" spans="1:65" s="13" customFormat="1" ht="11.25">
      <c r="B113" s="198"/>
      <c r="C113" s="199"/>
      <c r="D113" s="191" t="s">
        <v>203</v>
      </c>
      <c r="E113" s="200" t="s">
        <v>20</v>
      </c>
      <c r="F113" s="201" t="s">
        <v>1236</v>
      </c>
      <c r="G113" s="199"/>
      <c r="H113" s="200" t="s">
        <v>20</v>
      </c>
      <c r="I113" s="202"/>
      <c r="J113" s="202"/>
      <c r="K113" s="199"/>
      <c r="L113" s="199"/>
      <c r="M113" s="203"/>
      <c r="N113" s="204"/>
      <c r="O113" s="205"/>
      <c r="P113" s="205"/>
      <c r="Q113" s="205"/>
      <c r="R113" s="205"/>
      <c r="S113" s="205"/>
      <c r="T113" s="205"/>
      <c r="U113" s="205"/>
      <c r="V113" s="205"/>
      <c r="W113" s="205"/>
      <c r="X113" s="206"/>
      <c r="AT113" s="207" t="s">
        <v>203</v>
      </c>
      <c r="AU113" s="207" t="s">
        <v>84</v>
      </c>
      <c r="AV113" s="13" t="s">
        <v>82</v>
      </c>
      <c r="AW113" s="13" t="s">
        <v>5</v>
      </c>
      <c r="AX113" s="13" t="s">
        <v>74</v>
      </c>
      <c r="AY113" s="207" t="s">
        <v>189</v>
      </c>
    </row>
    <row r="114" spans="1:65" s="14" customFormat="1" ht="11.25">
      <c r="B114" s="208"/>
      <c r="C114" s="209"/>
      <c r="D114" s="191" t="s">
        <v>203</v>
      </c>
      <c r="E114" s="210" t="s">
        <v>20</v>
      </c>
      <c r="F114" s="211" t="s">
        <v>374</v>
      </c>
      <c r="G114" s="209"/>
      <c r="H114" s="212">
        <v>28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203</v>
      </c>
      <c r="AU114" s="218" t="s">
        <v>84</v>
      </c>
      <c r="AV114" s="14" t="s">
        <v>84</v>
      </c>
      <c r="AW114" s="14" t="s">
        <v>5</v>
      </c>
      <c r="AX114" s="14" t="s">
        <v>74</v>
      </c>
      <c r="AY114" s="218" t="s">
        <v>189</v>
      </c>
    </row>
    <row r="115" spans="1:65" s="15" customFormat="1" ht="11.25">
      <c r="B115" s="219"/>
      <c r="C115" s="220"/>
      <c r="D115" s="191" t="s">
        <v>203</v>
      </c>
      <c r="E115" s="221" t="s">
        <v>20</v>
      </c>
      <c r="F115" s="222" t="s">
        <v>210</v>
      </c>
      <c r="G115" s="220"/>
      <c r="H115" s="223">
        <v>28</v>
      </c>
      <c r="I115" s="224"/>
      <c r="J115" s="224"/>
      <c r="K115" s="220"/>
      <c r="L115" s="220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AT115" s="229" t="s">
        <v>203</v>
      </c>
      <c r="AU115" s="229" t="s">
        <v>84</v>
      </c>
      <c r="AV115" s="15" t="s">
        <v>197</v>
      </c>
      <c r="AW115" s="15" t="s">
        <v>5</v>
      </c>
      <c r="AX115" s="15" t="s">
        <v>82</v>
      </c>
      <c r="AY115" s="229" t="s">
        <v>189</v>
      </c>
    </row>
    <row r="116" spans="1:65" s="2" customFormat="1" ht="16.5" customHeight="1">
      <c r="A116" s="35"/>
      <c r="B116" s="36"/>
      <c r="C116" s="231" t="s">
        <v>233</v>
      </c>
      <c r="D116" s="231" t="s">
        <v>318</v>
      </c>
      <c r="E116" s="232" t="s">
        <v>1253</v>
      </c>
      <c r="F116" s="233" t="s">
        <v>1254</v>
      </c>
      <c r="G116" s="234" t="s">
        <v>357</v>
      </c>
      <c r="H116" s="235">
        <v>28</v>
      </c>
      <c r="I116" s="236"/>
      <c r="J116" s="237"/>
      <c r="K116" s="238">
        <f>ROUND(P116*H116,2)</f>
        <v>0</v>
      </c>
      <c r="L116" s="233" t="s">
        <v>20</v>
      </c>
      <c r="M116" s="239"/>
      <c r="N116" s="240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255</v>
      </c>
      <c r="AT116" s="189" t="s">
        <v>318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1255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1254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19.5">
      <c r="A118" s="35"/>
      <c r="B118" s="36"/>
      <c r="C118" s="37"/>
      <c r="D118" s="191" t="s">
        <v>569</v>
      </c>
      <c r="E118" s="37"/>
      <c r="F118" s="245" t="s">
        <v>1246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569</v>
      </c>
      <c r="AU118" s="18" t="s">
        <v>84</v>
      </c>
    </row>
    <row r="119" spans="1:65" s="13" customFormat="1" ht="11.25">
      <c r="B119" s="198"/>
      <c r="C119" s="199"/>
      <c r="D119" s="191" t="s">
        <v>203</v>
      </c>
      <c r="E119" s="200" t="s">
        <v>20</v>
      </c>
      <c r="F119" s="201" t="s">
        <v>1236</v>
      </c>
      <c r="G119" s="199"/>
      <c r="H119" s="200" t="s">
        <v>20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203</v>
      </c>
      <c r="AU119" s="207" t="s">
        <v>84</v>
      </c>
      <c r="AV119" s="13" t="s">
        <v>82</v>
      </c>
      <c r="AW119" s="13" t="s">
        <v>5</v>
      </c>
      <c r="AX119" s="13" t="s">
        <v>74</v>
      </c>
      <c r="AY119" s="207" t="s">
        <v>189</v>
      </c>
    </row>
    <row r="120" spans="1:65" s="14" customFormat="1" ht="11.25">
      <c r="B120" s="208"/>
      <c r="C120" s="209"/>
      <c r="D120" s="191" t="s">
        <v>203</v>
      </c>
      <c r="E120" s="210" t="s">
        <v>20</v>
      </c>
      <c r="F120" s="211" t="s">
        <v>374</v>
      </c>
      <c r="G120" s="209"/>
      <c r="H120" s="212">
        <v>28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203</v>
      </c>
      <c r="AU120" s="218" t="s">
        <v>84</v>
      </c>
      <c r="AV120" s="14" t="s">
        <v>84</v>
      </c>
      <c r="AW120" s="14" t="s">
        <v>5</v>
      </c>
      <c r="AX120" s="14" t="s">
        <v>74</v>
      </c>
      <c r="AY120" s="218" t="s">
        <v>189</v>
      </c>
    </row>
    <row r="121" spans="1:65" s="15" customFormat="1" ht="11.25">
      <c r="B121" s="219"/>
      <c r="C121" s="220"/>
      <c r="D121" s="191" t="s">
        <v>203</v>
      </c>
      <c r="E121" s="221" t="s">
        <v>20</v>
      </c>
      <c r="F121" s="222" t="s">
        <v>210</v>
      </c>
      <c r="G121" s="220"/>
      <c r="H121" s="223">
        <v>28</v>
      </c>
      <c r="I121" s="224"/>
      <c r="J121" s="224"/>
      <c r="K121" s="220"/>
      <c r="L121" s="220"/>
      <c r="M121" s="225"/>
      <c r="N121" s="226"/>
      <c r="O121" s="227"/>
      <c r="P121" s="227"/>
      <c r="Q121" s="227"/>
      <c r="R121" s="227"/>
      <c r="S121" s="227"/>
      <c r="T121" s="227"/>
      <c r="U121" s="227"/>
      <c r="V121" s="227"/>
      <c r="W121" s="227"/>
      <c r="X121" s="228"/>
      <c r="AT121" s="229" t="s">
        <v>203</v>
      </c>
      <c r="AU121" s="229" t="s">
        <v>84</v>
      </c>
      <c r="AV121" s="15" t="s">
        <v>197</v>
      </c>
      <c r="AW121" s="15" t="s">
        <v>5</v>
      </c>
      <c r="AX121" s="15" t="s">
        <v>82</v>
      </c>
      <c r="AY121" s="229" t="s">
        <v>189</v>
      </c>
    </row>
    <row r="122" spans="1:65" s="2" customFormat="1" ht="24.2" customHeight="1">
      <c r="A122" s="35"/>
      <c r="B122" s="36"/>
      <c r="C122" s="177" t="s">
        <v>190</v>
      </c>
      <c r="D122" s="177" t="s">
        <v>192</v>
      </c>
      <c r="E122" s="178" t="s">
        <v>1256</v>
      </c>
      <c r="F122" s="179" t="s">
        <v>1257</v>
      </c>
      <c r="G122" s="180" t="s">
        <v>357</v>
      </c>
      <c r="H122" s="181">
        <v>196</v>
      </c>
      <c r="I122" s="182"/>
      <c r="J122" s="182"/>
      <c r="K122" s="183">
        <f>ROUND(P122*H122,2)</f>
        <v>0</v>
      </c>
      <c r="L122" s="179" t="s">
        <v>1239</v>
      </c>
      <c r="M122" s="40"/>
      <c r="N122" s="184" t="s">
        <v>20</v>
      </c>
      <c r="O122" s="185" t="s">
        <v>43</v>
      </c>
      <c r="P122" s="186">
        <f>I122+J122</f>
        <v>0</v>
      </c>
      <c r="Q122" s="186">
        <f>ROUND(I122*H122,2)</f>
        <v>0</v>
      </c>
      <c r="R122" s="186">
        <f>ROUND(J122*H122,2)</f>
        <v>0</v>
      </c>
      <c r="S122" s="65"/>
      <c r="T122" s="187">
        <f>S122*H122</f>
        <v>0</v>
      </c>
      <c r="U122" s="187">
        <v>0</v>
      </c>
      <c r="V122" s="187">
        <f>U122*H122</f>
        <v>0</v>
      </c>
      <c r="W122" s="187">
        <v>0</v>
      </c>
      <c r="X122" s="188">
        <f>W122*H122</f>
        <v>0</v>
      </c>
      <c r="Y122" s="35"/>
      <c r="Z122" s="35"/>
      <c r="AA122" s="35"/>
      <c r="AB122" s="35"/>
      <c r="AC122" s="35"/>
      <c r="AD122" s="35"/>
      <c r="AE122" s="35"/>
      <c r="AR122" s="189" t="s">
        <v>197</v>
      </c>
      <c r="AT122" s="189" t="s">
        <v>192</v>
      </c>
      <c r="AU122" s="189" t="s">
        <v>84</v>
      </c>
      <c r="AY122" s="18" t="s">
        <v>189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8" t="s">
        <v>82</v>
      </c>
      <c r="BK122" s="190">
        <f>ROUND(P122*H122,2)</f>
        <v>0</v>
      </c>
      <c r="BL122" s="18" t="s">
        <v>197</v>
      </c>
      <c r="BM122" s="189" t="s">
        <v>1258</v>
      </c>
    </row>
    <row r="123" spans="1:65" s="2" customFormat="1" ht="11.25">
      <c r="A123" s="35"/>
      <c r="B123" s="36"/>
      <c r="C123" s="37"/>
      <c r="D123" s="191" t="s">
        <v>199</v>
      </c>
      <c r="E123" s="37"/>
      <c r="F123" s="192" t="s">
        <v>1259</v>
      </c>
      <c r="G123" s="37"/>
      <c r="H123" s="37"/>
      <c r="I123" s="193"/>
      <c r="J123" s="193"/>
      <c r="K123" s="37"/>
      <c r="L123" s="37"/>
      <c r="M123" s="40"/>
      <c r="N123" s="194"/>
      <c r="O123" s="195"/>
      <c r="P123" s="65"/>
      <c r="Q123" s="65"/>
      <c r="R123" s="65"/>
      <c r="S123" s="65"/>
      <c r="T123" s="65"/>
      <c r="U123" s="65"/>
      <c r="V123" s="65"/>
      <c r="W123" s="65"/>
      <c r="X123" s="66"/>
      <c r="Y123" s="35"/>
      <c r="Z123" s="35"/>
      <c r="AA123" s="35"/>
      <c r="AB123" s="35"/>
      <c r="AC123" s="35"/>
      <c r="AD123" s="35"/>
      <c r="AE123" s="35"/>
      <c r="AT123" s="18" t="s">
        <v>199</v>
      </c>
      <c r="AU123" s="18" t="s">
        <v>84</v>
      </c>
    </row>
    <row r="124" spans="1:65" s="2" customFormat="1" ht="11.25">
      <c r="A124" s="35"/>
      <c r="B124" s="36"/>
      <c r="C124" s="37"/>
      <c r="D124" s="196" t="s">
        <v>201</v>
      </c>
      <c r="E124" s="37"/>
      <c r="F124" s="197" t="s">
        <v>1260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201</v>
      </c>
      <c r="AU124" s="18" t="s">
        <v>84</v>
      </c>
    </row>
    <row r="125" spans="1:65" s="13" customFormat="1" ht="11.25">
      <c r="B125" s="198"/>
      <c r="C125" s="199"/>
      <c r="D125" s="191" t="s">
        <v>203</v>
      </c>
      <c r="E125" s="200" t="s">
        <v>20</v>
      </c>
      <c r="F125" s="201" t="s">
        <v>1236</v>
      </c>
      <c r="G125" s="199"/>
      <c r="H125" s="200" t="s">
        <v>20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203</v>
      </c>
      <c r="AU125" s="207" t="s">
        <v>84</v>
      </c>
      <c r="AV125" s="13" t="s">
        <v>82</v>
      </c>
      <c r="AW125" s="13" t="s">
        <v>5</v>
      </c>
      <c r="AX125" s="13" t="s">
        <v>74</v>
      </c>
      <c r="AY125" s="207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2061</v>
      </c>
      <c r="G126" s="209"/>
      <c r="H126" s="212">
        <v>196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196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16.5" customHeight="1">
      <c r="A128" s="35"/>
      <c r="B128" s="36"/>
      <c r="C128" s="231" t="s">
        <v>248</v>
      </c>
      <c r="D128" s="231" t="s">
        <v>318</v>
      </c>
      <c r="E128" s="232" t="s">
        <v>1262</v>
      </c>
      <c r="F128" s="233" t="s">
        <v>1263</v>
      </c>
      <c r="G128" s="234" t="s">
        <v>357</v>
      </c>
      <c r="H128" s="235">
        <v>135</v>
      </c>
      <c r="I128" s="236"/>
      <c r="J128" s="237"/>
      <c r="K128" s="238">
        <f>ROUND(P128*H128,2)</f>
        <v>0</v>
      </c>
      <c r="L128" s="233" t="s">
        <v>20</v>
      </c>
      <c r="M128" s="239"/>
      <c r="N128" s="240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</v>
      </c>
      <c r="X128" s="188">
        <f>W128*H128</f>
        <v>0</v>
      </c>
      <c r="Y128" s="35"/>
      <c r="Z128" s="35"/>
      <c r="AA128" s="35"/>
      <c r="AB128" s="35"/>
      <c r="AC128" s="35"/>
      <c r="AD128" s="35"/>
      <c r="AE128" s="35"/>
      <c r="AR128" s="189" t="s">
        <v>255</v>
      </c>
      <c r="AT128" s="189" t="s">
        <v>318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1264</v>
      </c>
    </row>
    <row r="129" spans="1:65" s="2" customFormat="1" ht="11.25">
      <c r="A129" s="35"/>
      <c r="B129" s="36"/>
      <c r="C129" s="37"/>
      <c r="D129" s="191" t="s">
        <v>199</v>
      </c>
      <c r="E129" s="37"/>
      <c r="F129" s="192" t="s">
        <v>1263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9.5">
      <c r="A130" s="35"/>
      <c r="B130" s="36"/>
      <c r="C130" s="37"/>
      <c r="D130" s="191" t="s">
        <v>569</v>
      </c>
      <c r="E130" s="37"/>
      <c r="F130" s="245" t="s">
        <v>1246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569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1236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1551</v>
      </c>
      <c r="G132" s="209"/>
      <c r="H132" s="212">
        <v>135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5" customFormat="1" ht="11.25">
      <c r="B133" s="219"/>
      <c r="C133" s="220"/>
      <c r="D133" s="191" t="s">
        <v>203</v>
      </c>
      <c r="E133" s="221" t="s">
        <v>20</v>
      </c>
      <c r="F133" s="222" t="s">
        <v>210</v>
      </c>
      <c r="G133" s="220"/>
      <c r="H133" s="223">
        <v>135</v>
      </c>
      <c r="I133" s="224"/>
      <c r="J133" s="224"/>
      <c r="K133" s="220"/>
      <c r="L133" s="220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AT133" s="229" t="s">
        <v>203</v>
      </c>
      <c r="AU133" s="229" t="s">
        <v>84</v>
      </c>
      <c r="AV133" s="15" t="s">
        <v>197</v>
      </c>
      <c r="AW133" s="15" t="s">
        <v>5</v>
      </c>
      <c r="AX133" s="15" t="s">
        <v>82</v>
      </c>
      <c r="AY133" s="229" t="s">
        <v>189</v>
      </c>
    </row>
    <row r="134" spans="1:65" s="2" customFormat="1" ht="16.5" customHeight="1">
      <c r="A134" s="35"/>
      <c r="B134" s="36"/>
      <c r="C134" s="231" t="s">
        <v>255</v>
      </c>
      <c r="D134" s="231" t="s">
        <v>318</v>
      </c>
      <c r="E134" s="232" t="s">
        <v>1638</v>
      </c>
      <c r="F134" s="233" t="s">
        <v>1639</v>
      </c>
      <c r="G134" s="234" t="s">
        <v>357</v>
      </c>
      <c r="H134" s="235">
        <v>61</v>
      </c>
      <c r="I134" s="236"/>
      <c r="J134" s="237"/>
      <c r="K134" s="238">
        <f>ROUND(P134*H134,2)</f>
        <v>0</v>
      </c>
      <c r="L134" s="233" t="s">
        <v>20</v>
      </c>
      <c r="M134" s="239"/>
      <c r="N134" s="240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0</v>
      </c>
      <c r="V134" s="187">
        <f>U134*H134</f>
        <v>0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255</v>
      </c>
      <c r="AT134" s="189" t="s">
        <v>318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1640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1639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9.5">
      <c r="A136" s="35"/>
      <c r="B136" s="36"/>
      <c r="C136" s="37"/>
      <c r="D136" s="191" t="s">
        <v>569</v>
      </c>
      <c r="E136" s="37"/>
      <c r="F136" s="245" t="s">
        <v>1246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569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1236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1474</v>
      </c>
      <c r="G138" s="209"/>
      <c r="H138" s="212">
        <v>61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74</v>
      </c>
      <c r="AY138" s="218" t="s">
        <v>189</v>
      </c>
    </row>
    <row r="139" spans="1:65" s="15" customFormat="1" ht="11.25">
      <c r="B139" s="219"/>
      <c r="C139" s="220"/>
      <c r="D139" s="191" t="s">
        <v>203</v>
      </c>
      <c r="E139" s="221" t="s">
        <v>20</v>
      </c>
      <c r="F139" s="222" t="s">
        <v>210</v>
      </c>
      <c r="G139" s="220"/>
      <c r="H139" s="223">
        <v>61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203</v>
      </c>
      <c r="AU139" s="229" t="s">
        <v>84</v>
      </c>
      <c r="AV139" s="15" t="s">
        <v>197</v>
      </c>
      <c r="AW139" s="15" t="s">
        <v>5</v>
      </c>
      <c r="AX139" s="15" t="s">
        <v>82</v>
      </c>
      <c r="AY139" s="229" t="s">
        <v>189</v>
      </c>
    </row>
    <row r="140" spans="1:65" s="2" customFormat="1" ht="24.2" customHeight="1">
      <c r="A140" s="35"/>
      <c r="B140" s="36"/>
      <c r="C140" s="177" t="s">
        <v>220</v>
      </c>
      <c r="D140" s="177" t="s">
        <v>192</v>
      </c>
      <c r="E140" s="178" t="s">
        <v>1641</v>
      </c>
      <c r="F140" s="179" t="s">
        <v>1642</v>
      </c>
      <c r="G140" s="180" t="s">
        <v>305</v>
      </c>
      <c r="H140" s="181">
        <v>5</v>
      </c>
      <c r="I140" s="182"/>
      <c r="J140" s="182"/>
      <c r="K140" s="183">
        <f>ROUND(P140*H140,2)</f>
        <v>0</v>
      </c>
      <c r="L140" s="179" t="s">
        <v>1239</v>
      </c>
      <c r="M140" s="40"/>
      <c r="N140" s="184" t="s">
        <v>20</v>
      </c>
      <c r="O140" s="185" t="s">
        <v>43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197</v>
      </c>
      <c r="AT140" s="189" t="s">
        <v>192</v>
      </c>
      <c r="AU140" s="189" t="s">
        <v>84</v>
      </c>
      <c r="AY140" s="18" t="s">
        <v>189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82</v>
      </c>
      <c r="BK140" s="190">
        <f>ROUND(P140*H140,2)</f>
        <v>0</v>
      </c>
      <c r="BL140" s="18" t="s">
        <v>197</v>
      </c>
      <c r="BM140" s="189" t="s">
        <v>1643</v>
      </c>
    </row>
    <row r="141" spans="1:65" s="2" customFormat="1" ht="11.25">
      <c r="A141" s="35"/>
      <c r="B141" s="36"/>
      <c r="C141" s="37"/>
      <c r="D141" s="191" t="s">
        <v>199</v>
      </c>
      <c r="E141" s="37"/>
      <c r="F141" s="192" t="s">
        <v>1644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199</v>
      </c>
      <c r="AU141" s="18" t="s">
        <v>84</v>
      </c>
    </row>
    <row r="142" spans="1:65" s="2" customFormat="1" ht="11.25">
      <c r="A142" s="35"/>
      <c r="B142" s="36"/>
      <c r="C142" s="37"/>
      <c r="D142" s="196" t="s">
        <v>201</v>
      </c>
      <c r="E142" s="37"/>
      <c r="F142" s="197" t="s">
        <v>1645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201</v>
      </c>
      <c r="AU142" s="18" t="s">
        <v>84</v>
      </c>
    </row>
    <row r="143" spans="1:65" s="13" customFormat="1" ht="11.25">
      <c r="B143" s="198"/>
      <c r="C143" s="199"/>
      <c r="D143" s="191" t="s">
        <v>203</v>
      </c>
      <c r="E143" s="200" t="s">
        <v>20</v>
      </c>
      <c r="F143" s="201" t="s">
        <v>1236</v>
      </c>
      <c r="G143" s="199"/>
      <c r="H143" s="200" t="s">
        <v>20</v>
      </c>
      <c r="I143" s="202"/>
      <c r="J143" s="202"/>
      <c r="K143" s="199"/>
      <c r="L143" s="199"/>
      <c r="M143" s="203"/>
      <c r="N143" s="204"/>
      <c r="O143" s="205"/>
      <c r="P143" s="205"/>
      <c r="Q143" s="205"/>
      <c r="R143" s="205"/>
      <c r="S143" s="205"/>
      <c r="T143" s="205"/>
      <c r="U143" s="205"/>
      <c r="V143" s="205"/>
      <c r="W143" s="205"/>
      <c r="X143" s="206"/>
      <c r="AT143" s="207" t="s">
        <v>203</v>
      </c>
      <c r="AU143" s="207" t="s">
        <v>84</v>
      </c>
      <c r="AV143" s="13" t="s">
        <v>82</v>
      </c>
      <c r="AW143" s="13" t="s">
        <v>5</v>
      </c>
      <c r="AX143" s="13" t="s">
        <v>74</v>
      </c>
      <c r="AY143" s="207" t="s">
        <v>189</v>
      </c>
    </row>
    <row r="144" spans="1:65" s="14" customFormat="1" ht="11.25">
      <c r="B144" s="208"/>
      <c r="C144" s="209"/>
      <c r="D144" s="191" t="s">
        <v>203</v>
      </c>
      <c r="E144" s="210" t="s">
        <v>20</v>
      </c>
      <c r="F144" s="211" t="s">
        <v>233</v>
      </c>
      <c r="G144" s="209"/>
      <c r="H144" s="212">
        <v>5</v>
      </c>
      <c r="I144" s="213"/>
      <c r="J144" s="213"/>
      <c r="K144" s="209"/>
      <c r="L144" s="209"/>
      <c r="M144" s="214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7"/>
      <c r="AT144" s="218" t="s">
        <v>203</v>
      </c>
      <c r="AU144" s="218" t="s">
        <v>84</v>
      </c>
      <c r="AV144" s="14" t="s">
        <v>84</v>
      </c>
      <c r="AW144" s="14" t="s">
        <v>5</v>
      </c>
      <c r="AX144" s="14" t="s">
        <v>74</v>
      </c>
      <c r="AY144" s="218" t="s">
        <v>189</v>
      </c>
    </row>
    <row r="145" spans="1:65" s="15" customFormat="1" ht="11.25">
      <c r="B145" s="219"/>
      <c r="C145" s="220"/>
      <c r="D145" s="191" t="s">
        <v>203</v>
      </c>
      <c r="E145" s="221" t="s">
        <v>20</v>
      </c>
      <c r="F145" s="222" t="s">
        <v>210</v>
      </c>
      <c r="G145" s="220"/>
      <c r="H145" s="223">
        <v>5</v>
      </c>
      <c r="I145" s="224"/>
      <c r="J145" s="224"/>
      <c r="K145" s="220"/>
      <c r="L145" s="220"/>
      <c r="M145" s="225"/>
      <c r="N145" s="22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8"/>
      <c r="AT145" s="229" t="s">
        <v>203</v>
      </c>
      <c r="AU145" s="229" t="s">
        <v>84</v>
      </c>
      <c r="AV145" s="15" t="s">
        <v>197</v>
      </c>
      <c r="AW145" s="15" t="s">
        <v>5</v>
      </c>
      <c r="AX145" s="15" t="s">
        <v>82</v>
      </c>
      <c r="AY145" s="229" t="s">
        <v>189</v>
      </c>
    </row>
    <row r="146" spans="1:65" s="2" customFormat="1" ht="21.75" customHeight="1">
      <c r="A146" s="35"/>
      <c r="B146" s="36"/>
      <c r="C146" s="177" t="s">
        <v>109</v>
      </c>
      <c r="D146" s="177" t="s">
        <v>192</v>
      </c>
      <c r="E146" s="178" t="s">
        <v>1265</v>
      </c>
      <c r="F146" s="179" t="s">
        <v>1268</v>
      </c>
      <c r="G146" s="180" t="s">
        <v>305</v>
      </c>
      <c r="H146" s="181">
        <v>18</v>
      </c>
      <c r="I146" s="182"/>
      <c r="J146" s="182"/>
      <c r="K146" s="183">
        <f>ROUND(P146*H146,2)</f>
        <v>0</v>
      </c>
      <c r="L146" s="179" t="s">
        <v>20</v>
      </c>
      <c r="M146" s="40"/>
      <c r="N146" s="184" t="s">
        <v>20</v>
      </c>
      <c r="O146" s="185" t="s">
        <v>43</v>
      </c>
      <c r="P146" s="186">
        <f>I146+J146</f>
        <v>0</v>
      </c>
      <c r="Q146" s="186">
        <f>ROUND(I146*H146,2)</f>
        <v>0</v>
      </c>
      <c r="R146" s="186">
        <f>ROUND(J146*H146,2)</f>
        <v>0</v>
      </c>
      <c r="S146" s="65"/>
      <c r="T146" s="187">
        <f>S146*H146</f>
        <v>0</v>
      </c>
      <c r="U146" s="187">
        <v>0</v>
      </c>
      <c r="V146" s="187">
        <f>U146*H146</f>
        <v>0</v>
      </c>
      <c r="W146" s="187">
        <v>0</v>
      </c>
      <c r="X146" s="188">
        <f>W146*H146</f>
        <v>0</v>
      </c>
      <c r="Y146" s="35"/>
      <c r="Z146" s="35"/>
      <c r="AA146" s="35"/>
      <c r="AB146" s="35"/>
      <c r="AC146" s="35"/>
      <c r="AD146" s="35"/>
      <c r="AE146" s="35"/>
      <c r="AR146" s="189" t="s">
        <v>197</v>
      </c>
      <c r="AT146" s="189" t="s">
        <v>192</v>
      </c>
      <c r="AU146" s="189" t="s">
        <v>84</v>
      </c>
      <c r="AY146" s="18" t="s">
        <v>189</v>
      </c>
      <c r="BE146" s="190">
        <f>IF(O146="základní",K146,0)</f>
        <v>0</v>
      </c>
      <c r="BF146" s="190">
        <f>IF(O146="snížená",K146,0)</f>
        <v>0</v>
      </c>
      <c r="BG146" s="190">
        <f>IF(O146="zákl. přenesená",K146,0)</f>
        <v>0</v>
      </c>
      <c r="BH146" s="190">
        <f>IF(O146="sníž. přenesená",K146,0)</f>
        <v>0</v>
      </c>
      <c r="BI146" s="190">
        <f>IF(O146="nulová",K146,0)</f>
        <v>0</v>
      </c>
      <c r="BJ146" s="18" t="s">
        <v>82</v>
      </c>
      <c r="BK146" s="190">
        <f>ROUND(P146*H146,2)</f>
        <v>0</v>
      </c>
      <c r="BL146" s="18" t="s">
        <v>197</v>
      </c>
      <c r="BM146" s="189" t="s">
        <v>1267</v>
      </c>
    </row>
    <row r="147" spans="1:65" s="2" customFormat="1" ht="11.25">
      <c r="A147" s="35"/>
      <c r="B147" s="36"/>
      <c r="C147" s="37"/>
      <c r="D147" s="191" t="s">
        <v>199</v>
      </c>
      <c r="E147" s="37"/>
      <c r="F147" s="192" t="s">
        <v>1268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199</v>
      </c>
      <c r="AU147" s="18" t="s">
        <v>84</v>
      </c>
    </row>
    <row r="148" spans="1:65" s="13" customFormat="1" ht="11.25">
      <c r="B148" s="198"/>
      <c r="C148" s="199"/>
      <c r="D148" s="191" t="s">
        <v>203</v>
      </c>
      <c r="E148" s="200" t="s">
        <v>20</v>
      </c>
      <c r="F148" s="201" t="s">
        <v>1236</v>
      </c>
      <c r="G148" s="199"/>
      <c r="H148" s="200" t="s">
        <v>20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203</v>
      </c>
      <c r="AU148" s="207" t="s">
        <v>84</v>
      </c>
      <c r="AV148" s="13" t="s">
        <v>82</v>
      </c>
      <c r="AW148" s="13" t="s">
        <v>5</v>
      </c>
      <c r="AX148" s="13" t="s">
        <v>74</v>
      </c>
      <c r="AY148" s="207" t="s">
        <v>189</v>
      </c>
    </row>
    <row r="149" spans="1:65" s="14" customFormat="1" ht="11.25">
      <c r="B149" s="208"/>
      <c r="C149" s="209"/>
      <c r="D149" s="191" t="s">
        <v>203</v>
      </c>
      <c r="E149" s="210" t="s">
        <v>20</v>
      </c>
      <c r="F149" s="211" t="s">
        <v>132</v>
      </c>
      <c r="G149" s="209"/>
      <c r="H149" s="212">
        <v>18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203</v>
      </c>
      <c r="AU149" s="218" t="s">
        <v>84</v>
      </c>
      <c r="AV149" s="14" t="s">
        <v>84</v>
      </c>
      <c r="AW149" s="14" t="s">
        <v>5</v>
      </c>
      <c r="AX149" s="14" t="s">
        <v>74</v>
      </c>
      <c r="AY149" s="218" t="s">
        <v>189</v>
      </c>
    </row>
    <row r="150" spans="1:65" s="15" customFormat="1" ht="11.25">
      <c r="B150" s="219"/>
      <c r="C150" s="220"/>
      <c r="D150" s="191" t="s">
        <v>203</v>
      </c>
      <c r="E150" s="221" t="s">
        <v>20</v>
      </c>
      <c r="F150" s="222" t="s">
        <v>210</v>
      </c>
      <c r="G150" s="220"/>
      <c r="H150" s="223">
        <v>18</v>
      </c>
      <c r="I150" s="224"/>
      <c r="J150" s="224"/>
      <c r="K150" s="220"/>
      <c r="L150" s="220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AT150" s="229" t="s">
        <v>203</v>
      </c>
      <c r="AU150" s="229" t="s">
        <v>84</v>
      </c>
      <c r="AV150" s="15" t="s">
        <v>197</v>
      </c>
      <c r="AW150" s="15" t="s">
        <v>5</v>
      </c>
      <c r="AX150" s="15" t="s">
        <v>82</v>
      </c>
      <c r="AY150" s="229" t="s">
        <v>189</v>
      </c>
    </row>
    <row r="151" spans="1:65" s="2" customFormat="1" ht="24.2" customHeight="1">
      <c r="A151" s="35"/>
      <c r="B151" s="36"/>
      <c r="C151" s="177" t="s">
        <v>112</v>
      </c>
      <c r="D151" s="177" t="s">
        <v>192</v>
      </c>
      <c r="E151" s="178" t="s">
        <v>1646</v>
      </c>
      <c r="F151" s="179" t="s">
        <v>2062</v>
      </c>
      <c r="G151" s="180" t="s">
        <v>305</v>
      </c>
      <c r="H151" s="181">
        <v>2</v>
      </c>
      <c r="I151" s="182"/>
      <c r="J151" s="182"/>
      <c r="K151" s="183">
        <f>ROUND(P151*H151,2)</f>
        <v>0</v>
      </c>
      <c r="L151" s="179" t="s">
        <v>1239</v>
      </c>
      <c r="M151" s="40"/>
      <c r="N151" s="184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197</v>
      </c>
      <c r="AT151" s="189" t="s">
        <v>192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1648</v>
      </c>
    </row>
    <row r="152" spans="1:65" s="2" customFormat="1" ht="19.5">
      <c r="A152" s="35"/>
      <c r="B152" s="36"/>
      <c r="C152" s="37"/>
      <c r="D152" s="191" t="s">
        <v>199</v>
      </c>
      <c r="E152" s="37"/>
      <c r="F152" s="192" t="s">
        <v>2063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1.25">
      <c r="A153" s="35"/>
      <c r="B153" s="36"/>
      <c r="C153" s="37"/>
      <c r="D153" s="196" t="s">
        <v>201</v>
      </c>
      <c r="E153" s="37"/>
      <c r="F153" s="197" t="s">
        <v>1650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201</v>
      </c>
      <c r="AU153" s="18" t="s">
        <v>84</v>
      </c>
    </row>
    <row r="154" spans="1:65" s="13" customFormat="1" ht="11.25">
      <c r="B154" s="198"/>
      <c r="C154" s="199"/>
      <c r="D154" s="191" t="s">
        <v>203</v>
      </c>
      <c r="E154" s="200" t="s">
        <v>20</v>
      </c>
      <c r="F154" s="201" t="s">
        <v>1236</v>
      </c>
      <c r="G154" s="199"/>
      <c r="H154" s="200" t="s">
        <v>20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203</v>
      </c>
      <c r="AU154" s="207" t="s">
        <v>84</v>
      </c>
      <c r="AV154" s="13" t="s">
        <v>82</v>
      </c>
      <c r="AW154" s="13" t="s">
        <v>5</v>
      </c>
      <c r="AX154" s="13" t="s">
        <v>74</v>
      </c>
      <c r="AY154" s="207" t="s">
        <v>189</v>
      </c>
    </row>
    <row r="155" spans="1:65" s="14" customFormat="1" ht="11.25">
      <c r="B155" s="208"/>
      <c r="C155" s="209"/>
      <c r="D155" s="191" t="s">
        <v>203</v>
      </c>
      <c r="E155" s="210" t="s">
        <v>20</v>
      </c>
      <c r="F155" s="211" t="s">
        <v>84</v>
      </c>
      <c r="G155" s="209"/>
      <c r="H155" s="212">
        <v>2</v>
      </c>
      <c r="I155" s="213"/>
      <c r="J155" s="213"/>
      <c r="K155" s="209"/>
      <c r="L155" s="209"/>
      <c r="M155" s="214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7"/>
      <c r="AT155" s="218" t="s">
        <v>203</v>
      </c>
      <c r="AU155" s="218" t="s">
        <v>84</v>
      </c>
      <c r="AV155" s="14" t="s">
        <v>84</v>
      </c>
      <c r="AW155" s="14" t="s">
        <v>5</v>
      </c>
      <c r="AX155" s="14" t="s">
        <v>74</v>
      </c>
      <c r="AY155" s="218" t="s">
        <v>189</v>
      </c>
    </row>
    <row r="156" spans="1:65" s="15" customFormat="1" ht="11.25">
      <c r="B156" s="219"/>
      <c r="C156" s="220"/>
      <c r="D156" s="191" t="s">
        <v>203</v>
      </c>
      <c r="E156" s="221" t="s">
        <v>20</v>
      </c>
      <c r="F156" s="222" t="s">
        <v>210</v>
      </c>
      <c r="G156" s="220"/>
      <c r="H156" s="223">
        <v>2</v>
      </c>
      <c r="I156" s="224"/>
      <c r="J156" s="224"/>
      <c r="K156" s="220"/>
      <c r="L156" s="220"/>
      <c r="M156" s="225"/>
      <c r="N156" s="226"/>
      <c r="O156" s="227"/>
      <c r="P156" s="227"/>
      <c r="Q156" s="227"/>
      <c r="R156" s="227"/>
      <c r="S156" s="227"/>
      <c r="T156" s="227"/>
      <c r="U156" s="227"/>
      <c r="V156" s="227"/>
      <c r="W156" s="227"/>
      <c r="X156" s="228"/>
      <c r="AT156" s="229" t="s">
        <v>203</v>
      </c>
      <c r="AU156" s="229" t="s">
        <v>84</v>
      </c>
      <c r="AV156" s="15" t="s">
        <v>197</v>
      </c>
      <c r="AW156" s="15" t="s">
        <v>5</v>
      </c>
      <c r="AX156" s="15" t="s">
        <v>82</v>
      </c>
      <c r="AY156" s="229" t="s">
        <v>189</v>
      </c>
    </row>
    <row r="157" spans="1:65" s="2" customFormat="1" ht="24.2" customHeight="1">
      <c r="A157" s="35"/>
      <c r="B157" s="36"/>
      <c r="C157" s="177" t="s">
        <v>115</v>
      </c>
      <c r="D157" s="177" t="s">
        <v>192</v>
      </c>
      <c r="E157" s="178" t="s">
        <v>1651</v>
      </c>
      <c r="F157" s="179" t="s">
        <v>2064</v>
      </c>
      <c r="G157" s="180" t="s">
        <v>305</v>
      </c>
      <c r="H157" s="181">
        <v>1</v>
      </c>
      <c r="I157" s="182"/>
      <c r="J157" s="182"/>
      <c r="K157" s="183">
        <f>ROUND(P157*H157,2)</f>
        <v>0</v>
      </c>
      <c r="L157" s="179" t="s">
        <v>1239</v>
      </c>
      <c r="M157" s="40"/>
      <c r="N157" s="184" t="s">
        <v>20</v>
      </c>
      <c r="O157" s="185" t="s">
        <v>43</v>
      </c>
      <c r="P157" s="186">
        <f>I157+J157</f>
        <v>0</v>
      </c>
      <c r="Q157" s="186">
        <f>ROUND(I157*H157,2)</f>
        <v>0</v>
      </c>
      <c r="R157" s="186">
        <f>ROUND(J157*H157,2)</f>
        <v>0</v>
      </c>
      <c r="S157" s="65"/>
      <c r="T157" s="187">
        <f>S157*H157</f>
        <v>0</v>
      </c>
      <c r="U157" s="187">
        <v>0</v>
      </c>
      <c r="V157" s="187">
        <f>U157*H157</f>
        <v>0</v>
      </c>
      <c r="W157" s="187">
        <v>0</v>
      </c>
      <c r="X157" s="188">
        <f>W157*H157</f>
        <v>0</v>
      </c>
      <c r="Y157" s="35"/>
      <c r="Z157" s="35"/>
      <c r="AA157" s="35"/>
      <c r="AB157" s="35"/>
      <c r="AC157" s="35"/>
      <c r="AD157" s="35"/>
      <c r="AE157" s="35"/>
      <c r="AR157" s="189" t="s">
        <v>197</v>
      </c>
      <c r="AT157" s="189" t="s">
        <v>192</v>
      </c>
      <c r="AU157" s="189" t="s">
        <v>84</v>
      </c>
      <c r="AY157" s="18" t="s">
        <v>189</v>
      </c>
      <c r="BE157" s="190">
        <f>IF(O157="základní",K157,0)</f>
        <v>0</v>
      </c>
      <c r="BF157" s="190">
        <f>IF(O157="snížená",K157,0)</f>
        <v>0</v>
      </c>
      <c r="BG157" s="190">
        <f>IF(O157="zákl. přenesená",K157,0)</f>
        <v>0</v>
      </c>
      <c r="BH157" s="190">
        <f>IF(O157="sníž. přenesená",K157,0)</f>
        <v>0</v>
      </c>
      <c r="BI157" s="190">
        <f>IF(O157="nulová",K157,0)</f>
        <v>0</v>
      </c>
      <c r="BJ157" s="18" t="s">
        <v>82</v>
      </c>
      <c r="BK157" s="190">
        <f>ROUND(P157*H157,2)</f>
        <v>0</v>
      </c>
      <c r="BL157" s="18" t="s">
        <v>197</v>
      </c>
      <c r="BM157" s="189" t="s">
        <v>1653</v>
      </c>
    </row>
    <row r="158" spans="1:65" s="2" customFormat="1" ht="19.5">
      <c r="A158" s="35"/>
      <c r="B158" s="36"/>
      <c r="C158" s="37"/>
      <c r="D158" s="191" t="s">
        <v>199</v>
      </c>
      <c r="E158" s="37"/>
      <c r="F158" s="192" t="s">
        <v>2065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199</v>
      </c>
      <c r="AU158" s="18" t="s">
        <v>84</v>
      </c>
    </row>
    <row r="159" spans="1:65" s="2" customFormat="1" ht="11.25">
      <c r="A159" s="35"/>
      <c r="B159" s="36"/>
      <c r="C159" s="37"/>
      <c r="D159" s="196" t="s">
        <v>201</v>
      </c>
      <c r="E159" s="37"/>
      <c r="F159" s="197" t="s">
        <v>1655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201</v>
      </c>
      <c r="AU159" s="18" t="s">
        <v>84</v>
      </c>
    </row>
    <row r="160" spans="1:65" s="13" customFormat="1" ht="11.25">
      <c r="B160" s="198"/>
      <c r="C160" s="199"/>
      <c r="D160" s="191" t="s">
        <v>203</v>
      </c>
      <c r="E160" s="200" t="s">
        <v>20</v>
      </c>
      <c r="F160" s="201" t="s">
        <v>1236</v>
      </c>
      <c r="G160" s="199"/>
      <c r="H160" s="200" t="s">
        <v>20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203</v>
      </c>
      <c r="AU160" s="207" t="s">
        <v>84</v>
      </c>
      <c r="AV160" s="13" t="s">
        <v>82</v>
      </c>
      <c r="AW160" s="13" t="s">
        <v>5</v>
      </c>
      <c r="AX160" s="13" t="s">
        <v>74</v>
      </c>
      <c r="AY160" s="207" t="s">
        <v>189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82</v>
      </c>
      <c r="G161" s="209"/>
      <c r="H161" s="212">
        <v>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74</v>
      </c>
      <c r="AY161" s="218" t="s">
        <v>189</v>
      </c>
    </row>
    <row r="162" spans="1:65" s="15" customFormat="1" ht="11.25">
      <c r="B162" s="219"/>
      <c r="C162" s="220"/>
      <c r="D162" s="191" t="s">
        <v>203</v>
      </c>
      <c r="E162" s="221" t="s">
        <v>20</v>
      </c>
      <c r="F162" s="222" t="s">
        <v>210</v>
      </c>
      <c r="G162" s="220"/>
      <c r="H162" s="223">
        <v>1</v>
      </c>
      <c r="I162" s="224"/>
      <c r="J162" s="224"/>
      <c r="K162" s="220"/>
      <c r="L162" s="220"/>
      <c r="M162" s="225"/>
      <c r="N162" s="226"/>
      <c r="O162" s="227"/>
      <c r="P162" s="227"/>
      <c r="Q162" s="227"/>
      <c r="R162" s="227"/>
      <c r="S162" s="227"/>
      <c r="T162" s="227"/>
      <c r="U162" s="227"/>
      <c r="V162" s="227"/>
      <c r="W162" s="227"/>
      <c r="X162" s="228"/>
      <c r="AT162" s="229" t="s">
        <v>203</v>
      </c>
      <c r="AU162" s="229" t="s">
        <v>84</v>
      </c>
      <c r="AV162" s="15" t="s">
        <v>197</v>
      </c>
      <c r="AW162" s="15" t="s">
        <v>5</v>
      </c>
      <c r="AX162" s="15" t="s">
        <v>82</v>
      </c>
      <c r="AY162" s="229" t="s">
        <v>189</v>
      </c>
    </row>
    <row r="163" spans="1:65" s="2" customFormat="1" ht="16.5" customHeight="1">
      <c r="A163" s="35"/>
      <c r="B163" s="36"/>
      <c r="C163" s="231" t="s">
        <v>118</v>
      </c>
      <c r="D163" s="231" t="s">
        <v>318</v>
      </c>
      <c r="E163" s="232" t="s">
        <v>1656</v>
      </c>
      <c r="F163" s="233" t="s">
        <v>1657</v>
      </c>
      <c r="G163" s="234" t="s">
        <v>305</v>
      </c>
      <c r="H163" s="235">
        <v>3</v>
      </c>
      <c r="I163" s="236"/>
      <c r="J163" s="237"/>
      <c r="K163" s="238">
        <f>ROUND(P163*H163,2)</f>
        <v>0</v>
      </c>
      <c r="L163" s="233" t="s">
        <v>20</v>
      </c>
      <c r="M163" s="239"/>
      <c r="N163" s="240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255</v>
      </c>
      <c r="AT163" s="189" t="s">
        <v>318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1658</v>
      </c>
    </row>
    <row r="164" spans="1:65" s="2" customFormat="1" ht="11.25">
      <c r="A164" s="35"/>
      <c r="B164" s="36"/>
      <c r="C164" s="37"/>
      <c r="D164" s="191" t="s">
        <v>199</v>
      </c>
      <c r="E164" s="37"/>
      <c r="F164" s="192" t="s">
        <v>1657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9.5">
      <c r="A165" s="35"/>
      <c r="B165" s="36"/>
      <c r="C165" s="37"/>
      <c r="D165" s="191" t="s">
        <v>569</v>
      </c>
      <c r="E165" s="37"/>
      <c r="F165" s="245" t="s">
        <v>1279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569</v>
      </c>
      <c r="AU165" s="18" t="s">
        <v>84</v>
      </c>
    </row>
    <row r="166" spans="1:65" s="13" customFormat="1" ht="11.25">
      <c r="B166" s="198"/>
      <c r="C166" s="199"/>
      <c r="D166" s="191" t="s">
        <v>203</v>
      </c>
      <c r="E166" s="200" t="s">
        <v>20</v>
      </c>
      <c r="F166" s="201" t="s">
        <v>1236</v>
      </c>
      <c r="G166" s="199"/>
      <c r="H166" s="200" t="s">
        <v>20</v>
      </c>
      <c r="I166" s="202"/>
      <c r="J166" s="202"/>
      <c r="K166" s="199"/>
      <c r="L166" s="199"/>
      <c r="M166" s="203"/>
      <c r="N166" s="204"/>
      <c r="O166" s="205"/>
      <c r="P166" s="205"/>
      <c r="Q166" s="205"/>
      <c r="R166" s="205"/>
      <c r="S166" s="205"/>
      <c r="T166" s="205"/>
      <c r="U166" s="205"/>
      <c r="V166" s="205"/>
      <c r="W166" s="205"/>
      <c r="X166" s="206"/>
      <c r="AT166" s="207" t="s">
        <v>203</v>
      </c>
      <c r="AU166" s="207" t="s">
        <v>84</v>
      </c>
      <c r="AV166" s="13" t="s">
        <v>82</v>
      </c>
      <c r="AW166" s="13" t="s">
        <v>5</v>
      </c>
      <c r="AX166" s="13" t="s">
        <v>74</v>
      </c>
      <c r="AY166" s="207" t="s">
        <v>189</v>
      </c>
    </row>
    <row r="167" spans="1:65" s="14" customFormat="1" ht="11.25">
      <c r="B167" s="208"/>
      <c r="C167" s="209"/>
      <c r="D167" s="191" t="s">
        <v>203</v>
      </c>
      <c r="E167" s="210" t="s">
        <v>20</v>
      </c>
      <c r="F167" s="211" t="s">
        <v>1659</v>
      </c>
      <c r="G167" s="209"/>
      <c r="H167" s="212">
        <v>3</v>
      </c>
      <c r="I167" s="213"/>
      <c r="J167" s="213"/>
      <c r="K167" s="209"/>
      <c r="L167" s="209"/>
      <c r="M167" s="214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7"/>
      <c r="AT167" s="218" t="s">
        <v>203</v>
      </c>
      <c r="AU167" s="218" t="s">
        <v>84</v>
      </c>
      <c r="AV167" s="14" t="s">
        <v>84</v>
      </c>
      <c r="AW167" s="14" t="s">
        <v>5</v>
      </c>
      <c r="AX167" s="14" t="s">
        <v>74</v>
      </c>
      <c r="AY167" s="218" t="s">
        <v>189</v>
      </c>
    </row>
    <row r="168" spans="1:65" s="15" customFormat="1" ht="11.25">
      <c r="B168" s="219"/>
      <c r="C168" s="220"/>
      <c r="D168" s="191" t="s">
        <v>203</v>
      </c>
      <c r="E168" s="221" t="s">
        <v>20</v>
      </c>
      <c r="F168" s="222" t="s">
        <v>210</v>
      </c>
      <c r="G168" s="220"/>
      <c r="H168" s="223">
        <v>3</v>
      </c>
      <c r="I168" s="224"/>
      <c r="J168" s="224"/>
      <c r="K168" s="220"/>
      <c r="L168" s="220"/>
      <c r="M168" s="225"/>
      <c r="N168" s="226"/>
      <c r="O168" s="227"/>
      <c r="P168" s="227"/>
      <c r="Q168" s="227"/>
      <c r="R168" s="227"/>
      <c r="S168" s="227"/>
      <c r="T168" s="227"/>
      <c r="U168" s="227"/>
      <c r="V168" s="227"/>
      <c r="W168" s="227"/>
      <c r="X168" s="228"/>
      <c r="AT168" s="229" t="s">
        <v>203</v>
      </c>
      <c r="AU168" s="229" t="s">
        <v>84</v>
      </c>
      <c r="AV168" s="15" t="s">
        <v>197</v>
      </c>
      <c r="AW168" s="15" t="s">
        <v>5</v>
      </c>
      <c r="AX168" s="15" t="s">
        <v>82</v>
      </c>
      <c r="AY168" s="229" t="s">
        <v>189</v>
      </c>
    </row>
    <row r="169" spans="1:65" s="2" customFormat="1" ht="24.2" customHeight="1">
      <c r="A169" s="35"/>
      <c r="B169" s="36"/>
      <c r="C169" s="177" t="s">
        <v>121</v>
      </c>
      <c r="D169" s="177" t="s">
        <v>192</v>
      </c>
      <c r="E169" s="178" t="s">
        <v>1660</v>
      </c>
      <c r="F169" s="179" t="s">
        <v>2066</v>
      </c>
      <c r="G169" s="180" t="s">
        <v>305</v>
      </c>
      <c r="H169" s="181">
        <v>2</v>
      </c>
      <c r="I169" s="182"/>
      <c r="J169" s="182"/>
      <c r="K169" s="183">
        <f>ROUND(P169*H169,2)</f>
        <v>0</v>
      </c>
      <c r="L169" s="179" t="s">
        <v>1239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197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197</v>
      </c>
      <c r="BM169" s="189" t="s">
        <v>1662</v>
      </c>
    </row>
    <row r="170" spans="1:65" s="2" customFormat="1" ht="19.5">
      <c r="A170" s="35"/>
      <c r="B170" s="36"/>
      <c r="C170" s="37"/>
      <c r="D170" s="191" t="s">
        <v>199</v>
      </c>
      <c r="E170" s="37"/>
      <c r="F170" s="192" t="s">
        <v>2067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11.25">
      <c r="A171" s="35"/>
      <c r="B171" s="36"/>
      <c r="C171" s="37"/>
      <c r="D171" s="196" t="s">
        <v>201</v>
      </c>
      <c r="E171" s="37"/>
      <c r="F171" s="197" t="s">
        <v>1664</v>
      </c>
      <c r="G171" s="37"/>
      <c r="H171" s="37"/>
      <c r="I171" s="193"/>
      <c r="J171" s="193"/>
      <c r="K171" s="37"/>
      <c r="L171" s="37"/>
      <c r="M171" s="40"/>
      <c r="N171" s="194"/>
      <c r="O171" s="195"/>
      <c r="P171" s="65"/>
      <c r="Q171" s="65"/>
      <c r="R171" s="65"/>
      <c r="S171" s="65"/>
      <c r="T171" s="65"/>
      <c r="U171" s="65"/>
      <c r="V171" s="65"/>
      <c r="W171" s="65"/>
      <c r="X171" s="66"/>
      <c r="Y171" s="35"/>
      <c r="Z171" s="35"/>
      <c r="AA171" s="35"/>
      <c r="AB171" s="35"/>
      <c r="AC171" s="35"/>
      <c r="AD171" s="35"/>
      <c r="AE171" s="35"/>
      <c r="AT171" s="18" t="s">
        <v>201</v>
      </c>
      <c r="AU171" s="18" t="s">
        <v>84</v>
      </c>
    </row>
    <row r="172" spans="1:65" s="13" customFormat="1" ht="11.25">
      <c r="B172" s="198"/>
      <c r="C172" s="199"/>
      <c r="D172" s="191" t="s">
        <v>203</v>
      </c>
      <c r="E172" s="200" t="s">
        <v>20</v>
      </c>
      <c r="F172" s="201" t="s">
        <v>1236</v>
      </c>
      <c r="G172" s="199"/>
      <c r="H172" s="200" t="s">
        <v>20</v>
      </c>
      <c r="I172" s="202"/>
      <c r="J172" s="202"/>
      <c r="K172" s="199"/>
      <c r="L172" s="199"/>
      <c r="M172" s="203"/>
      <c r="N172" s="204"/>
      <c r="O172" s="205"/>
      <c r="P172" s="205"/>
      <c r="Q172" s="205"/>
      <c r="R172" s="205"/>
      <c r="S172" s="205"/>
      <c r="T172" s="205"/>
      <c r="U172" s="205"/>
      <c r="V172" s="205"/>
      <c r="W172" s="205"/>
      <c r="X172" s="206"/>
      <c r="AT172" s="207" t="s">
        <v>203</v>
      </c>
      <c r="AU172" s="207" t="s">
        <v>84</v>
      </c>
      <c r="AV172" s="13" t="s">
        <v>82</v>
      </c>
      <c r="AW172" s="13" t="s">
        <v>5</v>
      </c>
      <c r="AX172" s="13" t="s">
        <v>74</v>
      </c>
      <c r="AY172" s="207" t="s">
        <v>189</v>
      </c>
    </row>
    <row r="173" spans="1:65" s="14" customFormat="1" ht="11.25">
      <c r="B173" s="208"/>
      <c r="C173" s="209"/>
      <c r="D173" s="191" t="s">
        <v>203</v>
      </c>
      <c r="E173" s="210" t="s">
        <v>20</v>
      </c>
      <c r="F173" s="211" t="s">
        <v>84</v>
      </c>
      <c r="G173" s="209"/>
      <c r="H173" s="212">
        <v>2</v>
      </c>
      <c r="I173" s="213"/>
      <c r="J173" s="213"/>
      <c r="K173" s="209"/>
      <c r="L173" s="209"/>
      <c r="M173" s="214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7"/>
      <c r="AT173" s="218" t="s">
        <v>203</v>
      </c>
      <c r="AU173" s="218" t="s">
        <v>84</v>
      </c>
      <c r="AV173" s="14" t="s">
        <v>84</v>
      </c>
      <c r="AW173" s="14" t="s">
        <v>5</v>
      </c>
      <c r="AX173" s="14" t="s">
        <v>74</v>
      </c>
      <c r="AY173" s="218" t="s">
        <v>189</v>
      </c>
    </row>
    <row r="174" spans="1:65" s="15" customFormat="1" ht="11.25">
      <c r="B174" s="219"/>
      <c r="C174" s="220"/>
      <c r="D174" s="191" t="s">
        <v>203</v>
      </c>
      <c r="E174" s="221" t="s">
        <v>20</v>
      </c>
      <c r="F174" s="222" t="s">
        <v>210</v>
      </c>
      <c r="G174" s="220"/>
      <c r="H174" s="223">
        <v>2</v>
      </c>
      <c r="I174" s="224"/>
      <c r="J174" s="224"/>
      <c r="K174" s="220"/>
      <c r="L174" s="220"/>
      <c r="M174" s="225"/>
      <c r="N174" s="226"/>
      <c r="O174" s="227"/>
      <c r="P174" s="227"/>
      <c r="Q174" s="227"/>
      <c r="R174" s="227"/>
      <c r="S174" s="227"/>
      <c r="T174" s="227"/>
      <c r="U174" s="227"/>
      <c r="V174" s="227"/>
      <c r="W174" s="227"/>
      <c r="X174" s="228"/>
      <c r="AT174" s="229" t="s">
        <v>203</v>
      </c>
      <c r="AU174" s="229" t="s">
        <v>84</v>
      </c>
      <c r="AV174" s="15" t="s">
        <v>197</v>
      </c>
      <c r="AW174" s="15" t="s">
        <v>5</v>
      </c>
      <c r="AX174" s="15" t="s">
        <v>82</v>
      </c>
      <c r="AY174" s="229" t="s">
        <v>189</v>
      </c>
    </row>
    <row r="175" spans="1:65" s="2" customFormat="1" ht="24.2" customHeight="1">
      <c r="A175" s="35"/>
      <c r="B175" s="36"/>
      <c r="C175" s="177" t="s">
        <v>9</v>
      </c>
      <c r="D175" s="177" t="s">
        <v>192</v>
      </c>
      <c r="E175" s="178" t="s">
        <v>1270</v>
      </c>
      <c r="F175" s="179" t="s">
        <v>2068</v>
      </c>
      <c r="G175" s="180" t="s">
        <v>305</v>
      </c>
      <c r="H175" s="181">
        <v>3</v>
      </c>
      <c r="I175" s="182"/>
      <c r="J175" s="182"/>
      <c r="K175" s="183">
        <f>ROUND(P175*H175,2)</f>
        <v>0</v>
      </c>
      <c r="L175" s="179" t="s">
        <v>20</v>
      </c>
      <c r="M175" s="40"/>
      <c r="N175" s="184" t="s">
        <v>20</v>
      </c>
      <c r="O175" s="185" t="s">
        <v>43</v>
      </c>
      <c r="P175" s="186">
        <f>I175+J175</f>
        <v>0</v>
      </c>
      <c r="Q175" s="186">
        <f>ROUND(I175*H175,2)</f>
        <v>0</v>
      </c>
      <c r="R175" s="186">
        <f>ROUND(J175*H175,2)</f>
        <v>0</v>
      </c>
      <c r="S175" s="65"/>
      <c r="T175" s="187">
        <f>S175*H175</f>
        <v>0</v>
      </c>
      <c r="U175" s="187">
        <v>0</v>
      </c>
      <c r="V175" s="187">
        <f>U175*H175</f>
        <v>0</v>
      </c>
      <c r="W175" s="187">
        <v>0</v>
      </c>
      <c r="X175" s="188">
        <f>W175*H175</f>
        <v>0</v>
      </c>
      <c r="Y175" s="35"/>
      <c r="Z175" s="35"/>
      <c r="AA175" s="35"/>
      <c r="AB175" s="35"/>
      <c r="AC175" s="35"/>
      <c r="AD175" s="35"/>
      <c r="AE175" s="35"/>
      <c r="AR175" s="189" t="s">
        <v>197</v>
      </c>
      <c r="AT175" s="189" t="s">
        <v>192</v>
      </c>
      <c r="AU175" s="189" t="s">
        <v>84</v>
      </c>
      <c r="AY175" s="18" t="s">
        <v>189</v>
      </c>
      <c r="BE175" s="190">
        <f>IF(O175="základní",K175,0)</f>
        <v>0</v>
      </c>
      <c r="BF175" s="190">
        <f>IF(O175="snížená",K175,0)</f>
        <v>0</v>
      </c>
      <c r="BG175" s="190">
        <f>IF(O175="zákl. přenesená",K175,0)</f>
        <v>0</v>
      </c>
      <c r="BH175" s="190">
        <f>IF(O175="sníž. přenesená",K175,0)</f>
        <v>0</v>
      </c>
      <c r="BI175" s="190">
        <f>IF(O175="nulová",K175,0)</f>
        <v>0</v>
      </c>
      <c r="BJ175" s="18" t="s">
        <v>82</v>
      </c>
      <c r="BK175" s="190">
        <f>ROUND(P175*H175,2)</f>
        <v>0</v>
      </c>
      <c r="BL175" s="18" t="s">
        <v>197</v>
      </c>
      <c r="BM175" s="189" t="s">
        <v>1272</v>
      </c>
    </row>
    <row r="176" spans="1:65" s="2" customFormat="1" ht="19.5">
      <c r="A176" s="35"/>
      <c r="B176" s="36"/>
      <c r="C176" s="37"/>
      <c r="D176" s="191" t="s">
        <v>199</v>
      </c>
      <c r="E176" s="37"/>
      <c r="F176" s="192" t="s">
        <v>2068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199</v>
      </c>
      <c r="AU176" s="18" t="s">
        <v>84</v>
      </c>
    </row>
    <row r="177" spans="1:65" s="13" customFormat="1" ht="11.25">
      <c r="B177" s="198"/>
      <c r="C177" s="199"/>
      <c r="D177" s="191" t="s">
        <v>203</v>
      </c>
      <c r="E177" s="200" t="s">
        <v>20</v>
      </c>
      <c r="F177" s="201" t="s">
        <v>1236</v>
      </c>
      <c r="G177" s="199"/>
      <c r="H177" s="200" t="s">
        <v>20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203</v>
      </c>
      <c r="AU177" s="207" t="s">
        <v>84</v>
      </c>
      <c r="AV177" s="13" t="s">
        <v>82</v>
      </c>
      <c r="AW177" s="13" t="s">
        <v>5</v>
      </c>
      <c r="AX177" s="13" t="s">
        <v>74</v>
      </c>
      <c r="AY177" s="207" t="s">
        <v>189</v>
      </c>
    </row>
    <row r="178" spans="1:65" s="14" customFormat="1" ht="11.25">
      <c r="B178" s="208"/>
      <c r="C178" s="209"/>
      <c r="D178" s="191" t="s">
        <v>203</v>
      </c>
      <c r="E178" s="210" t="s">
        <v>20</v>
      </c>
      <c r="F178" s="211" t="s">
        <v>222</v>
      </c>
      <c r="G178" s="209"/>
      <c r="H178" s="212">
        <v>3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203</v>
      </c>
      <c r="AU178" s="218" t="s">
        <v>84</v>
      </c>
      <c r="AV178" s="14" t="s">
        <v>84</v>
      </c>
      <c r="AW178" s="14" t="s">
        <v>5</v>
      </c>
      <c r="AX178" s="14" t="s">
        <v>74</v>
      </c>
      <c r="AY178" s="218" t="s">
        <v>189</v>
      </c>
    </row>
    <row r="179" spans="1:65" s="15" customFormat="1" ht="11.25">
      <c r="B179" s="219"/>
      <c r="C179" s="220"/>
      <c r="D179" s="191" t="s">
        <v>203</v>
      </c>
      <c r="E179" s="221" t="s">
        <v>20</v>
      </c>
      <c r="F179" s="222" t="s">
        <v>210</v>
      </c>
      <c r="G179" s="220"/>
      <c r="H179" s="223">
        <v>3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203</v>
      </c>
      <c r="AU179" s="229" t="s">
        <v>84</v>
      </c>
      <c r="AV179" s="15" t="s">
        <v>197</v>
      </c>
      <c r="AW179" s="15" t="s">
        <v>5</v>
      </c>
      <c r="AX179" s="15" t="s">
        <v>82</v>
      </c>
      <c r="AY179" s="229" t="s">
        <v>189</v>
      </c>
    </row>
    <row r="180" spans="1:65" s="2" customFormat="1" ht="16.5" customHeight="1">
      <c r="A180" s="35"/>
      <c r="B180" s="36"/>
      <c r="C180" s="231" t="s">
        <v>126</v>
      </c>
      <c r="D180" s="231" t="s">
        <v>318</v>
      </c>
      <c r="E180" s="232" t="s">
        <v>1665</v>
      </c>
      <c r="F180" s="233" t="s">
        <v>1666</v>
      </c>
      <c r="G180" s="234" t="s">
        <v>305</v>
      </c>
      <c r="H180" s="235">
        <v>2</v>
      </c>
      <c r="I180" s="236"/>
      <c r="J180" s="237"/>
      <c r="K180" s="238">
        <f>ROUND(P180*H180,2)</f>
        <v>0</v>
      </c>
      <c r="L180" s="233" t="s">
        <v>20</v>
      </c>
      <c r="M180" s="239"/>
      <c r="N180" s="240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255</v>
      </c>
      <c r="AT180" s="189" t="s">
        <v>318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197</v>
      </c>
      <c r="BM180" s="189" t="s">
        <v>1667</v>
      </c>
    </row>
    <row r="181" spans="1:65" s="2" customFormat="1" ht="11.25">
      <c r="A181" s="35"/>
      <c r="B181" s="36"/>
      <c r="C181" s="37"/>
      <c r="D181" s="191" t="s">
        <v>199</v>
      </c>
      <c r="E181" s="37"/>
      <c r="F181" s="192" t="s">
        <v>1666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9.5">
      <c r="A182" s="35"/>
      <c r="B182" s="36"/>
      <c r="C182" s="37"/>
      <c r="D182" s="191" t="s">
        <v>569</v>
      </c>
      <c r="E182" s="37"/>
      <c r="F182" s="245" t="s">
        <v>1279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569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1236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84</v>
      </c>
      <c r="G184" s="209"/>
      <c r="H184" s="212">
        <v>2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5" customFormat="1" ht="11.25">
      <c r="B185" s="219"/>
      <c r="C185" s="220"/>
      <c r="D185" s="191" t="s">
        <v>203</v>
      </c>
      <c r="E185" s="221" t="s">
        <v>20</v>
      </c>
      <c r="F185" s="222" t="s">
        <v>210</v>
      </c>
      <c r="G185" s="220"/>
      <c r="H185" s="223">
        <v>2</v>
      </c>
      <c r="I185" s="224"/>
      <c r="J185" s="224"/>
      <c r="K185" s="220"/>
      <c r="L185" s="220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AT185" s="229" t="s">
        <v>203</v>
      </c>
      <c r="AU185" s="229" t="s">
        <v>84</v>
      </c>
      <c r="AV185" s="15" t="s">
        <v>197</v>
      </c>
      <c r="AW185" s="15" t="s">
        <v>5</v>
      </c>
      <c r="AX185" s="15" t="s">
        <v>82</v>
      </c>
      <c r="AY185" s="229" t="s">
        <v>189</v>
      </c>
    </row>
    <row r="186" spans="1:65" s="2" customFormat="1" ht="24.2" customHeight="1">
      <c r="A186" s="35"/>
      <c r="B186" s="36"/>
      <c r="C186" s="231" t="s">
        <v>129</v>
      </c>
      <c r="D186" s="231" t="s">
        <v>318</v>
      </c>
      <c r="E186" s="232" t="s">
        <v>1555</v>
      </c>
      <c r="F186" s="233" t="s">
        <v>1556</v>
      </c>
      <c r="G186" s="234" t="s">
        <v>305</v>
      </c>
      <c r="H186" s="235">
        <v>3</v>
      </c>
      <c r="I186" s="236"/>
      <c r="J186" s="237"/>
      <c r="K186" s="238">
        <f>ROUND(P186*H186,2)</f>
        <v>0</v>
      </c>
      <c r="L186" s="233" t="s">
        <v>20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255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197</v>
      </c>
      <c r="BM186" s="189" t="s">
        <v>1557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1556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9.5">
      <c r="A188" s="35"/>
      <c r="B188" s="36"/>
      <c r="C188" s="37"/>
      <c r="D188" s="191" t="s">
        <v>569</v>
      </c>
      <c r="E188" s="37"/>
      <c r="F188" s="245" t="s">
        <v>1279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569</v>
      </c>
      <c r="AU188" s="18" t="s">
        <v>84</v>
      </c>
    </row>
    <row r="189" spans="1:65" s="13" customFormat="1" ht="11.25">
      <c r="B189" s="198"/>
      <c r="C189" s="199"/>
      <c r="D189" s="191" t="s">
        <v>203</v>
      </c>
      <c r="E189" s="200" t="s">
        <v>20</v>
      </c>
      <c r="F189" s="201" t="s">
        <v>1236</v>
      </c>
      <c r="G189" s="199"/>
      <c r="H189" s="200" t="s">
        <v>20</v>
      </c>
      <c r="I189" s="202"/>
      <c r="J189" s="202"/>
      <c r="K189" s="199"/>
      <c r="L189" s="199"/>
      <c r="M189" s="203"/>
      <c r="N189" s="204"/>
      <c r="O189" s="205"/>
      <c r="P189" s="205"/>
      <c r="Q189" s="205"/>
      <c r="R189" s="205"/>
      <c r="S189" s="205"/>
      <c r="T189" s="205"/>
      <c r="U189" s="205"/>
      <c r="V189" s="205"/>
      <c r="W189" s="205"/>
      <c r="X189" s="206"/>
      <c r="AT189" s="207" t="s">
        <v>203</v>
      </c>
      <c r="AU189" s="207" t="s">
        <v>84</v>
      </c>
      <c r="AV189" s="13" t="s">
        <v>82</v>
      </c>
      <c r="AW189" s="13" t="s">
        <v>5</v>
      </c>
      <c r="AX189" s="13" t="s">
        <v>74</v>
      </c>
      <c r="AY189" s="207" t="s">
        <v>189</v>
      </c>
    </row>
    <row r="190" spans="1:65" s="14" customFormat="1" ht="11.25">
      <c r="B190" s="208"/>
      <c r="C190" s="209"/>
      <c r="D190" s="191" t="s">
        <v>203</v>
      </c>
      <c r="E190" s="210" t="s">
        <v>20</v>
      </c>
      <c r="F190" s="211" t="s">
        <v>222</v>
      </c>
      <c r="G190" s="209"/>
      <c r="H190" s="212">
        <v>3</v>
      </c>
      <c r="I190" s="213"/>
      <c r="J190" s="213"/>
      <c r="K190" s="209"/>
      <c r="L190" s="209"/>
      <c r="M190" s="214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7"/>
      <c r="AT190" s="218" t="s">
        <v>203</v>
      </c>
      <c r="AU190" s="218" t="s">
        <v>84</v>
      </c>
      <c r="AV190" s="14" t="s">
        <v>84</v>
      </c>
      <c r="AW190" s="14" t="s">
        <v>5</v>
      </c>
      <c r="AX190" s="14" t="s">
        <v>74</v>
      </c>
      <c r="AY190" s="218" t="s">
        <v>189</v>
      </c>
    </row>
    <row r="191" spans="1:65" s="15" customFormat="1" ht="11.25">
      <c r="B191" s="219"/>
      <c r="C191" s="220"/>
      <c r="D191" s="191" t="s">
        <v>203</v>
      </c>
      <c r="E191" s="221" t="s">
        <v>20</v>
      </c>
      <c r="F191" s="222" t="s">
        <v>210</v>
      </c>
      <c r="G191" s="220"/>
      <c r="H191" s="223">
        <v>3</v>
      </c>
      <c r="I191" s="224"/>
      <c r="J191" s="224"/>
      <c r="K191" s="220"/>
      <c r="L191" s="220"/>
      <c r="M191" s="225"/>
      <c r="N191" s="226"/>
      <c r="O191" s="227"/>
      <c r="P191" s="227"/>
      <c r="Q191" s="227"/>
      <c r="R191" s="227"/>
      <c r="S191" s="227"/>
      <c r="T191" s="227"/>
      <c r="U191" s="227"/>
      <c r="V191" s="227"/>
      <c r="W191" s="227"/>
      <c r="X191" s="228"/>
      <c r="AT191" s="229" t="s">
        <v>203</v>
      </c>
      <c r="AU191" s="229" t="s">
        <v>84</v>
      </c>
      <c r="AV191" s="15" t="s">
        <v>197</v>
      </c>
      <c r="AW191" s="15" t="s">
        <v>5</v>
      </c>
      <c r="AX191" s="15" t="s">
        <v>82</v>
      </c>
      <c r="AY191" s="229" t="s">
        <v>189</v>
      </c>
    </row>
    <row r="192" spans="1:65" s="2" customFormat="1" ht="24.2" customHeight="1">
      <c r="A192" s="35"/>
      <c r="B192" s="36"/>
      <c r="C192" s="177" t="s">
        <v>132</v>
      </c>
      <c r="D192" s="177" t="s">
        <v>192</v>
      </c>
      <c r="E192" s="178" t="s">
        <v>1298</v>
      </c>
      <c r="F192" s="179" t="s">
        <v>2069</v>
      </c>
      <c r="G192" s="180" t="s">
        <v>305</v>
      </c>
      <c r="H192" s="181">
        <v>1</v>
      </c>
      <c r="I192" s="182"/>
      <c r="J192" s="182"/>
      <c r="K192" s="183">
        <f>ROUND(P192*H192,2)</f>
        <v>0</v>
      </c>
      <c r="L192" s="179" t="s">
        <v>1239</v>
      </c>
      <c r="M192" s="40"/>
      <c r="N192" s="184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0</v>
      </c>
      <c r="V192" s="187">
        <f>U192*H192</f>
        <v>0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197</v>
      </c>
      <c r="AT192" s="189" t="s">
        <v>192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197</v>
      </c>
      <c r="BM192" s="189" t="s">
        <v>1300</v>
      </c>
    </row>
    <row r="193" spans="1:65" s="2" customFormat="1" ht="19.5">
      <c r="A193" s="35"/>
      <c r="B193" s="36"/>
      <c r="C193" s="37"/>
      <c r="D193" s="191" t="s">
        <v>199</v>
      </c>
      <c r="E193" s="37"/>
      <c r="F193" s="192" t="s">
        <v>1301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11.25">
      <c r="A194" s="35"/>
      <c r="B194" s="36"/>
      <c r="C194" s="37"/>
      <c r="D194" s="196" t="s">
        <v>201</v>
      </c>
      <c r="E194" s="37"/>
      <c r="F194" s="197" t="s">
        <v>1302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201</v>
      </c>
      <c r="AU194" s="18" t="s">
        <v>84</v>
      </c>
    </row>
    <row r="195" spans="1:65" s="13" customFormat="1" ht="11.25">
      <c r="B195" s="198"/>
      <c r="C195" s="199"/>
      <c r="D195" s="191" t="s">
        <v>203</v>
      </c>
      <c r="E195" s="200" t="s">
        <v>20</v>
      </c>
      <c r="F195" s="201" t="s">
        <v>1236</v>
      </c>
      <c r="G195" s="199"/>
      <c r="H195" s="200" t="s">
        <v>20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203</v>
      </c>
      <c r="AU195" s="207" t="s">
        <v>84</v>
      </c>
      <c r="AV195" s="13" t="s">
        <v>82</v>
      </c>
      <c r="AW195" s="13" t="s">
        <v>5</v>
      </c>
      <c r="AX195" s="13" t="s">
        <v>74</v>
      </c>
      <c r="AY195" s="207" t="s">
        <v>189</v>
      </c>
    </row>
    <row r="196" spans="1:65" s="14" customFormat="1" ht="11.25">
      <c r="B196" s="208"/>
      <c r="C196" s="209"/>
      <c r="D196" s="191" t="s">
        <v>203</v>
      </c>
      <c r="E196" s="210" t="s">
        <v>20</v>
      </c>
      <c r="F196" s="211" t="s">
        <v>82</v>
      </c>
      <c r="G196" s="209"/>
      <c r="H196" s="212">
        <v>1</v>
      </c>
      <c r="I196" s="213"/>
      <c r="J196" s="213"/>
      <c r="K196" s="209"/>
      <c r="L196" s="209"/>
      <c r="M196" s="214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7"/>
      <c r="AT196" s="218" t="s">
        <v>203</v>
      </c>
      <c r="AU196" s="218" t="s">
        <v>84</v>
      </c>
      <c r="AV196" s="14" t="s">
        <v>84</v>
      </c>
      <c r="AW196" s="14" t="s">
        <v>5</v>
      </c>
      <c r="AX196" s="14" t="s">
        <v>74</v>
      </c>
      <c r="AY196" s="218" t="s">
        <v>189</v>
      </c>
    </row>
    <row r="197" spans="1:65" s="15" customFormat="1" ht="11.25">
      <c r="B197" s="219"/>
      <c r="C197" s="220"/>
      <c r="D197" s="191" t="s">
        <v>203</v>
      </c>
      <c r="E197" s="221" t="s">
        <v>20</v>
      </c>
      <c r="F197" s="222" t="s">
        <v>210</v>
      </c>
      <c r="G197" s="220"/>
      <c r="H197" s="223">
        <v>1</v>
      </c>
      <c r="I197" s="224"/>
      <c r="J197" s="224"/>
      <c r="K197" s="220"/>
      <c r="L197" s="220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AT197" s="229" t="s">
        <v>203</v>
      </c>
      <c r="AU197" s="229" t="s">
        <v>84</v>
      </c>
      <c r="AV197" s="15" t="s">
        <v>197</v>
      </c>
      <c r="AW197" s="15" t="s">
        <v>5</v>
      </c>
      <c r="AX197" s="15" t="s">
        <v>82</v>
      </c>
      <c r="AY197" s="229" t="s">
        <v>189</v>
      </c>
    </row>
    <row r="198" spans="1:65" s="2" customFormat="1" ht="24.2" customHeight="1">
      <c r="A198" s="35"/>
      <c r="B198" s="36"/>
      <c r="C198" s="231" t="s">
        <v>135</v>
      </c>
      <c r="D198" s="231" t="s">
        <v>318</v>
      </c>
      <c r="E198" s="232" t="s">
        <v>1303</v>
      </c>
      <c r="F198" s="233" t="s">
        <v>1304</v>
      </c>
      <c r="G198" s="234" t="s">
        <v>1296</v>
      </c>
      <c r="H198" s="235">
        <v>1</v>
      </c>
      <c r="I198" s="236"/>
      <c r="J198" s="237"/>
      <c r="K198" s="238">
        <f>ROUND(P198*H198,2)</f>
        <v>0</v>
      </c>
      <c r="L198" s="233" t="s">
        <v>20</v>
      </c>
      <c r="M198" s="239"/>
      <c r="N198" s="240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255</v>
      </c>
      <c r="AT198" s="189" t="s">
        <v>318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197</v>
      </c>
      <c r="BM198" s="189" t="s">
        <v>1305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1304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9.5">
      <c r="A200" s="35"/>
      <c r="B200" s="36"/>
      <c r="C200" s="37"/>
      <c r="D200" s="191" t="s">
        <v>569</v>
      </c>
      <c r="E200" s="37"/>
      <c r="F200" s="245" t="s">
        <v>1279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569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1236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82</v>
      </c>
      <c r="G202" s="209"/>
      <c r="H202" s="212">
        <v>1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1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24.2" customHeight="1">
      <c r="A204" s="35"/>
      <c r="B204" s="36"/>
      <c r="C204" s="177" t="s">
        <v>138</v>
      </c>
      <c r="D204" s="177" t="s">
        <v>192</v>
      </c>
      <c r="E204" s="178" t="s">
        <v>1668</v>
      </c>
      <c r="F204" s="179" t="s">
        <v>2070</v>
      </c>
      <c r="G204" s="180" t="s">
        <v>305</v>
      </c>
      <c r="H204" s="181">
        <v>4</v>
      </c>
      <c r="I204" s="182"/>
      <c r="J204" s="182"/>
      <c r="K204" s="183">
        <f>ROUND(P204*H204,2)</f>
        <v>0</v>
      </c>
      <c r="L204" s="179" t="s">
        <v>1239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197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197</v>
      </c>
      <c r="BM204" s="189" t="s">
        <v>1670</v>
      </c>
    </row>
    <row r="205" spans="1:65" s="2" customFormat="1" ht="19.5">
      <c r="A205" s="35"/>
      <c r="B205" s="36"/>
      <c r="C205" s="37"/>
      <c r="D205" s="191" t="s">
        <v>199</v>
      </c>
      <c r="E205" s="37"/>
      <c r="F205" s="192" t="s">
        <v>1671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1672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1236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197</v>
      </c>
      <c r="G208" s="209"/>
      <c r="H208" s="212">
        <v>4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4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16.5" customHeight="1">
      <c r="A210" s="35"/>
      <c r="B210" s="36"/>
      <c r="C210" s="231" t="s">
        <v>8</v>
      </c>
      <c r="D210" s="231" t="s">
        <v>318</v>
      </c>
      <c r="E210" s="232" t="s">
        <v>1673</v>
      </c>
      <c r="F210" s="233" t="s">
        <v>1674</v>
      </c>
      <c r="G210" s="234" t="s">
        <v>305</v>
      </c>
      <c r="H210" s="235">
        <v>4</v>
      </c>
      <c r="I210" s="236"/>
      <c r="J210" s="237"/>
      <c r="K210" s="238">
        <f>ROUND(P210*H210,2)</f>
        <v>0</v>
      </c>
      <c r="L210" s="233" t="s">
        <v>20</v>
      </c>
      <c r="M210" s="239"/>
      <c r="N210" s="240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255</v>
      </c>
      <c r="AT210" s="189" t="s">
        <v>318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197</v>
      </c>
      <c r="BM210" s="189" t="s">
        <v>1675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1674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9.5">
      <c r="A212" s="35"/>
      <c r="B212" s="36"/>
      <c r="C212" s="37"/>
      <c r="D212" s="191" t="s">
        <v>569</v>
      </c>
      <c r="E212" s="37"/>
      <c r="F212" s="245" t="s">
        <v>1279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569</v>
      </c>
      <c r="AU212" s="18" t="s">
        <v>84</v>
      </c>
    </row>
    <row r="213" spans="1:65" s="13" customFormat="1" ht="11.25">
      <c r="B213" s="198"/>
      <c r="C213" s="199"/>
      <c r="D213" s="191" t="s">
        <v>203</v>
      </c>
      <c r="E213" s="200" t="s">
        <v>20</v>
      </c>
      <c r="F213" s="201" t="s">
        <v>1236</v>
      </c>
      <c r="G213" s="199"/>
      <c r="H213" s="200" t="s">
        <v>20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203</v>
      </c>
      <c r="AU213" s="207" t="s">
        <v>84</v>
      </c>
      <c r="AV213" s="13" t="s">
        <v>82</v>
      </c>
      <c r="AW213" s="13" t="s">
        <v>5</v>
      </c>
      <c r="AX213" s="13" t="s">
        <v>74</v>
      </c>
      <c r="AY213" s="207" t="s">
        <v>189</v>
      </c>
    </row>
    <row r="214" spans="1:65" s="14" customFormat="1" ht="11.25">
      <c r="B214" s="208"/>
      <c r="C214" s="209"/>
      <c r="D214" s="191" t="s">
        <v>203</v>
      </c>
      <c r="E214" s="210" t="s">
        <v>20</v>
      </c>
      <c r="F214" s="211" t="s">
        <v>197</v>
      </c>
      <c r="G214" s="209"/>
      <c r="H214" s="212">
        <v>4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203</v>
      </c>
      <c r="AU214" s="218" t="s">
        <v>84</v>
      </c>
      <c r="AV214" s="14" t="s">
        <v>84</v>
      </c>
      <c r="AW214" s="14" t="s">
        <v>5</v>
      </c>
      <c r="AX214" s="14" t="s">
        <v>74</v>
      </c>
      <c r="AY214" s="218" t="s">
        <v>189</v>
      </c>
    </row>
    <row r="215" spans="1:65" s="15" customFormat="1" ht="11.25">
      <c r="B215" s="219"/>
      <c r="C215" s="220"/>
      <c r="D215" s="191" t="s">
        <v>203</v>
      </c>
      <c r="E215" s="221" t="s">
        <v>20</v>
      </c>
      <c r="F215" s="222" t="s">
        <v>210</v>
      </c>
      <c r="G215" s="220"/>
      <c r="H215" s="223">
        <v>4</v>
      </c>
      <c r="I215" s="224"/>
      <c r="J215" s="224"/>
      <c r="K215" s="220"/>
      <c r="L215" s="220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AT215" s="229" t="s">
        <v>203</v>
      </c>
      <c r="AU215" s="229" t="s">
        <v>84</v>
      </c>
      <c r="AV215" s="15" t="s">
        <v>197</v>
      </c>
      <c r="AW215" s="15" t="s">
        <v>5</v>
      </c>
      <c r="AX215" s="15" t="s">
        <v>82</v>
      </c>
      <c r="AY215" s="229" t="s">
        <v>189</v>
      </c>
    </row>
    <row r="216" spans="1:65" s="2" customFormat="1" ht="16.5" customHeight="1">
      <c r="A216" s="35"/>
      <c r="B216" s="36"/>
      <c r="C216" s="231" t="s">
        <v>143</v>
      </c>
      <c r="D216" s="231" t="s">
        <v>318</v>
      </c>
      <c r="E216" s="232" t="s">
        <v>1676</v>
      </c>
      <c r="F216" s="233" t="s">
        <v>1677</v>
      </c>
      <c r="G216" s="234" t="s">
        <v>305</v>
      </c>
      <c r="H216" s="235">
        <v>4</v>
      </c>
      <c r="I216" s="236"/>
      <c r="J216" s="237"/>
      <c r="K216" s="238">
        <f>ROUND(P216*H216,2)</f>
        <v>0</v>
      </c>
      <c r="L216" s="233" t="s">
        <v>20</v>
      </c>
      <c r="M216" s="239"/>
      <c r="N216" s="240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255</v>
      </c>
      <c r="AT216" s="189" t="s">
        <v>318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197</v>
      </c>
      <c r="BM216" s="189" t="s">
        <v>1678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1677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9.5">
      <c r="A218" s="35"/>
      <c r="B218" s="36"/>
      <c r="C218" s="37"/>
      <c r="D218" s="191" t="s">
        <v>569</v>
      </c>
      <c r="E218" s="37"/>
      <c r="F218" s="245" t="s">
        <v>1279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569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1236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197</v>
      </c>
      <c r="G220" s="209"/>
      <c r="H220" s="212">
        <v>4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4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16.5" customHeight="1">
      <c r="A222" s="35"/>
      <c r="B222" s="36"/>
      <c r="C222" s="231" t="s">
        <v>340</v>
      </c>
      <c r="D222" s="231" t="s">
        <v>318</v>
      </c>
      <c r="E222" s="232" t="s">
        <v>1317</v>
      </c>
      <c r="F222" s="233" t="s">
        <v>1318</v>
      </c>
      <c r="G222" s="234" t="s">
        <v>305</v>
      </c>
      <c r="H222" s="235">
        <v>1</v>
      </c>
      <c r="I222" s="236"/>
      <c r="J222" s="237"/>
      <c r="K222" s="238">
        <f>ROUND(P222*H222,2)</f>
        <v>0</v>
      </c>
      <c r="L222" s="233" t="s">
        <v>20</v>
      </c>
      <c r="M222" s="239"/>
      <c r="N222" s="240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255</v>
      </c>
      <c r="AT222" s="189" t="s">
        <v>318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197</v>
      </c>
      <c r="BM222" s="189" t="s">
        <v>1319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1318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9.5">
      <c r="A224" s="35"/>
      <c r="B224" s="36"/>
      <c r="C224" s="37"/>
      <c r="D224" s="191" t="s">
        <v>569</v>
      </c>
      <c r="E224" s="37"/>
      <c r="F224" s="245" t="s">
        <v>1279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569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1236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82</v>
      </c>
      <c r="G226" s="209"/>
      <c r="H226" s="212">
        <v>1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16.5" customHeight="1">
      <c r="A228" s="35"/>
      <c r="B228" s="36"/>
      <c r="C228" s="231" t="s">
        <v>348</v>
      </c>
      <c r="D228" s="231" t="s">
        <v>318</v>
      </c>
      <c r="E228" s="232" t="s">
        <v>1320</v>
      </c>
      <c r="F228" s="233" t="s">
        <v>1321</v>
      </c>
      <c r="G228" s="234" t="s">
        <v>305</v>
      </c>
      <c r="H228" s="235">
        <v>3</v>
      </c>
      <c r="I228" s="236"/>
      <c r="J228" s="237"/>
      <c r="K228" s="238">
        <f>ROUND(P228*H228,2)</f>
        <v>0</v>
      </c>
      <c r="L228" s="233" t="s">
        <v>20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255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197</v>
      </c>
      <c r="BM228" s="189" t="s">
        <v>1322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1321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9.5">
      <c r="A230" s="35"/>
      <c r="B230" s="36"/>
      <c r="C230" s="37"/>
      <c r="D230" s="191" t="s">
        <v>569</v>
      </c>
      <c r="E230" s="37"/>
      <c r="F230" s="245" t="s">
        <v>1279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569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1236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222</v>
      </c>
      <c r="G232" s="209"/>
      <c r="H232" s="212">
        <v>3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74</v>
      </c>
      <c r="AY232" s="218" t="s">
        <v>189</v>
      </c>
    </row>
    <row r="233" spans="1:65" s="15" customFormat="1" ht="11.25">
      <c r="B233" s="219"/>
      <c r="C233" s="220"/>
      <c r="D233" s="191" t="s">
        <v>203</v>
      </c>
      <c r="E233" s="221" t="s">
        <v>20</v>
      </c>
      <c r="F233" s="222" t="s">
        <v>210</v>
      </c>
      <c r="G233" s="220"/>
      <c r="H233" s="223">
        <v>3</v>
      </c>
      <c r="I233" s="224"/>
      <c r="J233" s="224"/>
      <c r="K233" s="220"/>
      <c r="L233" s="220"/>
      <c r="M233" s="225"/>
      <c r="N233" s="226"/>
      <c r="O233" s="227"/>
      <c r="P233" s="227"/>
      <c r="Q233" s="227"/>
      <c r="R233" s="227"/>
      <c r="S233" s="227"/>
      <c r="T233" s="227"/>
      <c r="U233" s="227"/>
      <c r="V233" s="227"/>
      <c r="W233" s="227"/>
      <c r="X233" s="228"/>
      <c r="AT233" s="229" t="s">
        <v>203</v>
      </c>
      <c r="AU233" s="229" t="s">
        <v>84</v>
      </c>
      <c r="AV233" s="15" t="s">
        <v>197</v>
      </c>
      <c r="AW233" s="15" t="s">
        <v>5</v>
      </c>
      <c r="AX233" s="15" t="s">
        <v>82</v>
      </c>
      <c r="AY233" s="229" t="s">
        <v>189</v>
      </c>
    </row>
    <row r="234" spans="1:65" s="2" customFormat="1" ht="16.5" customHeight="1">
      <c r="A234" s="35"/>
      <c r="B234" s="36"/>
      <c r="C234" s="231" t="s">
        <v>354</v>
      </c>
      <c r="D234" s="231" t="s">
        <v>318</v>
      </c>
      <c r="E234" s="232" t="s">
        <v>1323</v>
      </c>
      <c r="F234" s="233" t="s">
        <v>1324</v>
      </c>
      <c r="G234" s="234" t="s">
        <v>305</v>
      </c>
      <c r="H234" s="235">
        <v>2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0</v>
      </c>
      <c r="V234" s="187">
        <f>U234*H234</f>
        <v>0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255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197</v>
      </c>
      <c r="BM234" s="189" t="s">
        <v>1325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1324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9.5">
      <c r="A236" s="35"/>
      <c r="B236" s="36"/>
      <c r="C236" s="37"/>
      <c r="D236" s="191" t="s">
        <v>569</v>
      </c>
      <c r="E236" s="37"/>
      <c r="F236" s="245" t="s">
        <v>1279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569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1236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84</v>
      </c>
      <c r="G238" s="209"/>
      <c r="H238" s="212">
        <v>2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5" customFormat="1" ht="11.25">
      <c r="B239" s="219"/>
      <c r="C239" s="220"/>
      <c r="D239" s="191" t="s">
        <v>203</v>
      </c>
      <c r="E239" s="221" t="s">
        <v>20</v>
      </c>
      <c r="F239" s="222" t="s">
        <v>210</v>
      </c>
      <c r="G239" s="220"/>
      <c r="H239" s="223">
        <v>2</v>
      </c>
      <c r="I239" s="224"/>
      <c r="J239" s="224"/>
      <c r="K239" s="220"/>
      <c r="L239" s="220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AT239" s="229" t="s">
        <v>203</v>
      </c>
      <c r="AU239" s="229" t="s">
        <v>84</v>
      </c>
      <c r="AV239" s="15" t="s">
        <v>197</v>
      </c>
      <c r="AW239" s="15" t="s">
        <v>5</v>
      </c>
      <c r="AX239" s="15" t="s">
        <v>82</v>
      </c>
      <c r="AY239" s="229" t="s">
        <v>189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1335</v>
      </c>
      <c r="F240" s="179" t="s">
        <v>1336</v>
      </c>
      <c r="G240" s="180" t="s">
        <v>305</v>
      </c>
      <c r="H240" s="181">
        <v>7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1337</v>
      </c>
    </row>
    <row r="241" spans="1:65" s="2" customFormat="1" ht="19.5">
      <c r="A241" s="35"/>
      <c r="B241" s="36"/>
      <c r="C241" s="37"/>
      <c r="D241" s="191" t="s">
        <v>199</v>
      </c>
      <c r="E241" s="37"/>
      <c r="F241" s="192" t="s">
        <v>1338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3" customFormat="1" ht="11.25">
      <c r="B242" s="198"/>
      <c r="C242" s="199"/>
      <c r="D242" s="191" t="s">
        <v>203</v>
      </c>
      <c r="E242" s="200" t="s">
        <v>20</v>
      </c>
      <c r="F242" s="201" t="s">
        <v>1236</v>
      </c>
      <c r="G242" s="199"/>
      <c r="H242" s="200" t="s">
        <v>20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203</v>
      </c>
      <c r="AU242" s="207" t="s">
        <v>84</v>
      </c>
      <c r="AV242" s="13" t="s">
        <v>82</v>
      </c>
      <c r="AW242" s="13" t="s">
        <v>5</v>
      </c>
      <c r="AX242" s="13" t="s">
        <v>74</v>
      </c>
      <c r="AY242" s="207" t="s">
        <v>189</v>
      </c>
    </row>
    <row r="243" spans="1:65" s="14" customFormat="1" ht="11.25">
      <c r="B243" s="208"/>
      <c r="C243" s="209"/>
      <c r="D243" s="191" t="s">
        <v>203</v>
      </c>
      <c r="E243" s="210" t="s">
        <v>20</v>
      </c>
      <c r="F243" s="211" t="s">
        <v>248</v>
      </c>
      <c r="G243" s="209"/>
      <c r="H243" s="212">
        <v>7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5</v>
      </c>
      <c r="AX243" s="14" t="s">
        <v>74</v>
      </c>
      <c r="AY243" s="218" t="s">
        <v>189</v>
      </c>
    </row>
    <row r="244" spans="1:65" s="15" customFormat="1" ht="11.25">
      <c r="B244" s="219"/>
      <c r="C244" s="220"/>
      <c r="D244" s="191" t="s">
        <v>203</v>
      </c>
      <c r="E244" s="221" t="s">
        <v>20</v>
      </c>
      <c r="F244" s="222" t="s">
        <v>210</v>
      </c>
      <c r="G244" s="220"/>
      <c r="H244" s="223">
        <v>7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203</v>
      </c>
      <c r="AU244" s="229" t="s">
        <v>84</v>
      </c>
      <c r="AV244" s="15" t="s">
        <v>197</v>
      </c>
      <c r="AW244" s="15" t="s">
        <v>5</v>
      </c>
      <c r="AX244" s="15" t="s">
        <v>82</v>
      </c>
      <c r="AY244" s="229" t="s">
        <v>189</v>
      </c>
    </row>
    <row r="245" spans="1:65" s="2" customFormat="1" ht="16.5" customHeight="1">
      <c r="A245" s="35"/>
      <c r="B245" s="36"/>
      <c r="C245" s="231" t="s">
        <v>368</v>
      </c>
      <c r="D245" s="231" t="s">
        <v>318</v>
      </c>
      <c r="E245" s="232" t="s">
        <v>1340</v>
      </c>
      <c r="F245" s="233" t="s">
        <v>1341</v>
      </c>
      <c r="G245" s="234" t="s">
        <v>305</v>
      </c>
      <c r="H245" s="235">
        <v>7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1342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1341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2" customFormat="1" ht="19.5">
      <c r="A247" s="35"/>
      <c r="B247" s="36"/>
      <c r="C247" s="37"/>
      <c r="D247" s="191" t="s">
        <v>569</v>
      </c>
      <c r="E247" s="37"/>
      <c r="F247" s="245" t="s">
        <v>1279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569</v>
      </c>
      <c r="AU247" s="18" t="s">
        <v>84</v>
      </c>
    </row>
    <row r="248" spans="1:65" s="13" customFormat="1" ht="11.25">
      <c r="B248" s="198"/>
      <c r="C248" s="199"/>
      <c r="D248" s="191" t="s">
        <v>203</v>
      </c>
      <c r="E248" s="200" t="s">
        <v>20</v>
      </c>
      <c r="F248" s="201" t="s">
        <v>1236</v>
      </c>
      <c r="G248" s="199"/>
      <c r="H248" s="200" t="s">
        <v>20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203</v>
      </c>
      <c r="AU248" s="207" t="s">
        <v>84</v>
      </c>
      <c r="AV248" s="13" t="s">
        <v>82</v>
      </c>
      <c r="AW248" s="13" t="s">
        <v>5</v>
      </c>
      <c r="AX248" s="13" t="s">
        <v>74</v>
      </c>
      <c r="AY248" s="207" t="s">
        <v>189</v>
      </c>
    </row>
    <row r="249" spans="1:65" s="14" customFormat="1" ht="11.25">
      <c r="B249" s="208"/>
      <c r="C249" s="209"/>
      <c r="D249" s="191" t="s">
        <v>203</v>
      </c>
      <c r="E249" s="210" t="s">
        <v>20</v>
      </c>
      <c r="F249" s="211" t="s">
        <v>248</v>
      </c>
      <c r="G249" s="209"/>
      <c r="H249" s="212">
        <v>7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203</v>
      </c>
      <c r="AU249" s="218" t="s">
        <v>84</v>
      </c>
      <c r="AV249" s="14" t="s">
        <v>84</v>
      </c>
      <c r="AW249" s="14" t="s">
        <v>5</v>
      </c>
      <c r="AX249" s="14" t="s">
        <v>74</v>
      </c>
      <c r="AY249" s="218" t="s">
        <v>189</v>
      </c>
    </row>
    <row r="250" spans="1:65" s="15" customFormat="1" ht="11.25">
      <c r="B250" s="219"/>
      <c r="C250" s="220"/>
      <c r="D250" s="191" t="s">
        <v>203</v>
      </c>
      <c r="E250" s="221" t="s">
        <v>20</v>
      </c>
      <c r="F250" s="222" t="s">
        <v>210</v>
      </c>
      <c r="G250" s="220"/>
      <c r="H250" s="223">
        <v>7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203</v>
      </c>
      <c r="AU250" s="229" t="s">
        <v>84</v>
      </c>
      <c r="AV250" s="15" t="s">
        <v>197</v>
      </c>
      <c r="AW250" s="15" t="s">
        <v>5</v>
      </c>
      <c r="AX250" s="15" t="s">
        <v>82</v>
      </c>
      <c r="AY250" s="229" t="s">
        <v>189</v>
      </c>
    </row>
    <row r="251" spans="1:65" s="2" customFormat="1" ht="16.5" customHeight="1">
      <c r="A251" s="35"/>
      <c r="B251" s="36"/>
      <c r="C251" s="177" t="s">
        <v>374</v>
      </c>
      <c r="D251" s="177" t="s">
        <v>192</v>
      </c>
      <c r="E251" s="178" t="s">
        <v>1343</v>
      </c>
      <c r="F251" s="179" t="s">
        <v>1344</v>
      </c>
      <c r="G251" s="180" t="s">
        <v>305</v>
      </c>
      <c r="H251" s="181">
        <v>30</v>
      </c>
      <c r="I251" s="182"/>
      <c r="J251" s="182"/>
      <c r="K251" s="183">
        <f>ROUND(P251*H251,2)</f>
        <v>0</v>
      </c>
      <c r="L251" s="179" t="s">
        <v>20</v>
      </c>
      <c r="M251" s="40"/>
      <c r="N251" s="184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197</v>
      </c>
      <c r="AT251" s="189" t="s">
        <v>192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197</v>
      </c>
      <c r="BM251" s="189" t="s">
        <v>1345</v>
      </c>
    </row>
    <row r="252" spans="1:65" s="2" customFormat="1" ht="19.5">
      <c r="A252" s="35"/>
      <c r="B252" s="36"/>
      <c r="C252" s="37"/>
      <c r="D252" s="191" t="s">
        <v>199</v>
      </c>
      <c r="E252" s="37"/>
      <c r="F252" s="192" t="s">
        <v>1346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388</v>
      </c>
      <c r="G254" s="209"/>
      <c r="H254" s="212">
        <v>30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30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16.5" customHeight="1">
      <c r="A256" s="35"/>
      <c r="B256" s="36"/>
      <c r="C256" s="231" t="s">
        <v>382</v>
      </c>
      <c r="D256" s="231" t="s">
        <v>318</v>
      </c>
      <c r="E256" s="232" t="s">
        <v>1348</v>
      </c>
      <c r="F256" s="233" t="s">
        <v>1349</v>
      </c>
      <c r="G256" s="234" t="s">
        <v>305</v>
      </c>
      <c r="H256" s="235">
        <v>30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1350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1349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1279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388</v>
      </c>
      <c r="G260" s="209"/>
      <c r="H260" s="212">
        <v>30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30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16.5" customHeight="1">
      <c r="A262" s="35"/>
      <c r="B262" s="36"/>
      <c r="C262" s="231" t="s">
        <v>388</v>
      </c>
      <c r="D262" s="231" t="s">
        <v>318</v>
      </c>
      <c r="E262" s="232" t="s">
        <v>1351</v>
      </c>
      <c r="F262" s="233" t="s">
        <v>1352</v>
      </c>
      <c r="G262" s="234" t="s">
        <v>1353</v>
      </c>
      <c r="H262" s="235">
        <v>1</v>
      </c>
      <c r="I262" s="236"/>
      <c r="J262" s="237"/>
      <c r="K262" s="238">
        <f>ROUND(P262*H262,2)</f>
        <v>0</v>
      </c>
      <c r="L262" s="233" t="s">
        <v>20</v>
      </c>
      <c r="M262" s="239"/>
      <c r="N262" s="240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255</v>
      </c>
      <c r="AT262" s="189" t="s">
        <v>318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1354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1352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9.5">
      <c r="A264" s="35"/>
      <c r="B264" s="36"/>
      <c r="C264" s="37"/>
      <c r="D264" s="191" t="s">
        <v>569</v>
      </c>
      <c r="E264" s="37"/>
      <c r="F264" s="245" t="s">
        <v>1279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569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82</v>
      </c>
      <c r="G266" s="209"/>
      <c r="H266" s="212">
        <v>1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177" t="s">
        <v>394</v>
      </c>
      <c r="D268" s="177" t="s">
        <v>192</v>
      </c>
      <c r="E268" s="178" t="s">
        <v>1355</v>
      </c>
      <c r="F268" s="179" t="s">
        <v>1359</v>
      </c>
      <c r="G268" s="180" t="s">
        <v>1357</v>
      </c>
      <c r="H268" s="181">
        <v>6</v>
      </c>
      <c r="I268" s="182"/>
      <c r="J268" s="182"/>
      <c r="K268" s="183">
        <f>ROUND(P268*H268,2)</f>
        <v>0</v>
      </c>
      <c r="L268" s="179" t="s">
        <v>20</v>
      </c>
      <c r="M268" s="40"/>
      <c r="N268" s="184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197</v>
      </c>
      <c r="AT268" s="189" t="s">
        <v>192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1358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1359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6.5" customHeight="1">
      <c r="A270" s="35"/>
      <c r="B270" s="36"/>
      <c r="C270" s="177" t="s">
        <v>321</v>
      </c>
      <c r="D270" s="177" t="s">
        <v>192</v>
      </c>
      <c r="E270" s="178" t="s">
        <v>1361</v>
      </c>
      <c r="F270" s="179" t="s">
        <v>1362</v>
      </c>
      <c r="G270" s="180" t="s">
        <v>1357</v>
      </c>
      <c r="H270" s="181">
        <v>20</v>
      </c>
      <c r="I270" s="182"/>
      <c r="J270" s="182"/>
      <c r="K270" s="183">
        <f>ROUND(P270*H270,2)</f>
        <v>0</v>
      </c>
      <c r="L270" s="179" t="s">
        <v>20</v>
      </c>
      <c r="M270" s="40"/>
      <c r="N270" s="184" t="s">
        <v>20</v>
      </c>
      <c r="O270" s="185" t="s">
        <v>43</v>
      </c>
      <c r="P270" s="186">
        <f>I270+J270</f>
        <v>0</v>
      </c>
      <c r="Q270" s="186">
        <f>ROUND(I270*H270,2)</f>
        <v>0</v>
      </c>
      <c r="R270" s="186">
        <f>ROUND(J270*H270,2)</f>
        <v>0</v>
      </c>
      <c r="S270" s="65"/>
      <c r="T270" s="187">
        <f>S270*H270</f>
        <v>0</v>
      </c>
      <c r="U270" s="187">
        <v>0</v>
      </c>
      <c r="V270" s="187">
        <f>U270*H270</f>
        <v>0</v>
      </c>
      <c r="W270" s="187">
        <v>0</v>
      </c>
      <c r="X270" s="188">
        <f>W270*H270</f>
        <v>0</v>
      </c>
      <c r="Y270" s="35"/>
      <c r="Z270" s="35"/>
      <c r="AA270" s="35"/>
      <c r="AB270" s="35"/>
      <c r="AC270" s="35"/>
      <c r="AD270" s="35"/>
      <c r="AE270" s="35"/>
      <c r="AR270" s="189" t="s">
        <v>197</v>
      </c>
      <c r="AT270" s="189" t="s">
        <v>192</v>
      </c>
      <c r="AU270" s="189" t="s">
        <v>84</v>
      </c>
      <c r="AY270" s="18" t="s">
        <v>189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8" t="s">
        <v>82</v>
      </c>
      <c r="BK270" s="190">
        <f>ROUND(P270*H270,2)</f>
        <v>0</v>
      </c>
      <c r="BL270" s="18" t="s">
        <v>197</v>
      </c>
      <c r="BM270" s="189" t="s">
        <v>1363</v>
      </c>
    </row>
    <row r="271" spans="1:65" s="2" customFormat="1" ht="11.25">
      <c r="A271" s="35"/>
      <c r="B271" s="36"/>
      <c r="C271" s="37"/>
      <c r="D271" s="191" t="s">
        <v>199</v>
      </c>
      <c r="E271" s="37"/>
      <c r="F271" s="192" t="s">
        <v>1362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199</v>
      </c>
      <c r="AU271" s="18" t="s">
        <v>84</v>
      </c>
    </row>
    <row r="272" spans="1:65" s="2" customFormat="1" ht="16.5" customHeight="1">
      <c r="A272" s="35"/>
      <c r="B272" s="36"/>
      <c r="C272" s="231" t="s">
        <v>405</v>
      </c>
      <c r="D272" s="231" t="s">
        <v>318</v>
      </c>
      <c r="E272" s="232" t="s">
        <v>1364</v>
      </c>
      <c r="F272" s="233" t="s">
        <v>1365</v>
      </c>
      <c r="G272" s="234" t="s">
        <v>1353</v>
      </c>
      <c r="H272" s="235">
        <v>1</v>
      </c>
      <c r="I272" s="236"/>
      <c r="J272" s="237"/>
      <c r="K272" s="238">
        <f>ROUND(P272*H272,2)</f>
        <v>0</v>
      </c>
      <c r="L272" s="233" t="s">
        <v>20</v>
      </c>
      <c r="M272" s="239"/>
      <c r="N272" s="240" t="s">
        <v>20</v>
      </c>
      <c r="O272" s="185" t="s">
        <v>43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255</v>
      </c>
      <c r="AT272" s="189" t="s">
        <v>318</v>
      </c>
      <c r="AU272" s="189" t="s">
        <v>84</v>
      </c>
      <c r="AY272" s="18" t="s">
        <v>189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82</v>
      </c>
      <c r="BK272" s="190">
        <f>ROUND(P272*H272,2)</f>
        <v>0</v>
      </c>
      <c r="BL272" s="18" t="s">
        <v>197</v>
      </c>
      <c r="BM272" s="189" t="s">
        <v>1366</v>
      </c>
    </row>
    <row r="273" spans="1:65" s="2" customFormat="1" ht="11.25">
      <c r="A273" s="35"/>
      <c r="B273" s="36"/>
      <c r="C273" s="37"/>
      <c r="D273" s="191" t="s">
        <v>199</v>
      </c>
      <c r="E273" s="37"/>
      <c r="F273" s="192" t="s">
        <v>1365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199</v>
      </c>
      <c r="AU273" s="18" t="s">
        <v>84</v>
      </c>
    </row>
    <row r="274" spans="1:65" s="12" customFormat="1" ht="22.9" customHeight="1">
      <c r="B274" s="160"/>
      <c r="C274" s="161"/>
      <c r="D274" s="162" t="s">
        <v>73</v>
      </c>
      <c r="E274" s="175" t="s">
        <v>1367</v>
      </c>
      <c r="F274" s="175" t="s">
        <v>1368</v>
      </c>
      <c r="G274" s="161"/>
      <c r="H274" s="161"/>
      <c r="I274" s="164"/>
      <c r="J274" s="164"/>
      <c r="K274" s="176">
        <f>BK274</f>
        <v>0</v>
      </c>
      <c r="L274" s="161"/>
      <c r="M274" s="166"/>
      <c r="N274" s="167"/>
      <c r="O274" s="168"/>
      <c r="P274" s="168"/>
      <c r="Q274" s="169">
        <f>SUM(Q275:Q369)</f>
        <v>0</v>
      </c>
      <c r="R274" s="169">
        <f>SUM(R275:R369)</f>
        <v>0</v>
      </c>
      <c r="S274" s="168"/>
      <c r="T274" s="170">
        <f>SUM(T275:T369)</f>
        <v>0</v>
      </c>
      <c r="U274" s="168"/>
      <c r="V274" s="170">
        <f>SUM(V275:V369)</f>
        <v>0</v>
      </c>
      <c r="W274" s="168"/>
      <c r="X274" s="171">
        <f>SUM(X275:X369)</f>
        <v>0</v>
      </c>
      <c r="AR274" s="172" t="s">
        <v>82</v>
      </c>
      <c r="AT274" s="173" t="s">
        <v>73</v>
      </c>
      <c r="AU274" s="173" t="s">
        <v>82</v>
      </c>
      <c r="AY274" s="172" t="s">
        <v>189</v>
      </c>
      <c r="BK274" s="174">
        <f>SUM(BK275:BK369)</f>
        <v>0</v>
      </c>
    </row>
    <row r="275" spans="1:65" s="2" customFormat="1" ht="16.5" customHeight="1">
      <c r="A275" s="35"/>
      <c r="B275" s="36"/>
      <c r="C275" s="231" t="s">
        <v>411</v>
      </c>
      <c r="D275" s="231" t="s">
        <v>318</v>
      </c>
      <c r="E275" s="232" t="s">
        <v>1369</v>
      </c>
      <c r="F275" s="233" t="s">
        <v>1370</v>
      </c>
      <c r="G275" s="234" t="s">
        <v>305</v>
      </c>
      <c r="H275" s="235">
        <v>1</v>
      </c>
      <c r="I275" s="236"/>
      <c r="J275" s="237"/>
      <c r="K275" s="238">
        <f>ROUND(P275*H275,2)</f>
        <v>0</v>
      </c>
      <c r="L275" s="233" t="s">
        <v>20</v>
      </c>
      <c r="M275" s="239"/>
      <c r="N275" s="240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255</v>
      </c>
      <c r="AT275" s="189" t="s">
        <v>318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197</v>
      </c>
      <c r="BM275" s="189" t="s">
        <v>1371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1370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82</v>
      </c>
      <c r="G278" s="209"/>
      <c r="H278" s="212">
        <v>1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1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24.2" customHeight="1">
      <c r="A280" s="35"/>
      <c r="B280" s="36"/>
      <c r="C280" s="177" t="s">
        <v>417</v>
      </c>
      <c r="D280" s="177" t="s">
        <v>192</v>
      </c>
      <c r="E280" s="178" t="s">
        <v>1372</v>
      </c>
      <c r="F280" s="179" t="s">
        <v>1373</v>
      </c>
      <c r="G280" s="180" t="s">
        <v>357</v>
      </c>
      <c r="H280" s="181">
        <v>62</v>
      </c>
      <c r="I280" s="182"/>
      <c r="J280" s="182"/>
      <c r="K280" s="183">
        <f>ROUND(P280*H280,2)</f>
        <v>0</v>
      </c>
      <c r="L280" s="179" t="s">
        <v>1239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197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1374</v>
      </c>
    </row>
    <row r="281" spans="1:65" s="2" customFormat="1" ht="19.5">
      <c r="A281" s="35"/>
      <c r="B281" s="36"/>
      <c r="C281" s="37"/>
      <c r="D281" s="191" t="s">
        <v>199</v>
      </c>
      <c r="E281" s="37"/>
      <c r="F281" s="192" t="s">
        <v>1375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1376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2071</v>
      </c>
      <c r="G284" s="209"/>
      <c r="H284" s="212">
        <v>62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62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21.75" customHeight="1">
      <c r="A286" s="35"/>
      <c r="B286" s="36"/>
      <c r="C286" s="231" t="s">
        <v>423</v>
      </c>
      <c r="D286" s="231" t="s">
        <v>318</v>
      </c>
      <c r="E286" s="232" t="s">
        <v>1378</v>
      </c>
      <c r="F286" s="233" t="s">
        <v>1379</v>
      </c>
      <c r="G286" s="234" t="s">
        <v>357</v>
      </c>
      <c r="H286" s="235">
        <v>6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1380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1379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1246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190</v>
      </c>
      <c r="G290" s="209"/>
      <c r="H290" s="212">
        <v>6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6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1.75" customHeight="1">
      <c r="A292" s="35"/>
      <c r="B292" s="36"/>
      <c r="C292" s="231" t="s">
        <v>431</v>
      </c>
      <c r="D292" s="231" t="s">
        <v>318</v>
      </c>
      <c r="E292" s="232" t="s">
        <v>1381</v>
      </c>
      <c r="F292" s="233" t="s">
        <v>1382</v>
      </c>
      <c r="G292" s="234" t="s">
        <v>357</v>
      </c>
      <c r="H292" s="235">
        <v>56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1383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1382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1246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822</v>
      </c>
      <c r="G296" s="209"/>
      <c r="H296" s="212">
        <v>56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56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439</v>
      </c>
      <c r="D298" s="177" t="s">
        <v>192</v>
      </c>
      <c r="E298" s="178" t="s">
        <v>1697</v>
      </c>
      <c r="F298" s="179" t="s">
        <v>1698</v>
      </c>
      <c r="G298" s="180" t="s">
        <v>357</v>
      </c>
      <c r="H298" s="181">
        <v>54</v>
      </c>
      <c r="I298" s="182"/>
      <c r="J298" s="182"/>
      <c r="K298" s="183">
        <f>ROUND(P298*H298,2)</f>
        <v>0</v>
      </c>
      <c r="L298" s="179" t="s">
        <v>1239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197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1699</v>
      </c>
    </row>
    <row r="299" spans="1:65" s="2" customFormat="1" ht="19.5">
      <c r="A299" s="35"/>
      <c r="B299" s="36"/>
      <c r="C299" s="37"/>
      <c r="D299" s="191" t="s">
        <v>199</v>
      </c>
      <c r="E299" s="37"/>
      <c r="F299" s="192" t="s">
        <v>1700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1701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547</v>
      </c>
      <c r="G302" s="209"/>
      <c r="H302" s="212">
        <v>54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54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16.5" customHeight="1">
      <c r="A304" s="35"/>
      <c r="B304" s="36"/>
      <c r="C304" s="231" t="s">
        <v>445</v>
      </c>
      <c r="D304" s="231" t="s">
        <v>318</v>
      </c>
      <c r="E304" s="232" t="s">
        <v>1703</v>
      </c>
      <c r="F304" s="233" t="s">
        <v>1704</v>
      </c>
      <c r="G304" s="234" t="s">
        <v>357</v>
      </c>
      <c r="H304" s="235">
        <v>54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1705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1704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547</v>
      </c>
      <c r="G308" s="209"/>
      <c r="H308" s="212">
        <v>54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54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451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52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533</v>
      </c>
      <c r="G314" s="209"/>
      <c r="H314" s="212">
        <v>52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52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459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52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533</v>
      </c>
      <c r="G320" s="209"/>
      <c r="H320" s="212">
        <v>52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52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463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1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82</v>
      </c>
      <c r="G326" s="209"/>
      <c r="H326" s="212">
        <v>1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1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467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1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82</v>
      </c>
      <c r="G332" s="209"/>
      <c r="H332" s="212">
        <v>1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1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474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1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82</v>
      </c>
      <c r="G338" s="209"/>
      <c r="H338" s="212">
        <v>1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1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486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1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82</v>
      </c>
      <c r="G344" s="209"/>
      <c r="H344" s="212">
        <v>1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1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496</v>
      </c>
      <c r="D346" s="177" t="s">
        <v>192</v>
      </c>
      <c r="E346" s="178" t="s">
        <v>1706</v>
      </c>
      <c r="F346" s="179" t="s">
        <v>1707</v>
      </c>
      <c r="G346" s="180" t="s">
        <v>305</v>
      </c>
      <c r="H346" s="181">
        <v>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1708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1709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1710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504</v>
      </c>
      <c r="D352" s="231" t="s">
        <v>318</v>
      </c>
      <c r="E352" s="232" t="s">
        <v>1711</v>
      </c>
      <c r="F352" s="233" t="s">
        <v>1712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1713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1712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177" t="s">
        <v>509</v>
      </c>
      <c r="D358" s="177" t="s">
        <v>192</v>
      </c>
      <c r="E358" s="178" t="s">
        <v>1714</v>
      </c>
      <c r="F358" s="179" t="s">
        <v>1715</v>
      </c>
      <c r="G358" s="180" t="s">
        <v>305</v>
      </c>
      <c r="H358" s="181">
        <v>1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197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1716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1717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1718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516</v>
      </c>
      <c r="D364" s="231" t="s">
        <v>318</v>
      </c>
      <c r="E364" s="232" t="s">
        <v>1719</v>
      </c>
      <c r="F364" s="233" t="s">
        <v>1720</v>
      </c>
      <c r="G364" s="234" t="s">
        <v>305</v>
      </c>
      <c r="H364" s="235">
        <v>1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1721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1720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1279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82</v>
      </c>
      <c r="G368" s="209"/>
      <c r="H368" s="212">
        <v>1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1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12" customFormat="1" ht="22.9" customHeight="1">
      <c r="B370" s="160"/>
      <c r="C370" s="161"/>
      <c r="D370" s="162" t="s">
        <v>73</v>
      </c>
      <c r="E370" s="175" t="s">
        <v>1418</v>
      </c>
      <c r="F370" s="175" t="s">
        <v>1419</v>
      </c>
      <c r="G370" s="161"/>
      <c r="H370" s="161"/>
      <c r="I370" s="164"/>
      <c r="J370" s="164"/>
      <c r="K370" s="176">
        <f>BK370</f>
        <v>0</v>
      </c>
      <c r="L370" s="161"/>
      <c r="M370" s="166"/>
      <c r="N370" s="167"/>
      <c r="O370" s="168"/>
      <c r="P370" s="168"/>
      <c r="Q370" s="169">
        <f>Q371</f>
        <v>0</v>
      </c>
      <c r="R370" s="169">
        <f>R371</f>
        <v>0</v>
      </c>
      <c r="S370" s="168"/>
      <c r="T370" s="170">
        <f>T371</f>
        <v>0</v>
      </c>
      <c r="U370" s="168"/>
      <c r="V370" s="170">
        <f>V371</f>
        <v>0</v>
      </c>
      <c r="W370" s="168"/>
      <c r="X370" s="171">
        <f>X371</f>
        <v>0</v>
      </c>
      <c r="AR370" s="172" t="s">
        <v>233</v>
      </c>
      <c r="AT370" s="173" t="s">
        <v>73</v>
      </c>
      <c r="AU370" s="173" t="s">
        <v>82</v>
      </c>
      <c r="AY370" s="172" t="s">
        <v>189</v>
      </c>
      <c r="BK370" s="174">
        <f>BK371</f>
        <v>0</v>
      </c>
    </row>
    <row r="371" spans="1:65" s="12" customFormat="1" ht="20.85" customHeight="1">
      <c r="B371" s="160"/>
      <c r="C371" s="161"/>
      <c r="D371" s="162" t="s">
        <v>73</v>
      </c>
      <c r="E371" s="175" t="s">
        <v>539</v>
      </c>
      <c r="F371" s="175" t="s">
        <v>540</v>
      </c>
      <c r="G371" s="161"/>
      <c r="H371" s="161"/>
      <c r="I371" s="164"/>
      <c r="J371" s="164"/>
      <c r="K371" s="176">
        <f>BK371</f>
        <v>0</v>
      </c>
      <c r="L371" s="161"/>
      <c r="M371" s="166"/>
      <c r="N371" s="167"/>
      <c r="O371" s="168"/>
      <c r="P371" s="168"/>
      <c r="Q371" s="169">
        <f>SUM(Q372:Q378)</f>
        <v>0</v>
      </c>
      <c r="R371" s="169">
        <f>SUM(R372:R378)</f>
        <v>0</v>
      </c>
      <c r="S371" s="168"/>
      <c r="T371" s="170">
        <f>SUM(T372:T378)</f>
        <v>0</v>
      </c>
      <c r="U371" s="168"/>
      <c r="V371" s="170">
        <f>SUM(V372:V378)</f>
        <v>0</v>
      </c>
      <c r="W371" s="168"/>
      <c r="X371" s="171">
        <f>SUM(X372:X378)</f>
        <v>0</v>
      </c>
      <c r="AR371" s="172" t="s">
        <v>233</v>
      </c>
      <c r="AT371" s="173" t="s">
        <v>73</v>
      </c>
      <c r="AU371" s="173" t="s">
        <v>84</v>
      </c>
      <c r="AY371" s="172" t="s">
        <v>189</v>
      </c>
      <c r="BK371" s="174">
        <f>SUM(BK372:BK378)</f>
        <v>0</v>
      </c>
    </row>
    <row r="372" spans="1:65" s="2" customFormat="1" ht="24.2" customHeight="1">
      <c r="A372" s="35"/>
      <c r="B372" s="36"/>
      <c r="C372" s="177" t="s">
        <v>521</v>
      </c>
      <c r="D372" s="177" t="s">
        <v>192</v>
      </c>
      <c r="E372" s="178" t="s">
        <v>1420</v>
      </c>
      <c r="F372" s="179" t="s">
        <v>1421</v>
      </c>
      <c r="G372" s="180" t="s">
        <v>305</v>
      </c>
      <c r="H372" s="181">
        <v>1</v>
      </c>
      <c r="I372" s="182"/>
      <c r="J372" s="182"/>
      <c r="K372" s="183">
        <f>ROUND(P372*H372,2)</f>
        <v>0</v>
      </c>
      <c r="L372" s="179" t="s">
        <v>1239</v>
      </c>
      <c r="M372" s="40"/>
      <c r="N372" s="184" t="s">
        <v>20</v>
      </c>
      <c r="O372" s="185" t="s">
        <v>43</v>
      </c>
      <c r="P372" s="186">
        <f>I372+J372</f>
        <v>0</v>
      </c>
      <c r="Q372" s="186">
        <f>ROUND(I372*H372,2)</f>
        <v>0</v>
      </c>
      <c r="R372" s="186">
        <f>ROUND(J372*H372,2)</f>
        <v>0</v>
      </c>
      <c r="S372" s="65"/>
      <c r="T372" s="187">
        <f>S372*H372</f>
        <v>0</v>
      </c>
      <c r="U372" s="187">
        <v>0</v>
      </c>
      <c r="V372" s="187">
        <f>U372*H372</f>
        <v>0</v>
      </c>
      <c r="W372" s="187">
        <v>0</v>
      </c>
      <c r="X372" s="188">
        <f>W372*H372</f>
        <v>0</v>
      </c>
      <c r="Y372" s="35"/>
      <c r="Z372" s="35"/>
      <c r="AA372" s="35"/>
      <c r="AB372" s="35"/>
      <c r="AC372" s="35"/>
      <c r="AD372" s="35"/>
      <c r="AE372" s="35"/>
      <c r="AR372" s="189" t="s">
        <v>197</v>
      </c>
      <c r="AT372" s="189" t="s">
        <v>192</v>
      </c>
      <c r="AU372" s="189" t="s">
        <v>222</v>
      </c>
      <c r="AY372" s="18" t="s">
        <v>189</v>
      </c>
      <c r="BE372" s="190">
        <f>IF(O372="základní",K372,0)</f>
        <v>0</v>
      </c>
      <c r="BF372" s="190">
        <f>IF(O372="snížená",K372,0)</f>
        <v>0</v>
      </c>
      <c r="BG372" s="190">
        <f>IF(O372="zákl. přenesená",K372,0)</f>
        <v>0</v>
      </c>
      <c r="BH372" s="190">
        <f>IF(O372="sníž. přenesená",K372,0)</f>
        <v>0</v>
      </c>
      <c r="BI372" s="190">
        <f>IF(O372="nulová",K372,0)</f>
        <v>0</v>
      </c>
      <c r="BJ372" s="18" t="s">
        <v>82</v>
      </c>
      <c r="BK372" s="190">
        <f>ROUND(P372*H372,2)</f>
        <v>0</v>
      </c>
      <c r="BL372" s="18" t="s">
        <v>197</v>
      </c>
      <c r="BM372" s="189" t="s">
        <v>2072</v>
      </c>
    </row>
    <row r="373" spans="1:65" s="2" customFormat="1" ht="19.5">
      <c r="A373" s="35"/>
      <c r="B373" s="36"/>
      <c r="C373" s="37"/>
      <c r="D373" s="191" t="s">
        <v>199</v>
      </c>
      <c r="E373" s="37"/>
      <c r="F373" s="192" t="s">
        <v>1423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199</v>
      </c>
      <c r="AU373" s="18" t="s">
        <v>222</v>
      </c>
    </row>
    <row r="374" spans="1:65" s="2" customFormat="1" ht="11.25">
      <c r="A374" s="35"/>
      <c r="B374" s="36"/>
      <c r="C374" s="37"/>
      <c r="D374" s="196" t="s">
        <v>201</v>
      </c>
      <c r="E374" s="37"/>
      <c r="F374" s="197" t="s">
        <v>1424</v>
      </c>
      <c r="G374" s="37"/>
      <c r="H374" s="37"/>
      <c r="I374" s="193"/>
      <c r="J374" s="193"/>
      <c r="K374" s="37"/>
      <c r="L374" s="37"/>
      <c r="M374" s="40"/>
      <c r="N374" s="194"/>
      <c r="O374" s="195"/>
      <c r="P374" s="65"/>
      <c r="Q374" s="65"/>
      <c r="R374" s="65"/>
      <c r="S374" s="65"/>
      <c r="T374" s="65"/>
      <c r="U374" s="65"/>
      <c r="V374" s="65"/>
      <c r="W374" s="65"/>
      <c r="X374" s="66"/>
      <c r="Y374" s="35"/>
      <c r="Z374" s="35"/>
      <c r="AA374" s="35"/>
      <c r="AB374" s="35"/>
      <c r="AC374" s="35"/>
      <c r="AD374" s="35"/>
      <c r="AE374" s="35"/>
      <c r="AT374" s="18" t="s">
        <v>201</v>
      </c>
      <c r="AU374" s="18" t="s">
        <v>222</v>
      </c>
    </row>
    <row r="375" spans="1:65" s="2" customFormat="1" ht="16.5" customHeight="1">
      <c r="A375" s="35"/>
      <c r="B375" s="36"/>
      <c r="C375" s="177" t="s">
        <v>527</v>
      </c>
      <c r="D375" s="177" t="s">
        <v>192</v>
      </c>
      <c r="E375" s="178" t="s">
        <v>1425</v>
      </c>
      <c r="F375" s="179" t="s">
        <v>1426</v>
      </c>
      <c r="G375" s="180" t="s">
        <v>1353</v>
      </c>
      <c r="H375" s="181">
        <v>1</v>
      </c>
      <c r="I375" s="182"/>
      <c r="J375" s="182"/>
      <c r="K375" s="183">
        <f>ROUND(P375*H375,2)</f>
        <v>0</v>
      </c>
      <c r="L375" s="179" t="s">
        <v>20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0</v>
      </c>
      <c r="V375" s="187">
        <f>U375*H375</f>
        <v>0</v>
      </c>
      <c r="W375" s="187">
        <v>0</v>
      </c>
      <c r="X375" s="188">
        <f>W375*H375</f>
        <v>0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222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1427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1426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222</v>
      </c>
    </row>
    <row r="377" spans="1:65" s="2" customFormat="1" ht="16.5" customHeight="1">
      <c r="A377" s="35"/>
      <c r="B377" s="36"/>
      <c r="C377" s="177" t="s">
        <v>533</v>
      </c>
      <c r="D377" s="177" t="s">
        <v>192</v>
      </c>
      <c r="E377" s="178" t="s">
        <v>1428</v>
      </c>
      <c r="F377" s="179" t="s">
        <v>1429</v>
      </c>
      <c r="G377" s="180" t="s">
        <v>297</v>
      </c>
      <c r="H377" s="230"/>
      <c r="I377" s="182"/>
      <c r="J377" s="182"/>
      <c r="K377" s="183">
        <f>ROUND(P377*H377,2)</f>
        <v>0</v>
      </c>
      <c r="L377" s="179" t="s">
        <v>20</v>
      </c>
      <c r="M377" s="40"/>
      <c r="N377" s="184" t="s">
        <v>20</v>
      </c>
      <c r="O377" s="185" t="s">
        <v>43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197</v>
      </c>
      <c r="AT377" s="189" t="s">
        <v>192</v>
      </c>
      <c r="AU377" s="189" t="s">
        <v>222</v>
      </c>
      <c r="AY377" s="18" t="s">
        <v>189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82</v>
      </c>
      <c r="BK377" s="190">
        <f>ROUND(P377*H377,2)</f>
        <v>0</v>
      </c>
      <c r="BL377" s="18" t="s">
        <v>197</v>
      </c>
      <c r="BM377" s="189" t="s">
        <v>1430</v>
      </c>
    </row>
    <row r="378" spans="1:65" s="2" customFormat="1" ht="11.25">
      <c r="A378" s="35"/>
      <c r="B378" s="36"/>
      <c r="C378" s="37"/>
      <c r="D378" s="191" t="s">
        <v>199</v>
      </c>
      <c r="E378" s="37"/>
      <c r="F378" s="192" t="s">
        <v>1429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199</v>
      </c>
      <c r="AU378" s="18" t="s">
        <v>222</v>
      </c>
    </row>
    <row r="379" spans="1:65" s="12" customFormat="1" ht="25.9" customHeight="1">
      <c r="B379" s="160"/>
      <c r="C379" s="161"/>
      <c r="D379" s="162" t="s">
        <v>73</v>
      </c>
      <c r="E379" s="163" t="s">
        <v>187</v>
      </c>
      <c r="F379" s="163" t="s">
        <v>188</v>
      </c>
      <c r="G379" s="161"/>
      <c r="H379" s="161"/>
      <c r="I379" s="164"/>
      <c r="J379" s="164"/>
      <c r="K379" s="165">
        <f>BK379</f>
        <v>0</v>
      </c>
      <c r="L379" s="161"/>
      <c r="M379" s="166"/>
      <c r="N379" s="167"/>
      <c r="O379" s="168"/>
      <c r="P379" s="168"/>
      <c r="Q379" s="169">
        <v>0</v>
      </c>
      <c r="R379" s="169">
        <v>0</v>
      </c>
      <c r="S379" s="168"/>
      <c r="T379" s="170">
        <v>0</v>
      </c>
      <c r="U379" s="168"/>
      <c r="V379" s="170">
        <v>0</v>
      </c>
      <c r="W379" s="168"/>
      <c r="X379" s="171">
        <v>0</v>
      </c>
      <c r="AR379" s="172" t="s">
        <v>82</v>
      </c>
      <c r="AT379" s="173" t="s">
        <v>73</v>
      </c>
      <c r="AU379" s="173" t="s">
        <v>74</v>
      </c>
      <c r="AY379" s="172" t="s">
        <v>189</v>
      </c>
      <c r="BK379" s="174">
        <v>0</v>
      </c>
    </row>
    <row r="380" spans="1:65" s="12" customFormat="1" ht="25.9" customHeight="1">
      <c r="B380" s="160"/>
      <c r="C380" s="161"/>
      <c r="D380" s="162" t="s">
        <v>73</v>
      </c>
      <c r="E380" s="163" t="s">
        <v>318</v>
      </c>
      <c r="F380" s="163" t="s">
        <v>1458</v>
      </c>
      <c r="G380" s="161"/>
      <c r="H380" s="161"/>
      <c r="I380" s="164"/>
      <c r="J380" s="164"/>
      <c r="K380" s="165">
        <f>BK380</f>
        <v>0</v>
      </c>
      <c r="L380" s="161"/>
      <c r="M380" s="166"/>
      <c r="N380" s="167"/>
      <c r="O380" s="168"/>
      <c r="P380" s="168"/>
      <c r="Q380" s="169">
        <f>Q381</f>
        <v>0</v>
      </c>
      <c r="R380" s="169">
        <f>R381</f>
        <v>0</v>
      </c>
      <c r="S380" s="168"/>
      <c r="T380" s="170">
        <f>T381</f>
        <v>0</v>
      </c>
      <c r="U380" s="168"/>
      <c r="V380" s="170">
        <f>V381</f>
        <v>4.3490000000000001E-2</v>
      </c>
      <c r="W380" s="168"/>
      <c r="X380" s="171">
        <f>X381</f>
        <v>0.58200000000000007</v>
      </c>
      <c r="AR380" s="172" t="s">
        <v>222</v>
      </c>
      <c r="AT380" s="173" t="s">
        <v>73</v>
      </c>
      <c r="AU380" s="173" t="s">
        <v>74</v>
      </c>
      <c r="AY380" s="172" t="s">
        <v>189</v>
      </c>
      <c r="BK380" s="174">
        <f>BK381</f>
        <v>0</v>
      </c>
    </row>
    <row r="381" spans="1:65" s="12" customFormat="1" ht="22.9" customHeight="1">
      <c r="B381" s="160"/>
      <c r="C381" s="161"/>
      <c r="D381" s="162" t="s">
        <v>73</v>
      </c>
      <c r="E381" s="175" t="s">
        <v>1459</v>
      </c>
      <c r="F381" s="175" t="s">
        <v>1460</v>
      </c>
      <c r="G381" s="161"/>
      <c r="H381" s="161"/>
      <c r="I381" s="164"/>
      <c r="J381" s="164"/>
      <c r="K381" s="176">
        <f>BK381</f>
        <v>0</v>
      </c>
      <c r="L381" s="161"/>
      <c r="M381" s="166"/>
      <c r="N381" s="167"/>
      <c r="O381" s="168"/>
      <c r="P381" s="168"/>
      <c r="Q381" s="169">
        <f>SUM(Q382:Q448)</f>
        <v>0</v>
      </c>
      <c r="R381" s="169">
        <f>SUM(R382:R448)</f>
        <v>0</v>
      </c>
      <c r="S381" s="168"/>
      <c r="T381" s="170">
        <f>SUM(T382:T448)</f>
        <v>0</v>
      </c>
      <c r="U381" s="168"/>
      <c r="V381" s="170">
        <f>SUM(V382:V448)</f>
        <v>4.3490000000000001E-2</v>
      </c>
      <c r="W381" s="168"/>
      <c r="X381" s="171">
        <f>SUM(X382:X448)</f>
        <v>0.58200000000000007</v>
      </c>
      <c r="AR381" s="172" t="s">
        <v>222</v>
      </c>
      <c r="AT381" s="173" t="s">
        <v>73</v>
      </c>
      <c r="AU381" s="173" t="s">
        <v>82</v>
      </c>
      <c r="AY381" s="172" t="s">
        <v>189</v>
      </c>
      <c r="BK381" s="174">
        <f>SUM(BK382:BK448)</f>
        <v>0</v>
      </c>
    </row>
    <row r="382" spans="1:65" s="2" customFormat="1" ht="24.2" customHeight="1">
      <c r="A382" s="35"/>
      <c r="B382" s="36"/>
      <c r="C382" s="177" t="s">
        <v>543</v>
      </c>
      <c r="D382" s="177" t="s">
        <v>192</v>
      </c>
      <c r="E382" s="178" t="s">
        <v>1462</v>
      </c>
      <c r="F382" s="179" t="s">
        <v>1463</v>
      </c>
      <c r="G382" s="180" t="s">
        <v>357</v>
      </c>
      <c r="H382" s="181">
        <v>46</v>
      </c>
      <c r="I382" s="182"/>
      <c r="J382" s="182"/>
      <c r="K382" s="183">
        <f>ROUND(P382*H382,2)</f>
        <v>0</v>
      </c>
      <c r="L382" s="179" t="s">
        <v>196</v>
      </c>
      <c r="M382" s="40"/>
      <c r="N382" s="184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1.4999999999999999E-4</v>
      </c>
      <c r="V382" s="187">
        <f>U382*H382</f>
        <v>6.899999999999999E-3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1464</v>
      </c>
      <c r="AT382" s="189" t="s">
        <v>192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1464</v>
      </c>
      <c r="BM382" s="189" t="s">
        <v>2073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1466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1.25">
      <c r="A384" s="35"/>
      <c r="B384" s="36"/>
      <c r="C384" s="37"/>
      <c r="D384" s="196" t="s">
        <v>201</v>
      </c>
      <c r="E384" s="37"/>
      <c r="F384" s="197" t="s">
        <v>1772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201</v>
      </c>
      <c r="AU384" s="18" t="s">
        <v>84</v>
      </c>
    </row>
    <row r="385" spans="1:65" s="2" customFormat="1" ht="24.2" customHeight="1">
      <c r="A385" s="35"/>
      <c r="B385" s="36"/>
      <c r="C385" s="177" t="s">
        <v>547</v>
      </c>
      <c r="D385" s="177" t="s">
        <v>192</v>
      </c>
      <c r="E385" s="178" t="s">
        <v>1469</v>
      </c>
      <c r="F385" s="179" t="s">
        <v>1470</v>
      </c>
      <c r="G385" s="180" t="s">
        <v>357</v>
      </c>
      <c r="H385" s="181">
        <v>19</v>
      </c>
      <c r="I385" s="182"/>
      <c r="J385" s="182"/>
      <c r="K385" s="183">
        <f>ROUND(P385*H385,2)</f>
        <v>0</v>
      </c>
      <c r="L385" s="179" t="s">
        <v>196</v>
      </c>
      <c r="M385" s="40"/>
      <c r="N385" s="184" t="s">
        <v>20</v>
      </c>
      <c r="O385" s="185" t="s">
        <v>43</v>
      </c>
      <c r="P385" s="186">
        <f>I385+J385</f>
        <v>0</v>
      </c>
      <c r="Q385" s="186">
        <f>ROUND(I385*H385,2)</f>
        <v>0</v>
      </c>
      <c r="R385" s="186">
        <f>ROUND(J385*H385,2)</f>
        <v>0</v>
      </c>
      <c r="S385" s="65"/>
      <c r="T385" s="187">
        <f>S385*H385</f>
        <v>0</v>
      </c>
      <c r="U385" s="187">
        <v>2.5999999999999998E-4</v>
      </c>
      <c r="V385" s="187">
        <f>U385*H385</f>
        <v>4.9399999999999999E-3</v>
      </c>
      <c r="W385" s="187">
        <v>0</v>
      </c>
      <c r="X385" s="188">
        <f>W385*H385</f>
        <v>0</v>
      </c>
      <c r="Y385" s="35"/>
      <c r="Z385" s="35"/>
      <c r="AA385" s="35"/>
      <c r="AB385" s="35"/>
      <c r="AC385" s="35"/>
      <c r="AD385" s="35"/>
      <c r="AE385" s="35"/>
      <c r="AR385" s="189" t="s">
        <v>1464</v>
      </c>
      <c r="AT385" s="189" t="s">
        <v>192</v>
      </c>
      <c r="AU385" s="189" t="s">
        <v>84</v>
      </c>
      <c r="AY385" s="18" t="s">
        <v>189</v>
      </c>
      <c r="BE385" s="190">
        <f>IF(O385="základní",K385,0)</f>
        <v>0</v>
      </c>
      <c r="BF385" s="190">
        <f>IF(O385="snížená",K385,0)</f>
        <v>0</v>
      </c>
      <c r="BG385" s="190">
        <f>IF(O385="zákl. přenesená",K385,0)</f>
        <v>0</v>
      </c>
      <c r="BH385" s="190">
        <f>IF(O385="sníž. přenesená",K385,0)</f>
        <v>0</v>
      </c>
      <c r="BI385" s="190">
        <f>IF(O385="nulová",K385,0)</f>
        <v>0</v>
      </c>
      <c r="BJ385" s="18" t="s">
        <v>82</v>
      </c>
      <c r="BK385" s="190">
        <f>ROUND(P385*H385,2)</f>
        <v>0</v>
      </c>
      <c r="BL385" s="18" t="s">
        <v>1464</v>
      </c>
      <c r="BM385" s="189" t="s">
        <v>2074</v>
      </c>
    </row>
    <row r="386" spans="1:65" s="2" customFormat="1" ht="11.25">
      <c r="A386" s="35"/>
      <c r="B386" s="36"/>
      <c r="C386" s="37"/>
      <c r="D386" s="191" t="s">
        <v>199</v>
      </c>
      <c r="E386" s="37"/>
      <c r="F386" s="192" t="s">
        <v>1472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199</v>
      </c>
      <c r="AU386" s="18" t="s">
        <v>84</v>
      </c>
    </row>
    <row r="387" spans="1:65" s="2" customFormat="1" ht="11.25">
      <c r="A387" s="35"/>
      <c r="B387" s="36"/>
      <c r="C387" s="37"/>
      <c r="D387" s="196" t="s">
        <v>201</v>
      </c>
      <c r="E387" s="37"/>
      <c r="F387" s="197" t="s">
        <v>1775</v>
      </c>
      <c r="G387" s="37"/>
      <c r="H387" s="37"/>
      <c r="I387" s="193"/>
      <c r="J387" s="193"/>
      <c r="K387" s="37"/>
      <c r="L387" s="37"/>
      <c r="M387" s="40"/>
      <c r="N387" s="194"/>
      <c r="O387" s="195"/>
      <c r="P387" s="65"/>
      <c r="Q387" s="65"/>
      <c r="R387" s="65"/>
      <c r="S387" s="65"/>
      <c r="T387" s="65"/>
      <c r="U387" s="65"/>
      <c r="V387" s="65"/>
      <c r="W387" s="65"/>
      <c r="X387" s="66"/>
      <c r="Y387" s="35"/>
      <c r="Z387" s="35"/>
      <c r="AA387" s="35"/>
      <c r="AB387" s="35"/>
      <c r="AC387" s="35"/>
      <c r="AD387" s="35"/>
      <c r="AE387" s="35"/>
      <c r="AT387" s="18" t="s">
        <v>201</v>
      </c>
      <c r="AU387" s="18" t="s">
        <v>84</v>
      </c>
    </row>
    <row r="388" spans="1:65" s="2" customFormat="1" ht="24.2" customHeight="1">
      <c r="A388" s="35"/>
      <c r="B388" s="36"/>
      <c r="C388" s="177" t="s">
        <v>551</v>
      </c>
      <c r="D388" s="177" t="s">
        <v>192</v>
      </c>
      <c r="E388" s="178" t="s">
        <v>1588</v>
      </c>
      <c r="F388" s="179" t="s">
        <v>1589</v>
      </c>
      <c r="G388" s="180" t="s">
        <v>357</v>
      </c>
      <c r="H388" s="181">
        <v>5</v>
      </c>
      <c r="I388" s="182"/>
      <c r="J388" s="182"/>
      <c r="K388" s="183">
        <f>ROUND(P388*H388,2)</f>
        <v>0</v>
      </c>
      <c r="L388" s="179" t="s">
        <v>196</v>
      </c>
      <c r="M388" s="40"/>
      <c r="N388" s="184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3.5E-4</v>
      </c>
      <c r="V388" s="187">
        <f>U388*H388</f>
        <v>1.75E-3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1464</v>
      </c>
      <c r="AT388" s="189" t="s">
        <v>192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1464</v>
      </c>
      <c r="BM388" s="189" t="s">
        <v>2075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1591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1.25">
      <c r="A390" s="35"/>
      <c r="B390" s="36"/>
      <c r="C390" s="37"/>
      <c r="D390" s="196" t="s">
        <v>201</v>
      </c>
      <c r="E390" s="37"/>
      <c r="F390" s="197" t="s">
        <v>1778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201</v>
      </c>
      <c r="AU390" s="18" t="s">
        <v>84</v>
      </c>
    </row>
    <row r="391" spans="1:65" s="2" customFormat="1" ht="24.2" customHeight="1">
      <c r="A391" s="35"/>
      <c r="B391" s="36"/>
      <c r="C391" s="177" t="s">
        <v>822</v>
      </c>
      <c r="D391" s="177" t="s">
        <v>192</v>
      </c>
      <c r="E391" s="178" t="s">
        <v>1780</v>
      </c>
      <c r="F391" s="179" t="s">
        <v>1781</v>
      </c>
      <c r="G391" s="180" t="s">
        <v>357</v>
      </c>
      <c r="H391" s="181">
        <v>16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7.6999999999999996E-4</v>
      </c>
      <c r="V391" s="187">
        <f>U391*H391</f>
        <v>1.2319999999999999E-2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1464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1464</v>
      </c>
      <c r="BM391" s="189" t="s">
        <v>2076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1783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1784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2" customFormat="1" ht="24.2" customHeight="1">
      <c r="A394" s="35"/>
      <c r="B394" s="36"/>
      <c r="C394" s="177" t="s">
        <v>824</v>
      </c>
      <c r="D394" s="177" t="s">
        <v>192</v>
      </c>
      <c r="E394" s="178" t="s">
        <v>1475</v>
      </c>
      <c r="F394" s="179" t="s">
        <v>1476</v>
      </c>
      <c r="G394" s="180" t="s">
        <v>357</v>
      </c>
      <c r="H394" s="181">
        <v>3</v>
      </c>
      <c r="I394" s="182"/>
      <c r="J394" s="182"/>
      <c r="K394" s="183">
        <f>ROUND(P394*H394,2)</f>
        <v>0</v>
      </c>
      <c r="L394" s="179" t="s">
        <v>196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4.2000000000000002E-4</v>
      </c>
      <c r="V394" s="187">
        <f>U394*H394</f>
        <v>1.2600000000000001E-3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1464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1464</v>
      </c>
      <c r="BM394" s="189" t="s">
        <v>2077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1478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1787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2" customFormat="1" ht="24">
      <c r="A397" s="35"/>
      <c r="B397" s="36"/>
      <c r="C397" s="177" t="s">
        <v>1452</v>
      </c>
      <c r="D397" s="177" t="s">
        <v>192</v>
      </c>
      <c r="E397" s="178" t="s">
        <v>1481</v>
      </c>
      <c r="F397" s="179" t="s">
        <v>1482</v>
      </c>
      <c r="G397" s="180" t="s">
        <v>357</v>
      </c>
      <c r="H397" s="181">
        <v>9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5.9999999999999995E-4</v>
      </c>
      <c r="V397" s="187">
        <f>U397*H397</f>
        <v>5.3999999999999994E-3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1464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1464</v>
      </c>
      <c r="BM397" s="189" t="s">
        <v>2078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1484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1789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2" customFormat="1" ht="24">
      <c r="A400" s="35"/>
      <c r="B400" s="36"/>
      <c r="C400" s="177" t="s">
        <v>1461</v>
      </c>
      <c r="D400" s="177" t="s">
        <v>192</v>
      </c>
      <c r="E400" s="178" t="s">
        <v>2079</v>
      </c>
      <c r="F400" s="179" t="s">
        <v>2080</v>
      </c>
      <c r="G400" s="180" t="s">
        <v>357</v>
      </c>
      <c r="H400" s="181">
        <v>13</v>
      </c>
      <c r="I400" s="182"/>
      <c r="J400" s="182"/>
      <c r="K400" s="183">
        <f>ROUND(P400*H400,2)</f>
        <v>0</v>
      </c>
      <c r="L400" s="179" t="s">
        <v>196</v>
      </c>
      <c r="M400" s="40"/>
      <c r="N400" s="184" t="s">
        <v>20</v>
      </c>
      <c r="O400" s="185" t="s">
        <v>43</v>
      </c>
      <c r="P400" s="186">
        <f>I400+J400</f>
        <v>0</v>
      </c>
      <c r="Q400" s="186">
        <f>ROUND(I400*H400,2)</f>
        <v>0</v>
      </c>
      <c r="R400" s="186">
        <f>ROUND(J400*H400,2)</f>
        <v>0</v>
      </c>
      <c r="S400" s="65"/>
      <c r="T400" s="187">
        <f>S400*H400</f>
        <v>0</v>
      </c>
      <c r="U400" s="187">
        <v>8.4000000000000003E-4</v>
      </c>
      <c r="V400" s="187">
        <f>U400*H400</f>
        <v>1.0920000000000001E-2</v>
      </c>
      <c r="W400" s="187">
        <v>0</v>
      </c>
      <c r="X400" s="188">
        <f>W400*H400</f>
        <v>0</v>
      </c>
      <c r="Y400" s="35"/>
      <c r="Z400" s="35"/>
      <c r="AA400" s="35"/>
      <c r="AB400" s="35"/>
      <c r="AC400" s="35"/>
      <c r="AD400" s="35"/>
      <c r="AE400" s="35"/>
      <c r="AR400" s="189" t="s">
        <v>1464</v>
      </c>
      <c r="AT400" s="189" t="s">
        <v>192</v>
      </c>
      <c r="AU400" s="189" t="s">
        <v>84</v>
      </c>
      <c r="AY400" s="18" t="s">
        <v>189</v>
      </c>
      <c r="BE400" s="190">
        <f>IF(O400="základní",K400,0)</f>
        <v>0</v>
      </c>
      <c r="BF400" s="190">
        <f>IF(O400="snížená",K400,0)</f>
        <v>0</v>
      </c>
      <c r="BG400" s="190">
        <f>IF(O400="zákl. přenesená",K400,0)</f>
        <v>0</v>
      </c>
      <c r="BH400" s="190">
        <f>IF(O400="sníž. přenesená",K400,0)</f>
        <v>0</v>
      </c>
      <c r="BI400" s="190">
        <f>IF(O400="nulová",K400,0)</f>
        <v>0</v>
      </c>
      <c r="BJ400" s="18" t="s">
        <v>82</v>
      </c>
      <c r="BK400" s="190">
        <f>ROUND(P400*H400,2)</f>
        <v>0</v>
      </c>
      <c r="BL400" s="18" t="s">
        <v>1464</v>
      </c>
      <c r="BM400" s="189" t="s">
        <v>2081</v>
      </c>
    </row>
    <row r="401" spans="1:65" s="2" customFormat="1" ht="11.25">
      <c r="A401" s="35"/>
      <c r="B401" s="36"/>
      <c r="C401" s="37"/>
      <c r="D401" s="191" t="s">
        <v>199</v>
      </c>
      <c r="E401" s="37"/>
      <c r="F401" s="192" t="s">
        <v>2082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199</v>
      </c>
      <c r="AU401" s="18" t="s">
        <v>84</v>
      </c>
    </row>
    <row r="402" spans="1:65" s="2" customFormat="1" ht="11.25">
      <c r="A402" s="35"/>
      <c r="B402" s="36"/>
      <c r="C402" s="37"/>
      <c r="D402" s="196" t="s">
        <v>201</v>
      </c>
      <c r="E402" s="37"/>
      <c r="F402" s="197" t="s">
        <v>2083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201</v>
      </c>
      <c r="AU402" s="18" t="s">
        <v>84</v>
      </c>
    </row>
    <row r="403" spans="1:65" s="2" customFormat="1" ht="24">
      <c r="A403" s="35"/>
      <c r="B403" s="36"/>
      <c r="C403" s="177" t="s">
        <v>1468</v>
      </c>
      <c r="D403" s="177" t="s">
        <v>192</v>
      </c>
      <c r="E403" s="178" t="s">
        <v>1799</v>
      </c>
      <c r="F403" s="179" t="s">
        <v>1800</v>
      </c>
      <c r="G403" s="180" t="s">
        <v>1801</v>
      </c>
      <c r="H403" s="181">
        <v>5.5E-2</v>
      </c>
      <c r="I403" s="182"/>
      <c r="J403" s="182"/>
      <c r="K403" s="183">
        <f>ROUND(P403*H403,2)</f>
        <v>0</v>
      </c>
      <c r="L403" s="179" t="s">
        <v>196</v>
      </c>
      <c r="M403" s="40"/>
      <c r="N403" s="184" t="s">
        <v>20</v>
      </c>
      <c r="O403" s="185" t="s">
        <v>43</v>
      </c>
      <c r="P403" s="186">
        <f>I403+J403</f>
        <v>0</v>
      </c>
      <c r="Q403" s="186">
        <f>ROUND(I403*H403,2)</f>
        <v>0</v>
      </c>
      <c r="R403" s="186">
        <f>ROUND(J403*H403,2)</f>
        <v>0</v>
      </c>
      <c r="S403" s="65"/>
      <c r="T403" s="187">
        <f>S403*H403</f>
        <v>0</v>
      </c>
      <c r="U403" s="187">
        <v>0</v>
      </c>
      <c r="V403" s="187">
        <f>U403*H403</f>
        <v>0</v>
      </c>
      <c r="W403" s="187">
        <v>1.8</v>
      </c>
      <c r="X403" s="188">
        <f>W403*H403</f>
        <v>9.9000000000000005E-2</v>
      </c>
      <c r="Y403" s="35"/>
      <c r="Z403" s="35"/>
      <c r="AA403" s="35"/>
      <c r="AB403" s="35"/>
      <c r="AC403" s="35"/>
      <c r="AD403" s="35"/>
      <c r="AE403" s="35"/>
      <c r="AR403" s="189" t="s">
        <v>1464</v>
      </c>
      <c r="AT403" s="189" t="s">
        <v>192</v>
      </c>
      <c r="AU403" s="189" t="s">
        <v>84</v>
      </c>
      <c r="AY403" s="18" t="s">
        <v>189</v>
      </c>
      <c r="BE403" s="190">
        <f>IF(O403="základní",K403,0)</f>
        <v>0</v>
      </c>
      <c r="BF403" s="190">
        <f>IF(O403="snížená",K403,0)</f>
        <v>0</v>
      </c>
      <c r="BG403" s="190">
        <f>IF(O403="zákl. přenesená",K403,0)</f>
        <v>0</v>
      </c>
      <c r="BH403" s="190">
        <f>IF(O403="sníž. přenesená",K403,0)</f>
        <v>0</v>
      </c>
      <c r="BI403" s="190">
        <f>IF(O403="nulová",K403,0)</f>
        <v>0</v>
      </c>
      <c r="BJ403" s="18" t="s">
        <v>82</v>
      </c>
      <c r="BK403" s="190">
        <f>ROUND(P403*H403,2)</f>
        <v>0</v>
      </c>
      <c r="BL403" s="18" t="s">
        <v>1464</v>
      </c>
      <c r="BM403" s="189" t="s">
        <v>2084</v>
      </c>
    </row>
    <row r="404" spans="1:65" s="2" customFormat="1" ht="19.5">
      <c r="A404" s="35"/>
      <c r="B404" s="36"/>
      <c r="C404" s="37"/>
      <c r="D404" s="191" t="s">
        <v>199</v>
      </c>
      <c r="E404" s="37"/>
      <c r="F404" s="192" t="s">
        <v>1803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199</v>
      </c>
      <c r="AU404" s="18" t="s">
        <v>84</v>
      </c>
    </row>
    <row r="405" spans="1:65" s="2" customFormat="1" ht="11.25">
      <c r="A405" s="35"/>
      <c r="B405" s="36"/>
      <c r="C405" s="37"/>
      <c r="D405" s="196" t="s">
        <v>201</v>
      </c>
      <c r="E405" s="37"/>
      <c r="F405" s="197" t="s">
        <v>1804</v>
      </c>
      <c r="G405" s="37"/>
      <c r="H405" s="37"/>
      <c r="I405" s="193"/>
      <c r="J405" s="193"/>
      <c r="K405" s="37"/>
      <c r="L405" s="37"/>
      <c r="M405" s="40"/>
      <c r="N405" s="194"/>
      <c r="O405" s="195"/>
      <c r="P405" s="65"/>
      <c r="Q405" s="65"/>
      <c r="R405" s="65"/>
      <c r="S405" s="65"/>
      <c r="T405" s="65"/>
      <c r="U405" s="65"/>
      <c r="V405" s="65"/>
      <c r="W405" s="65"/>
      <c r="X405" s="66"/>
      <c r="Y405" s="35"/>
      <c r="Z405" s="35"/>
      <c r="AA405" s="35"/>
      <c r="AB405" s="35"/>
      <c r="AC405" s="35"/>
      <c r="AD405" s="35"/>
      <c r="AE405" s="35"/>
      <c r="AT405" s="18" t="s">
        <v>201</v>
      </c>
      <c r="AU405" s="18" t="s">
        <v>84</v>
      </c>
    </row>
    <row r="406" spans="1:65" s="13" customFormat="1" ht="11.25">
      <c r="B406" s="198"/>
      <c r="C406" s="199"/>
      <c r="D406" s="191" t="s">
        <v>203</v>
      </c>
      <c r="E406" s="200" t="s">
        <v>20</v>
      </c>
      <c r="F406" s="201" t="s">
        <v>2085</v>
      </c>
      <c r="G406" s="199"/>
      <c r="H406" s="200" t="s">
        <v>20</v>
      </c>
      <c r="I406" s="202"/>
      <c r="J406" s="202"/>
      <c r="K406" s="199"/>
      <c r="L406" s="199"/>
      <c r="M406" s="203"/>
      <c r="N406" s="204"/>
      <c r="O406" s="205"/>
      <c r="P406" s="205"/>
      <c r="Q406" s="205"/>
      <c r="R406" s="205"/>
      <c r="S406" s="205"/>
      <c r="T406" s="205"/>
      <c r="U406" s="205"/>
      <c r="V406" s="205"/>
      <c r="W406" s="205"/>
      <c r="X406" s="206"/>
      <c r="AT406" s="207" t="s">
        <v>203</v>
      </c>
      <c r="AU406" s="207" t="s">
        <v>84</v>
      </c>
      <c r="AV406" s="13" t="s">
        <v>82</v>
      </c>
      <c r="AW406" s="13" t="s">
        <v>5</v>
      </c>
      <c r="AX406" s="13" t="s">
        <v>74</v>
      </c>
      <c r="AY406" s="207" t="s">
        <v>189</v>
      </c>
    </row>
    <row r="407" spans="1:65" s="14" customFormat="1" ht="11.25">
      <c r="B407" s="208"/>
      <c r="C407" s="209"/>
      <c r="D407" s="191" t="s">
        <v>203</v>
      </c>
      <c r="E407" s="210" t="s">
        <v>20</v>
      </c>
      <c r="F407" s="211" t="s">
        <v>1806</v>
      </c>
      <c r="G407" s="209"/>
      <c r="H407" s="212">
        <v>5.5E-2</v>
      </c>
      <c r="I407" s="213"/>
      <c r="J407" s="213"/>
      <c r="K407" s="209"/>
      <c r="L407" s="209"/>
      <c r="M407" s="214"/>
      <c r="N407" s="215"/>
      <c r="O407" s="216"/>
      <c r="P407" s="216"/>
      <c r="Q407" s="216"/>
      <c r="R407" s="216"/>
      <c r="S407" s="216"/>
      <c r="T407" s="216"/>
      <c r="U407" s="216"/>
      <c r="V407" s="216"/>
      <c r="W407" s="216"/>
      <c r="X407" s="217"/>
      <c r="AT407" s="218" t="s">
        <v>203</v>
      </c>
      <c r="AU407" s="218" t="s">
        <v>84</v>
      </c>
      <c r="AV407" s="14" t="s">
        <v>84</v>
      </c>
      <c r="AW407" s="14" t="s">
        <v>5</v>
      </c>
      <c r="AX407" s="14" t="s">
        <v>82</v>
      </c>
      <c r="AY407" s="218" t="s">
        <v>189</v>
      </c>
    </row>
    <row r="408" spans="1:65" s="2" customFormat="1" ht="24.2" customHeight="1">
      <c r="A408" s="35"/>
      <c r="B408" s="36"/>
      <c r="C408" s="177" t="s">
        <v>1474</v>
      </c>
      <c r="D408" s="177" t="s">
        <v>192</v>
      </c>
      <c r="E408" s="178" t="s">
        <v>1487</v>
      </c>
      <c r="F408" s="179" t="s">
        <v>1488</v>
      </c>
      <c r="G408" s="180" t="s">
        <v>357</v>
      </c>
      <c r="H408" s="181">
        <v>46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0</v>
      </c>
      <c r="V408" s="187">
        <f>U408*H408</f>
        <v>0</v>
      </c>
      <c r="W408" s="187">
        <v>2E-3</v>
      </c>
      <c r="X408" s="188">
        <f>W408*H408</f>
        <v>9.1999999999999998E-2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2086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1490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1809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1480</v>
      </c>
      <c r="D411" s="177" t="s">
        <v>192</v>
      </c>
      <c r="E411" s="178" t="s">
        <v>1492</v>
      </c>
      <c r="F411" s="179" t="s">
        <v>1493</v>
      </c>
      <c r="G411" s="180" t="s">
        <v>357</v>
      </c>
      <c r="H411" s="181">
        <v>19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0</v>
      </c>
      <c r="V411" s="187">
        <f>U411*H411</f>
        <v>0</v>
      </c>
      <c r="W411" s="187">
        <v>3.0000000000000001E-3</v>
      </c>
      <c r="X411" s="188">
        <f>W411*H411</f>
        <v>5.7000000000000002E-2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2087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1495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1812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1486</v>
      </c>
      <c r="D414" s="177" t="s">
        <v>192</v>
      </c>
      <c r="E414" s="178" t="s">
        <v>1596</v>
      </c>
      <c r="F414" s="179" t="s">
        <v>1597</v>
      </c>
      <c r="G414" s="180" t="s">
        <v>357</v>
      </c>
      <c r="H414" s="181">
        <v>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4.0000000000000001E-3</v>
      </c>
      <c r="X414" s="188">
        <f>W414*H414</f>
        <v>0.02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2088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1599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1815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">
      <c r="A417" s="35"/>
      <c r="B417" s="36"/>
      <c r="C417" s="177" t="s">
        <v>1464</v>
      </c>
      <c r="D417" s="177" t="s">
        <v>192</v>
      </c>
      <c r="E417" s="178" t="s">
        <v>1817</v>
      </c>
      <c r="F417" s="179" t="s">
        <v>1818</v>
      </c>
      <c r="G417" s="180" t="s">
        <v>357</v>
      </c>
      <c r="H417" s="181">
        <v>16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8.0000000000000002E-3</v>
      </c>
      <c r="X417" s="188">
        <f>W417*H417</f>
        <v>0.128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2089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1820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1821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1497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3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1.4999999999999999E-2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2090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1503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9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5.3999999999999999E-2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2091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">
      <c r="A426" s="35"/>
      <c r="B426" s="36"/>
      <c r="C426" s="177" t="s">
        <v>1509</v>
      </c>
      <c r="D426" s="177" t="s">
        <v>192</v>
      </c>
      <c r="E426" s="178" t="s">
        <v>2092</v>
      </c>
      <c r="F426" s="179" t="s">
        <v>2093</v>
      </c>
      <c r="G426" s="180" t="s">
        <v>357</v>
      </c>
      <c r="H426" s="181">
        <v>13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8.9999999999999993E-3</v>
      </c>
      <c r="X426" s="188">
        <f>W426*H426</f>
        <v>0.11699999999999999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2094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2095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2096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1515</v>
      </c>
      <c r="D429" s="177" t="s">
        <v>192</v>
      </c>
      <c r="E429" s="178" t="s">
        <v>1510</v>
      </c>
      <c r="F429" s="179" t="s">
        <v>1511</v>
      </c>
      <c r="G429" s="180" t="s">
        <v>251</v>
      </c>
      <c r="H429" s="181">
        <v>0.58199999999999996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2097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1513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1835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2" customFormat="1" ht="24.2" customHeight="1">
      <c r="A432" s="35"/>
      <c r="B432" s="36"/>
      <c r="C432" s="177" t="s">
        <v>1522</v>
      </c>
      <c r="D432" s="177" t="s">
        <v>192</v>
      </c>
      <c r="E432" s="178" t="s">
        <v>1516</v>
      </c>
      <c r="F432" s="179" t="s">
        <v>1517</v>
      </c>
      <c r="G432" s="180" t="s">
        <v>251</v>
      </c>
      <c r="H432" s="181">
        <v>1.1639999999999999</v>
      </c>
      <c r="I432" s="182"/>
      <c r="J432" s="182"/>
      <c r="K432" s="183">
        <f>ROUND(P432*H432,2)</f>
        <v>0</v>
      </c>
      <c r="L432" s="179" t="s">
        <v>196</v>
      </c>
      <c r="M432" s="40"/>
      <c r="N432" s="184" t="s">
        <v>20</v>
      </c>
      <c r="O432" s="185" t="s">
        <v>43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65"/>
      <c r="T432" s="187">
        <f>S432*H432</f>
        <v>0</v>
      </c>
      <c r="U432" s="187">
        <v>0</v>
      </c>
      <c r="V432" s="187">
        <f>U432*H432</f>
        <v>0</v>
      </c>
      <c r="W432" s="187">
        <v>0</v>
      </c>
      <c r="X432" s="188">
        <f>W432*H432</f>
        <v>0</v>
      </c>
      <c r="Y432" s="35"/>
      <c r="Z432" s="35"/>
      <c r="AA432" s="35"/>
      <c r="AB432" s="35"/>
      <c r="AC432" s="35"/>
      <c r="AD432" s="35"/>
      <c r="AE432" s="35"/>
      <c r="AR432" s="189" t="s">
        <v>1464</v>
      </c>
      <c r="AT432" s="189" t="s">
        <v>192</v>
      </c>
      <c r="AU432" s="189" t="s">
        <v>84</v>
      </c>
      <c r="AY432" s="18" t="s">
        <v>189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8" t="s">
        <v>82</v>
      </c>
      <c r="BK432" s="190">
        <f>ROUND(P432*H432,2)</f>
        <v>0</v>
      </c>
      <c r="BL432" s="18" t="s">
        <v>1464</v>
      </c>
      <c r="BM432" s="189" t="s">
        <v>2098</v>
      </c>
    </row>
    <row r="433" spans="1:65" s="2" customFormat="1" ht="11.25">
      <c r="A433" s="35"/>
      <c r="B433" s="36"/>
      <c r="C433" s="37"/>
      <c r="D433" s="191" t="s">
        <v>199</v>
      </c>
      <c r="E433" s="37"/>
      <c r="F433" s="192" t="s">
        <v>1519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199</v>
      </c>
      <c r="AU433" s="18" t="s">
        <v>84</v>
      </c>
    </row>
    <row r="434" spans="1:65" s="2" customFormat="1" ht="11.25">
      <c r="A434" s="35"/>
      <c r="B434" s="36"/>
      <c r="C434" s="37"/>
      <c r="D434" s="196" t="s">
        <v>201</v>
      </c>
      <c r="E434" s="37"/>
      <c r="F434" s="197" t="s">
        <v>1838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201</v>
      </c>
      <c r="AU434" s="18" t="s">
        <v>84</v>
      </c>
    </row>
    <row r="435" spans="1:65" s="14" customFormat="1" ht="11.25">
      <c r="B435" s="208"/>
      <c r="C435" s="209"/>
      <c r="D435" s="191" t="s">
        <v>203</v>
      </c>
      <c r="E435" s="210" t="s">
        <v>20</v>
      </c>
      <c r="F435" s="211" t="s">
        <v>2099</v>
      </c>
      <c r="G435" s="209"/>
      <c r="H435" s="212">
        <v>1.1639999999999999</v>
      </c>
      <c r="I435" s="213"/>
      <c r="J435" s="213"/>
      <c r="K435" s="209"/>
      <c r="L435" s="209"/>
      <c r="M435" s="214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7"/>
      <c r="AT435" s="218" t="s">
        <v>203</v>
      </c>
      <c r="AU435" s="218" t="s">
        <v>84</v>
      </c>
      <c r="AV435" s="14" t="s">
        <v>84</v>
      </c>
      <c r="AW435" s="14" t="s">
        <v>5</v>
      </c>
      <c r="AX435" s="14" t="s">
        <v>82</v>
      </c>
      <c r="AY435" s="218" t="s">
        <v>189</v>
      </c>
    </row>
    <row r="436" spans="1:65" s="2" customFormat="1" ht="24.2" customHeight="1">
      <c r="A436" s="35"/>
      <c r="B436" s="36"/>
      <c r="C436" s="177" t="s">
        <v>1528</v>
      </c>
      <c r="D436" s="177" t="s">
        <v>192</v>
      </c>
      <c r="E436" s="178" t="s">
        <v>1523</v>
      </c>
      <c r="F436" s="179" t="s">
        <v>1524</v>
      </c>
      <c r="G436" s="180" t="s">
        <v>251</v>
      </c>
      <c r="H436" s="181">
        <v>0.58199999999999996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2100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1526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1842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2" customFormat="1" ht="24.2" customHeight="1">
      <c r="A439" s="35"/>
      <c r="B439" s="36"/>
      <c r="C439" s="177" t="s">
        <v>1535</v>
      </c>
      <c r="D439" s="177" t="s">
        <v>192</v>
      </c>
      <c r="E439" s="178" t="s">
        <v>1529</v>
      </c>
      <c r="F439" s="179" t="s">
        <v>1530</v>
      </c>
      <c r="G439" s="180" t="s">
        <v>251</v>
      </c>
      <c r="H439" s="181">
        <v>3.492</v>
      </c>
      <c r="I439" s="182"/>
      <c r="J439" s="182"/>
      <c r="K439" s="183">
        <f>ROUND(P439*H439,2)</f>
        <v>0</v>
      </c>
      <c r="L439" s="179" t="s">
        <v>196</v>
      </c>
      <c r="M439" s="40"/>
      <c r="N439" s="184" t="s">
        <v>20</v>
      </c>
      <c r="O439" s="185" t="s">
        <v>43</v>
      </c>
      <c r="P439" s="186">
        <f>I439+J439</f>
        <v>0</v>
      </c>
      <c r="Q439" s="186">
        <f>ROUND(I439*H439,2)</f>
        <v>0</v>
      </c>
      <c r="R439" s="186">
        <f>ROUND(J439*H439,2)</f>
        <v>0</v>
      </c>
      <c r="S439" s="65"/>
      <c r="T439" s="187">
        <f>S439*H439</f>
        <v>0</v>
      </c>
      <c r="U439" s="187">
        <v>0</v>
      </c>
      <c r="V439" s="187">
        <f>U439*H439</f>
        <v>0</v>
      </c>
      <c r="W439" s="187">
        <v>0</v>
      </c>
      <c r="X439" s="188">
        <f>W439*H439</f>
        <v>0</v>
      </c>
      <c r="Y439" s="35"/>
      <c r="Z439" s="35"/>
      <c r="AA439" s="35"/>
      <c r="AB439" s="35"/>
      <c r="AC439" s="35"/>
      <c r="AD439" s="35"/>
      <c r="AE439" s="35"/>
      <c r="AR439" s="189" t="s">
        <v>1464</v>
      </c>
      <c r="AT439" s="189" t="s">
        <v>192</v>
      </c>
      <c r="AU439" s="189" t="s">
        <v>84</v>
      </c>
      <c r="AY439" s="18" t="s">
        <v>189</v>
      </c>
      <c r="BE439" s="190">
        <f>IF(O439="základní",K439,0)</f>
        <v>0</v>
      </c>
      <c r="BF439" s="190">
        <f>IF(O439="snížená",K439,0)</f>
        <v>0</v>
      </c>
      <c r="BG439" s="190">
        <f>IF(O439="zákl. přenesená",K439,0)</f>
        <v>0</v>
      </c>
      <c r="BH439" s="190">
        <f>IF(O439="sníž. přenesená",K439,0)</f>
        <v>0</v>
      </c>
      <c r="BI439" s="190">
        <f>IF(O439="nulová",K439,0)</f>
        <v>0</v>
      </c>
      <c r="BJ439" s="18" t="s">
        <v>82</v>
      </c>
      <c r="BK439" s="190">
        <f>ROUND(P439*H439,2)</f>
        <v>0</v>
      </c>
      <c r="BL439" s="18" t="s">
        <v>1464</v>
      </c>
      <c r="BM439" s="189" t="s">
        <v>2101</v>
      </c>
    </row>
    <row r="440" spans="1:65" s="2" customFormat="1" ht="11.25">
      <c r="A440" s="35"/>
      <c r="B440" s="36"/>
      <c r="C440" s="37"/>
      <c r="D440" s="191" t="s">
        <v>199</v>
      </c>
      <c r="E440" s="37"/>
      <c r="F440" s="192" t="s">
        <v>1532</v>
      </c>
      <c r="G440" s="37"/>
      <c r="H440" s="37"/>
      <c r="I440" s="193"/>
      <c r="J440" s="193"/>
      <c r="K440" s="37"/>
      <c r="L440" s="37"/>
      <c r="M440" s="40"/>
      <c r="N440" s="194"/>
      <c r="O440" s="195"/>
      <c r="P440" s="65"/>
      <c r="Q440" s="65"/>
      <c r="R440" s="65"/>
      <c r="S440" s="65"/>
      <c r="T440" s="65"/>
      <c r="U440" s="65"/>
      <c r="V440" s="65"/>
      <c r="W440" s="65"/>
      <c r="X440" s="66"/>
      <c r="Y440" s="35"/>
      <c r="Z440" s="35"/>
      <c r="AA440" s="35"/>
      <c r="AB440" s="35"/>
      <c r="AC440" s="35"/>
      <c r="AD440" s="35"/>
      <c r="AE440" s="35"/>
      <c r="AT440" s="18" t="s">
        <v>199</v>
      </c>
      <c r="AU440" s="18" t="s">
        <v>84</v>
      </c>
    </row>
    <row r="441" spans="1:65" s="2" customFormat="1" ht="11.25">
      <c r="A441" s="35"/>
      <c r="B441" s="36"/>
      <c r="C441" s="37"/>
      <c r="D441" s="196" t="s">
        <v>201</v>
      </c>
      <c r="E441" s="37"/>
      <c r="F441" s="197" t="s">
        <v>1845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201</v>
      </c>
      <c r="AU441" s="18" t="s">
        <v>84</v>
      </c>
    </row>
    <row r="442" spans="1:65" s="14" customFormat="1" ht="11.25">
      <c r="B442" s="208"/>
      <c r="C442" s="209"/>
      <c r="D442" s="191" t="s">
        <v>203</v>
      </c>
      <c r="E442" s="210" t="s">
        <v>20</v>
      </c>
      <c r="F442" s="211" t="s">
        <v>2102</v>
      </c>
      <c r="G442" s="209"/>
      <c r="H442" s="212">
        <v>3.492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203</v>
      </c>
      <c r="AU442" s="218" t="s">
        <v>84</v>
      </c>
      <c r="AV442" s="14" t="s">
        <v>84</v>
      </c>
      <c r="AW442" s="14" t="s">
        <v>5</v>
      </c>
      <c r="AX442" s="14" t="s">
        <v>82</v>
      </c>
      <c r="AY442" s="218" t="s">
        <v>189</v>
      </c>
    </row>
    <row r="443" spans="1:65" s="2" customFormat="1" ht="24">
      <c r="A443" s="35"/>
      <c r="B443" s="36"/>
      <c r="C443" s="177" t="s">
        <v>1540</v>
      </c>
      <c r="D443" s="177" t="s">
        <v>192</v>
      </c>
      <c r="E443" s="178" t="s">
        <v>1536</v>
      </c>
      <c r="F443" s="179" t="s">
        <v>1454</v>
      </c>
      <c r="G443" s="180" t="s">
        <v>251</v>
      </c>
      <c r="H443" s="181">
        <v>0.58199999999999996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2103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1538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1849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24.2" customHeight="1">
      <c r="A446" s="35"/>
      <c r="B446" s="36"/>
      <c r="C446" s="177" t="s">
        <v>1760</v>
      </c>
      <c r="D446" s="177" t="s">
        <v>192</v>
      </c>
      <c r="E446" s="178" t="s">
        <v>1541</v>
      </c>
      <c r="F446" s="179" t="s">
        <v>1542</v>
      </c>
      <c r="G446" s="180" t="s">
        <v>251</v>
      </c>
      <c r="H446" s="181">
        <v>4.2999999999999997E-2</v>
      </c>
      <c r="I446" s="182"/>
      <c r="J446" s="182"/>
      <c r="K446" s="183">
        <f>ROUND(P446*H446,2)</f>
        <v>0</v>
      </c>
      <c r="L446" s="179" t="s">
        <v>196</v>
      </c>
      <c r="M446" s="40"/>
      <c r="N446" s="184" t="s">
        <v>20</v>
      </c>
      <c r="O446" s="185" t="s">
        <v>43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65"/>
      <c r="T446" s="187">
        <f>S446*H446</f>
        <v>0</v>
      </c>
      <c r="U446" s="187">
        <v>0</v>
      </c>
      <c r="V446" s="187">
        <f>U446*H446</f>
        <v>0</v>
      </c>
      <c r="W446" s="187">
        <v>0</v>
      </c>
      <c r="X446" s="188">
        <f>W446*H446</f>
        <v>0</v>
      </c>
      <c r="Y446" s="35"/>
      <c r="Z446" s="35"/>
      <c r="AA446" s="35"/>
      <c r="AB446" s="35"/>
      <c r="AC446" s="35"/>
      <c r="AD446" s="35"/>
      <c r="AE446" s="35"/>
      <c r="AR446" s="189" t="s">
        <v>1464</v>
      </c>
      <c r="AT446" s="189" t="s">
        <v>192</v>
      </c>
      <c r="AU446" s="189" t="s">
        <v>84</v>
      </c>
      <c r="AY446" s="18" t="s">
        <v>189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8" t="s">
        <v>82</v>
      </c>
      <c r="BK446" s="190">
        <f>ROUND(P446*H446,2)</f>
        <v>0</v>
      </c>
      <c r="BL446" s="18" t="s">
        <v>1464</v>
      </c>
      <c r="BM446" s="189" t="s">
        <v>2104</v>
      </c>
    </row>
    <row r="447" spans="1:65" s="2" customFormat="1" ht="11.25">
      <c r="A447" s="35"/>
      <c r="B447" s="36"/>
      <c r="C447" s="37"/>
      <c r="D447" s="191" t="s">
        <v>199</v>
      </c>
      <c r="E447" s="37"/>
      <c r="F447" s="192" t="s">
        <v>1544</v>
      </c>
      <c r="G447" s="37"/>
      <c r="H447" s="37"/>
      <c r="I447" s="193"/>
      <c r="J447" s="193"/>
      <c r="K447" s="37"/>
      <c r="L447" s="37"/>
      <c r="M447" s="40"/>
      <c r="N447" s="194"/>
      <c r="O447" s="195"/>
      <c r="P447" s="65"/>
      <c r="Q447" s="65"/>
      <c r="R447" s="65"/>
      <c r="S447" s="65"/>
      <c r="T447" s="65"/>
      <c r="U447" s="65"/>
      <c r="V447" s="65"/>
      <c r="W447" s="65"/>
      <c r="X447" s="66"/>
      <c r="Y447" s="35"/>
      <c r="Z447" s="35"/>
      <c r="AA447" s="35"/>
      <c r="AB447" s="35"/>
      <c r="AC447" s="35"/>
      <c r="AD447" s="35"/>
      <c r="AE447" s="35"/>
      <c r="AT447" s="18" t="s">
        <v>199</v>
      </c>
      <c r="AU447" s="18" t="s">
        <v>84</v>
      </c>
    </row>
    <row r="448" spans="1:65" s="2" customFormat="1" ht="11.25">
      <c r="A448" s="35"/>
      <c r="B448" s="36"/>
      <c r="C448" s="37"/>
      <c r="D448" s="196" t="s">
        <v>201</v>
      </c>
      <c r="E448" s="37"/>
      <c r="F448" s="197" t="s">
        <v>1852</v>
      </c>
      <c r="G448" s="37"/>
      <c r="H448" s="37"/>
      <c r="I448" s="193"/>
      <c r="J448" s="193"/>
      <c r="K448" s="37"/>
      <c r="L448" s="37"/>
      <c r="M448" s="40"/>
      <c r="N448" s="241"/>
      <c r="O448" s="242"/>
      <c r="P448" s="243"/>
      <c r="Q448" s="243"/>
      <c r="R448" s="243"/>
      <c r="S448" s="243"/>
      <c r="T448" s="243"/>
      <c r="U448" s="243"/>
      <c r="V448" s="243"/>
      <c r="W448" s="243"/>
      <c r="X448" s="244"/>
      <c r="Y448" s="35"/>
      <c r="Z448" s="35"/>
      <c r="AA448" s="35"/>
      <c r="AB448" s="35"/>
      <c r="AC448" s="35"/>
      <c r="AD448" s="35"/>
      <c r="AE448" s="35"/>
      <c r="AT448" s="18" t="s">
        <v>201</v>
      </c>
      <c r="AU448" s="18" t="s">
        <v>84</v>
      </c>
    </row>
    <row r="449" spans="1:31" s="2" customFormat="1" ht="6.95" customHeight="1">
      <c r="A449" s="35"/>
      <c r="B449" s="48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0"/>
      <c r="N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</sheetData>
  <sheetProtection algorithmName="SHA-512" hashValue="A7w5xDkE9OyjzjXMXc6eEUjNIaLao7U7GYb4QV888TjF+0Zx8/LXRzWpnWl2jei0mnFpK51hAiA42Pjfzvv/Qg==" saltValue="sGHoTht5TIF9UJlRZrKvAyLfW2DfA/6e2e030V0sUcb4Tz1JEzO+xSgNFisa+yPyb2YJ7e1831gBVwuYY22vhg==" spinCount="100000" sheet="1" objects="1" scenarios="1" formatColumns="0" formatRows="0" autoFilter="0"/>
  <autoFilter ref="C88:L448"/>
  <mergeCells count="9">
    <mergeCell ref="E52:H52"/>
    <mergeCell ref="E79:H79"/>
    <mergeCell ref="E81:H81"/>
    <mergeCell ref="M2:Z2"/>
    <mergeCell ref="E7:H7"/>
    <mergeCell ref="E9:H9"/>
    <mergeCell ref="E18:H18"/>
    <mergeCell ref="E27:H27"/>
    <mergeCell ref="E50:H50"/>
  </mergeCells>
  <hyperlinks>
    <hyperlink ref="F94" r:id="rId1"/>
    <hyperlink ref="F106" r:id="rId2"/>
    <hyperlink ref="F112" r:id="rId3"/>
    <hyperlink ref="F124" r:id="rId4"/>
    <hyperlink ref="F142" r:id="rId5"/>
    <hyperlink ref="F153" r:id="rId6"/>
    <hyperlink ref="F159" r:id="rId7"/>
    <hyperlink ref="F171" r:id="rId8"/>
    <hyperlink ref="F194" r:id="rId9"/>
    <hyperlink ref="F206" r:id="rId10"/>
    <hyperlink ref="F282" r:id="rId11"/>
    <hyperlink ref="F300" r:id="rId12"/>
    <hyperlink ref="F312" r:id="rId13"/>
    <hyperlink ref="F324" r:id="rId14"/>
    <hyperlink ref="F348" r:id="rId15"/>
    <hyperlink ref="F360" r:id="rId16"/>
    <hyperlink ref="F374" r:id="rId17"/>
    <hyperlink ref="F384" r:id="rId18"/>
    <hyperlink ref="F387" r:id="rId19"/>
    <hyperlink ref="F390" r:id="rId20"/>
    <hyperlink ref="F393" r:id="rId21"/>
    <hyperlink ref="F396" r:id="rId22"/>
    <hyperlink ref="F399" r:id="rId23"/>
    <hyperlink ref="F402" r:id="rId24"/>
    <hyperlink ref="F405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4" r:id="rId34"/>
    <hyperlink ref="F438" r:id="rId35"/>
    <hyperlink ref="F441" r:id="rId36"/>
    <hyperlink ref="F445" r:id="rId37"/>
    <hyperlink ref="F448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2105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ROUND((SUM(BE91:BE439)),  2)</f>
        <v>0</v>
      </c>
      <c r="G35" s="35"/>
      <c r="H35" s="35"/>
      <c r="I35" s="120">
        <v>0.21</v>
      </c>
      <c r="J35" s="35"/>
      <c r="K35" s="115">
        <f>ROUND(((SUM(BE91:BE439))*I35),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ROUND((SUM(BF91:BF439)),  2)</f>
        <v>0</v>
      </c>
      <c r="G36" s="35"/>
      <c r="H36" s="35"/>
      <c r="I36" s="120">
        <v>0.15</v>
      </c>
      <c r="J36" s="35"/>
      <c r="K36" s="115">
        <f>ROUND(((SUM(BF91:BF439))*I36),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ROUND((SUM(BG91:BG439)),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ROUND((SUM(BH91:BH439)),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ROUND((SUM(BI91:BI439)),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22 - elektroinstalace místnost č. 11 (314)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Q280</f>
        <v>0</v>
      </c>
      <c r="J64" s="146">
        <f>R280</f>
        <v>0</v>
      </c>
      <c r="K64" s="146">
        <f>K280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Q358</f>
        <v>0</v>
      </c>
      <c r="J65" s="146">
        <f>R358</f>
        <v>0</v>
      </c>
      <c r="K65" s="146">
        <f>K358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Q359</f>
        <v>0</v>
      </c>
      <c r="J66" s="146">
        <f>R359</f>
        <v>0</v>
      </c>
      <c r="K66" s="146">
        <f>K359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Q367</f>
        <v>0</v>
      </c>
      <c r="J67" s="140">
        <f>R367</f>
        <v>0</v>
      </c>
      <c r="K67" s="140">
        <f>K367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Q368</f>
        <v>0</v>
      </c>
      <c r="J68" s="146">
        <f>R368</f>
        <v>0</v>
      </c>
      <c r="K68" s="146">
        <f>K368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Q377</f>
        <v>0</v>
      </c>
      <c r="J69" s="146">
        <f>R377</f>
        <v>0</v>
      </c>
      <c r="K69" s="146">
        <f>K377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Q394</f>
        <v>0</v>
      </c>
      <c r="J70" s="140">
        <f>R394</f>
        <v>0</v>
      </c>
      <c r="K70" s="140">
        <f>K394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Q395</f>
        <v>0</v>
      </c>
      <c r="J71" s="146">
        <f>R395</f>
        <v>0</v>
      </c>
      <c r="K71" s="146">
        <f>K395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22 - elektroinstalace místnost č. 11 (314)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Q92+Q367+Q394</f>
        <v>0</v>
      </c>
      <c r="R91" s="156">
        <f>R92+R367+R394</f>
        <v>0</v>
      </c>
      <c r="S91" s="73"/>
      <c r="T91" s="157">
        <f>T92+T367+T394</f>
        <v>0</v>
      </c>
      <c r="U91" s="73"/>
      <c r="V91" s="157">
        <f>V92+V367+V394</f>
        <v>3.5299999999999998E-2</v>
      </c>
      <c r="W91" s="73"/>
      <c r="X91" s="158">
        <f>X92+X367+X394</f>
        <v>0.41520000000000001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BK92+BK367+BK394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Q93+Q280+Q358</f>
        <v>0</v>
      </c>
      <c r="R92" s="169">
        <f>R93+R280+R358</f>
        <v>0</v>
      </c>
      <c r="S92" s="168"/>
      <c r="T92" s="170">
        <f>T93+T280+T358</f>
        <v>0</v>
      </c>
      <c r="U92" s="168"/>
      <c r="V92" s="170">
        <f>V93+V280+V358</f>
        <v>0</v>
      </c>
      <c r="W92" s="168"/>
      <c r="X92" s="171">
        <f>X93+X280+X358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BK93+BK280+BK358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SUM(Q94:Q279)</f>
        <v>0</v>
      </c>
      <c r="R93" s="169">
        <f>SUM(R94:R279)</f>
        <v>0</v>
      </c>
      <c r="S93" s="168"/>
      <c r="T93" s="170">
        <f>SUM(T94:T279)</f>
        <v>0</v>
      </c>
      <c r="U93" s="168"/>
      <c r="V93" s="170">
        <f>SUM(V94:V279)</f>
        <v>0</v>
      </c>
      <c r="W93" s="168"/>
      <c r="X93" s="171">
        <f>SUM(X94:X279)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SUM(BK94:BK279)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104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2106</v>
      </c>
      <c r="G127" s="209"/>
      <c r="H127" s="212">
        <v>104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104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104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2106</v>
      </c>
      <c r="G133" s="209"/>
      <c r="H133" s="212">
        <v>104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104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1.75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1268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1236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115</v>
      </c>
      <c r="G138" s="209"/>
      <c r="H138" s="212">
        <v>12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74</v>
      </c>
      <c r="AY138" s="218" t="s">
        <v>189</v>
      </c>
    </row>
    <row r="139" spans="1:65" s="15" customFormat="1" ht="11.25">
      <c r="B139" s="219"/>
      <c r="C139" s="220"/>
      <c r="D139" s="191" t="s">
        <v>203</v>
      </c>
      <c r="E139" s="221" t="s">
        <v>20</v>
      </c>
      <c r="F139" s="222" t="s">
        <v>210</v>
      </c>
      <c r="G139" s="220"/>
      <c r="H139" s="223">
        <v>12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203</v>
      </c>
      <c r="AU139" s="229" t="s">
        <v>84</v>
      </c>
      <c r="AV139" s="15" t="s">
        <v>197</v>
      </c>
      <c r="AW139" s="15" t="s">
        <v>5</v>
      </c>
      <c r="AX139" s="15" t="s">
        <v>82</v>
      </c>
      <c r="AY139" s="229" t="s">
        <v>189</v>
      </c>
    </row>
    <row r="140" spans="1:65" s="2" customFormat="1" ht="24.2" customHeight="1">
      <c r="A140" s="35"/>
      <c r="B140" s="36"/>
      <c r="C140" s="177" t="s">
        <v>220</v>
      </c>
      <c r="D140" s="177" t="s">
        <v>192</v>
      </c>
      <c r="E140" s="178" t="s">
        <v>1270</v>
      </c>
      <c r="F140" s="179" t="s">
        <v>2068</v>
      </c>
      <c r="G140" s="180" t="s">
        <v>305</v>
      </c>
      <c r="H140" s="181">
        <v>11</v>
      </c>
      <c r="I140" s="182"/>
      <c r="J140" s="182"/>
      <c r="K140" s="183">
        <f>ROUND(P140*H140,2)</f>
        <v>0</v>
      </c>
      <c r="L140" s="179" t="s">
        <v>20</v>
      </c>
      <c r="M140" s="40"/>
      <c r="N140" s="184" t="s">
        <v>20</v>
      </c>
      <c r="O140" s="185" t="s">
        <v>43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197</v>
      </c>
      <c r="AT140" s="189" t="s">
        <v>192</v>
      </c>
      <c r="AU140" s="189" t="s">
        <v>84</v>
      </c>
      <c r="AY140" s="18" t="s">
        <v>189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82</v>
      </c>
      <c r="BK140" s="190">
        <f>ROUND(P140*H140,2)</f>
        <v>0</v>
      </c>
      <c r="BL140" s="18" t="s">
        <v>197</v>
      </c>
      <c r="BM140" s="189" t="s">
        <v>1272</v>
      </c>
    </row>
    <row r="141" spans="1:65" s="2" customFormat="1" ht="19.5">
      <c r="A141" s="35"/>
      <c r="B141" s="36"/>
      <c r="C141" s="37"/>
      <c r="D141" s="191" t="s">
        <v>199</v>
      </c>
      <c r="E141" s="37"/>
      <c r="F141" s="192" t="s">
        <v>2068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199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1236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1554</v>
      </c>
      <c r="G143" s="209"/>
      <c r="H143" s="212">
        <v>11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74</v>
      </c>
      <c r="AY143" s="218" t="s">
        <v>189</v>
      </c>
    </row>
    <row r="144" spans="1:65" s="15" customFormat="1" ht="11.25">
      <c r="B144" s="219"/>
      <c r="C144" s="220"/>
      <c r="D144" s="191" t="s">
        <v>203</v>
      </c>
      <c r="E144" s="221" t="s">
        <v>20</v>
      </c>
      <c r="F144" s="222" t="s">
        <v>210</v>
      </c>
      <c r="G144" s="220"/>
      <c r="H144" s="223">
        <v>11</v>
      </c>
      <c r="I144" s="224"/>
      <c r="J144" s="224"/>
      <c r="K144" s="220"/>
      <c r="L144" s="220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AT144" s="229" t="s">
        <v>203</v>
      </c>
      <c r="AU144" s="229" t="s">
        <v>84</v>
      </c>
      <c r="AV144" s="15" t="s">
        <v>197</v>
      </c>
      <c r="AW144" s="15" t="s">
        <v>5</v>
      </c>
      <c r="AX144" s="15" t="s">
        <v>82</v>
      </c>
      <c r="AY144" s="229" t="s">
        <v>189</v>
      </c>
    </row>
    <row r="145" spans="1:65" s="2" customFormat="1" ht="24.2" customHeight="1">
      <c r="A145" s="35"/>
      <c r="B145" s="36"/>
      <c r="C145" s="231" t="s">
        <v>109</v>
      </c>
      <c r="D145" s="231" t="s">
        <v>318</v>
      </c>
      <c r="E145" s="232" t="s">
        <v>1276</v>
      </c>
      <c r="F145" s="233" t="s">
        <v>1277</v>
      </c>
      <c r="G145" s="234" t="s">
        <v>305</v>
      </c>
      <c r="H145" s="235">
        <v>2</v>
      </c>
      <c r="I145" s="236"/>
      <c r="J145" s="237"/>
      <c r="K145" s="238">
        <f>ROUND(P145*H145,2)</f>
        <v>0</v>
      </c>
      <c r="L145" s="233" t="s">
        <v>20</v>
      </c>
      <c r="M145" s="239"/>
      <c r="N145" s="240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255</v>
      </c>
      <c r="AT145" s="189" t="s">
        <v>318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1278</v>
      </c>
    </row>
    <row r="146" spans="1:65" s="2" customFormat="1" ht="11.25">
      <c r="A146" s="35"/>
      <c r="B146" s="36"/>
      <c r="C146" s="37"/>
      <c r="D146" s="191" t="s">
        <v>199</v>
      </c>
      <c r="E146" s="37"/>
      <c r="F146" s="192" t="s">
        <v>1277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9.5">
      <c r="A147" s="35"/>
      <c r="B147" s="36"/>
      <c r="C147" s="37"/>
      <c r="D147" s="191" t="s">
        <v>569</v>
      </c>
      <c r="E147" s="37"/>
      <c r="F147" s="245" t="s">
        <v>1279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569</v>
      </c>
      <c r="AU147" s="18" t="s">
        <v>84</v>
      </c>
    </row>
    <row r="148" spans="1:65" s="13" customFormat="1" ht="11.25">
      <c r="B148" s="198"/>
      <c r="C148" s="199"/>
      <c r="D148" s="191" t="s">
        <v>203</v>
      </c>
      <c r="E148" s="200" t="s">
        <v>20</v>
      </c>
      <c r="F148" s="201" t="s">
        <v>1236</v>
      </c>
      <c r="G148" s="199"/>
      <c r="H148" s="200" t="s">
        <v>20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203</v>
      </c>
      <c r="AU148" s="207" t="s">
        <v>84</v>
      </c>
      <c r="AV148" s="13" t="s">
        <v>82</v>
      </c>
      <c r="AW148" s="13" t="s">
        <v>5</v>
      </c>
      <c r="AX148" s="13" t="s">
        <v>74</v>
      </c>
      <c r="AY148" s="207" t="s">
        <v>189</v>
      </c>
    </row>
    <row r="149" spans="1:65" s="14" customFormat="1" ht="11.25">
      <c r="B149" s="208"/>
      <c r="C149" s="209"/>
      <c r="D149" s="191" t="s">
        <v>203</v>
      </c>
      <c r="E149" s="210" t="s">
        <v>20</v>
      </c>
      <c r="F149" s="211" t="s">
        <v>84</v>
      </c>
      <c r="G149" s="209"/>
      <c r="H149" s="212">
        <v>2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203</v>
      </c>
      <c r="AU149" s="218" t="s">
        <v>84</v>
      </c>
      <c r="AV149" s="14" t="s">
        <v>84</v>
      </c>
      <c r="AW149" s="14" t="s">
        <v>5</v>
      </c>
      <c r="AX149" s="14" t="s">
        <v>74</v>
      </c>
      <c r="AY149" s="218" t="s">
        <v>189</v>
      </c>
    </row>
    <row r="150" spans="1:65" s="15" customFormat="1" ht="11.25">
      <c r="B150" s="219"/>
      <c r="C150" s="220"/>
      <c r="D150" s="191" t="s">
        <v>203</v>
      </c>
      <c r="E150" s="221" t="s">
        <v>20</v>
      </c>
      <c r="F150" s="222" t="s">
        <v>210</v>
      </c>
      <c r="G150" s="220"/>
      <c r="H150" s="223">
        <v>2</v>
      </c>
      <c r="I150" s="224"/>
      <c r="J150" s="224"/>
      <c r="K150" s="220"/>
      <c r="L150" s="220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AT150" s="229" t="s">
        <v>203</v>
      </c>
      <c r="AU150" s="229" t="s">
        <v>84</v>
      </c>
      <c r="AV150" s="15" t="s">
        <v>197</v>
      </c>
      <c r="AW150" s="15" t="s">
        <v>5</v>
      </c>
      <c r="AX150" s="15" t="s">
        <v>82</v>
      </c>
      <c r="AY150" s="229" t="s">
        <v>189</v>
      </c>
    </row>
    <row r="151" spans="1:65" s="2" customFormat="1" ht="24.2" customHeight="1">
      <c r="A151" s="35"/>
      <c r="B151" s="36"/>
      <c r="C151" s="231" t="s">
        <v>112</v>
      </c>
      <c r="D151" s="231" t="s">
        <v>318</v>
      </c>
      <c r="E151" s="232" t="s">
        <v>1280</v>
      </c>
      <c r="F151" s="233" t="s">
        <v>1281</v>
      </c>
      <c r="G151" s="234" t="s">
        <v>305</v>
      </c>
      <c r="H151" s="235">
        <v>9</v>
      </c>
      <c r="I151" s="236"/>
      <c r="J151" s="237"/>
      <c r="K151" s="238">
        <f>ROUND(P151*H151,2)</f>
        <v>0</v>
      </c>
      <c r="L151" s="233" t="s">
        <v>20</v>
      </c>
      <c r="M151" s="239"/>
      <c r="N151" s="240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255</v>
      </c>
      <c r="AT151" s="189" t="s">
        <v>318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1282</v>
      </c>
    </row>
    <row r="152" spans="1:65" s="2" customFormat="1" ht="19.5">
      <c r="A152" s="35"/>
      <c r="B152" s="36"/>
      <c r="C152" s="37"/>
      <c r="D152" s="191" t="s">
        <v>199</v>
      </c>
      <c r="E152" s="37"/>
      <c r="F152" s="192" t="s">
        <v>1281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9.5">
      <c r="A153" s="35"/>
      <c r="B153" s="36"/>
      <c r="C153" s="37"/>
      <c r="D153" s="191" t="s">
        <v>569</v>
      </c>
      <c r="E153" s="37"/>
      <c r="F153" s="245" t="s">
        <v>1279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569</v>
      </c>
      <c r="AU153" s="18" t="s">
        <v>84</v>
      </c>
    </row>
    <row r="154" spans="1:65" s="13" customFormat="1" ht="11.25">
      <c r="B154" s="198"/>
      <c r="C154" s="199"/>
      <c r="D154" s="191" t="s">
        <v>203</v>
      </c>
      <c r="E154" s="200" t="s">
        <v>20</v>
      </c>
      <c r="F154" s="201" t="s">
        <v>1236</v>
      </c>
      <c r="G154" s="199"/>
      <c r="H154" s="200" t="s">
        <v>20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203</v>
      </c>
      <c r="AU154" s="207" t="s">
        <v>84</v>
      </c>
      <c r="AV154" s="13" t="s">
        <v>82</v>
      </c>
      <c r="AW154" s="13" t="s">
        <v>5</v>
      </c>
      <c r="AX154" s="13" t="s">
        <v>74</v>
      </c>
      <c r="AY154" s="207" t="s">
        <v>189</v>
      </c>
    </row>
    <row r="155" spans="1:65" s="14" customFormat="1" ht="11.25">
      <c r="B155" s="208"/>
      <c r="C155" s="209"/>
      <c r="D155" s="191" t="s">
        <v>203</v>
      </c>
      <c r="E155" s="210" t="s">
        <v>20</v>
      </c>
      <c r="F155" s="211" t="s">
        <v>220</v>
      </c>
      <c r="G155" s="209"/>
      <c r="H155" s="212">
        <v>9</v>
      </c>
      <c r="I155" s="213"/>
      <c r="J155" s="213"/>
      <c r="K155" s="209"/>
      <c r="L155" s="209"/>
      <c r="M155" s="214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7"/>
      <c r="AT155" s="218" t="s">
        <v>203</v>
      </c>
      <c r="AU155" s="218" t="s">
        <v>84</v>
      </c>
      <c r="AV155" s="14" t="s">
        <v>84</v>
      </c>
      <c r="AW155" s="14" t="s">
        <v>5</v>
      </c>
      <c r="AX155" s="14" t="s">
        <v>74</v>
      </c>
      <c r="AY155" s="218" t="s">
        <v>189</v>
      </c>
    </row>
    <row r="156" spans="1:65" s="15" customFormat="1" ht="11.25">
      <c r="B156" s="219"/>
      <c r="C156" s="220"/>
      <c r="D156" s="191" t="s">
        <v>203</v>
      </c>
      <c r="E156" s="221" t="s">
        <v>20</v>
      </c>
      <c r="F156" s="222" t="s">
        <v>210</v>
      </c>
      <c r="G156" s="220"/>
      <c r="H156" s="223">
        <v>9</v>
      </c>
      <c r="I156" s="224"/>
      <c r="J156" s="224"/>
      <c r="K156" s="220"/>
      <c r="L156" s="220"/>
      <c r="M156" s="225"/>
      <c r="N156" s="226"/>
      <c r="O156" s="227"/>
      <c r="P156" s="227"/>
      <c r="Q156" s="227"/>
      <c r="R156" s="227"/>
      <c r="S156" s="227"/>
      <c r="T156" s="227"/>
      <c r="U156" s="227"/>
      <c r="V156" s="227"/>
      <c r="W156" s="227"/>
      <c r="X156" s="228"/>
      <c r="AT156" s="229" t="s">
        <v>203</v>
      </c>
      <c r="AU156" s="229" t="s">
        <v>84</v>
      </c>
      <c r="AV156" s="15" t="s">
        <v>197</v>
      </c>
      <c r="AW156" s="15" t="s">
        <v>5</v>
      </c>
      <c r="AX156" s="15" t="s">
        <v>82</v>
      </c>
      <c r="AY156" s="229" t="s">
        <v>189</v>
      </c>
    </row>
    <row r="157" spans="1:65" s="2" customFormat="1" ht="16.5" customHeight="1">
      <c r="A157" s="35"/>
      <c r="B157" s="36"/>
      <c r="C157" s="231" t="s">
        <v>115</v>
      </c>
      <c r="D157" s="231" t="s">
        <v>318</v>
      </c>
      <c r="E157" s="232" t="s">
        <v>1283</v>
      </c>
      <c r="F157" s="233" t="s">
        <v>1284</v>
      </c>
      <c r="G157" s="234" t="s">
        <v>305</v>
      </c>
      <c r="H157" s="235">
        <v>4</v>
      </c>
      <c r="I157" s="236"/>
      <c r="J157" s="237"/>
      <c r="K157" s="238">
        <f>ROUND(P157*H157,2)</f>
        <v>0</v>
      </c>
      <c r="L157" s="233" t="s">
        <v>20</v>
      </c>
      <c r="M157" s="239"/>
      <c r="N157" s="240" t="s">
        <v>20</v>
      </c>
      <c r="O157" s="185" t="s">
        <v>43</v>
      </c>
      <c r="P157" s="186">
        <f>I157+J157</f>
        <v>0</v>
      </c>
      <c r="Q157" s="186">
        <f>ROUND(I157*H157,2)</f>
        <v>0</v>
      </c>
      <c r="R157" s="186">
        <f>ROUND(J157*H157,2)</f>
        <v>0</v>
      </c>
      <c r="S157" s="65"/>
      <c r="T157" s="187">
        <f>S157*H157</f>
        <v>0</v>
      </c>
      <c r="U157" s="187">
        <v>0</v>
      </c>
      <c r="V157" s="187">
        <f>U157*H157</f>
        <v>0</v>
      </c>
      <c r="W157" s="187">
        <v>0</v>
      </c>
      <c r="X157" s="188">
        <f>W157*H157</f>
        <v>0</v>
      </c>
      <c r="Y157" s="35"/>
      <c r="Z157" s="35"/>
      <c r="AA157" s="35"/>
      <c r="AB157" s="35"/>
      <c r="AC157" s="35"/>
      <c r="AD157" s="35"/>
      <c r="AE157" s="35"/>
      <c r="AR157" s="189" t="s">
        <v>255</v>
      </c>
      <c r="AT157" s="189" t="s">
        <v>318</v>
      </c>
      <c r="AU157" s="189" t="s">
        <v>84</v>
      </c>
      <c r="AY157" s="18" t="s">
        <v>189</v>
      </c>
      <c r="BE157" s="190">
        <f>IF(O157="základní",K157,0)</f>
        <v>0</v>
      </c>
      <c r="BF157" s="190">
        <f>IF(O157="snížená",K157,0)</f>
        <v>0</v>
      </c>
      <c r="BG157" s="190">
        <f>IF(O157="zákl. přenesená",K157,0)</f>
        <v>0</v>
      </c>
      <c r="BH157" s="190">
        <f>IF(O157="sníž. přenesená",K157,0)</f>
        <v>0</v>
      </c>
      <c r="BI157" s="190">
        <f>IF(O157="nulová",K157,0)</f>
        <v>0</v>
      </c>
      <c r="BJ157" s="18" t="s">
        <v>82</v>
      </c>
      <c r="BK157" s="190">
        <f>ROUND(P157*H157,2)</f>
        <v>0</v>
      </c>
      <c r="BL157" s="18" t="s">
        <v>197</v>
      </c>
      <c r="BM157" s="189" t="s">
        <v>1285</v>
      </c>
    </row>
    <row r="158" spans="1:65" s="2" customFormat="1" ht="11.25">
      <c r="A158" s="35"/>
      <c r="B158" s="36"/>
      <c r="C158" s="37"/>
      <c r="D158" s="191" t="s">
        <v>199</v>
      </c>
      <c r="E158" s="37"/>
      <c r="F158" s="192" t="s">
        <v>1284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199</v>
      </c>
      <c r="AU158" s="18" t="s">
        <v>84</v>
      </c>
    </row>
    <row r="159" spans="1:65" s="2" customFormat="1" ht="19.5">
      <c r="A159" s="35"/>
      <c r="B159" s="36"/>
      <c r="C159" s="37"/>
      <c r="D159" s="191" t="s">
        <v>569</v>
      </c>
      <c r="E159" s="37"/>
      <c r="F159" s="245" t="s">
        <v>1279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569</v>
      </c>
      <c r="AU159" s="18" t="s">
        <v>84</v>
      </c>
    </row>
    <row r="160" spans="1:65" s="13" customFormat="1" ht="11.25">
      <c r="B160" s="198"/>
      <c r="C160" s="199"/>
      <c r="D160" s="191" t="s">
        <v>203</v>
      </c>
      <c r="E160" s="200" t="s">
        <v>20</v>
      </c>
      <c r="F160" s="201" t="s">
        <v>1236</v>
      </c>
      <c r="G160" s="199"/>
      <c r="H160" s="200" t="s">
        <v>20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203</v>
      </c>
      <c r="AU160" s="207" t="s">
        <v>84</v>
      </c>
      <c r="AV160" s="13" t="s">
        <v>82</v>
      </c>
      <c r="AW160" s="13" t="s">
        <v>5</v>
      </c>
      <c r="AX160" s="13" t="s">
        <v>74</v>
      </c>
      <c r="AY160" s="207" t="s">
        <v>189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197</v>
      </c>
      <c r="G161" s="209"/>
      <c r="H161" s="212">
        <v>4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74</v>
      </c>
      <c r="AY161" s="218" t="s">
        <v>189</v>
      </c>
    </row>
    <row r="162" spans="1:65" s="15" customFormat="1" ht="11.25">
      <c r="B162" s="219"/>
      <c r="C162" s="220"/>
      <c r="D162" s="191" t="s">
        <v>203</v>
      </c>
      <c r="E162" s="221" t="s">
        <v>20</v>
      </c>
      <c r="F162" s="222" t="s">
        <v>210</v>
      </c>
      <c r="G162" s="220"/>
      <c r="H162" s="223">
        <v>4</v>
      </c>
      <c r="I162" s="224"/>
      <c r="J162" s="224"/>
      <c r="K162" s="220"/>
      <c r="L162" s="220"/>
      <c r="M162" s="225"/>
      <c r="N162" s="226"/>
      <c r="O162" s="227"/>
      <c r="P162" s="227"/>
      <c r="Q162" s="227"/>
      <c r="R162" s="227"/>
      <c r="S162" s="227"/>
      <c r="T162" s="227"/>
      <c r="U162" s="227"/>
      <c r="V162" s="227"/>
      <c r="W162" s="227"/>
      <c r="X162" s="228"/>
      <c r="AT162" s="229" t="s">
        <v>203</v>
      </c>
      <c r="AU162" s="229" t="s">
        <v>84</v>
      </c>
      <c r="AV162" s="15" t="s">
        <v>197</v>
      </c>
      <c r="AW162" s="15" t="s">
        <v>5</v>
      </c>
      <c r="AX162" s="15" t="s">
        <v>82</v>
      </c>
      <c r="AY162" s="229" t="s">
        <v>189</v>
      </c>
    </row>
    <row r="163" spans="1:65" s="2" customFormat="1" ht="16.5" customHeight="1">
      <c r="A163" s="35"/>
      <c r="B163" s="36"/>
      <c r="C163" s="231" t="s">
        <v>118</v>
      </c>
      <c r="D163" s="231" t="s">
        <v>318</v>
      </c>
      <c r="E163" s="232" t="s">
        <v>1286</v>
      </c>
      <c r="F163" s="233" t="s">
        <v>1287</v>
      </c>
      <c r="G163" s="234" t="s">
        <v>305</v>
      </c>
      <c r="H163" s="235">
        <v>2</v>
      </c>
      <c r="I163" s="236"/>
      <c r="J163" s="237"/>
      <c r="K163" s="238">
        <f>ROUND(P163*H163,2)</f>
        <v>0</v>
      </c>
      <c r="L163" s="233" t="s">
        <v>20</v>
      </c>
      <c r="M163" s="239"/>
      <c r="N163" s="240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255</v>
      </c>
      <c r="AT163" s="189" t="s">
        <v>318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1288</v>
      </c>
    </row>
    <row r="164" spans="1:65" s="2" customFormat="1" ht="11.25">
      <c r="A164" s="35"/>
      <c r="B164" s="36"/>
      <c r="C164" s="37"/>
      <c r="D164" s="191" t="s">
        <v>199</v>
      </c>
      <c r="E164" s="37"/>
      <c r="F164" s="192" t="s">
        <v>1287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9.5">
      <c r="A165" s="35"/>
      <c r="B165" s="36"/>
      <c r="C165" s="37"/>
      <c r="D165" s="191" t="s">
        <v>569</v>
      </c>
      <c r="E165" s="37"/>
      <c r="F165" s="245" t="s">
        <v>1279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569</v>
      </c>
      <c r="AU165" s="18" t="s">
        <v>84</v>
      </c>
    </row>
    <row r="166" spans="1:65" s="13" customFormat="1" ht="11.25">
      <c r="B166" s="198"/>
      <c r="C166" s="199"/>
      <c r="D166" s="191" t="s">
        <v>203</v>
      </c>
      <c r="E166" s="200" t="s">
        <v>20</v>
      </c>
      <c r="F166" s="201" t="s">
        <v>1236</v>
      </c>
      <c r="G166" s="199"/>
      <c r="H166" s="200" t="s">
        <v>20</v>
      </c>
      <c r="I166" s="202"/>
      <c r="J166" s="202"/>
      <c r="K166" s="199"/>
      <c r="L166" s="199"/>
      <c r="M166" s="203"/>
      <c r="N166" s="204"/>
      <c r="O166" s="205"/>
      <c r="P166" s="205"/>
      <c r="Q166" s="205"/>
      <c r="R166" s="205"/>
      <c r="S166" s="205"/>
      <c r="T166" s="205"/>
      <c r="U166" s="205"/>
      <c r="V166" s="205"/>
      <c r="W166" s="205"/>
      <c r="X166" s="206"/>
      <c r="AT166" s="207" t="s">
        <v>203</v>
      </c>
      <c r="AU166" s="207" t="s">
        <v>84</v>
      </c>
      <c r="AV166" s="13" t="s">
        <v>82</v>
      </c>
      <c r="AW166" s="13" t="s">
        <v>5</v>
      </c>
      <c r="AX166" s="13" t="s">
        <v>74</v>
      </c>
      <c r="AY166" s="207" t="s">
        <v>189</v>
      </c>
    </row>
    <row r="167" spans="1:65" s="14" customFormat="1" ht="11.25">
      <c r="B167" s="208"/>
      <c r="C167" s="209"/>
      <c r="D167" s="191" t="s">
        <v>203</v>
      </c>
      <c r="E167" s="210" t="s">
        <v>20</v>
      </c>
      <c r="F167" s="211" t="s">
        <v>84</v>
      </c>
      <c r="G167" s="209"/>
      <c r="H167" s="212">
        <v>2</v>
      </c>
      <c r="I167" s="213"/>
      <c r="J167" s="213"/>
      <c r="K167" s="209"/>
      <c r="L167" s="209"/>
      <c r="M167" s="214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7"/>
      <c r="AT167" s="218" t="s">
        <v>203</v>
      </c>
      <c r="AU167" s="218" t="s">
        <v>84</v>
      </c>
      <c r="AV167" s="14" t="s">
        <v>84</v>
      </c>
      <c r="AW167" s="14" t="s">
        <v>5</v>
      </c>
      <c r="AX167" s="14" t="s">
        <v>74</v>
      </c>
      <c r="AY167" s="218" t="s">
        <v>189</v>
      </c>
    </row>
    <row r="168" spans="1:65" s="15" customFormat="1" ht="11.25">
      <c r="B168" s="219"/>
      <c r="C168" s="220"/>
      <c r="D168" s="191" t="s">
        <v>203</v>
      </c>
      <c r="E168" s="221" t="s">
        <v>20</v>
      </c>
      <c r="F168" s="222" t="s">
        <v>210</v>
      </c>
      <c r="G168" s="220"/>
      <c r="H168" s="223">
        <v>2</v>
      </c>
      <c r="I168" s="224"/>
      <c r="J168" s="224"/>
      <c r="K168" s="220"/>
      <c r="L168" s="220"/>
      <c r="M168" s="225"/>
      <c r="N168" s="226"/>
      <c r="O168" s="227"/>
      <c r="P168" s="227"/>
      <c r="Q168" s="227"/>
      <c r="R168" s="227"/>
      <c r="S168" s="227"/>
      <c r="T168" s="227"/>
      <c r="U168" s="227"/>
      <c r="V168" s="227"/>
      <c r="W168" s="227"/>
      <c r="X168" s="228"/>
      <c r="AT168" s="229" t="s">
        <v>203</v>
      </c>
      <c r="AU168" s="229" t="s">
        <v>84</v>
      </c>
      <c r="AV168" s="15" t="s">
        <v>197</v>
      </c>
      <c r="AW168" s="15" t="s">
        <v>5</v>
      </c>
      <c r="AX168" s="15" t="s">
        <v>82</v>
      </c>
      <c r="AY168" s="229" t="s">
        <v>189</v>
      </c>
    </row>
    <row r="169" spans="1:65" s="2" customFormat="1" ht="16.5" customHeight="1">
      <c r="A169" s="35"/>
      <c r="B169" s="36"/>
      <c r="C169" s="177" t="s">
        <v>121</v>
      </c>
      <c r="D169" s="177" t="s">
        <v>192</v>
      </c>
      <c r="E169" s="178" t="s">
        <v>1289</v>
      </c>
      <c r="F169" s="179" t="s">
        <v>1290</v>
      </c>
      <c r="G169" s="180" t="s">
        <v>305</v>
      </c>
      <c r="H169" s="181">
        <v>10</v>
      </c>
      <c r="I169" s="182"/>
      <c r="J169" s="182"/>
      <c r="K169" s="183">
        <f>ROUND(P169*H169,2)</f>
        <v>0</v>
      </c>
      <c r="L169" s="179" t="s">
        <v>20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197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197</v>
      </c>
      <c r="BM169" s="189" t="s">
        <v>1291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1292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13" customFormat="1" ht="11.25">
      <c r="B171" s="198"/>
      <c r="C171" s="199"/>
      <c r="D171" s="191" t="s">
        <v>203</v>
      </c>
      <c r="E171" s="200" t="s">
        <v>20</v>
      </c>
      <c r="F171" s="201" t="s">
        <v>1236</v>
      </c>
      <c r="G171" s="199"/>
      <c r="H171" s="200" t="s">
        <v>20</v>
      </c>
      <c r="I171" s="202"/>
      <c r="J171" s="202"/>
      <c r="K171" s="199"/>
      <c r="L171" s="199"/>
      <c r="M171" s="203"/>
      <c r="N171" s="204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  <c r="AT171" s="207" t="s">
        <v>203</v>
      </c>
      <c r="AU171" s="207" t="s">
        <v>84</v>
      </c>
      <c r="AV171" s="13" t="s">
        <v>82</v>
      </c>
      <c r="AW171" s="13" t="s">
        <v>5</v>
      </c>
      <c r="AX171" s="13" t="s">
        <v>74</v>
      </c>
      <c r="AY171" s="207" t="s">
        <v>189</v>
      </c>
    </row>
    <row r="172" spans="1:65" s="14" customFormat="1" ht="11.25">
      <c r="B172" s="208"/>
      <c r="C172" s="209"/>
      <c r="D172" s="191" t="s">
        <v>203</v>
      </c>
      <c r="E172" s="210" t="s">
        <v>20</v>
      </c>
      <c r="F172" s="211" t="s">
        <v>109</v>
      </c>
      <c r="G172" s="209"/>
      <c r="H172" s="212">
        <v>10</v>
      </c>
      <c r="I172" s="213"/>
      <c r="J172" s="213"/>
      <c r="K172" s="209"/>
      <c r="L172" s="209"/>
      <c r="M172" s="214"/>
      <c r="N172" s="215"/>
      <c r="O172" s="216"/>
      <c r="P172" s="216"/>
      <c r="Q172" s="216"/>
      <c r="R172" s="216"/>
      <c r="S172" s="216"/>
      <c r="T172" s="216"/>
      <c r="U172" s="216"/>
      <c r="V172" s="216"/>
      <c r="W172" s="216"/>
      <c r="X172" s="217"/>
      <c r="AT172" s="218" t="s">
        <v>203</v>
      </c>
      <c r="AU172" s="218" t="s">
        <v>84</v>
      </c>
      <c r="AV172" s="14" t="s">
        <v>84</v>
      </c>
      <c r="AW172" s="14" t="s">
        <v>5</v>
      </c>
      <c r="AX172" s="14" t="s">
        <v>74</v>
      </c>
      <c r="AY172" s="218" t="s">
        <v>189</v>
      </c>
    </row>
    <row r="173" spans="1:65" s="15" customFormat="1" ht="11.25">
      <c r="B173" s="219"/>
      <c r="C173" s="220"/>
      <c r="D173" s="191" t="s">
        <v>203</v>
      </c>
      <c r="E173" s="221" t="s">
        <v>20</v>
      </c>
      <c r="F173" s="222" t="s">
        <v>210</v>
      </c>
      <c r="G173" s="220"/>
      <c r="H173" s="223">
        <v>10</v>
      </c>
      <c r="I173" s="224"/>
      <c r="J173" s="224"/>
      <c r="K173" s="220"/>
      <c r="L173" s="220"/>
      <c r="M173" s="225"/>
      <c r="N173" s="226"/>
      <c r="O173" s="227"/>
      <c r="P173" s="227"/>
      <c r="Q173" s="227"/>
      <c r="R173" s="227"/>
      <c r="S173" s="227"/>
      <c r="T173" s="227"/>
      <c r="U173" s="227"/>
      <c r="V173" s="227"/>
      <c r="W173" s="227"/>
      <c r="X173" s="228"/>
      <c r="AT173" s="229" t="s">
        <v>203</v>
      </c>
      <c r="AU173" s="229" t="s">
        <v>84</v>
      </c>
      <c r="AV173" s="15" t="s">
        <v>197</v>
      </c>
      <c r="AW173" s="15" t="s">
        <v>5</v>
      </c>
      <c r="AX173" s="15" t="s">
        <v>82</v>
      </c>
      <c r="AY173" s="229" t="s">
        <v>189</v>
      </c>
    </row>
    <row r="174" spans="1:65" s="2" customFormat="1" ht="16.5" customHeight="1">
      <c r="A174" s="35"/>
      <c r="B174" s="36"/>
      <c r="C174" s="231" t="s">
        <v>9</v>
      </c>
      <c r="D174" s="231" t="s">
        <v>318</v>
      </c>
      <c r="E174" s="232" t="s">
        <v>1294</v>
      </c>
      <c r="F174" s="233" t="s">
        <v>1295</v>
      </c>
      <c r="G174" s="234" t="s">
        <v>1296</v>
      </c>
      <c r="H174" s="235">
        <v>10</v>
      </c>
      <c r="I174" s="236"/>
      <c r="J174" s="237"/>
      <c r="K174" s="238">
        <f>ROUND(P174*H174,2)</f>
        <v>0</v>
      </c>
      <c r="L174" s="233" t="s">
        <v>20</v>
      </c>
      <c r="M174" s="239"/>
      <c r="N174" s="240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0</v>
      </c>
      <c r="V174" s="187">
        <f>U174*H174</f>
        <v>0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255</v>
      </c>
      <c r="AT174" s="189" t="s">
        <v>318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197</v>
      </c>
      <c r="BM174" s="189" t="s">
        <v>1297</v>
      </c>
    </row>
    <row r="175" spans="1:65" s="2" customFormat="1" ht="11.25">
      <c r="A175" s="35"/>
      <c r="B175" s="36"/>
      <c r="C175" s="37"/>
      <c r="D175" s="191" t="s">
        <v>199</v>
      </c>
      <c r="E175" s="37"/>
      <c r="F175" s="192" t="s">
        <v>1295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19.5">
      <c r="A176" s="35"/>
      <c r="B176" s="36"/>
      <c r="C176" s="37"/>
      <c r="D176" s="191" t="s">
        <v>569</v>
      </c>
      <c r="E176" s="37"/>
      <c r="F176" s="245" t="s">
        <v>1279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569</v>
      </c>
      <c r="AU176" s="18" t="s">
        <v>84</v>
      </c>
    </row>
    <row r="177" spans="1:65" s="13" customFormat="1" ht="11.25">
      <c r="B177" s="198"/>
      <c r="C177" s="199"/>
      <c r="D177" s="191" t="s">
        <v>203</v>
      </c>
      <c r="E177" s="200" t="s">
        <v>20</v>
      </c>
      <c r="F177" s="201" t="s">
        <v>1236</v>
      </c>
      <c r="G177" s="199"/>
      <c r="H177" s="200" t="s">
        <v>20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203</v>
      </c>
      <c r="AU177" s="207" t="s">
        <v>84</v>
      </c>
      <c r="AV177" s="13" t="s">
        <v>82</v>
      </c>
      <c r="AW177" s="13" t="s">
        <v>5</v>
      </c>
      <c r="AX177" s="13" t="s">
        <v>74</v>
      </c>
      <c r="AY177" s="207" t="s">
        <v>189</v>
      </c>
    </row>
    <row r="178" spans="1:65" s="14" customFormat="1" ht="11.25">
      <c r="B178" s="208"/>
      <c r="C178" s="209"/>
      <c r="D178" s="191" t="s">
        <v>203</v>
      </c>
      <c r="E178" s="210" t="s">
        <v>20</v>
      </c>
      <c r="F178" s="211" t="s">
        <v>109</v>
      </c>
      <c r="G178" s="209"/>
      <c r="H178" s="212">
        <v>10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203</v>
      </c>
      <c r="AU178" s="218" t="s">
        <v>84</v>
      </c>
      <c r="AV178" s="14" t="s">
        <v>84</v>
      </c>
      <c r="AW178" s="14" t="s">
        <v>5</v>
      </c>
      <c r="AX178" s="14" t="s">
        <v>74</v>
      </c>
      <c r="AY178" s="218" t="s">
        <v>189</v>
      </c>
    </row>
    <row r="179" spans="1:65" s="15" customFormat="1" ht="11.25">
      <c r="B179" s="219"/>
      <c r="C179" s="220"/>
      <c r="D179" s="191" t="s">
        <v>203</v>
      </c>
      <c r="E179" s="221" t="s">
        <v>20</v>
      </c>
      <c r="F179" s="222" t="s">
        <v>210</v>
      </c>
      <c r="G179" s="220"/>
      <c r="H179" s="223">
        <v>10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203</v>
      </c>
      <c r="AU179" s="229" t="s">
        <v>84</v>
      </c>
      <c r="AV179" s="15" t="s">
        <v>197</v>
      </c>
      <c r="AW179" s="15" t="s">
        <v>5</v>
      </c>
      <c r="AX179" s="15" t="s">
        <v>82</v>
      </c>
      <c r="AY179" s="229" t="s">
        <v>189</v>
      </c>
    </row>
    <row r="180" spans="1:65" s="2" customFormat="1" ht="24.2" customHeight="1">
      <c r="A180" s="35"/>
      <c r="B180" s="36"/>
      <c r="C180" s="177" t="s">
        <v>126</v>
      </c>
      <c r="D180" s="177" t="s">
        <v>192</v>
      </c>
      <c r="E180" s="178" t="s">
        <v>1298</v>
      </c>
      <c r="F180" s="179" t="s">
        <v>2069</v>
      </c>
      <c r="G180" s="180" t="s">
        <v>305</v>
      </c>
      <c r="H180" s="181">
        <v>3</v>
      </c>
      <c r="I180" s="182"/>
      <c r="J180" s="182"/>
      <c r="K180" s="183">
        <f>ROUND(P180*H180,2)</f>
        <v>0</v>
      </c>
      <c r="L180" s="179" t="s">
        <v>1239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197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197</v>
      </c>
      <c r="BM180" s="189" t="s">
        <v>1300</v>
      </c>
    </row>
    <row r="181" spans="1:65" s="2" customFormat="1" ht="19.5">
      <c r="A181" s="35"/>
      <c r="B181" s="36"/>
      <c r="C181" s="37"/>
      <c r="D181" s="191" t="s">
        <v>199</v>
      </c>
      <c r="E181" s="37"/>
      <c r="F181" s="192" t="s">
        <v>1301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1302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1236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222</v>
      </c>
      <c r="G184" s="209"/>
      <c r="H184" s="212">
        <v>3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5" customFormat="1" ht="11.25">
      <c r="B185" s="219"/>
      <c r="C185" s="220"/>
      <c r="D185" s="191" t="s">
        <v>203</v>
      </c>
      <c r="E185" s="221" t="s">
        <v>20</v>
      </c>
      <c r="F185" s="222" t="s">
        <v>210</v>
      </c>
      <c r="G185" s="220"/>
      <c r="H185" s="223">
        <v>3</v>
      </c>
      <c r="I185" s="224"/>
      <c r="J185" s="224"/>
      <c r="K185" s="220"/>
      <c r="L185" s="220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AT185" s="229" t="s">
        <v>203</v>
      </c>
      <c r="AU185" s="229" t="s">
        <v>84</v>
      </c>
      <c r="AV185" s="15" t="s">
        <v>197</v>
      </c>
      <c r="AW185" s="15" t="s">
        <v>5</v>
      </c>
      <c r="AX185" s="15" t="s">
        <v>82</v>
      </c>
      <c r="AY185" s="229" t="s">
        <v>189</v>
      </c>
    </row>
    <row r="186" spans="1:65" s="2" customFormat="1" ht="24.2" customHeight="1">
      <c r="A186" s="35"/>
      <c r="B186" s="36"/>
      <c r="C186" s="231" t="s">
        <v>129</v>
      </c>
      <c r="D186" s="231" t="s">
        <v>318</v>
      </c>
      <c r="E186" s="232" t="s">
        <v>1303</v>
      </c>
      <c r="F186" s="233" t="s">
        <v>1304</v>
      </c>
      <c r="G186" s="234" t="s">
        <v>1296</v>
      </c>
      <c r="H186" s="235">
        <v>3</v>
      </c>
      <c r="I186" s="236"/>
      <c r="J186" s="237"/>
      <c r="K186" s="238">
        <f>ROUND(P186*H186,2)</f>
        <v>0</v>
      </c>
      <c r="L186" s="233" t="s">
        <v>20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255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197</v>
      </c>
      <c r="BM186" s="189" t="s">
        <v>1305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1304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9.5">
      <c r="A188" s="35"/>
      <c r="B188" s="36"/>
      <c r="C188" s="37"/>
      <c r="D188" s="191" t="s">
        <v>569</v>
      </c>
      <c r="E188" s="37"/>
      <c r="F188" s="245" t="s">
        <v>1279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569</v>
      </c>
      <c r="AU188" s="18" t="s">
        <v>84</v>
      </c>
    </row>
    <row r="189" spans="1:65" s="13" customFormat="1" ht="11.25">
      <c r="B189" s="198"/>
      <c r="C189" s="199"/>
      <c r="D189" s="191" t="s">
        <v>203</v>
      </c>
      <c r="E189" s="200" t="s">
        <v>20</v>
      </c>
      <c r="F189" s="201" t="s">
        <v>1236</v>
      </c>
      <c r="G189" s="199"/>
      <c r="H189" s="200" t="s">
        <v>20</v>
      </c>
      <c r="I189" s="202"/>
      <c r="J189" s="202"/>
      <c r="K189" s="199"/>
      <c r="L189" s="199"/>
      <c r="M189" s="203"/>
      <c r="N189" s="204"/>
      <c r="O189" s="205"/>
      <c r="P189" s="205"/>
      <c r="Q189" s="205"/>
      <c r="R189" s="205"/>
      <c r="S189" s="205"/>
      <c r="T189" s="205"/>
      <c r="U189" s="205"/>
      <c r="V189" s="205"/>
      <c r="W189" s="205"/>
      <c r="X189" s="206"/>
      <c r="AT189" s="207" t="s">
        <v>203</v>
      </c>
      <c r="AU189" s="207" t="s">
        <v>84</v>
      </c>
      <c r="AV189" s="13" t="s">
        <v>82</v>
      </c>
      <c r="AW189" s="13" t="s">
        <v>5</v>
      </c>
      <c r="AX189" s="13" t="s">
        <v>74</v>
      </c>
      <c r="AY189" s="207" t="s">
        <v>189</v>
      </c>
    </row>
    <row r="190" spans="1:65" s="14" customFormat="1" ht="11.25">
      <c r="B190" s="208"/>
      <c r="C190" s="209"/>
      <c r="D190" s="191" t="s">
        <v>203</v>
      </c>
      <c r="E190" s="210" t="s">
        <v>20</v>
      </c>
      <c r="F190" s="211" t="s">
        <v>222</v>
      </c>
      <c r="G190" s="209"/>
      <c r="H190" s="212">
        <v>3</v>
      </c>
      <c r="I190" s="213"/>
      <c r="J190" s="213"/>
      <c r="K190" s="209"/>
      <c r="L190" s="209"/>
      <c r="M190" s="214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7"/>
      <c r="AT190" s="218" t="s">
        <v>203</v>
      </c>
      <c r="AU190" s="218" t="s">
        <v>84</v>
      </c>
      <c r="AV190" s="14" t="s">
        <v>84</v>
      </c>
      <c r="AW190" s="14" t="s">
        <v>5</v>
      </c>
      <c r="AX190" s="14" t="s">
        <v>74</v>
      </c>
      <c r="AY190" s="218" t="s">
        <v>189</v>
      </c>
    </row>
    <row r="191" spans="1:65" s="15" customFormat="1" ht="11.25">
      <c r="B191" s="219"/>
      <c r="C191" s="220"/>
      <c r="D191" s="191" t="s">
        <v>203</v>
      </c>
      <c r="E191" s="221" t="s">
        <v>20</v>
      </c>
      <c r="F191" s="222" t="s">
        <v>210</v>
      </c>
      <c r="G191" s="220"/>
      <c r="H191" s="223">
        <v>3</v>
      </c>
      <c r="I191" s="224"/>
      <c r="J191" s="224"/>
      <c r="K191" s="220"/>
      <c r="L191" s="220"/>
      <c r="M191" s="225"/>
      <c r="N191" s="226"/>
      <c r="O191" s="227"/>
      <c r="P191" s="227"/>
      <c r="Q191" s="227"/>
      <c r="R191" s="227"/>
      <c r="S191" s="227"/>
      <c r="T191" s="227"/>
      <c r="U191" s="227"/>
      <c r="V191" s="227"/>
      <c r="W191" s="227"/>
      <c r="X191" s="228"/>
      <c r="AT191" s="229" t="s">
        <v>203</v>
      </c>
      <c r="AU191" s="229" t="s">
        <v>84</v>
      </c>
      <c r="AV191" s="15" t="s">
        <v>197</v>
      </c>
      <c r="AW191" s="15" t="s">
        <v>5</v>
      </c>
      <c r="AX191" s="15" t="s">
        <v>82</v>
      </c>
      <c r="AY191" s="229" t="s">
        <v>189</v>
      </c>
    </row>
    <row r="192" spans="1:65" s="2" customFormat="1" ht="24.2" customHeight="1">
      <c r="A192" s="35"/>
      <c r="B192" s="36"/>
      <c r="C192" s="177" t="s">
        <v>132</v>
      </c>
      <c r="D192" s="177" t="s">
        <v>192</v>
      </c>
      <c r="E192" s="178" t="s">
        <v>1306</v>
      </c>
      <c r="F192" s="179" t="s">
        <v>2107</v>
      </c>
      <c r="G192" s="180" t="s">
        <v>305</v>
      </c>
      <c r="H192" s="181">
        <v>2</v>
      </c>
      <c r="I192" s="182"/>
      <c r="J192" s="182"/>
      <c r="K192" s="183">
        <f>ROUND(P192*H192,2)</f>
        <v>0</v>
      </c>
      <c r="L192" s="179" t="s">
        <v>1239</v>
      </c>
      <c r="M192" s="40"/>
      <c r="N192" s="184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0</v>
      </c>
      <c r="V192" s="187">
        <f>U192*H192</f>
        <v>0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197</v>
      </c>
      <c r="AT192" s="189" t="s">
        <v>192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197</v>
      </c>
      <c r="BM192" s="189" t="s">
        <v>1308</v>
      </c>
    </row>
    <row r="193" spans="1:65" s="2" customFormat="1" ht="19.5">
      <c r="A193" s="35"/>
      <c r="B193" s="36"/>
      <c r="C193" s="37"/>
      <c r="D193" s="191" t="s">
        <v>199</v>
      </c>
      <c r="E193" s="37"/>
      <c r="F193" s="192" t="s">
        <v>1309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11.25">
      <c r="A194" s="35"/>
      <c r="B194" s="36"/>
      <c r="C194" s="37"/>
      <c r="D194" s="196" t="s">
        <v>201</v>
      </c>
      <c r="E194" s="37"/>
      <c r="F194" s="197" t="s">
        <v>1310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201</v>
      </c>
      <c r="AU194" s="18" t="s">
        <v>84</v>
      </c>
    </row>
    <row r="195" spans="1:65" s="13" customFormat="1" ht="11.25">
      <c r="B195" s="198"/>
      <c r="C195" s="199"/>
      <c r="D195" s="191" t="s">
        <v>203</v>
      </c>
      <c r="E195" s="200" t="s">
        <v>20</v>
      </c>
      <c r="F195" s="201" t="s">
        <v>1236</v>
      </c>
      <c r="G195" s="199"/>
      <c r="H195" s="200" t="s">
        <v>20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203</v>
      </c>
      <c r="AU195" s="207" t="s">
        <v>84</v>
      </c>
      <c r="AV195" s="13" t="s">
        <v>82</v>
      </c>
      <c r="AW195" s="13" t="s">
        <v>5</v>
      </c>
      <c r="AX195" s="13" t="s">
        <v>74</v>
      </c>
      <c r="AY195" s="207" t="s">
        <v>189</v>
      </c>
    </row>
    <row r="196" spans="1:65" s="14" customFormat="1" ht="11.25">
      <c r="B196" s="208"/>
      <c r="C196" s="209"/>
      <c r="D196" s="191" t="s">
        <v>203</v>
      </c>
      <c r="E196" s="210" t="s">
        <v>20</v>
      </c>
      <c r="F196" s="211" t="s">
        <v>84</v>
      </c>
      <c r="G196" s="209"/>
      <c r="H196" s="212">
        <v>2</v>
      </c>
      <c r="I196" s="213"/>
      <c r="J196" s="213"/>
      <c r="K196" s="209"/>
      <c r="L196" s="209"/>
      <c r="M196" s="214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7"/>
      <c r="AT196" s="218" t="s">
        <v>203</v>
      </c>
      <c r="AU196" s="218" t="s">
        <v>84</v>
      </c>
      <c r="AV196" s="14" t="s">
        <v>84</v>
      </c>
      <c r="AW196" s="14" t="s">
        <v>5</v>
      </c>
      <c r="AX196" s="14" t="s">
        <v>74</v>
      </c>
      <c r="AY196" s="218" t="s">
        <v>189</v>
      </c>
    </row>
    <row r="197" spans="1:65" s="15" customFormat="1" ht="11.25">
      <c r="B197" s="219"/>
      <c r="C197" s="220"/>
      <c r="D197" s="191" t="s">
        <v>203</v>
      </c>
      <c r="E197" s="221" t="s">
        <v>20</v>
      </c>
      <c r="F197" s="222" t="s">
        <v>210</v>
      </c>
      <c r="G197" s="220"/>
      <c r="H197" s="223">
        <v>2</v>
      </c>
      <c r="I197" s="224"/>
      <c r="J197" s="224"/>
      <c r="K197" s="220"/>
      <c r="L197" s="220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AT197" s="229" t="s">
        <v>203</v>
      </c>
      <c r="AU197" s="229" t="s">
        <v>84</v>
      </c>
      <c r="AV197" s="15" t="s">
        <v>197</v>
      </c>
      <c r="AW197" s="15" t="s">
        <v>5</v>
      </c>
      <c r="AX197" s="15" t="s">
        <v>82</v>
      </c>
      <c r="AY197" s="229" t="s">
        <v>189</v>
      </c>
    </row>
    <row r="198" spans="1:65" s="2" customFormat="1" ht="16.5" customHeight="1">
      <c r="A198" s="35"/>
      <c r="B198" s="36"/>
      <c r="C198" s="231" t="s">
        <v>135</v>
      </c>
      <c r="D198" s="231" t="s">
        <v>318</v>
      </c>
      <c r="E198" s="232" t="s">
        <v>1311</v>
      </c>
      <c r="F198" s="233" t="s">
        <v>1312</v>
      </c>
      <c r="G198" s="234" t="s">
        <v>305</v>
      </c>
      <c r="H198" s="235">
        <v>2</v>
      </c>
      <c r="I198" s="236"/>
      <c r="J198" s="237"/>
      <c r="K198" s="238">
        <f>ROUND(P198*H198,2)</f>
        <v>0</v>
      </c>
      <c r="L198" s="233" t="s">
        <v>20</v>
      </c>
      <c r="M198" s="239"/>
      <c r="N198" s="240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255</v>
      </c>
      <c r="AT198" s="189" t="s">
        <v>318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197</v>
      </c>
      <c r="BM198" s="189" t="s">
        <v>1313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1312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9.5">
      <c r="A200" s="35"/>
      <c r="B200" s="36"/>
      <c r="C200" s="37"/>
      <c r="D200" s="191" t="s">
        <v>569</v>
      </c>
      <c r="E200" s="37"/>
      <c r="F200" s="245" t="s">
        <v>1279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569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1236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84</v>
      </c>
      <c r="G202" s="209"/>
      <c r="H202" s="212">
        <v>2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2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16.5" customHeight="1">
      <c r="A204" s="35"/>
      <c r="B204" s="36"/>
      <c r="C204" s="231" t="s">
        <v>138</v>
      </c>
      <c r="D204" s="231" t="s">
        <v>318</v>
      </c>
      <c r="E204" s="232" t="s">
        <v>1314</v>
      </c>
      <c r="F204" s="233" t="s">
        <v>1315</v>
      </c>
      <c r="G204" s="234" t="s">
        <v>305</v>
      </c>
      <c r="H204" s="235">
        <v>2</v>
      </c>
      <c r="I204" s="236"/>
      <c r="J204" s="237"/>
      <c r="K204" s="238">
        <f>ROUND(P204*H204,2)</f>
        <v>0</v>
      </c>
      <c r="L204" s="233" t="s">
        <v>20</v>
      </c>
      <c r="M204" s="239"/>
      <c r="N204" s="240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255</v>
      </c>
      <c r="AT204" s="189" t="s">
        <v>318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197</v>
      </c>
      <c r="BM204" s="189" t="s">
        <v>1316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1315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9.5">
      <c r="A206" s="35"/>
      <c r="B206" s="36"/>
      <c r="C206" s="37"/>
      <c r="D206" s="191" t="s">
        <v>569</v>
      </c>
      <c r="E206" s="37"/>
      <c r="F206" s="245" t="s">
        <v>1279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569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1236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84</v>
      </c>
      <c r="G208" s="209"/>
      <c r="H208" s="212">
        <v>2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2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16.5" customHeight="1">
      <c r="A210" s="35"/>
      <c r="B210" s="36"/>
      <c r="C210" s="231" t="s">
        <v>8</v>
      </c>
      <c r="D210" s="231" t="s">
        <v>318</v>
      </c>
      <c r="E210" s="232" t="s">
        <v>1317</v>
      </c>
      <c r="F210" s="233" t="s">
        <v>1318</v>
      </c>
      <c r="G210" s="234" t="s">
        <v>305</v>
      </c>
      <c r="H210" s="235">
        <v>1</v>
      </c>
      <c r="I210" s="236"/>
      <c r="J210" s="237"/>
      <c r="K210" s="238">
        <f>ROUND(P210*H210,2)</f>
        <v>0</v>
      </c>
      <c r="L210" s="233" t="s">
        <v>20</v>
      </c>
      <c r="M210" s="239"/>
      <c r="N210" s="240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255</v>
      </c>
      <c r="AT210" s="189" t="s">
        <v>318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197</v>
      </c>
      <c r="BM210" s="189" t="s">
        <v>1319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1318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9.5">
      <c r="A212" s="35"/>
      <c r="B212" s="36"/>
      <c r="C212" s="37"/>
      <c r="D212" s="191" t="s">
        <v>569</v>
      </c>
      <c r="E212" s="37"/>
      <c r="F212" s="245" t="s">
        <v>1279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569</v>
      </c>
      <c r="AU212" s="18" t="s">
        <v>84</v>
      </c>
    </row>
    <row r="213" spans="1:65" s="13" customFormat="1" ht="11.25">
      <c r="B213" s="198"/>
      <c r="C213" s="199"/>
      <c r="D213" s="191" t="s">
        <v>203</v>
      </c>
      <c r="E213" s="200" t="s">
        <v>20</v>
      </c>
      <c r="F213" s="201" t="s">
        <v>1236</v>
      </c>
      <c r="G213" s="199"/>
      <c r="H213" s="200" t="s">
        <v>20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203</v>
      </c>
      <c r="AU213" s="207" t="s">
        <v>84</v>
      </c>
      <c r="AV213" s="13" t="s">
        <v>82</v>
      </c>
      <c r="AW213" s="13" t="s">
        <v>5</v>
      </c>
      <c r="AX213" s="13" t="s">
        <v>74</v>
      </c>
      <c r="AY213" s="207" t="s">
        <v>189</v>
      </c>
    </row>
    <row r="214" spans="1:65" s="14" customFormat="1" ht="11.25">
      <c r="B214" s="208"/>
      <c r="C214" s="209"/>
      <c r="D214" s="191" t="s">
        <v>203</v>
      </c>
      <c r="E214" s="210" t="s">
        <v>20</v>
      </c>
      <c r="F214" s="211" t="s">
        <v>82</v>
      </c>
      <c r="G214" s="209"/>
      <c r="H214" s="212">
        <v>1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203</v>
      </c>
      <c r="AU214" s="218" t="s">
        <v>84</v>
      </c>
      <c r="AV214" s="14" t="s">
        <v>84</v>
      </c>
      <c r="AW214" s="14" t="s">
        <v>5</v>
      </c>
      <c r="AX214" s="14" t="s">
        <v>74</v>
      </c>
      <c r="AY214" s="218" t="s">
        <v>189</v>
      </c>
    </row>
    <row r="215" spans="1:65" s="15" customFormat="1" ht="11.25">
      <c r="B215" s="219"/>
      <c r="C215" s="220"/>
      <c r="D215" s="191" t="s">
        <v>203</v>
      </c>
      <c r="E215" s="221" t="s">
        <v>20</v>
      </c>
      <c r="F215" s="222" t="s">
        <v>210</v>
      </c>
      <c r="G215" s="220"/>
      <c r="H215" s="223">
        <v>1</v>
      </c>
      <c r="I215" s="224"/>
      <c r="J215" s="224"/>
      <c r="K215" s="220"/>
      <c r="L215" s="220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AT215" s="229" t="s">
        <v>203</v>
      </c>
      <c r="AU215" s="229" t="s">
        <v>84</v>
      </c>
      <c r="AV215" s="15" t="s">
        <v>197</v>
      </c>
      <c r="AW215" s="15" t="s">
        <v>5</v>
      </c>
      <c r="AX215" s="15" t="s">
        <v>82</v>
      </c>
      <c r="AY215" s="229" t="s">
        <v>189</v>
      </c>
    </row>
    <row r="216" spans="1:65" s="2" customFormat="1" ht="16.5" customHeight="1">
      <c r="A216" s="35"/>
      <c r="B216" s="36"/>
      <c r="C216" s="231" t="s">
        <v>143</v>
      </c>
      <c r="D216" s="231" t="s">
        <v>318</v>
      </c>
      <c r="E216" s="232" t="s">
        <v>1320</v>
      </c>
      <c r="F216" s="233" t="s">
        <v>1321</v>
      </c>
      <c r="G216" s="234" t="s">
        <v>305</v>
      </c>
      <c r="H216" s="235">
        <v>2</v>
      </c>
      <c r="I216" s="236"/>
      <c r="J216" s="237"/>
      <c r="K216" s="238">
        <f>ROUND(P216*H216,2)</f>
        <v>0</v>
      </c>
      <c r="L216" s="233" t="s">
        <v>20</v>
      </c>
      <c r="M216" s="239"/>
      <c r="N216" s="240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255</v>
      </c>
      <c r="AT216" s="189" t="s">
        <v>318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197</v>
      </c>
      <c r="BM216" s="189" t="s">
        <v>1322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1321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9.5">
      <c r="A218" s="35"/>
      <c r="B218" s="36"/>
      <c r="C218" s="37"/>
      <c r="D218" s="191" t="s">
        <v>569</v>
      </c>
      <c r="E218" s="37"/>
      <c r="F218" s="245" t="s">
        <v>1279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569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1236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84</v>
      </c>
      <c r="G220" s="209"/>
      <c r="H220" s="212">
        <v>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2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16.5" customHeight="1">
      <c r="A222" s="35"/>
      <c r="B222" s="36"/>
      <c r="C222" s="231" t="s">
        <v>340</v>
      </c>
      <c r="D222" s="231" t="s">
        <v>318</v>
      </c>
      <c r="E222" s="232" t="s">
        <v>1323</v>
      </c>
      <c r="F222" s="233" t="s">
        <v>1324</v>
      </c>
      <c r="G222" s="234" t="s">
        <v>305</v>
      </c>
      <c r="H222" s="235">
        <v>2</v>
      </c>
      <c r="I222" s="236"/>
      <c r="J222" s="237"/>
      <c r="K222" s="238">
        <f>ROUND(P222*H222,2)</f>
        <v>0</v>
      </c>
      <c r="L222" s="233" t="s">
        <v>20</v>
      </c>
      <c r="M222" s="239"/>
      <c r="N222" s="240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255</v>
      </c>
      <c r="AT222" s="189" t="s">
        <v>318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197</v>
      </c>
      <c r="BM222" s="189" t="s">
        <v>1325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1324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9.5">
      <c r="A224" s="35"/>
      <c r="B224" s="36"/>
      <c r="C224" s="37"/>
      <c r="D224" s="191" t="s">
        <v>569</v>
      </c>
      <c r="E224" s="37"/>
      <c r="F224" s="245" t="s">
        <v>1279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569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1236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84</v>
      </c>
      <c r="G226" s="209"/>
      <c r="H226" s="212">
        <v>2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16.5" customHeight="1">
      <c r="A228" s="35"/>
      <c r="B228" s="36"/>
      <c r="C228" s="231" t="s">
        <v>348</v>
      </c>
      <c r="D228" s="231" t="s">
        <v>318</v>
      </c>
      <c r="E228" s="232" t="s">
        <v>1326</v>
      </c>
      <c r="F228" s="233" t="s">
        <v>1327</v>
      </c>
      <c r="G228" s="234" t="s">
        <v>305</v>
      </c>
      <c r="H228" s="235">
        <v>1</v>
      </c>
      <c r="I228" s="236"/>
      <c r="J228" s="237"/>
      <c r="K228" s="238">
        <f>ROUND(P228*H228,2)</f>
        <v>0</v>
      </c>
      <c r="L228" s="233" t="s">
        <v>20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255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197</v>
      </c>
      <c r="BM228" s="189" t="s">
        <v>1328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1327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9.5">
      <c r="A230" s="35"/>
      <c r="B230" s="36"/>
      <c r="C230" s="37"/>
      <c r="D230" s="191" t="s">
        <v>569</v>
      </c>
      <c r="E230" s="37"/>
      <c r="F230" s="245" t="s">
        <v>1279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569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1236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82</v>
      </c>
      <c r="G232" s="209"/>
      <c r="H232" s="212">
        <v>1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74</v>
      </c>
      <c r="AY232" s="218" t="s">
        <v>189</v>
      </c>
    </row>
    <row r="233" spans="1:65" s="15" customFormat="1" ht="11.25">
      <c r="B233" s="219"/>
      <c r="C233" s="220"/>
      <c r="D233" s="191" t="s">
        <v>203</v>
      </c>
      <c r="E233" s="221" t="s">
        <v>20</v>
      </c>
      <c r="F233" s="222" t="s">
        <v>210</v>
      </c>
      <c r="G233" s="220"/>
      <c r="H233" s="223">
        <v>1</v>
      </c>
      <c r="I233" s="224"/>
      <c r="J233" s="224"/>
      <c r="K233" s="220"/>
      <c r="L233" s="220"/>
      <c r="M233" s="225"/>
      <c r="N233" s="226"/>
      <c r="O233" s="227"/>
      <c r="P233" s="227"/>
      <c r="Q233" s="227"/>
      <c r="R233" s="227"/>
      <c r="S233" s="227"/>
      <c r="T233" s="227"/>
      <c r="U233" s="227"/>
      <c r="V233" s="227"/>
      <c r="W233" s="227"/>
      <c r="X233" s="228"/>
      <c r="AT233" s="229" t="s">
        <v>203</v>
      </c>
      <c r="AU233" s="229" t="s">
        <v>84</v>
      </c>
      <c r="AV233" s="15" t="s">
        <v>197</v>
      </c>
      <c r="AW233" s="15" t="s">
        <v>5</v>
      </c>
      <c r="AX233" s="15" t="s">
        <v>82</v>
      </c>
      <c r="AY233" s="229" t="s">
        <v>189</v>
      </c>
    </row>
    <row r="234" spans="1:65" s="2" customFormat="1" ht="16.5" customHeight="1">
      <c r="A234" s="35"/>
      <c r="B234" s="36"/>
      <c r="C234" s="231" t="s">
        <v>354</v>
      </c>
      <c r="D234" s="231" t="s">
        <v>318</v>
      </c>
      <c r="E234" s="232" t="s">
        <v>1329</v>
      </c>
      <c r="F234" s="233" t="s">
        <v>1330</v>
      </c>
      <c r="G234" s="234" t="s">
        <v>305</v>
      </c>
      <c r="H234" s="235">
        <v>1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0</v>
      </c>
      <c r="V234" s="187">
        <f>U234*H234</f>
        <v>0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255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197</v>
      </c>
      <c r="BM234" s="189" t="s">
        <v>1331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1330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9.5">
      <c r="A236" s="35"/>
      <c r="B236" s="36"/>
      <c r="C236" s="37"/>
      <c r="D236" s="191" t="s">
        <v>569</v>
      </c>
      <c r="E236" s="37"/>
      <c r="F236" s="245" t="s">
        <v>1279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569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1236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82</v>
      </c>
      <c r="G238" s="209"/>
      <c r="H238" s="212">
        <v>1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5" customFormat="1" ht="11.25">
      <c r="B239" s="219"/>
      <c r="C239" s="220"/>
      <c r="D239" s="191" t="s">
        <v>203</v>
      </c>
      <c r="E239" s="221" t="s">
        <v>20</v>
      </c>
      <c r="F239" s="222" t="s">
        <v>210</v>
      </c>
      <c r="G239" s="220"/>
      <c r="H239" s="223">
        <v>1</v>
      </c>
      <c r="I239" s="224"/>
      <c r="J239" s="224"/>
      <c r="K239" s="220"/>
      <c r="L239" s="220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AT239" s="229" t="s">
        <v>203</v>
      </c>
      <c r="AU239" s="229" t="s">
        <v>84</v>
      </c>
      <c r="AV239" s="15" t="s">
        <v>197</v>
      </c>
      <c r="AW239" s="15" t="s">
        <v>5</v>
      </c>
      <c r="AX239" s="15" t="s">
        <v>82</v>
      </c>
      <c r="AY239" s="229" t="s">
        <v>189</v>
      </c>
    </row>
    <row r="240" spans="1:65" s="2" customFormat="1" ht="16.5" customHeight="1">
      <c r="A240" s="35"/>
      <c r="B240" s="36"/>
      <c r="C240" s="231" t="s">
        <v>362</v>
      </c>
      <c r="D240" s="231" t="s">
        <v>318</v>
      </c>
      <c r="E240" s="232" t="s">
        <v>1332</v>
      </c>
      <c r="F240" s="233" t="s">
        <v>1333</v>
      </c>
      <c r="G240" s="234" t="s">
        <v>305</v>
      </c>
      <c r="H240" s="235">
        <v>1</v>
      </c>
      <c r="I240" s="236"/>
      <c r="J240" s="237"/>
      <c r="K240" s="238">
        <f>ROUND(P240*H240,2)</f>
        <v>0</v>
      </c>
      <c r="L240" s="233" t="s">
        <v>20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255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1334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1333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9.5">
      <c r="A242" s="35"/>
      <c r="B242" s="36"/>
      <c r="C242" s="37"/>
      <c r="D242" s="191" t="s">
        <v>569</v>
      </c>
      <c r="E242" s="37"/>
      <c r="F242" s="245" t="s">
        <v>1279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569</v>
      </c>
      <c r="AU242" s="18" t="s">
        <v>84</v>
      </c>
    </row>
    <row r="243" spans="1:65" s="13" customFormat="1" ht="11.25">
      <c r="B243" s="198"/>
      <c r="C243" s="199"/>
      <c r="D243" s="191" t="s">
        <v>203</v>
      </c>
      <c r="E243" s="200" t="s">
        <v>20</v>
      </c>
      <c r="F243" s="201" t="s">
        <v>1236</v>
      </c>
      <c r="G243" s="199"/>
      <c r="H243" s="200" t="s">
        <v>20</v>
      </c>
      <c r="I243" s="202"/>
      <c r="J243" s="202"/>
      <c r="K243" s="199"/>
      <c r="L243" s="199"/>
      <c r="M243" s="203"/>
      <c r="N243" s="204"/>
      <c r="O243" s="205"/>
      <c r="P243" s="205"/>
      <c r="Q243" s="205"/>
      <c r="R243" s="205"/>
      <c r="S243" s="205"/>
      <c r="T243" s="205"/>
      <c r="U243" s="205"/>
      <c r="V243" s="205"/>
      <c r="W243" s="205"/>
      <c r="X243" s="206"/>
      <c r="AT243" s="207" t="s">
        <v>203</v>
      </c>
      <c r="AU243" s="207" t="s">
        <v>84</v>
      </c>
      <c r="AV243" s="13" t="s">
        <v>82</v>
      </c>
      <c r="AW243" s="13" t="s">
        <v>5</v>
      </c>
      <c r="AX243" s="13" t="s">
        <v>74</v>
      </c>
      <c r="AY243" s="207" t="s">
        <v>189</v>
      </c>
    </row>
    <row r="244" spans="1:65" s="14" customFormat="1" ht="11.25">
      <c r="B244" s="208"/>
      <c r="C244" s="209"/>
      <c r="D244" s="191" t="s">
        <v>203</v>
      </c>
      <c r="E244" s="210" t="s">
        <v>20</v>
      </c>
      <c r="F244" s="211" t="s">
        <v>82</v>
      </c>
      <c r="G244" s="209"/>
      <c r="H244" s="212">
        <v>1</v>
      </c>
      <c r="I244" s="213"/>
      <c r="J244" s="213"/>
      <c r="K244" s="209"/>
      <c r="L244" s="209"/>
      <c r="M244" s="214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7"/>
      <c r="AT244" s="218" t="s">
        <v>203</v>
      </c>
      <c r="AU244" s="218" t="s">
        <v>84</v>
      </c>
      <c r="AV244" s="14" t="s">
        <v>84</v>
      </c>
      <c r="AW244" s="14" t="s">
        <v>5</v>
      </c>
      <c r="AX244" s="14" t="s">
        <v>74</v>
      </c>
      <c r="AY244" s="218" t="s">
        <v>189</v>
      </c>
    </row>
    <row r="245" spans="1:65" s="15" customFormat="1" ht="11.25">
      <c r="B245" s="219"/>
      <c r="C245" s="220"/>
      <c r="D245" s="191" t="s">
        <v>203</v>
      </c>
      <c r="E245" s="221" t="s">
        <v>20</v>
      </c>
      <c r="F245" s="222" t="s">
        <v>210</v>
      </c>
      <c r="G245" s="220"/>
      <c r="H245" s="223">
        <v>1</v>
      </c>
      <c r="I245" s="224"/>
      <c r="J245" s="224"/>
      <c r="K245" s="220"/>
      <c r="L245" s="220"/>
      <c r="M245" s="225"/>
      <c r="N245" s="226"/>
      <c r="O245" s="227"/>
      <c r="P245" s="227"/>
      <c r="Q245" s="227"/>
      <c r="R245" s="227"/>
      <c r="S245" s="227"/>
      <c r="T245" s="227"/>
      <c r="U245" s="227"/>
      <c r="V245" s="227"/>
      <c r="W245" s="227"/>
      <c r="X245" s="228"/>
      <c r="AT245" s="229" t="s">
        <v>203</v>
      </c>
      <c r="AU245" s="229" t="s">
        <v>84</v>
      </c>
      <c r="AV245" s="15" t="s">
        <v>197</v>
      </c>
      <c r="AW245" s="15" t="s">
        <v>5</v>
      </c>
      <c r="AX245" s="15" t="s">
        <v>82</v>
      </c>
      <c r="AY245" s="229" t="s">
        <v>189</v>
      </c>
    </row>
    <row r="246" spans="1:65" s="2" customFormat="1" ht="16.5" customHeight="1">
      <c r="A246" s="35"/>
      <c r="B246" s="36"/>
      <c r="C246" s="177" t="s">
        <v>368</v>
      </c>
      <c r="D246" s="177" t="s">
        <v>192</v>
      </c>
      <c r="E246" s="178" t="s">
        <v>1335</v>
      </c>
      <c r="F246" s="179" t="s">
        <v>1336</v>
      </c>
      <c r="G246" s="180" t="s">
        <v>305</v>
      </c>
      <c r="H246" s="181">
        <v>18</v>
      </c>
      <c r="I246" s="182"/>
      <c r="J246" s="182"/>
      <c r="K246" s="183">
        <f>ROUND(P246*H246,2)</f>
        <v>0</v>
      </c>
      <c r="L246" s="179" t="s">
        <v>20</v>
      </c>
      <c r="M246" s="40"/>
      <c r="N246" s="184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0</v>
      </c>
      <c r="V246" s="187">
        <f>U246*H246</f>
        <v>0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197</v>
      </c>
      <c r="AT246" s="189" t="s">
        <v>192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197</v>
      </c>
      <c r="BM246" s="189" t="s">
        <v>1337</v>
      </c>
    </row>
    <row r="247" spans="1:65" s="2" customFormat="1" ht="19.5">
      <c r="A247" s="35"/>
      <c r="B247" s="36"/>
      <c r="C247" s="37"/>
      <c r="D247" s="191" t="s">
        <v>199</v>
      </c>
      <c r="E247" s="37"/>
      <c r="F247" s="192" t="s">
        <v>1338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3" customFormat="1" ht="11.25">
      <c r="B248" s="198"/>
      <c r="C248" s="199"/>
      <c r="D248" s="191" t="s">
        <v>203</v>
      </c>
      <c r="E248" s="200" t="s">
        <v>20</v>
      </c>
      <c r="F248" s="201" t="s">
        <v>1236</v>
      </c>
      <c r="G248" s="199"/>
      <c r="H248" s="200" t="s">
        <v>20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203</v>
      </c>
      <c r="AU248" s="207" t="s">
        <v>84</v>
      </c>
      <c r="AV248" s="13" t="s">
        <v>82</v>
      </c>
      <c r="AW248" s="13" t="s">
        <v>5</v>
      </c>
      <c r="AX248" s="13" t="s">
        <v>74</v>
      </c>
      <c r="AY248" s="207" t="s">
        <v>189</v>
      </c>
    </row>
    <row r="249" spans="1:65" s="14" customFormat="1" ht="11.25">
      <c r="B249" s="208"/>
      <c r="C249" s="209"/>
      <c r="D249" s="191" t="s">
        <v>203</v>
      </c>
      <c r="E249" s="210" t="s">
        <v>20</v>
      </c>
      <c r="F249" s="211" t="s">
        <v>132</v>
      </c>
      <c r="G249" s="209"/>
      <c r="H249" s="212">
        <v>18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203</v>
      </c>
      <c r="AU249" s="218" t="s">
        <v>84</v>
      </c>
      <c r="AV249" s="14" t="s">
        <v>84</v>
      </c>
      <c r="AW249" s="14" t="s">
        <v>5</v>
      </c>
      <c r="AX249" s="14" t="s">
        <v>74</v>
      </c>
      <c r="AY249" s="218" t="s">
        <v>189</v>
      </c>
    </row>
    <row r="250" spans="1:65" s="15" customFormat="1" ht="11.25">
      <c r="B250" s="219"/>
      <c r="C250" s="220"/>
      <c r="D250" s="191" t="s">
        <v>203</v>
      </c>
      <c r="E250" s="221" t="s">
        <v>20</v>
      </c>
      <c r="F250" s="222" t="s">
        <v>210</v>
      </c>
      <c r="G250" s="220"/>
      <c r="H250" s="223">
        <v>18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203</v>
      </c>
      <c r="AU250" s="229" t="s">
        <v>84</v>
      </c>
      <c r="AV250" s="15" t="s">
        <v>197</v>
      </c>
      <c r="AW250" s="15" t="s">
        <v>5</v>
      </c>
      <c r="AX250" s="15" t="s">
        <v>82</v>
      </c>
      <c r="AY250" s="229" t="s">
        <v>189</v>
      </c>
    </row>
    <row r="251" spans="1:65" s="2" customFormat="1" ht="16.5" customHeight="1">
      <c r="A251" s="35"/>
      <c r="B251" s="36"/>
      <c r="C251" s="231" t="s">
        <v>374</v>
      </c>
      <c r="D251" s="231" t="s">
        <v>318</v>
      </c>
      <c r="E251" s="232" t="s">
        <v>1340</v>
      </c>
      <c r="F251" s="233" t="s">
        <v>1341</v>
      </c>
      <c r="G251" s="234" t="s">
        <v>305</v>
      </c>
      <c r="H251" s="235">
        <v>18</v>
      </c>
      <c r="I251" s="236"/>
      <c r="J251" s="237"/>
      <c r="K251" s="238">
        <f>ROUND(P251*H251,2)</f>
        <v>0</v>
      </c>
      <c r="L251" s="233" t="s">
        <v>20</v>
      </c>
      <c r="M251" s="239"/>
      <c r="N251" s="240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255</v>
      </c>
      <c r="AT251" s="189" t="s">
        <v>318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197</v>
      </c>
      <c r="BM251" s="189" t="s">
        <v>1342</v>
      </c>
    </row>
    <row r="252" spans="1:65" s="2" customFormat="1" ht="11.25">
      <c r="A252" s="35"/>
      <c r="B252" s="36"/>
      <c r="C252" s="37"/>
      <c r="D252" s="191" t="s">
        <v>199</v>
      </c>
      <c r="E252" s="37"/>
      <c r="F252" s="192" t="s">
        <v>1341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2" customFormat="1" ht="19.5">
      <c r="A253" s="35"/>
      <c r="B253" s="36"/>
      <c r="C253" s="37"/>
      <c r="D253" s="191" t="s">
        <v>569</v>
      </c>
      <c r="E253" s="37"/>
      <c r="F253" s="245" t="s">
        <v>1279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569</v>
      </c>
      <c r="AU253" s="18" t="s">
        <v>84</v>
      </c>
    </row>
    <row r="254" spans="1:65" s="13" customFormat="1" ht="11.25">
      <c r="B254" s="198"/>
      <c r="C254" s="199"/>
      <c r="D254" s="191" t="s">
        <v>203</v>
      </c>
      <c r="E254" s="200" t="s">
        <v>20</v>
      </c>
      <c r="F254" s="201" t="s">
        <v>1236</v>
      </c>
      <c r="G254" s="199"/>
      <c r="H254" s="200" t="s">
        <v>20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203</v>
      </c>
      <c r="AU254" s="207" t="s">
        <v>84</v>
      </c>
      <c r="AV254" s="13" t="s">
        <v>82</v>
      </c>
      <c r="AW254" s="13" t="s">
        <v>5</v>
      </c>
      <c r="AX254" s="13" t="s">
        <v>74</v>
      </c>
      <c r="AY254" s="207" t="s">
        <v>189</v>
      </c>
    </row>
    <row r="255" spans="1:65" s="14" customFormat="1" ht="11.25">
      <c r="B255" s="208"/>
      <c r="C255" s="209"/>
      <c r="D255" s="191" t="s">
        <v>203</v>
      </c>
      <c r="E255" s="210" t="s">
        <v>20</v>
      </c>
      <c r="F255" s="211" t="s">
        <v>132</v>
      </c>
      <c r="G255" s="209"/>
      <c r="H255" s="212">
        <v>18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203</v>
      </c>
      <c r="AU255" s="218" t="s">
        <v>84</v>
      </c>
      <c r="AV255" s="14" t="s">
        <v>84</v>
      </c>
      <c r="AW255" s="14" t="s">
        <v>5</v>
      </c>
      <c r="AX255" s="14" t="s">
        <v>74</v>
      </c>
      <c r="AY255" s="218" t="s">
        <v>189</v>
      </c>
    </row>
    <row r="256" spans="1:65" s="15" customFormat="1" ht="11.25">
      <c r="B256" s="219"/>
      <c r="C256" s="220"/>
      <c r="D256" s="191" t="s">
        <v>203</v>
      </c>
      <c r="E256" s="221" t="s">
        <v>20</v>
      </c>
      <c r="F256" s="222" t="s">
        <v>210</v>
      </c>
      <c r="G256" s="220"/>
      <c r="H256" s="223">
        <v>18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203</v>
      </c>
      <c r="AU256" s="229" t="s">
        <v>84</v>
      </c>
      <c r="AV256" s="15" t="s">
        <v>197</v>
      </c>
      <c r="AW256" s="15" t="s">
        <v>5</v>
      </c>
      <c r="AX256" s="15" t="s">
        <v>82</v>
      </c>
      <c r="AY256" s="229" t="s">
        <v>189</v>
      </c>
    </row>
    <row r="257" spans="1:65" s="2" customFormat="1" ht="16.5" customHeight="1">
      <c r="A257" s="35"/>
      <c r="B257" s="36"/>
      <c r="C257" s="177" t="s">
        <v>382</v>
      </c>
      <c r="D257" s="177" t="s">
        <v>192</v>
      </c>
      <c r="E257" s="178" t="s">
        <v>1343</v>
      </c>
      <c r="F257" s="179" t="s">
        <v>1344</v>
      </c>
      <c r="G257" s="180" t="s">
        <v>305</v>
      </c>
      <c r="H257" s="181">
        <v>10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1345</v>
      </c>
    </row>
    <row r="258" spans="1:65" s="2" customFormat="1" ht="19.5">
      <c r="A258" s="35"/>
      <c r="B258" s="36"/>
      <c r="C258" s="37"/>
      <c r="D258" s="191" t="s">
        <v>199</v>
      </c>
      <c r="E258" s="37"/>
      <c r="F258" s="192" t="s">
        <v>1346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109</v>
      </c>
      <c r="G260" s="209"/>
      <c r="H260" s="212">
        <v>10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10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16.5" customHeight="1">
      <c r="A262" s="35"/>
      <c r="B262" s="36"/>
      <c r="C262" s="231" t="s">
        <v>388</v>
      </c>
      <c r="D262" s="231" t="s">
        <v>318</v>
      </c>
      <c r="E262" s="232" t="s">
        <v>1348</v>
      </c>
      <c r="F262" s="233" t="s">
        <v>1349</v>
      </c>
      <c r="G262" s="234" t="s">
        <v>305</v>
      </c>
      <c r="H262" s="235">
        <v>10</v>
      </c>
      <c r="I262" s="236"/>
      <c r="J262" s="237"/>
      <c r="K262" s="238">
        <f>ROUND(P262*H262,2)</f>
        <v>0</v>
      </c>
      <c r="L262" s="233" t="s">
        <v>20</v>
      </c>
      <c r="M262" s="239"/>
      <c r="N262" s="240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255</v>
      </c>
      <c r="AT262" s="189" t="s">
        <v>318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1350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1349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9.5">
      <c r="A264" s="35"/>
      <c r="B264" s="36"/>
      <c r="C264" s="37"/>
      <c r="D264" s="191" t="s">
        <v>569</v>
      </c>
      <c r="E264" s="37"/>
      <c r="F264" s="245" t="s">
        <v>1279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569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109</v>
      </c>
      <c r="G266" s="209"/>
      <c r="H266" s="212">
        <v>10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10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394</v>
      </c>
      <c r="D268" s="231" t="s">
        <v>318</v>
      </c>
      <c r="E268" s="232" t="s">
        <v>1351</v>
      </c>
      <c r="F268" s="233" t="s">
        <v>1352</v>
      </c>
      <c r="G268" s="234" t="s">
        <v>1353</v>
      </c>
      <c r="H268" s="235">
        <v>1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1354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1352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1279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82</v>
      </c>
      <c r="G272" s="209"/>
      <c r="H272" s="212">
        <v>1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1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16.5" customHeight="1">
      <c r="A274" s="35"/>
      <c r="B274" s="36"/>
      <c r="C274" s="177" t="s">
        <v>321</v>
      </c>
      <c r="D274" s="177" t="s">
        <v>192</v>
      </c>
      <c r="E274" s="178" t="s">
        <v>1355</v>
      </c>
      <c r="F274" s="179" t="s">
        <v>1359</v>
      </c>
      <c r="G274" s="180" t="s">
        <v>1357</v>
      </c>
      <c r="H274" s="181">
        <v>5</v>
      </c>
      <c r="I274" s="182"/>
      <c r="J274" s="182"/>
      <c r="K274" s="183">
        <f>ROUND(P274*H274,2)</f>
        <v>0</v>
      </c>
      <c r="L274" s="179" t="s">
        <v>20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1358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1359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6.5" customHeight="1">
      <c r="A276" s="35"/>
      <c r="B276" s="36"/>
      <c r="C276" s="177" t="s">
        <v>405</v>
      </c>
      <c r="D276" s="177" t="s">
        <v>192</v>
      </c>
      <c r="E276" s="178" t="s">
        <v>1361</v>
      </c>
      <c r="F276" s="179" t="s">
        <v>1362</v>
      </c>
      <c r="G276" s="180" t="s">
        <v>1357</v>
      </c>
      <c r="H276" s="181">
        <v>16</v>
      </c>
      <c r="I276" s="182"/>
      <c r="J276" s="182"/>
      <c r="K276" s="183">
        <f>ROUND(P276*H276,2)</f>
        <v>0</v>
      </c>
      <c r="L276" s="179" t="s">
        <v>20</v>
      </c>
      <c r="M276" s="40"/>
      <c r="N276" s="184" t="s">
        <v>20</v>
      </c>
      <c r="O276" s="185" t="s">
        <v>43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197</v>
      </c>
      <c r="AT276" s="189" t="s">
        <v>192</v>
      </c>
      <c r="AU276" s="189" t="s">
        <v>84</v>
      </c>
      <c r="AY276" s="18" t="s">
        <v>189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82</v>
      </c>
      <c r="BK276" s="190">
        <f>ROUND(P276*H276,2)</f>
        <v>0</v>
      </c>
      <c r="BL276" s="18" t="s">
        <v>197</v>
      </c>
      <c r="BM276" s="189" t="s">
        <v>1363</v>
      </c>
    </row>
    <row r="277" spans="1:65" s="2" customFormat="1" ht="11.25">
      <c r="A277" s="35"/>
      <c r="B277" s="36"/>
      <c r="C277" s="37"/>
      <c r="D277" s="191" t="s">
        <v>199</v>
      </c>
      <c r="E277" s="37"/>
      <c r="F277" s="192" t="s">
        <v>1362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199</v>
      </c>
      <c r="AU277" s="18" t="s">
        <v>84</v>
      </c>
    </row>
    <row r="278" spans="1:65" s="2" customFormat="1" ht="16.5" customHeight="1">
      <c r="A278" s="35"/>
      <c r="B278" s="36"/>
      <c r="C278" s="231" t="s">
        <v>411</v>
      </c>
      <c r="D278" s="231" t="s">
        <v>318</v>
      </c>
      <c r="E278" s="232" t="s">
        <v>1364</v>
      </c>
      <c r="F278" s="233" t="s">
        <v>1365</v>
      </c>
      <c r="G278" s="234" t="s">
        <v>1353</v>
      </c>
      <c r="H278" s="235">
        <v>1</v>
      </c>
      <c r="I278" s="236"/>
      <c r="J278" s="237"/>
      <c r="K278" s="238">
        <f>ROUND(P278*H278,2)</f>
        <v>0</v>
      </c>
      <c r="L278" s="233" t="s">
        <v>20</v>
      </c>
      <c r="M278" s="239"/>
      <c r="N278" s="240" t="s">
        <v>20</v>
      </c>
      <c r="O278" s="185" t="s">
        <v>43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65"/>
      <c r="T278" s="187">
        <f>S278*H278</f>
        <v>0</v>
      </c>
      <c r="U278" s="187">
        <v>0</v>
      </c>
      <c r="V278" s="187">
        <f>U278*H278</f>
        <v>0</v>
      </c>
      <c r="W278" s="187">
        <v>0</v>
      </c>
      <c r="X278" s="188">
        <f>W278*H278</f>
        <v>0</v>
      </c>
      <c r="Y278" s="35"/>
      <c r="Z278" s="35"/>
      <c r="AA278" s="35"/>
      <c r="AB278" s="35"/>
      <c r="AC278" s="35"/>
      <c r="AD278" s="35"/>
      <c r="AE278" s="35"/>
      <c r="AR278" s="189" t="s">
        <v>255</v>
      </c>
      <c r="AT278" s="189" t="s">
        <v>318</v>
      </c>
      <c r="AU278" s="189" t="s">
        <v>84</v>
      </c>
      <c r="AY278" s="18" t="s">
        <v>189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8" t="s">
        <v>82</v>
      </c>
      <c r="BK278" s="190">
        <f>ROUND(P278*H278,2)</f>
        <v>0</v>
      </c>
      <c r="BL278" s="18" t="s">
        <v>197</v>
      </c>
      <c r="BM278" s="189" t="s">
        <v>1366</v>
      </c>
    </row>
    <row r="279" spans="1:65" s="2" customFormat="1" ht="11.25">
      <c r="A279" s="35"/>
      <c r="B279" s="36"/>
      <c r="C279" s="37"/>
      <c r="D279" s="191" t="s">
        <v>199</v>
      </c>
      <c r="E279" s="37"/>
      <c r="F279" s="192" t="s">
        <v>1365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199</v>
      </c>
      <c r="AU279" s="18" t="s">
        <v>84</v>
      </c>
    </row>
    <row r="280" spans="1:65" s="12" customFormat="1" ht="22.9" customHeight="1">
      <c r="B280" s="160"/>
      <c r="C280" s="161"/>
      <c r="D280" s="162" t="s">
        <v>73</v>
      </c>
      <c r="E280" s="175" t="s">
        <v>1367</v>
      </c>
      <c r="F280" s="175" t="s">
        <v>1368</v>
      </c>
      <c r="G280" s="161"/>
      <c r="H280" s="161"/>
      <c r="I280" s="164"/>
      <c r="J280" s="164"/>
      <c r="K280" s="176">
        <f>BK280</f>
        <v>0</v>
      </c>
      <c r="L280" s="161"/>
      <c r="M280" s="166"/>
      <c r="N280" s="167"/>
      <c r="O280" s="168"/>
      <c r="P280" s="168"/>
      <c r="Q280" s="169">
        <f>SUM(Q281:Q357)</f>
        <v>0</v>
      </c>
      <c r="R280" s="169">
        <f>SUM(R281:R357)</f>
        <v>0</v>
      </c>
      <c r="S280" s="168"/>
      <c r="T280" s="170">
        <f>SUM(T281:T357)</f>
        <v>0</v>
      </c>
      <c r="U280" s="168"/>
      <c r="V280" s="170">
        <f>SUM(V281:V357)</f>
        <v>0</v>
      </c>
      <c r="W280" s="168"/>
      <c r="X280" s="171">
        <f>SUM(X281:X357)</f>
        <v>0</v>
      </c>
      <c r="AR280" s="172" t="s">
        <v>82</v>
      </c>
      <c r="AT280" s="173" t="s">
        <v>73</v>
      </c>
      <c r="AU280" s="173" t="s">
        <v>82</v>
      </c>
      <c r="AY280" s="172" t="s">
        <v>189</v>
      </c>
      <c r="BK280" s="174">
        <f>SUM(BK281:BK357)</f>
        <v>0</v>
      </c>
    </row>
    <row r="281" spans="1:65" s="2" customFormat="1" ht="16.5" customHeight="1">
      <c r="A281" s="35"/>
      <c r="B281" s="36"/>
      <c r="C281" s="231" t="s">
        <v>417</v>
      </c>
      <c r="D281" s="231" t="s">
        <v>318</v>
      </c>
      <c r="E281" s="232" t="s">
        <v>1369</v>
      </c>
      <c r="F281" s="233" t="s">
        <v>1370</v>
      </c>
      <c r="G281" s="234" t="s">
        <v>305</v>
      </c>
      <c r="H281" s="235">
        <v>1</v>
      </c>
      <c r="I281" s="236"/>
      <c r="J281" s="237"/>
      <c r="K281" s="238">
        <f>ROUND(P281*H281,2)</f>
        <v>0</v>
      </c>
      <c r="L281" s="233" t="s">
        <v>20</v>
      </c>
      <c r="M281" s="239"/>
      <c r="N281" s="240" t="s">
        <v>20</v>
      </c>
      <c r="O281" s="185" t="s">
        <v>43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255</v>
      </c>
      <c r="AT281" s="189" t="s">
        <v>318</v>
      </c>
      <c r="AU281" s="189" t="s">
        <v>84</v>
      </c>
      <c r="AY281" s="18" t="s">
        <v>189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82</v>
      </c>
      <c r="BK281" s="190">
        <f>ROUND(P281*H281,2)</f>
        <v>0</v>
      </c>
      <c r="BL281" s="18" t="s">
        <v>197</v>
      </c>
      <c r="BM281" s="189" t="s">
        <v>1371</v>
      </c>
    </row>
    <row r="282" spans="1:65" s="2" customFormat="1" ht="11.25">
      <c r="A282" s="35"/>
      <c r="B282" s="36"/>
      <c r="C282" s="37"/>
      <c r="D282" s="191" t="s">
        <v>199</v>
      </c>
      <c r="E282" s="37"/>
      <c r="F282" s="192" t="s">
        <v>1370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199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82</v>
      </c>
      <c r="G284" s="209"/>
      <c r="H284" s="212">
        <v>1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1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24.2" customHeight="1">
      <c r="A286" s="35"/>
      <c r="B286" s="36"/>
      <c r="C286" s="177" t="s">
        <v>423</v>
      </c>
      <c r="D286" s="177" t="s">
        <v>192</v>
      </c>
      <c r="E286" s="178" t="s">
        <v>1372</v>
      </c>
      <c r="F286" s="179" t="s">
        <v>1373</v>
      </c>
      <c r="G286" s="180" t="s">
        <v>357</v>
      </c>
      <c r="H286" s="181">
        <v>54</v>
      </c>
      <c r="I286" s="182"/>
      <c r="J286" s="182"/>
      <c r="K286" s="183">
        <f>ROUND(P286*H286,2)</f>
        <v>0</v>
      </c>
      <c r="L286" s="179" t="s">
        <v>1239</v>
      </c>
      <c r="M286" s="40"/>
      <c r="N286" s="184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197</v>
      </c>
      <c r="AT286" s="189" t="s">
        <v>192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1374</v>
      </c>
    </row>
    <row r="287" spans="1:65" s="2" customFormat="1" ht="19.5">
      <c r="A287" s="35"/>
      <c r="B287" s="36"/>
      <c r="C287" s="37"/>
      <c r="D287" s="191" t="s">
        <v>199</v>
      </c>
      <c r="E287" s="37"/>
      <c r="F287" s="192" t="s">
        <v>1375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1.25">
      <c r="A288" s="35"/>
      <c r="B288" s="36"/>
      <c r="C288" s="37"/>
      <c r="D288" s="196" t="s">
        <v>201</v>
      </c>
      <c r="E288" s="37"/>
      <c r="F288" s="197" t="s">
        <v>1376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201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2108</v>
      </c>
      <c r="G290" s="209"/>
      <c r="H290" s="212">
        <v>54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54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1.75" customHeight="1">
      <c r="A292" s="35"/>
      <c r="B292" s="36"/>
      <c r="C292" s="231" t="s">
        <v>431</v>
      </c>
      <c r="D292" s="231" t="s">
        <v>318</v>
      </c>
      <c r="E292" s="232" t="s">
        <v>1378</v>
      </c>
      <c r="F292" s="233" t="s">
        <v>1379</v>
      </c>
      <c r="G292" s="234" t="s">
        <v>357</v>
      </c>
      <c r="H292" s="235">
        <v>27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1380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1379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1246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368</v>
      </c>
      <c r="G296" s="209"/>
      <c r="H296" s="212">
        <v>27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27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439</v>
      </c>
      <c r="D298" s="231" t="s">
        <v>318</v>
      </c>
      <c r="E298" s="232" t="s">
        <v>1381</v>
      </c>
      <c r="F298" s="233" t="s">
        <v>1382</v>
      </c>
      <c r="G298" s="234" t="s">
        <v>357</v>
      </c>
      <c r="H298" s="235">
        <v>27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1383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1382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368</v>
      </c>
      <c r="G302" s="209"/>
      <c r="H302" s="212">
        <v>27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27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4.2" customHeight="1">
      <c r="A304" s="35"/>
      <c r="B304" s="36"/>
      <c r="C304" s="177" t="s">
        <v>445</v>
      </c>
      <c r="D304" s="177" t="s">
        <v>192</v>
      </c>
      <c r="E304" s="178" t="s">
        <v>1384</v>
      </c>
      <c r="F304" s="179" t="s">
        <v>1385</v>
      </c>
      <c r="G304" s="180" t="s">
        <v>357</v>
      </c>
      <c r="H304" s="181">
        <v>139</v>
      </c>
      <c r="I304" s="182"/>
      <c r="J304" s="182"/>
      <c r="K304" s="183">
        <f>ROUND(P304*H304,2)</f>
        <v>0</v>
      </c>
      <c r="L304" s="179" t="s">
        <v>1239</v>
      </c>
      <c r="M304" s="40"/>
      <c r="N304" s="184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197</v>
      </c>
      <c r="AT304" s="189" t="s">
        <v>192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1386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1387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1.25">
      <c r="A306" s="35"/>
      <c r="B306" s="36"/>
      <c r="C306" s="37"/>
      <c r="D306" s="196" t="s">
        <v>201</v>
      </c>
      <c r="E306" s="37"/>
      <c r="F306" s="197" t="s">
        <v>1388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201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2109</v>
      </c>
      <c r="G308" s="209"/>
      <c r="H308" s="212">
        <v>139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139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16.5" customHeight="1">
      <c r="A310" s="35"/>
      <c r="B310" s="36"/>
      <c r="C310" s="231" t="s">
        <v>451</v>
      </c>
      <c r="D310" s="231" t="s">
        <v>318</v>
      </c>
      <c r="E310" s="232" t="s">
        <v>1389</v>
      </c>
      <c r="F310" s="233" t="s">
        <v>1390</v>
      </c>
      <c r="G310" s="234" t="s">
        <v>357</v>
      </c>
      <c r="H310" s="235">
        <v>139</v>
      </c>
      <c r="I310" s="236"/>
      <c r="J310" s="237"/>
      <c r="K310" s="238">
        <f>ROUND(P310*H310,2)</f>
        <v>0</v>
      </c>
      <c r="L310" s="233" t="s">
        <v>20</v>
      </c>
      <c r="M310" s="239"/>
      <c r="N310" s="240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255</v>
      </c>
      <c r="AT310" s="189" t="s">
        <v>318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1391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1390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9.5">
      <c r="A312" s="35"/>
      <c r="B312" s="36"/>
      <c r="C312" s="37"/>
      <c r="D312" s="191" t="s">
        <v>569</v>
      </c>
      <c r="E312" s="37"/>
      <c r="F312" s="245" t="s">
        <v>1246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569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2109</v>
      </c>
      <c r="G314" s="209"/>
      <c r="H314" s="212">
        <v>139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139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459</v>
      </c>
      <c r="D316" s="177" t="s">
        <v>192</v>
      </c>
      <c r="E316" s="178" t="s">
        <v>1392</v>
      </c>
      <c r="F316" s="179" t="s">
        <v>1393</v>
      </c>
      <c r="G316" s="180" t="s">
        <v>305</v>
      </c>
      <c r="H316" s="181">
        <v>2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1394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1396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84</v>
      </c>
      <c r="G320" s="209"/>
      <c r="H320" s="212">
        <v>2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2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16.5" customHeight="1">
      <c r="A322" s="35"/>
      <c r="B322" s="36"/>
      <c r="C322" s="231" t="s">
        <v>463</v>
      </c>
      <c r="D322" s="231" t="s">
        <v>318</v>
      </c>
      <c r="E322" s="232" t="s">
        <v>1397</v>
      </c>
      <c r="F322" s="233" t="s">
        <v>1398</v>
      </c>
      <c r="G322" s="234" t="s">
        <v>305</v>
      </c>
      <c r="H322" s="235">
        <v>2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1399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1398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1279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467</v>
      </c>
      <c r="D328" s="231" t="s">
        <v>318</v>
      </c>
      <c r="E328" s="232" t="s">
        <v>1400</v>
      </c>
      <c r="F328" s="233" t="s">
        <v>1401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1402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1401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474</v>
      </c>
      <c r="D334" s="231" t="s">
        <v>318</v>
      </c>
      <c r="E334" s="232" t="s">
        <v>1403</v>
      </c>
      <c r="F334" s="233" t="s">
        <v>1404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1405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1404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4.2" customHeight="1">
      <c r="A340" s="35"/>
      <c r="B340" s="36"/>
      <c r="C340" s="177" t="s">
        <v>486</v>
      </c>
      <c r="D340" s="177" t="s">
        <v>192</v>
      </c>
      <c r="E340" s="178" t="s">
        <v>1406</v>
      </c>
      <c r="F340" s="179" t="s">
        <v>1407</v>
      </c>
      <c r="G340" s="180" t="s">
        <v>305</v>
      </c>
      <c r="H340" s="181">
        <v>4</v>
      </c>
      <c r="I340" s="182"/>
      <c r="J340" s="182"/>
      <c r="K340" s="183">
        <f>ROUND(P340*H340,2)</f>
        <v>0</v>
      </c>
      <c r="L340" s="179" t="s">
        <v>1239</v>
      </c>
      <c r="M340" s="40"/>
      <c r="N340" s="184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197</v>
      </c>
      <c r="AT340" s="189" t="s">
        <v>192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2110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1409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1.25">
      <c r="A342" s="35"/>
      <c r="B342" s="36"/>
      <c r="C342" s="37"/>
      <c r="D342" s="196" t="s">
        <v>201</v>
      </c>
      <c r="E342" s="37"/>
      <c r="F342" s="197" t="s">
        <v>1410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201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197</v>
      </c>
      <c r="G344" s="209"/>
      <c r="H344" s="212">
        <v>4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4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16.5" customHeight="1">
      <c r="A346" s="35"/>
      <c r="B346" s="36"/>
      <c r="C346" s="231" t="s">
        <v>496</v>
      </c>
      <c r="D346" s="231" t="s">
        <v>318</v>
      </c>
      <c r="E346" s="232" t="s">
        <v>1411</v>
      </c>
      <c r="F346" s="233" t="s">
        <v>1412</v>
      </c>
      <c r="G346" s="234" t="s">
        <v>305</v>
      </c>
      <c r="H346" s="235">
        <v>4</v>
      </c>
      <c r="I346" s="236"/>
      <c r="J346" s="237"/>
      <c r="K346" s="238">
        <f>ROUND(P346*H346,2)</f>
        <v>0</v>
      </c>
      <c r="L346" s="233" t="s">
        <v>20</v>
      </c>
      <c r="M346" s="239"/>
      <c r="N346" s="240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255</v>
      </c>
      <c r="AT346" s="189" t="s">
        <v>318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1413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1412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9.5">
      <c r="A348" s="35"/>
      <c r="B348" s="36"/>
      <c r="C348" s="37"/>
      <c r="D348" s="191" t="s">
        <v>569</v>
      </c>
      <c r="E348" s="37"/>
      <c r="F348" s="245" t="s">
        <v>1279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569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197</v>
      </c>
      <c r="G350" s="209"/>
      <c r="H350" s="212">
        <v>4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4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24.2" customHeight="1">
      <c r="A352" s="35"/>
      <c r="B352" s="36"/>
      <c r="C352" s="231" t="s">
        <v>504</v>
      </c>
      <c r="D352" s="231" t="s">
        <v>318</v>
      </c>
      <c r="E352" s="232" t="s">
        <v>1414</v>
      </c>
      <c r="F352" s="233" t="s">
        <v>1415</v>
      </c>
      <c r="G352" s="234" t="s">
        <v>1353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1416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1415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1417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12" customFormat="1" ht="22.9" customHeight="1">
      <c r="B358" s="160"/>
      <c r="C358" s="161"/>
      <c r="D358" s="162" t="s">
        <v>73</v>
      </c>
      <c r="E358" s="175" t="s">
        <v>1418</v>
      </c>
      <c r="F358" s="175" t="s">
        <v>1419</v>
      </c>
      <c r="G358" s="161"/>
      <c r="H358" s="161"/>
      <c r="I358" s="164"/>
      <c r="J358" s="164"/>
      <c r="K358" s="176">
        <f>BK358</f>
        <v>0</v>
      </c>
      <c r="L358" s="161"/>
      <c r="M358" s="166"/>
      <c r="N358" s="167"/>
      <c r="O358" s="168"/>
      <c r="P358" s="168"/>
      <c r="Q358" s="169">
        <f>Q359</f>
        <v>0</v>
      </c>
      <c r="R358" s="169">
        <f>R359</f>
        <v>0</v>
      </c>
      <c r="S358" s="168"/>
      <c r="T358" s="170">
        <f>T359</f>
        <v>0</v>
      </c>
      <c r="U358" s="168"/>
      <c r="V358" s="170">
        <f>V359</f>
        <v>0</v>
      </c>
      <c r="W358" s="168"/>
      <c r="X358" s="171">
        <f>X359</f>
        <v>0</v>
      </c>
      <c r="AR358" s="172" t="s">
        <v>233</v>
      </c>
      <c r="AT358" s="173" t="s">
        <v>73</v>
      </c>
      <c r="AU358" s="173" t="s">
        <v>82</v>
      </c>
      <c r="AY358" s="172" t="s">
        <v>189</v>
      </c>
      <c r="BK358" s="174">
        <f>BK359</f>
        <v>0</v>
      </c>
    </row>
    <row r="359" spans="1:65" s="12" customFormat="1" ht="20.85" customHeight="1">
      <c r="B359" s="160"/>
      <c r="C359" s="161"/>
      <c r="D359" s="162" t="s">
        <v>73</v>
      </c>
      <c r="E359" s="175" t="s">
        <v>539</v>
      </c>
      <c r="F359" s="175" t="s">
        <v>540</v>
      </c>
      <c r="G359" s="161"/>
      <c r="H359" s="161"/>
      <c r="I359" s="164"/>
      <c r="J359" s="164"/>
      <c r="K359" s="176">
        <f>BK359</f>
        <v>0</v>
      </c>
      <c r="L359" s="161"/>
      <c r="M359" s="166"/>
      <c r="N359" s="167"/>
      <c r="O359" s="168"/>
      <c r="P359" s="168"/>
      <c r="Q359" s="169">
        <f>SUM(Q360:Q366)</f>
        <v>0</v>
      </c>
      <c r="R359" s="169">
        <f>SUM(R360:R366)</f>
        <v>0</v>
      </c>
      <c r="S359" s="168"/>
      <c r="T359" s="170">
        <f>SUM(T360:T366)</f>
        <v>0</v>
      </c>
      <c r="U359" s="168"/>
      <c r="V359" s="170">
        <f>SUM(V360:V366)</f>
        <v>0</v>
      </c>
      <c r="W359" s="168"/>
      <c r="X359" s="171">
        <f>SUM(X360:X366)</f>
        <v>0</v>
      </c>
      <c r="AR359" s="172" t="s">
        <v>233</v>
      </c>
      <c r="AT359" s="173" t="s">
        <v>73</v>
      </c>
      <c r="AU359" s="173" t="s">
        <v>84</v>
      </c>
      <c r="AY359" s="172" t="s">
        <v>189</v>
      </c>
      <c r="BK359" s="174">
        <f>SUM(BK360:BK366)</f>
        <v>0</v>
      </c>
    </row>
    <row r="360" spans="1:65" s="2" customFormat="1" ht="24.2" customHeight="1">
      <c r="A360" s="35"/>
      <c r="B360" s="36"/>
      <c r="C360" s="177" t="s">
        <v>509</v>
      </c>
      <c r="D360" s="177" t="s">
        <v>192</v>
      </c>
      <c r="E360" s="178" t="s">
        <v>1420</v>
      </c>
      <c r="F360" s="179" t="s">
        <v>1421</v>
      </c>
      <c r="G360" s="180" t="s">
        <v>305</v>
      </c>
      <c r="H360" s="181">
        <v>1</v>
      </c>
      <c r="I360" s="182"/>
      <c r="J360" s="182"/>
      <c r="K360" s="183">
        <f>ROUND(P360*H360,2)</f>
        <v>0</v>
      </c>
      <c r="L360" s="179" t="s">
        <v>1239</v>
      </c>
      <c r="M360" s="40"/>
      <c r="N360" s="184" t="s">
        <v>20</v>
      </c>
      <c r="O360" s="185" t="s">
        <v>43</v>
      </c>
      <c r="P360" s="186">
        <f>I360+J360</f>
        <v>0</v>
      </c>
      <c r="Q360" s="186">
        <f>ROUND(I360*H360,2)</f>
        <v>0</v>
      </c>
      <c r="R360" s="186">
        <f>ROUND(J360*H360,2)</f>
        <v>0</v>
      </c>
      <c r="S360" s="65"/>
      <c r="T360" s="187">
        <f>S360*H360</f>
        <v>0</v>
      </c>
      <c r="U360" s="187">
        <v>0</v>
      </c>
      <c r="V360" s="187">
        <f>U360*H360</f>
        <v>0</v>
      </c>
      <c r="W360" s="187">
        <v>0</v>
      </c>
      <c r="X360" s="188">
        <f>W360*H360</f>
        <v>0</v>
      </c>
      <c r="Y360" s="35"/>
      <c r="Z360" s="35"/>
      <c r="AA360" s="35"/>
      <c r="AB360" s="35"/>
      <c r="AC360" s="35"/>
      <c r="AD360" s="35"/>
      <c r="AE360" s="35"/>
      <c r="AR360" s="189" t="s">
        <v>197</v>
      </c>
      <c r="AT360" s="189" t="s">
        <v>192</v>
      </c>
      <c r="AU360" s="189" t="s">
        <v>222</v>
      </c>
      <c r="AY360" s="18" t="s">
        <v>189</v>
      </c>
      <c r="BE360" s="190">
        <f>IF(O360="základní",K360,0)</f>
        <v>0</v>
      </c>
      <c r="BF360" s="190">
        <f>IF(O360="snížená",K360,0)</f>
        <v>0</v>
      </c>
      <c r="BG360" s="190">
        <f>IF(O360="zákl. přenesená",K360,0)</f>
        <v>0</v>
      </c>
      <c r="BH360" s="190">
        <f>IF(O360="sníž. přenesená",K360,0)</f>
        <v>0</v>
      </c>
      <c r="BI360" s="190">
        <f>IF(O360="nulová",K360,0)</f>
        <v>0</v>
      </c>
      <c r="BJ360" s="18" t="s">
        <v>82</v>
      </c>
      <c r="BK360" s="190">
        <f>ROUND(P360*H360,2)</f>
        <v>0</v>
      </c>
      <c r="BL360" s="18" t="s">
        <v>197</v>
      </c>
      <c r="BM360" s="189" t="s">
        <v>2111</v>
      </c>
    </row>
    <row r="361" spans="1:65" s="2" customFormat="1" ht="19.5">
      <c r="A361" s="35"/>
      <c r="B361" s="36"/>
      <c r="C361" s="37"/>
      <c r="D361" s="191" t="s">
        <v>199</v>
      </c>
      <c r="E361" s="37"/>
      <c r="F361" s="192" t="s">
        <v>1423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199</v>
      </c>
      <c r="AU361" s="18" t="s">
        <v>222</v>
      </c>
    </row>
    <row r="362" spans="1:65" s="2" customFormat="1" ht="11.25">
      <c r="A362" s="35"/>
      <c r="B362" s="36"/>
      <c r="C362" s="37"/>
      <c r="D362" s="196" t="s">
        <v>201</v>
      </c>
      <c r="E362" s="37"/>
      <c r="F362" s="197" t="s">
        <v>1424</v>
      </c>
      <c r="G362" s="37"/>
      <c r="H362" s="37"/>
      <c r="I362" s="193"/>
      <c r="J362" s="193"/>
      <c r="K362" s="37"/>
      <c r="L362" s="37"/>
      <c r="M362" s="40"/>
      <c r="N362" s="194"/>
      <c r="O362" s="195"/>
      <c r="P362" s="65"/>
      <c r="Q362" s="65"/>
      <c r="R362" s="65"/>
      <c r="S362" s="65"/>
      <c r="T362" s="65"/>
      <c r="U362" s="65"/>
      <c r="V362" s="65"/>
      <c r="W362" s="65"/>
      <c r="X362" s="66"/>
      <c r="Y362" s="35"/>
      <c r="Z362" s="35"/>
      <c r="AA362" s="35"/>
      <c r="AB362" s="35"/>
      <c r="AC362" s="35"/>
      <c r="AD362" s="35"/>
      <c r="AE362" s="35"/>
      <c r="AT362" s="18" t="s">
        <v>201</v>
      </c>
      <c r="AU362" s="18" t="s">
        <v>222</v>
      </c>
    </row>
    <row r="363" spans="1:65" s="2" customFormat="1" ht="16.5" customHeight="1">
      <c r="A363" s="35"/>
      <c r="B363" s="36"/>
      <c r="C363" s="177" t="s">
        <v>516</v>
      </c>
      <c r="D363" s="177" t="s">
        <v>192</v>
      </c>
      <c r="E363" s="178" t="s">
        <v>1425</v>
      </c>
      <c r="F363" s="179" t="s">
        <v>1426</v>
      </c>
      <c r="G363" s="180" t="s">
        <v>1353</v>
      </c>
      <c r="H363" s="181">
        <v>1</v>
      </c>
      <c r="I363" s="182"/>
      <c r="J363" s="182"/>
      <c r="K363" s="183">
        <f>ROUND(P363*H363,2)</f>
        <v>0</v>
      </c>
      <c r="L363" s="179" t="s">
        <v>20</v>
      </c>
      <c r="M363" s="40"/>
      <c r="N363" s="184" t="s">
        <v>20</v>
      </c>
      <c r="O363" s="185" t="s">
        <v>43</v>
      </c>
      <c r="P363" s="186">
        <f>I363+J363</f>
        <v>0</v>
      </c>
      <c r="Q363" s="186">
        <f>ROUND(I363*H363,2)</f>
        <v>0</v>
      </c>
      <c r="R363" s="186">
        <f>ROUND(J363*H363,2)</f>
        <v>0</v>
      </c>
      <c r="S363" s="65"/>
      <c r="T363" s="187">
        <f>S363*H363</f>
        <v>0</v>
      </c>
      <c r="U363" s="187">
        <v>0</v>
      </c>
      <c r="V363" s="187">
        <f>U363*H363</f>
        <v>0</v>
      </c>
      <c r="W363" s="187">
        <v>0</v>
      </c>
      <c r="X363" s="188">
        <f>W363*H363</f>
        <v>0</v>
      </c>
      <c r="Y363" s="35"/>
      <c r="Z363" s="35"/>
      <c r="AA363" s="35"/>
      <c r="AB363" s="35"/>
      <c r="AC363" s="35"/>
      <c r="AD363" s="35"/>
      <c r="AE363" s="35"/>
      <c r="AR363" s="189" t="s">
        <v>197</v>
      </c>
      <c r="AT363" s="189" t="s">
        <v>192</v>
      </c>
      <c r="AU363" s="189" t="s">
        <v>222</v>
      </c>
      <c r="AY363" s="18" t="s">
        <v>189</v>
      </c>
      <c r="BE363" s="190">
        <f>IF(O363="základní",K363,0)</f>
        <v>0</v>
      </c>
      <c r="BF363" s="190">
        <f>IF(O363="snížená",K363,0)</f>
        <v>0</v>
      </c>
      <c r="BG363" s="190">
        <f>IF(O363="zákl. přenesená",K363,0)</f>
        <v>0</v>
      </c>
      <c r="BH363" s="190">
        <f>IF(O363="sníž. přenesená",K363,0)</f>
        <v>0</v>
      </c>
      <c r="BI363" s="190">
        <f>IF(O363="nulová",K363,0)</f>
        <v>0</v>
      </c>
      <c r="BJ363" s="18" t="s">
        <v>82</v>
      </c>
      <c r="BK363" s="190">
        <f>ROUND(P363*H363,2)</f>
        <v>0</v>
      </c>
      <c r="BL363" s="18" t="s">
        <v>197</v>
      </c>
      <c r="BM363" s="189" t="s">
        <v>1427</v>
      </c>
    </row>
    <row r="364" spans="1:65" s="2" customFormat="1" ht="11.25">
      <c r="A364" s="35"/>
      <c r="B364" s="36"/>
      <c r="C364" s="37"/>
      <c r="D364" s="191" t="s">
        <v>199</v>
      </c>
      <c r="E364" s="37"/>
      <c r="F364" s="192" t="s">
        <v>1426</v>
      </c>
      <c r="G364" s="37"/>
      <c r="H364" s="37"/>
      <c r="I364" s="193"/>
      <c r="J364" s="193"/>
      <c r="K364" s="37"/>
      <c r="L364" s="37"/>
      <c r="M364" s="40"/>
      <c r="N364" s="194"/>
      <c r="O364" s="195"/>
      <c r="P364" s="65"/>
      <c r="Q364" s="65"/>
      <c r="R364" s="65"/>
      <c r="S364" s="65"/>
      <c r="T364" s="65"/>
      <c r="U364" s="65"/>
      <c r="V364" s="65"/>
      <c r="W364" s="65"/>
      <c r="X364" s="66"/>
      <c r="Y364" s="35"/>
      <c r="Z364" s="35"/>
      <c r="AA364" s="35"/>
      <c r="AB364" s="35"/>
      <c r="AC364" s="35"/>
      <c r="AD364" s="35"/>
      <c r="AE364" s="35"/>
      <c r="AT364" s="18" t="s">
        <v>199</v>
      </c>
      <c r="AU364" s="18" t="s">
        <v>222</v>
      </c>
    </row>
    <row r="365" spans="1:65" s="2" customFormat="1" ht="16.5" customHeight="1">
      <c r="A365" s="35"/>
      <c r="B365" s="36"/>
      <c r="C365" s="177" t="s">
        <v>521</v>
      </c>
      <c r="D365" s="177" t="s">
        <v>192</v>
      </c>
      <c r="E365" s="178" t="s">
        <v>1428</v>
      </c>
      <c r="F365" s="179" t="s">
        <v>1429</v>
      </c>
      <c r="G365" s="180" t="s">
        <v>297</v>
      </c>
      <c r="H365" s="230"/>
      <c r="I365" s="182"/>
      <c r="J365" s="182"/>
      <c r="K365" s="183">
        <f>ROUND(P365*H365,2)</f>
        <v>0</v>
      </c>
      <c r="L365" s="179" t="s">
        <v>20</v>
      </c>
      <c r="M365" s="40"/>
      <c r="N365" s="184" t="s">
        <v>20</v>
      </c>
      <c r="O365" s="185" t="s">
        <v>43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197</v>
      </c>
      <c r="AT365" s="189" t="s">
        <v>192</v>
      </c>
      <c r="AU365" s="189" t="s">
        <v>222</v>
      </c>
      <c r="AY365" s="18" t="s">
        <v>189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82</v>
      </c>
      <c r="BK365" s="190">
        <f>ROUND(P365*H365,2)</f>
        <v>0</v>
      </c>
      <c r="BL365" s="18" t="s">
        <v>197</v>
      </c>
      <c r="BM365" s="189" t="s">
        <v>1430</v>
      </c>
    </row>
    <row r="366" spans="1:65" s="2" customFormat="1" ht="11.25">
      <c r="A366" s="35"/>
      <c r="B366" s="36"/>
      <c r="C366" s="37"/>
      <c r="D366" s="191" t="s">
        <v>199</v>
      </c>
      <c r="E366" s="37"/>
      <c r="F366" s="192" t="s">
        <v>1429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199</v>
      </c>
      <c r="AU366" s="18" t="s">
        <v>222</v>
      </c>
    </row>
    <row r="367" spans="1:65" s="12" customFormat="1" ht="25.9" customHeight="1">
      <c r="B367" s="160"/>
      <c r="C367" s="161"/>
      <c r="D367" s="162" t="s">
        <v>73</v>
      </c>
      <c r="E367" s="163" t="s">
        <v>187</v>
      </c>
      <c r="F367" s="163" t="s">
        <v>188</v>
      </c>
      <c r="G367" s="161"/>
      <c r="H367" s="161"/>
      <c r="I367" s="164"/>
      <c r="J367" s="164"/>
      <c r="K367" s="165">
        <f>BK367</f>
        <v>0</v>
      </c>
      <c r="L367" s="161"/>
      <c r="M367" s="166"/>
      <c r="N367" s="167"/>
      <c r="O367" s="168"/>
      <c r="P367" s="168"/>
      <c r="Q367" s="169">
        <f>Q368+Q377</f>
        <v>0</v>
      </c>
      <c r="R367" s="169">
        <f>R368+R377</f>
        <v>0</v>
      </c>
      <c r="S367" s="168"/>
      <c r="T367" s="170">
        <f>T368+T377</f>
        <v>0</v>
      </c>
      <c r="U367" s="168"/>
      <c r="V367" s="170">
        <f>V368+V377</f>
        <v>3.0000000000000001E-5</v>
      </c>
      <c r="W367" s="168"/>
      <c r="X367" s="171">
        <f>X368+X377</f>
        <v>1.1999999999999999E-3</v>
      </c>
      <c r="AR367" s="172" t="s">
        <v>82</v>
      </c>
      <c r="AT367" s="173" t="s">
        <v>73</v>
      </c>
      <c r="AU367" s="173" t="s">
        <v>74</v>
      </c>
      <c r="AY367" s="172" t="s">
        <v>189</v>
      </c>
      <c r="BK367" s="174">
        <f>BK368+BK377</f>
        <v>0</v>
      </c>
    </row>
    <row r="368" spans="1:65" s="12" customFormat="1" ht="22.9" customHeight="1">
      <c r="B368" s="160"/>
      <c r="C368" s="161"/>
      <c r="D368" s="162" t="s">
        <v>73</v>
      </c>
      <c r="E368" s="175" t="s">
        <v>220</v>
      </c>
      <c r="F368" s="175" t="s">
        <v>221</v>
      </c>
      <c r="G368" s="161"/>
      <c r="H368" s="161"/>
      <c r="I368" s="164"/>
      <c r="J368" s="164"/>
      <c r="K368" s="176">
        <f>BK368</f>
        <v>0</v>
      </c>
      <c r="L368" s="161"/>
      <c r="M368" s="166"/>
      <c r="N368" s="167"/>
      <c r="O368" s="168"/>
      <c r="P368" s="168"/>
      <c r="Q368" s="169">
        <f>SUM(Q369:Q376)</f>
        <v>0</v>
      </c>
      <c r="R368" s="169">
        <f>SUM(R369:R376)</f>
        <v>0</v>
      </c>
      <c r="S368" s="168"/>
      <c r="T368" s="170">
        <f>SUM(T369:T376)</f>
        <v>0</v>
      </c>
      <c r="U368" s="168"/>
      <c r="V368" s="170">
        <f>SUM(V369:V376)</f>
        <v>3.0000000000000001E-5</v>
      </c>
      <c r="W368" s="168"/>
      <c r="X368" s="171">
        <f>SUM(X369:X376)</f>
        <v>1.1999999999999999E-3</v>
      </c>
      <c r="AR368" s="172" t="s">
        <v>82</v>
      </c>
      <c r="AT368" s="173" t="s">
        <v>73</v>
      </c>
      <c r="AU368" s="173" t="s">
        <v>82</v>
      </c>
      <c r="AY368" s="172" t="s">
        <v>189</v>
      </c>
      <c r="BK368" s="174">
        <f>SUM(BK369:BK376)</f>
        <v>0</v>
      </c>
    </row>
    <row r="369" spans="1:65" s="2" customFormat="1" ht="24.2" customHeight="1">
      <c r="A369" s="35"/>
      <c r="B369" s="36"/>
      <c r="C369" s="177" t="s">
        <v>527</v>
      </c>
      <c r="D369" s="177" t="s">
        <v>192</v>
      </c>
      <c r="E369" s="178" t="s">
        <v>1431</v>
      </c>
      <c r="F369" s="179" t="s">
        <v>1432</v>
      </c>
      <c r="G369" s="180" t="s">
        <v>357</v>
      </c>
      <c r="H369" s="181">
        <v>0.6</v>
      </c>
      <c r="I369" s="182"/>
      <c r="J369" s="182"/>
      <c r="K369" s="183">
        <f>ROUND(P369*H369,2)</f>
        <v>0</v>
      </c>
      <c r="L369" s="179" t="s">
        <v>196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2.0000000000000002E-5</v>
      </c>
      <c r="V369" s="187">
        <f>U369*H369</f>
        <v>1.2E-5</v>
      </c>
      <c r="W369" s="187">
        <v>1E-3</v>
      </c>
      <c r="X369" s="188">
        <f>W369*H369</f>
        <v>5.9999999999999995E-4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84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2112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1434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84</v>
      </c>
    </row>
    <row r="371" spans="1:65" s="2" customFormat="1" ht="11.25">
      <c r="A371" s="35"/>
      <c r="B371" s="36"/>
      <c r="C371" s="37"/>
      <c r="D371" s="196" t="s">
        <v>201</v>
      </c>
      <c r="E371" s="37"/>
      <c r="F371" s="197" t="s">
        <v>1435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201</v>
      </c>
      <c r="AU371" s="18" t="s">
        <v>84</v>
      </c>
    </row>
    <row r="372" spans="1:65" s="14" customFormat="1" ht="11.25">
      <c r="B372" s="208"/>
      <c r="C372" s="209"/>
      <c r="D372" s="191" t="s">
        <v>203</v>
      </c>
      <c r="E372" s="210" t="s">
        <v>20</v>
      </c>
      <c r="F372" s="211" t="s">
        <v>1436</v>
      </c>
      <c r="G372" s="209"/>
      <c r="H372" s="212">
        <v>0.6</v>
      </c>
      <c r="I372" s="213"/>
      <c r="J372" s="213"/>
      <c r="K372" s="209"/>
      <c r="L372" s="209"/>
      <c r="M372" s="214"/>
      <c r="N372" s="215"/>
      <c r="O372" s="216"/>
      <c r="P372" s="216"/>
      <c r="Q372" s="216"/>
      <c r="R372" s="216"/>
      <c r="S372" s="216"/>
      <c r="T372" s="216"/>
      <c r="U372" s="216"/>
      <c r="V372" s="216"/>
      <c r="W372" s="216"/>
      <c r="X372" s="217"/>
      <c r="AT372" s="218" t="s">
        <v>203</v>
      </c>
      <c r="AU372" s="218" t="s">
        <v>84</v>
      </c>
      <c r="AV372" s="14" t="s">
        <v>84</v>
      </c>
      <c r="AW372" s="14" t="s">
        <v>5</v>
      </c>
      <c r="AX372" s="14" t="s">
        <v>82</v>
      </c>
      <c r="AY372" s="218" t="s">
        <v>189</v>
      </c>
    </row>
    <row r="373" spans="1:65" s="2" customFormat="1" ht="24.2" customHeight="1">
      <c r="A373" s="35"/>
      <c r="B373" s="36"/>
      <c r="C373" s="177" t="s">
        <v>533</v>
      </c>
      <c r="D373" s="177" t="s">
        <v>192</v>
      </c>
      <c r="E373" s="178" t="s">
        <v>1442</v>
      </c>
      <c r="F373" s="179" t="s">
        <v>1443</v>
      </c>
      <c r="G373" s="180" t="s">
        <v>357</v>
      </c>
      <c r="H373" s="181">
        <v>0.3</v>
      </c>
      <c r="I373" s="182"/>
      <c r="J373" s="182"/>
      <c r="K373" s="183">
        <f>ROUND(P373*H373,2)</f>
        <v>0</v>
      </c>
      <c r="L373" s="179" t="s">
        <v>196</v>
      </c>
      <c r="M373" s="40"/>
      <c r="N373" s="184" t="s">
        <v>20</v>
      </c>
      <c r="O373" s="185" t="s">
        <v>43</v>
      </c>
      <c r="P373" s="186">
        <f>I373+J373</f>
        <v>0</v>
      </c>
      <c r="Q373" s="186">
        <f>ROUND(I373*H373,2)</f>
        <v>0</v>
      </c>
      <c r="R373" s="186">
        <f>ROUND(J373*H373,2)</f>
        <v>0</v>
      </c>
      <c r="S373" s="65"/>
      <c r="T373" s="187">
        <f>S373*H373</f>
        <v>0</v>
      </c>
      <c r="U373" s="187">
        <v>6.0000000000000002E-5</v>
      </c>
      <c r="V373" s="187">
        <f>U373*H373</f>
        <v>1.8E-5</v>
      </c>
      <c r="W373" s="187">
        <v>2E-3</v>
      </c>
      <c r="X373" s="188">
        <f>W373*H373</f>
        <v>5.9999999999999995E-4</v>
      </c>
      <c r="Y373" s="35"/>
      <c r="Z373" s="35"/>
      <c r="AA373" s="35"/>
      <c r="AB373" s="35"/>
      <c r="AC373" s="35"/>
      <c r="AD373" s="35"/>
      <c r="AE373" s="35"/>
      <c r="AR373" s="189" t="s">
        <v>197</v>
      </c>
      <c r="AT373" s="189" t="s">
        <v>192</v>
      </c>
      <c r="AU373" s="189" t="s">
        <v>84</v>
      </c>
      <c r="AY373" s="18" t="s">
        <v>189</v>
      </c>
      <c r="BE373" s="190">
        <f>IF(O373="základní",K373,0)</f>
        <v>0</v>
      </c>
      <c r="BF373" s="190">
        <f>IF(O373="snížená",K373,0)</f>
        <v>0</v>
      </c>
      <c r="BG373" s="190">
        <f>IF(O373="zákl. přenesená",K373,0)</f>
        <v>0</v>
      </c>
      <c r="BH373" s="190">
        <f>IF(O373="sníž. přenesená",K373,0)</f>
        <v>0</v>
      </c>
      <c r="BI373" s="190">
        <f>IF(O373="nulová",K373,0)</f>
        <v>0</v>
      </c>
      <c r="BJ373" s="18" t="s">
        <v>82</v>
      </c>
      <c r="BK373" s="190">
        <f>ROUND(P373*H373,2)</f>
        <v>0</v>
      </c>
      <c r="BL373" s="18" t="s">
        <v>197</v>
      </c>
      <c r="BM373" s="189" t="s">
        <v>2113</v>
      </c>
    </row>
    <row r="374" spans="1:65" s="2" customFormat="1" ht="11.25">
      <c r="A374" s="35"/>
      <c r="B374" s="36"/>
      <c r="C374" s="37"/>
      <c r="D374" s="191" t="s">
        <v>199</v>
      </c>
      <c r="E374" s="37"/>
      <c r="F374" s="192" t="s">
        <v>1445</v>
      </c>
      <c r="G374" s="37"/>
      <c r="H374" s="37"/>
      <c r="I374" s="193"/>
      <c r="J374" s="193"/>
      <c r="K374" s="37"/>
      <c r="L374" s="37"/>
      <c r="M374" s="40"/>
      <c r="N374" s="194"/>
      <c r="O374" s="195"/>
      <c r="P374" s="65"/>
      <c r="Q374" s="65"/>
      <c r="R374" s="65"/>
      <c r="S374" s="65"/>
      <c r="T374" s="65"/>
      <c r="U374" s="65"/>
      <c r="V374" s="65"/>
      <c r="W374" s="65"/>
      <c r="X374" s="66"/>
      <c r="Y374" s="35"/>
      <c r="Z374" s="35"/>
      <c r="AA374" s="35"/>
      <c r="AB374" s="35"/>
      <c r="AC374" s="35"/>
      <c r="AD374" s="35"/>
      <c r="AE374" s="35"/>
      <c r="AT374" s="18" t="s">
        <v>199</v>
      </c>
      <c r="AU374" s="18" t="s">
        <v>84</v>
      </c>
    </row>
    <row r="375" spans="1:65" s="2" customFormat="1" ht="11.25">
      <c r="A375" s="35"/>
      <c r="B375" s="36"/>
      <c r="C375" s="37"/>
      <c r="D375" s="196" t="s">
        <v>201</v>
      </c>
      <c r="E375" s="37"/>
      <c r="F375" s="197" t="s">
        <v>1446</v>
      </c>
      <c r="G375" s="37"/>
      <c r="H375" s="37"/>
      <c r="I375" s="193"/>
      <c r="J375" s="193"/>
      <c r="K375" s="37"/>
      <c r="L375" s="37"/>
      <c r="M375" s="40"/>
      <c r="N375" s="194"/>
      <c r="O375" s="195"/>
      <c r="P375" s="65"/>
      <c r="Q375" s="65"/>
      <c r="R375" s="65"/>
      <c r="S375" s="65"/>
      <c r="T375" s="65"/>
      <c r="U375" s="65"/>
      <c r="V375" s="65"/>
      <c r="W375" s="65"/>
      <c r="X375" s="66"/>
      <c r="Y375" s="35"/>
      <c r="Z375" s="35"/>
      <c r="AA375" s="35"/>
      <c r="AB375" s="35"/>
      <c r="AC375" s="35"/>
      <c r="AD375" s="35"/>
      <c r="AE375" s="35"/>
      <c r="AT375" s="18" t="s">
        <v>201</v>
      </c>
      <c r="AU375" s="18" t="s">
        <v>84</v>
      </c>
    </row>
    <row r="376" spans="1:65" s="14" customFormat="1" ht="11.25">
      <c r="B376" s="208"/>
      <c r="C376" s="209"/>
      <c r="D376" s="191" t="s">
        <v>203</v>
      </c>
      <c r="E376" s="210" t="s">
        <v>20</v>
      </c>
      <c r="F376" s="211" t="s">
        <v>1447</v>
      </c>
      <c r="G376" s="209"/>
      <c r="H376" s="212">
        <v>0.3</v>
      </c>
      <c r="I376" s="213"/>
      <c r="J376" s="213"/>
      <c r="K376" s="209"/>
      <c r="L376" s="209"/>
      <c r="M376" s="214"/>
      <c r="N376" s="215"/>
      <c r="O376" s="216"/>
      <c r="P376" s="216"/>
      <c r="Q376" s="216"/>
      <c r="R376" s="216"/>
      <c r="S376" s="216"/>
      <c r="T376" s="216"/>
      <c r="U376" s="216"/>
      <c r="V376" s="216"/>
      <c r="W376" s="216"/>
      <c r="X376" s="217"/>
      <c r="AT376" s="218" t="s">
        <v>203</v>
      </c>
      <c r="AU376" s="218" t="s">
        <v>84</v>
      </c>
      <c r="AV376" s="14" t="s">
        <v>84</v>
      </c>
      <c r="AW376" s="14" t="s">
        <v>5</v>
      </c>
      <c r="AX376" s="14" t="s">
        <v>82</v>
      </c>
      <c r="AY376" s="218" t="s">
        <v>189</v>
      </c>
    </row>
    <row r="377" spans="1:65" s="12" customFormat="1" ht="22.9" customHeight="1">
      <c r="B377" s="160"/>
      <c r="C377" s="161"/>
      <c r="D377" s="162" t="s">
        <v>73</v>
      </c>
      <c r="E377" s="175" t="s">
        <v>246</v>
      </c>
      <c r="F377" s="175" t="s">
        <v>247</v>
      </c>
      <c r="G377" s="161"/>
      <c r="H377" s="161"/>
      <c r="I377" s="164"/>
      <c r="J377" s="164"/>
      <c r="K377" s="176">
        <f>BK377</f>
        <v>0</v>
      </c>
      <c r="L377" s="161"/>
      <c r="M377" s="166"/>
      <c r="N377" s="167"/>
      <c r="O377" s="168"/>
      <c r="P377" s="168"/>
      <c r="Q377" s="169">
        <f>SUM(Q378:Q393)</f>
        <v>0</v>
      </c>
      <c r="R377" s="169">
        <f>SUM(R378:R393)</f>
        <v>0</v>
      </c>
      <c r="S377" s="168"/>
      <c r="T377" s="170">
        <f>SUM(T378:T393)</f>
        <v>0</v>
      </c>
      <c r="U377" s="168"/>
      <c r="V377" s="170">
        <f>SUM(V378:V393)</f>
        <v>0</v>
      </c>
      <c r="W377" s="168"/>
      <c r="X377" s="171">
        <f>SUM(X378:X393)</f>
        <v>0</v>
      </c>
      <c r="AR377" s="172" t="s">
        <v>82</v>
      </c>
      <c r="AT377" s="173" t="s">
        <v>73</v>
      </c>
      <c r="AU377" s="173" t="s">
        <v>82</v>
      </c>
      <c r="AY377" s="172" t="s">
        <v>189</v>
      </c>
      <c r="BK377" s="174">
        <f>SUM(BK378:BK393)</f>
        <v>0</v>
      </c>
    </row>
    <row r="378" spans="1:65" s="2" customFormat="1" ht="24.2" customHeight="1">
      <c r="A378" s="35"/>
      <c r="B378" s="36"/>
      <c r="C378" s="177" t="s">
        <v>543</v>
      </c>
      <c r="D378" s="177" t="s">
        <v>192</v>
      </c>
      <c r="E378" s="178" t="s">
        <v>249</v>
      </c>
      <c r="F378" s="179" t="s">
        <v>250</v>
      </c>
      <c r="G378" s="180" t="s">
        <v>251</v>
      </c>
      <c r="H378" s="181">
        <v>1E-3</v>
      </c>
      <c r="I378" s="182"/>
      <c r="J378" s="182"/>
      <c r="K378" s="183">
        <f>ROUND(P378*H378,2)</f>
        <v>0</v>
      </c>
      <c r="L378" s="179" t="s">
        <v>196</v>
      </c>
      <c r="M378" s="40"/>
      <c r="N378" s="184" t="s">
        <v>20</v>
      </c>
      <c r="O378" s="185" t="s">
        <v>43</v>
      </c>
      <c r="P378" s="186">
        <f>I378+J378</f>
        <v>0</v>
      </c>
      <c r="Q378" s="186">
        <f>ROUND(I378*H378,2)</f>
        <v>0</v>
      </c>
      <c r="R378" s="186">
        <f>ROUND(J378*H378,2)</f>
        <v>0</v>
      </c>
      <c r="S378" s="65"/>
      <c r="T378" s="187">
        <f>S378*H378</f>
        <v>0</v>
      </c>
      <c r="U378" s="187">
        <v>0</v>
      </c>
      <c r="V378" s="187">
        <f>U378*H378</f>
        <v>0</v>
      </c>
      <c r="W378" s="187">
        <v>0</v>
      </c>
      <c r="X378" s="188">
        <f>W378*H378</f>
        <v>0</v>
      </c>
      <c r="Y378" s="35"/>
      <c r="Z378" s="35"/>
      <c r="AA378" s="35"/>
      <c r="AB378" s="35"/>
      <c r="AC378" s="35"/>
      <c r="AD378" s="35"/>
      <c r="AE378" s="35"/>
      <c r="AR378" s="189" t="s">
        <v>197</v>
      </c>
      <c r="AT378" s="189" t="s">
        <v>192</v>
      </c>
      <c r="AU378" s="189" t="s">
        <v>84</v>
      </c>
      <c r="AY378" s="18" t="s">
        <v>189</v>
      </c>
      <c r="BE378" s="190">
        <f>IF(O378="základní",K378,0)</f>
        <v>0</v>
      </c>
      <c r="BF378" s="190">
        <f>IF(O378="snížená",K378,0)</f>
        <v>0</v>
      </c>
      <c r="BG378" s="190">
        <f>IF(O378="zákl. přenesená",K378,0)</f>
        <v>0</v>
      </c>
      <c r="BH378" s="190">
        <f>IF(O378="sníž. přenesená",K378,0)</f>
        <v>0</v>
      </c>
      <c r="BI378" s="190">
        <f>IF(O378="nulová",K378,0)</f>
        <v>0</v>
      </c>
      <c r="BJ378" s="18" t="s">
        <v>82</v>
      </c>
      <c r="BK378" s="190">
        <f>ROUND(P378*H378,2)</f>
        <v>0</v>
      </c>
      <c r="BL378" s="18" t="s">
        <v>197</v>
      </c>
      <c r="BM378" s="189" t="s">
        <v>2114</v>
      </c>
    </row>
    <row r="379" spans="1:65" s="2" customFormat="1" ht="11.25">
      <c r="A379" s="35"/>
      <c r="B379" s="36"/>
      <c r="C379" s="37"/>
      <c r="D379" s="191" t="s">
        <v>199</v>
      </c>
      <c r="E379" s="37"/>
      <c r="F379" s="192" t="s">
        <v>253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199</v>
      </c>
      <c r="AU379" s="18" t="s">
        <v>84</v>
      </c>
    </row>
    <row r="380" spans="1:65" s="2" customFormat="1" ht="11.25">
      <c r="A380" s="35"/>
      <c r="B380" s="36"/>
      <c r="C380" s="37"/>
      <c r="D380" s="196" t="s">
        <v>201</v>
      </c>
      <c r="E380" s="37"/>
      <c r="F380" s="197" t="s">
        <v>254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201</v>
      </c>
      <c r="AU380" s="18" t="s">
        <v>84</v>
      </c>
    </row>
    <row r="381" spans="1:65" s="2" customFormat="1" ht="24.2" customHeight="1">
      <c r="A381" s="35"/>
      <c r="B381" s="36"/>
      <c r="C381" s="177" t="s">
        <v>547</v>
      </c>
      <c r="D381" s="177" t="s">
        <v>192</v>
      </c>
      <c r="E381" s="178" t="s">
        <v>256</v>
      </c>
      <c r="F381" s="179" t="s">
        <v>257</v>
      </c>
      <c r="G381" s="180" t="s">
        <v>251</v>
      </c>
      <c r="H381" s="181">
        <v>1E-3</v>
      </c>
      <c r="I381" s="182"/>
      <c r="J381" s="182"/>
      <c r="K381" s="183">
        <f>ROUND(P381*H381,2)</f>
        <v>0</v>
      </c>
      <c r="L381" s="179" t="s">
        <v>196</v>
      </c>
      <c r="M381" s="40"/>
      <c r="N381" s="184" t="s">
        <v>20</v>
      </c>
      <c r="O381" s="185" t="s">
        <v>43</v>
      </c>
      <c r="P381" s="186">
        <f>I381+J381</f>
        <v>0</v>
      </c>
      <c r="Q381" s="186">
        <f>ROUND(I381*H381,2)</f>
        <v>0</v>
      </c>
      <c r="R381" s="186">
        <f>ROUND(J381*H381,2)</f>
        <v>0</v>
      </c>
      <c r="S381" s="65"/>
      <c r="T381" s="187">
        <f>S381*H381</f>
        <v>0</v>
      </c>
      <c r="U381" s="187">
        <v>0</v>
      </c>
      <c r="V381" s="187">
        <f>U381*H381</f>
        <v>0</v>
      </c>
      <c r="W381" s="187">
        <v>0</v>
      </c>
      <c r="X381" s="188">
        <f>W381*H381</f>
        <v>0</v>
      </c>
      <c r="Y381" s="35"/>
      <c r="Z381" s="35"/>
      <c r="AA381" s="35"/>
      <c r="AB381" s="35"/>
      <c r="AC381" s="35"/>
      <c r="AD381" s="35"/>
      <c r="AE381" s="35"/>
      <c r="AR381" s="189" t="s">
        <v>197</v>
      </c>
      <c r="AT381" s="189" t="s">
        <v>192</v>
      </c>
      <c r="AU381" s="189" t="s">
        <v>84</v>
      </c>
      <c r="AY381" s="18" t="s">
        <v>189</v>
      </c>
      <c r="BE381" s="190">
        <f>IF(O381="základní",K381,0)</f>
        <v>0</v>
      </c>
      <c r="BF381" s="190">
        <f>IF(O381="snížená",K381,0)</f>
        <v>0</v>
      </c>
      <c r="BG381" s="190">
        <f>IF(O381="zákl. přenesená",K381,0)</f>
        <v>0</v>
      </c>
      <c r="BH381" s="190">
        <f>IF(O381="sníž. přenesená",K381,0)</f>
        <v>0</v>
      </c>
      <c r="BI381" s="190">
        <f>IF(O381="nulová",K381,0)</f>
        <v>0</v>
      </c>
      <c r="BJ381" s="18" t="s">
        <v>82</v>
      </c>
      <c r="BK381" s="190">
        <f>ROUND(P381*H381,2)</f>
        <v>0</v>
      </c>
      <c r="BL381" s="18" t="s">
        <v>197</v>
      </c>
      <c r="BM381" s="189" t="s">
        <v>2115</v>
      </c>
    </row>
    <row r="382" spans="1:65" s="2" customFormat="1" ht="11.25">
      <c r="A382" s="35"/>
      <c r="B382" s="36"/>
      <c r="C382" s="37"/>
      <c r="D382" s="191" t="s">
        <v>199</v>
      </c>
      <c r="E382" s="37"/>
      <c r="F382" s="192" t="s">
        <v>259</v>
      </c>
      <c r="G382" s="37"/>
      <c r="H382" s="37"/>
      <c r="I382" s="193"/>
      <c r="J382" s="193"/>
      <c r="K382" s="37"/>
      <c r="L382" s="37"/>
      <c r="M382" s="40"/>
      <c r="N382" s="194"/>
      <c r="O382" s="195"/>
      <c r="P382" s="65"/>
      <c r="Q382" s="65"/>
      <c r="R382" s="65"/>
      <c r="S382" s="65"/>
      <c r="T382" s="65"/>
      <c r="U382" s="65"/>
      <c r="V382" s="65"/>
      <c r="W382" s="65"/>
      <c r="X382" s="66"/>
      <c r="Y382" s="35"/>
      <c r="Z382" s="35"/>
      <c r="AA382" s="35"/>
      <c r="AB382" s="35"/>
      <c r="AC382" s="35"/>
      <c r="AD382" s="35"/>
      <c r="AE382" s="35"/>
      <c r="AT382" s="18" t="s">
        <v>199</v>
      </c>
      <c r="AU382" s="18" t="s">
        <v>84</v>
      </c>
    </row>
    <row r="383" spans="1:65" s="2" customFormat="1" ht="11.25">
      <c r="A383" s="35"/>
      <c r="B383" s="36"/>
      <c r="C383" s="37"/>
      <c r="D383" s="196" t="s">
        <v>201</v>
      </c>
      <c r="E383" s="37"/>
      <c r="F383" s="197" t="s">
        <v>260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201</v>
      </c>
      <c r="AU383" s="18" t="s">
        <v>84</v>
      </c>
    </row>
    <row r="384" spans="1:65" s="2" customFormat="1" ht="24.2" customHeight="1">
      <c r="A384" s="35"/>
      <c r="B384" s="36"/>
      <c r="C384" s="177" t="s">
        <v>551</v>
      </c>
      <c r="D384" s="177" t="s">
        <v>192</v>
      </c>
      <c r="E384" s="178" t="s">
        <v>261</v>
      </c>
      <c r="F384" s="179" t="s">
        <v>262</v>
      </c>
      <c r="G384" s="180" t="s">
        <v>251</v>
      </c>
      <c r="H384" s="181">
        <v>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2116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264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265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822</v>
      </c>
      <c r="D387" s="177" t="s">
        <v>192</v>
      </c>
      <c r="E387" s="178" t="s">
        <v>266</v>
      </c>
      <c r="F387" s="179" t="s">
        <v>267</v>
      </c>
      <c r="G387" s="180" t="s">
        <v>251</v>
      </c>
      <c r="H387" s="181">
        <v>6.0000000000000001E-3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2117</v>
      </c>
    </row>
    <row r="388" spans="1:65" s="2" customFormat="1" ht="19.5">
      <c r="A388" s="35"/>
      <c r="B388" s="36"/>
      <c r="C388" s="37"/>
      <c r="D388" s="191" t="s">
        <v>199</v>
      </c>
      <c r="E388" s="37"/>
      <c r="F388" s="192" t="s">
        <v>269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270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14" customFormat="1" ht="11.25">
      <c r="B390" s="208"/>
      <c r="C390" s="209"/>
      <c r="D390" s="191" t="s">
        <v>203</v>
      </c>
      <c r="E390" s="210" t="s">
        <v>20</v>
      </c>
      <c r="F390" s="211" t="s">
        <v>1873</v>
      </c>
      <c r="G390" s="209"/>
      <c r="H390" s="212">
        <v>6.0000000000000001E-3</v>
      </c>
      <c r="I390" s="213"/>
      <c r="J390" s="213"/>
      <c r="K390" s="209"/>
      <c r="L390" s="209"/>
      <c r="M390" s="214"/>
      <c r="N390" s="215"/>
      <c r="O390" s="216"/>
      <c r="P390" s="216"/>
      <c r="Q390" s="216"/>
      <c r="R390" s="216"/>
      <c r="S390" s="216"/>
      <c r="T390" s="216"/>
      <c r="U390" s="216"/>
      <c r="V390" s="216"/>
      <c r="W390" s="216"/>
      <c r="X390" s="217"/>
      <c r="AT390" s="218" t="s">
        <v>203</v>
      </c>
      <c r="AU390" s="218" t="s">
        <v>84</v>
      </c>
      <c r="AV390" s="14" t="s">
        <v>84</v>
      </c>
      <c r="AW390" s="14" t="s">
        <v>5</v>
      </c>
      <c r="AX390" s="14" t="s">
        <v>82</v>
      </c>
      <c r="AY390" s="218" t="s">
        <v>189</v>
      </c>
    </row>
    <row r="391" spans="1:65" s="2" customFormat="1" ht="24">
      <c r="A391" s="35"/>
      <c r="B391" s="36"/>
      <c r="C391" s="177" t="s">
        <v>824</v>
      </c>
      <c r="D391" s="177" t="s">
        <v>192</v>
      </c>
      <c r="E391" s="178" t="s">
        <v>1453</v>
      </c>
      <c r="F391" s="179" t="s">
        <v>1454</v>
      </c>
      <c r="G391" s="180" t="s">
        <v>251</v>
      </c>
      <c r="H391" s="181">
        <v>1E-3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0</v>
      </c>
      <c r="V391" s="187">
        <f>U391*H391</f>
        <v>0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197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197</v>
      </c>
      <c r="BM391" s="189" t="s">
        <v>2118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1456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1457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12" customFormat="1" ht="25.9" customHeight="1">
      <c r="B394" s="160"/>
      <c r="C394" s="161"/>
      <c r="D394" s="162" t="s">
        <v>73</v>
      </c>
      <c r="E394" s="163" t="s">
        <v>318</v>
      </c>
      <c r="F394" s="163" t="s">
        <v>1458</v>
      </c>
      <c r="G394" s="161"/>
      <c r="H394" s="161"/>
      <c r="I394" s="164"/>
      <c r="J394" s="164"/>
      <c r="K394" s="165">
        <f>BK394</f>
        <v>0</v>
      </c>
      <c r="L394" s="161"/>
      <c r="M394" s="166"/>
      <c r="N394" s="167"/>
      <c r="O394" s="168"/>
      <c r="P394" s="168"/>
      <c r="Q394" s="169">
        <f>Q395</f>
        <v>0</v>
      </c>
      <c r="R394" s="169">
        <f>R395</f>
        <v>0</v>
      </c>
      <c r="S394" s="168"/>
      <c r="T394" s="170">
        <f>T395</f>
        <v>0</v>
      </c>
      <c r="U394" s="168"/>
      <c r="V394" s="170">
        <f>V395</f>
        <v>3.5269999999999996E-2</v>
      </c>
      <c r="W394" s="168"/>
      <c r="X394" s="171">
        <f>X395</f>
        <v>0.41400000000000003</v>
      </c>
      <c r="AR394" s="172" t="s">
        <v>222</v>
      </c>
      <c r="AT394" s="173" t="s">
        <v>73</v>
      </c>
      <c r="AU394" s="173" t="s">
        <v>74</v>
      </c>
      <c r="AY394" s="172" t="s">
        <v>189</v>
      </c>
      <c r="BK394" s="174">
        <f>BK395</f>
        <v>0</v>
      </c>
    </row>
    <row r="395" spans="1:65" s="12" customFormat="1" ht="22.9" customHeight="1">
      <c r="B395" s="160"/>
      <c r="C395" s="161"/>
      <c r="D395" s="162" t="s">
        <v>73</v>
      </c>
      <c r="E395" s="175" t="s">
        <v>1459</v>
      </c>
      <c r="F395" s="175" t="s">
        <v>1460</v>
      </c>
      <c r="G395" s="161"/>
      <c r="H395" s="161"/>
      <c r="I395" s="164"/>
      <c r="J395" s="164"/>
      <c r="K395" s="176">
        <f>BK395</f>
        <v>0</v>
      </c>
      <c r="L395" s="161"/>
      <c r="M395" s="166"/>
      <c r="N395" s="167"/>
      <c r="O395" s="168"/>
      <c r="P395" s="168"/>
      <c r="Q395" s="169">
        <f>SUM(Q396:Q439)</f>
        <v>0</v>
      </c>
      <c r="R395" s="169">
        <f>SUM(R396:R439)</f>
        <v>0</v>
      </c>
      <c r="S395" s="168"/>
      <c r="T395" s="170">
        <f>SUM(T396:T439)</f>
        <v>0</v>
      </c>
      <c r="U395" s="168"/>
      <c r="V395" s="170">
        <f>SUM(V396:V439)</f>
        <v>3.5269999999999996E-2</v>
      </c>
      <c r="W395" s="168"/>
      <c r="X395" s="171">
        <f>SUM(X396:X439)</f>
        <v>0.41400000000000003</v>
      </c>
      <c r="AR395" s="172" t="s">
        <v>222</v>
      </c>
      <c r="AT395" s="173" t="s">
        <v>73</v>
      </c>
      <c r="AU395" s="173" t="s">
        <v>82</v>
      </c>
      <c r="AY395" s="172" t="s">
        <v>189</v>
      </c>
      <c r="BK395" s="174">
        <f>SUM(BK396:BK439)</f>
        <v>0</v>
      </c>
    </row>
    <row r="396" spans="1:65" s="2" customFormat="1" ht="24.2" customHeight="1">
      <c r="A396" s="35"/>
      <c r="B396" s="36"/>
      <c r="C396" s="177" t="s">
        <v>1452</v>
      </c>
      <c r="D396" s="177" t="s">
        <v>192</v>
      </c>
      <c r="E396" s="178" t="s">
        <v>1462</v>
      </c>
      <c r="F396" s="179" t="s">
        <v>1463</v>
      </c>
      <c r="G396" s="180" t="s">
        <v>357</v>
      </c>
      <c r="H396" s="181">
        <v>81</v>
      </c>
      <c r="I396" s="182"/>
      <c r="J396" s="182"/>
      <c r="K396" s="183">
        <f>ROUND(P396*H396,2)</f>
        <v>0</v>
      </c>
      <c r="L396" s="179" t="s">
        <v>196</v>
      </c>
      <c r="M396" s="40"/>
      <c r="N396" s="184" t="s">
        <v>20</v>
      </c>
      <c r="O396" s="185" t="s">
        <v>43</v>
      </c>
      <c r="P396" s="186">
        <f>I396+J396</f>
        <v>0</v>
      </c>
      <c r="Q396" s="186">
        <f>ROUND(I396*H396,2)</f>
        <v>0</v>
      </c>
      <c r="R396" s="186">
        <f>ROUND(J396*H396,2)</f>
        <v>0</v>
      </c>
      <c r="S396" s="65"/>
      <c r="T396" s="187">
        <f>S396*H396</f>
        <v>0</v>
      </c>
      <c r="U396" s="187">
        <v>1.4999999999999999E-4</v>
      </c>
      <c r="V396" s="187">
        <f>U396*H396</f>
        <v>1.2149999999999999E-2</v>
      </c>
      <c r="W396" s="187">
        <v>0</v>
      </c>
      <c r="X396" s="188">
        <f>W396*H396</f>
        <v>0</v>
      </c>
      <c r="Y396" s="35"/>
      <c r="Z396" s="35"/>
      <c r="AA396" s="35"/>
      <c r="AB396" s="35"/>
      <c r="AC396" s="35"/>
      <c r="AD396" s="35"/>
      <c r="AE396" s="35"/>
      <c r="AR396" s="189" t="s">
        <v>1464</v>
      </c>
      <c r="AT396" s="189" t="s">
        <v>192</v>
      </c>
      <c r="AU396" s="189" t="s">
        <v>84</v>
      </c>
      <c r="AY396" s="18" t="s">
        <v>189</v>
      </c>
      <c r="BE396" s="190">
        <f>IF(O396="základní",K396,0)</f>
        <v>0</v>
      </c>
      <c r="BF396" s="190">
        <f>IF(O396="snížená",K396,0)</f>
        <v>0</v>
      </c>
      <c r="BG396" s="190">
        <f>IF(O396="zákl. přenesená",K396,0)</f>
        <v>0</v>
      </c>
      <c r="BH396" s="190">
        <f>IF(O396="sníž. přenesená",K396,0)</f>
        <v>0</v>
      </c>
      <c r="BI396" s="190">
        <f>IF(O396="nulová",K396,0)</f>
        <v>0</v>
      </c>
      <c r="BJ396" s="18" t="s">
        <v>82</v>
      </c>
      <c r="BK396" s="190">
        <f>ROUND(P396*H396,2)</f>
        <v>0</v>
      </c>
      <c r="BL396" s="18" t="s">
        <v>1464</v>
      </c>
      <c r="BM396" s="189" t="s">
        <v>2119</v>
      </c>
    </row>
    <row r="397" spans="1:65" s="2" customFormat="1" ht="11.25">
      <c r="A397" s="35"/>
      <c r="B397" s="36"/>
      <c r="C397" s="37"/>
      <c r="D397" s="191" t="s">
        <v>199</v>
      </c>
      <c r="E397" s="37"/>
      <c r="F397" s="192" t="s">
        <v>1466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199</v>
      </c>
      <c r="AU397" s="18" t="s">
        <v>84</v>
      </c>
    </row>
    <row r="398" spans="1:65" s="2" customFormat="1" ht="11.25">
      <c r="A398" s="35"/>
      <c r="B398" s="36"/>
      <c r="C398" s="37"/>
      <c r="D398" s="196" t="s">
        <v>201</v>
      </c>
      <c r="E398" s="37"/>
      <c r="F398" s="197" t="s">
        <v>1772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201</v>
      </c>
      <c r="AU398" s="18" t="s">
        <v>84</v>
      </c>
    </row>
    <row r="399" spans="1:65" s="2" customFormat="1" ht="24.2" customHeight="1">
      <c r="A399" s="35"/>
      <c r="B399" s="36"/>
      <c r="C399" s="177" t="s">
        <v>1461</v>
      </c>
      <c r="D399" s="177" t="s">
        <v>192</v>
      </c>
      <c r="E399" s="178" t="s">
        <v>1469</v>
      </c>
      <c r="F399" s="179" t="s">
        <v>1470</v>
      </c>
      <c r="G399" s="180" t="s">
        <v>357</v>
      </c>
      <c r="H399" s="181">
        <v>16</v>
      </c>
      <c r="I399" s="182"/>
      <c r="J399" s="182"/>
      <c r="K399" s="183">
        <f>ROUND(P399*H399,2)</f>
        <v>0</v>
      </c>
      <c r="L399" s="179" t="s">
        <v>196</v>
      </c>
      <c r="M399" s="40"/>
      <c r="N399" s="184" t="s">
        <v>20</v>
      </c>
      <c r="O399" s="185" t="s">
        <v>43</v>
      </c>
      <c r="P399" s="186">
        <f>I399+J399</f>
        <v>0</v>
      </c>
      <c r="Q399" s="186">
        <f>ROUND(I399*H399,2)</f>
        <v>0</v>
      </c>
      <c r="R399" s="186">
        <f>ROUND(J399*H399,2)</f>
        <v>0</v>
      </c>
      <c r="S399" s="65"/>
      <c r="T399" s="187">
        <f>S399*H399</f>
        <v>0</v>
      </c>
      <c r="U399" s="187">
        <v>2.5999999999999998E-4</v>
      </c>
      <c r="V399" s="187">
        <f>U399*H399</f>
        <v>4.1599999999999996E-3</v>
      </c>
      <c r="W399" s="187">
        <v>0</v>
      </c>
      <c r="X399" s="188">
        <f>W399*H399</f>
        <v>0</v>
      </c>
      <c r="Y399" s="35"/>
      <c r="Z399" s="35"/>
      <c r="AA399" s="35"/>
      <c r="AB399" s="35"/>
      <c r="AC399" s="35"/>
      <c r="AD399" s="35"/>
      <c r="AE399" s="35"/>
      <c r="AR399" s="189" t="s">
        <v>1464</v>
      </c>
      <c r="AT399" s="189" t="s">
        <v>192</v>
      </c>
      <c r="AU399" s="189" t="s">
        <v>84</v>
      </c>
      <c r="AY399" s="18" t="s">
        <v>189</v>
      </c>
      <c r="BE399" s="190">
        <f>IF(O399="základní",K399,0)</f>
        <v>0</v>
      </c>
      <c r="BF399" s="190">
        <f>IF(O399="snížená",K399,0)</f>
        <v>0</v>
      </c>
      <c r="BG399" s="190">
        <f>IF(O399="zákl. přenesená",K399,0)</f>
        <v>0</v>
      </c>
      <c r="BH399" s="190">
        <f>IF(O399="sníž. přenesená",K399,0)</f>
        <v>0</v>
      </c>
      <c r="BI399" s="190">
        <f>IF(O399="nulová",K399,0)</f>
        <v>0</v>
      </c>
      <c r="BJ399" s="18" t="s">
        <v>82</v>
      </c>
      <c r="BK399" s="190">
        <f>ROUND(P399*H399,2)</f>
        <v>0</v>
      </c>
      <c r="BL399" s="18" t="s">
        <v>1464</v>
      </c>
      <c r="BM399" s="189" t="s">
        <v>2120</v>
      </c>
    </row>
    <row r="400" spans="1:65" s="2" customFormat="1" ht="11.25">
      <c r="A400" s="35"/>
      <c r="B400" s="36"/>
      <c r="C400" s="37"/>
      <c r="D400" s="191" t="s">
        <v>199</v>
      </c>
      <c r="E400" s="37"/>
      <c r="F400" s="192" t="s">
        <v>1472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199</v>
      </c>
      <c r="AU400" s="18" t="s">
        <v>84</v>
      </c>
    </row>
    <row r="401" spans="1:65" s="2" customFormat="1" ht="11.25">
      <c r="A401" s="35"/>
      <c r="B401" s="36"/>
      <c r="C401" s="37"/>
      <c r="D401" s="196" t="s">
        <v>201</v>
      </c>
      <c r="E401" s="37"/>
      <c r="F401" s="197" t="s">
        <v>1775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201</v>
      </c>
      <c r="AU401" s="18" t="s">
        <v>84</v>
      </c>
    </row>
    <row r="402" spans="1:65" s="2" customFormat="1" ht="24.2" customHeight="1">
      <c r="A402" s="35"/>
      <c r="B402" s="36"/>
      <c r="C402" s="177" t="s">
        <v>1468</v>
      </c>
      <c r="D402" s="177" t="s">
        <v>192</v>
      </c>
      <c r="E402" s="178" t="s">
        <v>1475</v>
      </c>
      <c r="F402" s="179" t="s">
        <v>1476</v>
      </c>
      <c r="G402" s="180" t="s">
        <v>357</v>
      </c>
      <c r="H402" s="181">
        <v>18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4.2000000000000002E-4</v>
      </c>
      <c r="V402" s="187">
        <f>U402*H402</f>
        <v>7.5600000000000007E-3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2121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1478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1787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">
      <c r="A405" s="35"/>
      <c r="B405" s="36"/>
      <c r="C405" s="177" t="s">
        <v>1474</v>
      </c>
      <c r="D405" s="177" t="s">
        <v>192</v>
      </c>
      <c r="E405" s="178" t="s">
        <v>1481</v>
      </c>
      <c r="F405" s="179" t="s">
        <v>1482</v>
      </c>
      <c r="G405" s="180" t="s">
        <v>357</v>
      </c>
      <c r="H405" s="181">
        <v>19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5.9999999999999995E-4</v>
      </c>
      <c r="V405" s="187">
        <f>U405*H405</f>
        <v>1.1399999999999999E-2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2122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1484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1789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1480</v>
      </c>
      <c r="D408" s="177" t="s">
        <v>192</v>
      </c>
      <c r="E408" s="178" t="s">
        <v>1487</v>
      </c>
      <c r="F408" s="179" t="s">
        <v>1488</v>
      </c>
      <c r="G408" s="180" t="s">
        <v>357</v>
      </c>
      <c r="H408" s="181">
        <v>81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0</v>
      </c>
      <c r="V408" s="187">
        <f>U408*H408</f>
        <v>0</v>
      </c>
      <c r="W408" s="187">
        <v>2E-3</v>
      </c>
      <c r="X408" s="188">
        <f>W408*H408</f>
        <v>0.16200000000000001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2123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1490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1809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1486</v>
      </c>
      <c r="D411" s="177" t="s">
        <v>192</v>
      </c>
      <c r="E411" s="178" t="s">
        <v>1492</v>
      </c>
      <c r="F411" s="179" t="s">
        <v>1493</v>
      </c>
      <c r="G411" s="180" t="s">
        <v>357</v>
      </c>
      <c r="H411" s="181">
        <v>16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0</v>
      </c>
      <c r="V411" s="187">
        <f>U411*H411</f>
        <v>0</v>
      </c>
      <c r="W411" s="187">
        <v>3.0000000000000001E-3</v>
      </c>
      <c r="X411" s="188">
        <f>W411*H411</f>
        <v>4.8000000000000001E-2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2124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1495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1812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1464</v>
      </c>
      <c r="D414" s="177" t="s">
        <v>192</v>
      </c>
      <c r="E414" s="178" t="s">
        <v>1498</v>
      </c>
      <c r="F414" s="179" t="s">
        <v>1499</v>
      </c>
      <c r="G414" s="180" t="s">
        <v>357</v>
      </c>
      <c r="H414" s="181">
        <v>18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5.0000000000000001E-3</v>
      </c>
      <c r="X414" s="188">
        <f>W414*H414</f>
        <v>0.09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2125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1501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1824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">
      <c r="A417" s="35"/>
      <c r="B417" s="36"/>
      <c r="C417" s="177" t="s">
        <v>1497</v>
      </c>
      <c r="D417" s="177" t="s">
        <v>192</v>
      </c>
      <c r="E417" s="178" t="s">
        <v>1504</v>
      </c>
      <c r="F417" s="179" t="s">
        <v>1505</v>
      </c>
      <c r="G417" s="180" t="s">
        <v>357</v>
      </c>
      <c r="H417" s="181">
        <v>19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6.0000000000000001E-3</v>
      </c>
      <c r="X417" s="188">
        <f>W417*H417</f>
        <v>0.114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2126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1507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1826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1503</v>
      </c>
      <c r="D420" s="177" t="s">
        <v>192</v>
      </c>
      <c r="E420" s="178" t="s">
        <v>1510</v>
      </c>
      <c r="F420" s="179" t="s">
        <v>1511</v>
      </c>
      <c r="G420" s="180" t="s">
        <v>251</v>
      </c>
      <c r="H420" s="181">
        <v>0.41399999999999998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0</v>
      </c>
      <c r="X420" s="188">
        <f>W420*H420</f>
        <v>0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2127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1513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1835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.2" customHeight="1">
      <c r="A423" s="35"/>
      <c r="B423" s="36"/>
      <c r="C423" s="177" t="s">
        <v>1509</v>
      </c>
      <c r="D423" s="177" t="s">
        <v>192</v>
      </c>
      <c r="E423" s="178" t="s">
        <v>1516</v>
      </c>
      <c r="F423" s="179" t="s">
        <v>1517</v>
      </c>
      <c r="G423" s="180" t="s">
        <v>251</v>
      </c>
      <c r="H423" s="181">
        <v>0.82799999999999996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0</v>
      </c>
      <c r="X423" s="188">
        <f>W423*H423</f>
        <v>0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2128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1519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1838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14" customFormat="1" ht="11.25">
      <c r="B426" s="208"/>
      <c r="C426" s="209"/>
      <c r="D426" s="191" t="s">
        <v>203</v>
      </c>
      <c r="E426" s="210" t="s">
        <v>20</v>
      </c>
      <c r="F426" s="211" t="s">
        <v>2129</v>
      </c>
      <c r="G426" s="209"/>
      <c r="H426" s="212">
        <v>0.82799999999999996</v>
      </c>
      <c r="I426" s="213"/>
      <c r="J426" s="213"/>
      <c r="K426" s="209"/>
      <c r="L426" s="209"/>
      <c r="M426" s="214"/>
      <c r="N426" s="215"/>
      <c r="O426" s="216"/>
      <c r="P426" s="216"/>
      <c r="Q426" s="216"/>
      <c r="R426" s="216"/>
      <c r="S426" s="216"/>
      <c r="T426" s="216"/>
      <c r="U426" s="216"/>
      <c r="V426" s="216"/>
      <c r="W426" s="216"/>
      <c r="X426" s="217"/>
      <c r="AT426" s="218" t="s">
        <v>203</v>
      </c>
      <c r="AU426" s="218" t="s">
        <v>84</v>
      </c>
      <c r="AV426" s="14" t="s">
        <v>84</v>
      </c>
      <c r="AW426" s="14" t="s">
        <v>5</v>
      </c>
      <c r="AX426" s="14" t="s">
        <v>82</v>
      </c>
      <c r="AY426" s="218" t="s">
        <v>189</v>
      </c>
    </row>
    <row r="427" spans="1:65" s="2" customFormat="1" ht="24.2" customHeight="1">
      <c r="A427" s="35"/>
      <c r="B427" s="36"/>
      <c r="C427" s="177" t="s">
        <v>1515</v>
      </c>
      <c r="D427" s="177" t="s">
        <v>192</v>
      </c>
      <c r="E427" s="178" t="s">
        <v>1523</v>
      </c>
      <c r="F427" s="179" t="s">
        <v>1524</v>
      </c>
      <c r="G427" s="180" t="s">
        <v>251</v>
      </c>
      <c r="H427" s="181">
        <v>0.41399999999999998</v>
      </c>
      <c r="I427" s="182"/>
      <c r="J427" s="182"/>
      <c r="K427" s="183">
        <f>ROUND(P427*H427,2)</f>
        <v>0</v>
      </c>
      <c r="L427" s="179" t="s">
        <v>196</v>
      </c>
      <c r="M427" s="40"/>
      <c r="N427" s="184" t="s">
        <v>20</v>
      </c>
      <c r="O427" s="185" t="s">
        <v>43</v>
      </c>
      <c r="P427" s="186">
        <f>I427+J427</f>
        <v>0</v>
      </c>
      <c r="Q427" s="186">
        <f>ROUND(I427*H427,2)</f>
        <v>0</v>
      </c>
      <c r="R427" s="186">
        <f>ROUND(J427*H427,2)</f>
        <v>0</v>
      </c>
      <c r="S427" s="65"/>
      <c r="T427" s="187">
        <f>S427*H427</f>
        <v>0</v>
      </c>
      <c r="U427" s="187">
        <v>0</v>
      </c>
      <c r="V427" s="187">
        <f>U427*H427</f>
        <v>0</v>
      </c>
      <c r="W427" s="187">
        <v>0</v>
      </c>
      <c r="X427" s="188">
        <f>W427*H427</f>
        <v>0</v>
      </c>
      <c r="Y427" s="35"/>
      <c r="Z427" s="35"/>
      <c r="AA427" s="35"/>
      <c r="AB427" s="35"/>
      <c r="AC427" s="35"/>
      <c r="AD427" s="35"/>
      <c r="AE427" s="35"/>
      <c r="AR427" s="189" t="s">
        <v>1464</v>
      </c>
      <c r="AT427" s="189" t="s">
        <v>192</v>
      </c>
      <c r="AU427" s="189" t="s">
        <v>84</v>
      </c>
      <c r="AY427" s="18" t="s">
        <v>189</v>
      </c>
      <c r="BE427" s="190">
        <f>IF(O427="základní",K427,0)</f>
        <v>0</v>
      </c>
      <c r="BF427" s="190">
        <f>IF(O427="snížená",K427,0)</f>
        <v>0</v>
      </c>
      <c r="BG427" s="190">
        <f>IF(O427="zákl. přenesená",K427,0)</f>
        <v>0</v>
      </c>
      <c r="BH427" s="190">
        <f>IF(O427="sníž. přenesená",K427,0)</f>
        <v>0</v>
      </c>
      <c r="BI427" s="190">
        <f>IF(O427="nulová",K427,0)</f>
        <v>0</v>
      </c>
      <c r="BJ427" s="18" t="s">
        <v>82</v>
      </c>
      <c r="BK427" s="190">
        <f>ROUND(P427*H427,2)</f>
        <v>0</v>
      </c>
      <c r="BL427" s="18" t="s">
        <v>1464</v>
      </c>
      <c r="BM427" s="189" t="s">
        <v>2130</v>
      </c>
    </row>
    <row r="428" spans="1:65" s="2" customFormat="1" ht="11.25">
      <c r="A428" s="35"/>
      <c r="B428" s="36"/>
      <c r="C428" s="37"/>
      <c r="D428" s="191" t="s">
        <v>199</v>
      </c>
      <c r="E428" s="37"/>
      <c r="F428" s="192" t="s">
        <v>1526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199</v>
      </c>
      <c r="AU428" s="18" t="s">
        <v>84</v>
      </c>
    </row>
    <row r="429" spans="1:65" s="2" customFormat="1" ht="11.25">
      <c r="A429" s="35"/>
      <c r="B429" s="36"/>
      <c r="C429" s="37"/>
      <c r="D429" s="196" t="s">
        <v>201</v>
      </c>
      <c r="E429" s="37"/>
      <c r="F429" s="197" t="s">
        <v>1842</v>
      </c>
      <c r="G429" s="37"/>
      <c r="H429" s="37"/>
      <c r="I429" s="193"/>
      <c r="J429" s="193"/>
      <c r="K429" s="37"/>
      <c r="L429" s="37"/>
      <c r="M429" s="40"/>
      <c r="N429" s="194"/>
      <c r="O429" s="195"/>
      <c r="P429" s="65"/>
      <c r="Q429" s="65"/>
      <c r="R429" s="65"/>
      <c r="S429" s="65"/>
      <c r="T429" s="65"/>
      <c r="U429" s="65"/>
      <c r="V429" s="65"/>
      <c r="W429" s="65"/>
      <c r="X429" s="66"/>
      <c r="Y429" s="35"/>
      <c r="Z429" s="35"/>
      <c r="AA429" s="35"/>
      <c r="AB429" s="35"/>
      <c r="AC429" s="35"/>
      <c r="AD429" s="35"/>
      <c r="AE429" s="35"/>
      <c r="AT429" s="18" t="s">
        <v>201</v>
      </c>
      <c r="AU429" s="18" t="s">
        <v>84</v>
      </c>
    </row>
    <row r="430" spans="1:65" s="2" customFormat="1" ht="24.2" customHeight="1">
      <c r="A430" s="35"/>
      <c r="B430" s="36"/>
      <c r="C430" s="177" t="s">
        <v>1522</v>
      </c>
      <c r="D430" s="177" t="s">
        <v>192</v>
      </c>
      <c r="E430" s="178" t="s">
        <v>1529</v>
      </c>
      <c r="F430" s="179" t="s">
        <v>1530</v>
      </c>
      <c r="G430" s="180" t="s">
        <v>251</v>
      </c>
      <c r="H430" s="181">
        <v>2.484</v>
      </c>
      <c r="I430" s="182"/>
      <c r="J430" s="182"/>
      <c r="K430" s="183">
        <f>ROUND(P430*H430,2)</f>
        <v>0</v>
      </c>
      <c r="L430" s="179" t="s">
        <v>196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1464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1464</v>
      </c>
      <c r="BM430" s="189" t="s">
        <v>2131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1532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1845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14" customFormat="1" ht="11.25">
      <c r="B433" s="208"/>
      <c r="C433" s="209"/>
      <c r="D433" s="191" t="s">
        <v>203</v>
      </c>
      <c r="E433" s="210" t="s">
        <v>20</v>
      </c>
      <c r="F433" s="211" t="s">
        <v>2132</v>
      </c>
      <c r="G433" s="209"/>
      <c r="H433" s="212">
        <v>2.484</v>
      </c>
      <c r="I433" s="213"/>
      <c r="J433" s="213"/>
      <c r="K433" s="209"/>
      <c r="L433" s="209"/>
      <c r="M433" s="214"/>
      <c r="N433" s="215"/>
      <c r="O433" s="216"/>
      <c r="P433" s="216"/>
      <c r="Q433" s="216"/>
      <c r="R433" s="216"/>
      <c r="S433" s="216"/>
      <c r="T433" s="216"/>
      <c r="U433" s="216"/>
      <c r="V433" s="216"/>
      <c r="W433" s="216"/>
      <c r="X433" s="217"/>
      <c r="AT433" s="218" t="s">
        <v>203</v>
      </c>
      <c r="AU433" s="218" t="s">
        <v>84</v>
      </c>
      <c r="AV433" s="14" t="s">
        <v>84</v>
      </c>
      <c r="AW433" s="14" t="s">
        <v>5</v>
      </c>
      <c r="AX433" s="14" t="s">
        <v>82</v>
      </c>
      <c r="AY433" s="218" t="s">
        <v>189</v>
      </c>
    </row>
    <row r="434" spans="1:65" s="2" customFormat="1" ht="24">
      <c r="A434" s="35"/>
      <c r="B434" s="36"/>
      <c r="C434" s="177" t="s">
        <v>1528</v>
      </c>
      <c r="D434" s="177" t="s">
        <v>192</v>
      </c>
      <c r="E434" s="178" t="s">
        <v>1536</v>
      </c>
      <c r="F434" s="179" t="s">
        <v>1454</v>
      </c>
      <c r="G434" s="180" t="s">
        <v>251</v>
      </c>
      <c r="H434" s="181">
        <v>0.41399999999999998</v>
      </c>
      <c r="I434" s="182"/>
      <c r="J434" s="182"/>
      <c r="K434" s="183">
        <f>ROUND(P434*H434,2)</f>
        <v>0</v>
      </c>
      <c r="L434" s="179" t="s">
        <v>196</v>
      </c>
      <c r="M434" s="40"/>
      <c r="N434" s="184" t="s">
        <v>20</v>
      </c>
      <c r="O434" s="185" t="s">
        <v>43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0</v>
      </c>
      <c r="V434" s="187">
        <f>U434*H434</f>
        <v>0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1464</v>
      </c>
      <c r="AT434" s="189" t="s">
        <v>192</v>
      </c>
      <c r="AU434" s="189" t="s">
        <v>84</v>
      </c>
      <c r="AY434" s="18" t="s">
        <v>189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82</v>
      </c>
      <c r="BK434" s="190">
        <f>ROUND(P434*H434,2)</f>
        <v>0</v>
      </c>
      <c r="BL434" s="18" t="s">
        <v>1464</v>
      </c>
      <c r="BM434" s="189" t="s">
        <v>2133</v>
      </c>
    </row>
    <row r="435" spans="1:65" s="2" customFormat="1" ht="11.25">
      <c r="A435" s="35"/>
      <c r="B435" s="36"/>
      <c r="C435" s="37"/>
      <c r="D435" s="191" t="s">
        <v>199</v>
      </c>
      <c r="E435" s="37"/>
      <c r="F435" s="192" t="s">
        <v>1538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199</v>
      </c>
      <c r="AU435" s="18" t="s">
        <v>84</v>
      </c>
    </row>
    <row r="436" spans="1:65" s="2" customFormat="1" ht="11.25">
      <c r="A436" s="35"/>
      <c r="B436" s="36"/>
      <c r="C436" s="37"/>
      <c r="D436" s="196" t="s">
        <v>201</v>
      </c>
      <c r="E436" s="37"/>
      <c r="F436" s="197" t="s">
        <v>1849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201</v>
      </c>
      <c r="AU436" s="18" t="s">
        <v>84</v>
      </c>
    </row>
    <row r="437" spans="1:65" s="2" customFormat="1" ht="24.2" customHeight="1">
      <c r="A437" s="35"/>
      <c r="B437" s="36"/>
      <c r="C437" s="177" t="s">
        <v>1535</v>
      </c>
      <c r="D437" s="177" t="s">
        <v>192</v>
      </c>
      <c r="E437" s="178" t="s">
        <v>1541</v>
      </c>
      <c r="F437" s="179" t="s">
        <v>1542</v>
      </c>
      <c r="G437" s="180" t="s">
        <v>251</v>
      </c>
      <c r="H437" s="181">
        <v>3.5000000000000003E-2</v>
      </c>
      <c r="I437" s="182"/>
      <c r="J437" s="182"/>
      <c r="K437" s="183">
        <f>ROUND(P437*H437,2)</f>
        <v>0</v>
      </c>
      <c r="L437" s="179" t="s">
        <v>196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2134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1544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1852</v>
      </c>
      <c r="G439" s="37"/>
      <c r="H439" s="37"/>
      <c r="I439" s="193"/>
      <c r="J439" s="193"/>
      <c r="K439" s="37"/>
      <c r="L439" s="37"/>
      <c r="M439" s="40"/>
      <c r="N439" s="241"/>
      <c r="O439" s="242"/>
      <c r="P439" s="243"/>
      <c r="Q439" s="243"/>
      <c r="R439" s="243"/>
      <c r="S439" s="243"/>
      <c r="T439" s="243"/>
      <c r="U439" s="243"/>
      <c r="V439" s="243"/>
      <c r="W439" s="243"/>
      <c r="X439" s="244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6.95" customHeight="1">
      <c r="A440" s="35"/>
      <c r="B440" s="48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0"/>
      <c r="N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</sheetData>
  <sheetProtection algorithmName="SHA-512" hashValue="32AA85Yy18VKrsmxWSbtQqj1DWDE4pLEoQQEf2brQgI54aJz1VF33GH5DMlsHnI5Exe0NZJB2lWD8JTd6qF3Fw==" saltValue="iGohJiIGIzKdvKW3TD6JFe2lwHHc7gKDZImd6g/UuHGfYFoMIYOMDnwoShoNBT53CDZTpWAPnaLQArov7WHwhg==" spinCount="100000" sheet="1" objects="1" scenarios="1" formatColumns="0" formatRows="0" autoFilter="0"/>
  <autoFilter ref="C90:L43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82" r:id="rId4"/>
    <hyperlink ref="F194" r:id="rId5"/>
    <hyperlink ref="F288" r:id="rId6"/>
    <hyperlink ref="F306" r:id="rId7"/>
    <hyperlink ref="F318" r:id="rId8"/>
    <hyperlink ref="F342" r:id="rId9"/>
    <hyperlink ref="F362" r:id="rId10"/>
    <hyperlink ref="F371" r:id="rId11"/>
    <hyperlink ref="F375" r:id="rId12"/>
    <hyperlink ref="F380" r:id="rId13"/>
    <hyperlink ref="F383" r:id="rId14"/>
    <hyperlink ref="F386" r:id="rId15"/>
    <hyperlink ref="F389" r:id="rId16"/>
    <hyperlink ref="F393" r:id="rId17"/>
    <hyperlink ref="F398" r:id="rId18"/>
    <hyperlink ref="F401" r:id="rId19"/>
    <hyperlink ref="F404" r:id="rId20"/>
    <hyperlink ref="F407" r:id="rId21"/>
    <hyperlink ref="F410" r:id="rId22"/>
    <hyperlink ref="F413" r:id="rId23"/>
    <hyperlink ref="F416" r:id="rId24"/>
    <hyperlink ref="F419" r:id="rId25"/>
    <hyperlink ref="F422" r:id="rId26"/>
    <hyperlink ref="F425" r:id="rId27"/>
    <hyperlink ref="F429" r:id="rId28"/>
    <hyperlink ref="F432" r:id="rId29"/>
    <hyperlink ref="F436" r:id="rId30"/>
    <hyperlink ref="F439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2135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2136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2137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2138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2139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2140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2141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2142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2143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2144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2145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81</v>
      </c>
      <c r="F18" s="382" t="s">
        <v>2146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2147</v>
      </c>
      <c r="F19" s="382" t="s">
        <v>2148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2149</v>
      </c>
      <c r="F20" s="382" t="s">
        <v>2150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2151</v>
      </c>
      <c r="F21" s="382" t="s">
        <v>2152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1418</v>
      </c>
      <c r="F22" s="382" t="s">
        <v>1419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2153</v>
      </c>
      <c r="F23" s="382" t="s">
        <v>2154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2155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2156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2157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2158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2159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2160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2161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2162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2163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171</v>
      </c>
      <c r="F36" s="255"/>
      <c r="G36" s="382" t="s">
        <v>2164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2165</v>
      </c>
      <c r="F37" s="255"/>
      <c r="G37" s="382" t="s">
        <v>2166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53</v>
      </c>
      <c r="F38" s="255"/>
      <c r="G38" s="382" t="s">
        <v>2167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54</v>
      </c>
      <c r="F39" s="255"/>
      <c r="G39" s="382" t="s">
        <v>2168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172</v>
      </c>
      <c r="F40" s="255"/>
      <c r="G40" s="382" t="s">
        <v>2169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173</v>
      </c>
      <c r="F41" s="255"/>
      <c r="G41" s="382" t="s">
        <v>2170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2171</v>
      </c>
      <c r="F42" s="255"/>
      <c r="G42" s="382" t="s">
        <v>2172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2173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2174</v>
      </c>
      <c r="F44" s="255"/>
      <c r="G44" s="382" t="s">
        <v>2175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176</v>
      </c>
      <c r="F45" s="255"/>
      <c r="G45" s="382" t="s">
        <v>2176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2177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2178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2179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2180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2181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2182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2183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2184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2185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2186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2187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2188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2189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2190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2191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2192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2193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2194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2195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2196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2197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2198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2199</v>
      </c>
      <c r="D76" s="271"/>
      <c r="E76" s="271"/>
      <c r="F76" s="271" t="s">
        <v>2200</v>
      </c>
      <c r="G76" s="272"/>
      <c r="H76" s="271" t="s">
        <v>54</v>
      </c>
      <c r="I76" s="271" t="s">
        <v>57</v>
      </c>
      <c r="J76" s="271" t="s">
        <v>2201</v>
      </c>
      <c r="K76" s="270"/>
    </row>
    <row r="77" spans="2:11" s="1" customFormat="1" ht="17.25" customHeight="1">
      <c r="B77" s="269"/>
      <c r="C77" s="273" t="s">
        <v>2202</v>
      </c>
      <c r="D77" s="273"/>
      <c r="E77" s="273"/>
      <c r="F77" s="274" t="s">
        <v>2203</v>
      </c>
      <c r="G77" s="275"/>
      <c r="H77" s="273"/>
      <c r="I77" s="273"/>
      <c r="J77" s="273" t="s">
        <v>2204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53</v>
      </c>
      <c r="D79" s="278"/>
      <c r="E79" s="278"/>
      <c r="F79" s="279" t="s">
        <v>2205</v>
      </c>
      <c r="G79" s="280"/>
      <c r="H79" s="258" t="s">
        <v>2206</v>
      </c>
      <c r="I79" s="258" t="s">
        <v>2207</v>
      </c>
      <c r="J79" s="258">
        <v>20</v>
      </c>
      <c r="K79" s="270"/>
    </row>
    <row r="80" spans="2:11" s="1" customFormat="1" ht="15" customHeight="1">
      <c r="B80" s="269"/>
      <c r="C80" s="258" t="s">
        <v>2208</v>
      </c>
      <c r="D80" s="258"/>
      <c r="E80" s="258"/>
      <c r="F80" s="279" t="s">
        <v>2205</v>
      </c>
      <c r="G80" s="280"/>
      <c r="H80" s="258" t="s">
        <v>2209</v>
      </c>
      <c r="I80" s="258" t="s">
        <v>2207</v>
      </c>
      <c r="J80" s="258">
        <v>120</v>
      </c>
      <c r="K80" s="270"/>
    </row>
    <row r="81" spans="2:11" s="1" customFormat="1" ht="15" customHeight="1">
      <c r="B81" s="281"/>
      <c r="C81" s="258" t="s">
        <v>2210</v>
      </c>
      <c r="D81" s="258"/>
      <c r="E81" s="258"/>
      <c r="F81" s="279" t="s">
        <v>2211</v>
      </c>
      <c r="G81" s="280"/>
      <c r="H81" s="258" t="s">
        <v>2212</v>
      </c>
      <c r="I81" s="258" t="s">
        <v>2207</v>
      </c>
      <c r="J81" s="258">
        <v>50</v>
      </c>
      <c r="K81" s="270"/>
    </row>
    <row r="82" spans="2:11" s="1" customFormat="1" ht="15" customHeight="1">
      <c r="B82" s="281"/>
      <c r="C82" s="258" t="s">
        <v>2213</v>
      </c>
      <c r="D82" s="258"/>
      <c r="E82" s="258"/>
      <c r="F82" s="279" t="s">
        <v>2205</v>
      </c>
      <c r="G82" s="280"/>
      <c r="H82" s="258" t="s">
        <v>2214</v>
      </c>
      <c r="I82" s="258" t="s">
        <v>2215</v>
      </c>
      <c r="J82" s="258"/>
      <c r="K82" s="270"/>
    </row>
    <row r="83" spans="2:11" s="1" customFormat="1" ht="15" customHeight="1">
      <c r="B83" s="281"/>
      <c r="C83" s="282" t="s">
        <v>2216</v>
      </c>
      <c r="D83" s="282"/>
      <c r="E83" s="282"/>
      <c r="F83" s="283" t="s">
        <v>2211</v>
      </c>
      <c r="G83" s="282"/>
      <c r="H83" s="282" t="s">
        <v>2217</v>
      </c>
      <c r="I83" s="282" t="s">
        <v>2207</v>
      </c>
      <c r="J83" s="282">
        <v>15</v>
      </c>
      <c r="K83" s="270"/>
    </row>
    <row r="84" spans="2:11" s="1" customFormat="1" ht="15" customHeight="1">
      <c r="B84" s="281"/>
      <c r="C84" s="282" t="s">
        <v>2218</v>
      </c>
      <c r="D84" s="282"/>
      <c r="E84" s="282"/>
      <c r="F84" s="283" t="s">
        <v>2211</v>
      </c>
      <c r="G84" s="282"/>
      <c r="H84" s="282" t="s">
        <v>2219</v>
      </c>
      <c r="I84" s="282" t="s">
        <v>2207</v>
      </c>
      <c r="J84" s="282">
        <v>15</v>
      </c>
      <c r="K84" s="270"/>
    </row>
    <row r="85" spans="2:11" s="1" customFormat="1" ht="15" customHeight="1">
      <c r="B85" s="281"/>
      <c r="C85" s="282" t="s">
        <v>2220</v>
      </c>
      <c r="D85" s="282"/>
      <c r="E85" s="282"/>
      <c r="F85" s="283" t="s">
        <v>2211</v>
      </c>
      <c r="G85" s="282"/>
      <c r="H85" s="282" t="s">
        <v>2221</v>
      </c>
      <c r="I85" s="282" t="s">
        <v>2207</v>
      </c>
      <c r="J85" s="282">
        <v>20</v>
      </c>
      <c r="K85" s="270"/>
    </row>
    <row r="86" spans="2:11" s="1" customFormat="1" ht="15" customHeight="1">
      <c r="B86" s="281"/>
      <c r="C86" s="282" t="s">
        <v>2222</v>
      </c>
      <c r="D86" s="282"/>
      <c r="E86" s="282"/>
      <c r="F86" s="283" t="s">
        <v>2211</v>
      </c>
      <c r="G86" s="282"/>
      <c r="H86" s="282" t="s">
        <v>2223</v>
      </c>
      <c r="I86" s="282" t="s">
        <v>2207</v>
      </c>
      <c r="J86" s="282">
        <v>20</v>
      </c>
      <c r="K86" s="270"/>
    </row>
    <row r="87" spans="2:11" s="1" customFormat="1" ht="15" customHeight="1">
      <c r="B87" s="281"/>
      <c r="C87" s="258" t="s">
        <v>2224</v>
      </c>
      <c r="D87" s="258"/>
      <c r="E87" s="258"/>
      <c r="F87" s="279" t="s">
        <v>2211</v>
      </c>
      <c r="G87" s="280"/>
      <c r="H87" s="258" t="s">
        <v>2225</v>
      </c>
      <c r="I87" s="258" t="s">
        <v>2207</v>
      </c>
      <c r="J87" s="258">
        <v>50</v>
      </c>
      <c r="K87" s="270"/>
    </row>
    <row r="88" spans="2:11" s="1" customFormat="1" ht="15" customHeight="1">
      <c r="B88" s="281"/>
      <c r="C88" s="258" t="s">
        <v>2226</v>
      </c>
      <c r="D88" s="258"/>
      <c r="E88" s="258"/>
      <c r="F88" s="279" t="s">
        <v>2211</v>
      </c>
      <c r="G88" s="280"/>
      <c r="H88" s="258" t="s">
        <v>2227</v>
      </c>
      <c r="I88" s="258" t="s">
        <v>2207</v>
      </c>
      <c r="J88" s="258">
        <v>20</v>
      </c>
      <c r="K88" s="270"/>
    </row>
    <row r="89" spans="2:11" s="1" customFormat="1" ht="15" customHeight="1">
      <c r="B89" s="281"/>
      <c r="C89" s="258" t="s">
        <v>2228</v>
      </c>
      <c r="D89" s="258"/>
      <c r="E89" s="258"/>
      <c r="F89" s="279" t="s">
        <v>2211</v>
      </c>
      <c r="G89" s="280"/>
      <c r="H89" s="258" t="s">
        <v>2229</v>
      </c>
      <c r="I89" s="258" t="s">
        <v>2207</v>
      </c>
      <c r="J89" s="258">
        <v>20</v>
      </c>
      <c r="K89" s="270"/>
    </row>
    <row r="90" spans="2:11" s="1" customFormat="1" ht="15" customHeight="1">
      <c r="B90" s="281"/>
      <c r="C90" s="258" t="s">
        <v>2230</v>
      </c>
      <c r="D90" s="258"/>
      <c r="E90" s="258"/>
      <c r="F90" s="279" t="s">
        <v>2211</v>
      </c>
      <c r="G90" s="280"/>
      <c r="H90" s="258" t="s">
        <v>2231</v>
      </c>
      <c r="I90" s="258" t="s">
        <v>2207</v>
      </c>
      <c r="J90" s="258">
        <v>50</v>
      </c>
      <c r="K90" s="270"/>
    </row>
    <row r="91" spans="2:11" s="1" customFormat="1" ht="15" customHeight="1">
      <c r="B91" s="281"/>
      <c r="C91" s="258" t="s">
        <v>2232</v>
      </c>
      <c r="D91" s="258"/>
      <c r="E91" s="258"/>
      <c r="F91" s="279" t="s">
        <v>2211</v>
      </c>
      <c r="G91" s="280"/>
      <c r="H91" s="258" t="s">
        <v>2232</v>
      </c>
      <c r="I91" s="258" t="s">
        <v>2207</v>
      </c>
      <c r="J91" s="258">
        <v>50</v>
      </c>
      <c r="K91" s="270"/>
    </row>
    <row r="92" spans="2:11" s="1" customFormat="1" ht="15" customHeight="1">
      <c r="B92" s="281"/>
      <c r="C92" s="258" t="s">
        <v>2233</v>
      </c>
      <c r="D92" s="258"/>
      <c r="E92" s="258"/>
      <c r="F92" s="279" t="s">
        <v>2211</v>
      </c>
      <c r="G92" s="280"/>
      <c r="H92" s="258" t="s">
        <v>2234</v>
      </c>
      <c r="I92" s="258" t="s">
        <v>2207</v>
      </c>
      <c r="J92" s="258">
        <v>255</v>
      </c>
      <c r="K92" s="270"/>
    </row>
    <row r="93" spans="2:11" s="1" customFormat="1" ht="15" customHeight="1">
      <c r="B93" s="281"/>
      <c r="C93" s="258" t="s">
        <v>2235</v>
      </c>
      <c r="D93" s="258"/>
      <c r="E93" s="258"/>
      <c r="F93" s="279" t="s">
        <v>2205</v>
      </c>
      <c r="G93" s="280"/>
      <c r="H93" s="258" t="s">
        <v>2236</v>
      </c>
      <c r="I93" s="258" t="s">
        <v>2237</v>
      </c>
      <c r="J93" s="258"/>
      <c r="K93" s="270"/>
    </row>
    <row r="94" spans="2:11" s="1" customFormat="1" ht="15" customHeight="1">
      <c r="B94" s="281"/>
      <c r="C94" s="258" t="s">
        <v>2238</v>
      </c>
      <c r="D94" s="258"/>
      <c r="E94" s="258"/>
      <c r="F94" s="279" t="s">
        <v>2205</v>
      </c>
      <c r="G94" s="280"/>
      <c r="H94" s="258" t="s">
        <v>2239</v>
      </c>
      <c r="I94" s="258" t="s">
        <v>2240</v>
      </c>
      <c r="J94" s="258"/>
      <c r="K94" s="270"/>
    </row>
    <row r="95" spans="2:11" s="1" customFormat="1" ht="15" customHeight="1">
      <c r="B95" s="281"/>
      <c r="C95" s="258" t="s">
        <v>2241</v>
      </c>
      <c r="D95" s="258"/>
      <c r="E95" s="258"/>
      <c r="F95" s="279" t="s">
        <v>2205</v>
      </c>
      <c r="G95" s="280"/>
      <c r="H95" s="258" t="s">
        <v>2241</v>
      </c>
      <c r="I95" s="258" t="s">
        <v>2240</v>
      </c>
      <c r="J95" s="258"/>
      <c r="K95" s="270"/>
    </row>
    <row r="96" spans="2:11" s="1" customFormat="1" ht="15" customHeight="1">
      <c r="B96" s="281"/>
      <c r="C96" s="258" t="s">
        <v>38</v>
      </c>
      <c r="D96" s="258"/>
      <c r="E96" s="258"/>
      <c r="F96" s="279" t="s">
        <v>2205</v>
      </c>
      <c r="G96" s="280"/>
      <c r="H96" s="258" t="s">
        <v>2242</v>
      </c>
      <c r="I96" s="258" t="s">
        <v>2240</v>
      </c>
      <c r="J96" s="258"/>
      <c r="K96" s="270"/>
    </row>
    <row r="97" spans="2:11" s="1" customFormat="1" ht="15" customHeight="1">
      <c r="B97" s="281"/>
      <c r="C97" s="258" t="s">
        <v>48</v>
      </c>
      <c r="D97" s="258"/>
      <c r="E97" s="258"/>
      <c r="F97" s="279" t="s">
        <v>2205</v>
      </c>
      <c r="G97" s="280"/>
      <c r="H97" s="258" t="s">
        <v>2243</v>
      </c>
      <c r="I97" s="258" t="s">
        <v>2240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2244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2199</v>
      </c>
      <c r="D103" s="271"/>
      <c r="E103" s="271"/>
      <c r="F103" s="271" t="s">
        <v>2200</v>
      </c>
      <c r="G103" s="272"/>
      <c r="H103" s="271" t="s">
        <v>54</v>
      </c>
      <c r="I103" s="271" t="s">
        <v>57</v>
      </c>
      <c r="J103" s="271" t="s">
        <v>2201</v>
      </c>
      <c r="K103" s="270"/>
    </row>
    <row r="104" spans="2:11" s="1" customFormat="1" ht="17.25" customHeight="1">
      <c r="B104" s="269"/>
      <c r="C104" s="273" t="s">
        <v>2202</v>
      </c>
      <c r="D104" s="273"/>
      <c r="E104" s="273"/>
      <c r="F104" s="274" t="s">
        <v>2203</v>
      </c>
      <c r="G104" s="275"/>
      <c r="H104" s="273"/>
      <c r="I104" s="273"/>
      <c r="J104" s="273" t="s">
        <v>2204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53</v>
      </c>
      <c r="D106" s="278"/>
      <c r="E106" s="278"/>
      <c r="F106" s="279" t="s">
        <v>2205</v>
      </c>
      <c r="G106" s="258"/>
      <c r="H106" s="258" t="s">
        <v>2245</v>
      </c>
      <c r="I106" s="258" t="s">
        <v>2207</v>
      </c>
      <c r="J106" s="258">
        <v>20</v>
      </c>
      <c r="K106" s="270"/>
    </row>
    <row r="107" spans="2:11" s="1" customFormat="1" ht="15" customHeight="1">
      <c r="B107" s="269"/>
      <c r="C107" s="258" t="s">
        <v>2208</v>
      </c>
      <c r="D107" s="258"/>
      <c r="E107" s="258"/>
      <c r="F107" s="279" t="s">
        <v>2205</v>
      </c>
      <c r="G107" s="258"/>
      <c r="H107" s="258" t="s">
        <v>2245</v>
      </c>
      <c r="I107" s="258" t="s">
        <v>2207</v>
      </c>
      <c r="J107" s="258">
        <v>120</v>
      </c>
      <c r="K107" s="270"/>
    </row>
    <row r="108" spans="2:11" s="1" customFormat="1" ht="15" customHeight="1">
      <c r="B108" s="281"/>
      <c r="C108" s="258" t="s">
        <v>2210</v>
      </c>
      <c r="D108" s="258"/>
      <c r="E108" s="258"/>
      <c r="F108" s="279" t="s">
        <v>2211</v>
      </c>
      <c r="G108" s="258"/>
      <c r="H108" s="258" t="s">
        <v>2245</v>
      </c>
      <c r="I108" s="258" t="s">
        <v>2207</v>
      </c>
      <c r="J108" s="258">
        <v>50</v>
      </c>
      <c r="K108" s="270"/>
    </row>
    <row r="109" spans="2:11" s="1" customFormat="1" ht="15" customHeight="1">
      <c r="B109" s="281"/>
      <c r="C109" s="258" t="s">
        <v>2213</v>
      </c>
      <c r="D109" s="258"/>
      <c r="E109" s="258"/>
      <c r="F109" s="279" t="s">
        <v>2205</v>
      </c>
      <c r="G109" s="258"/>
      <c r="H109" s="258" t="s">
        <v>2245</v>
      </c>
      <c r="I109" s="258" t="s">
        <v>2215</v>
      </c>
      <c r="J109" s="258"/>
      <c r="K109" s="270"/>
    </row>
    <row r="110" spans="2:11" s="1" customFormat="1" ht="15" customHeight="1">
      <c r="B110" s="281"/>
      <c r="C110" s="258" t="s">
        <v>2224</v>
      </c>
      <c r="D110" s="258"/>
      <c r="E110" s="258"/>
      <c r="F110" s="279" t="s">
        <v>2211</v>
      </c>
      <c r="G110" s="258"/>
      <c r="H110" s="258" t="s">
        <v>2245</v>
      </c>
      <c r="I110" s="258" t="s">
        <v>2207</v>
      </c>
      <c r="J110" s="258">
        <v>50</v>
      </c>
      <c r="K110" s="270"/>
    </row>
    <row r="111" spans="2:11" s="1" customFormat="1" ht="15" customHeight="1">
      <c r="B111" s="281"/>
      <c r="C111" s="258" t="s">
        <v>2232</v>
      </c>
      <c r="D111" s="258"/>
      <c r="E111" s="258"/>
      <c r="F111" s="279" t="s">
        <v>2211</v>
      </c>
      <c r="G111" s="258"/>
      <c r="H111" s="258" t="s">
        <v>2245</v>
      </c>
      <c r="I111" s="258" t="s">
        <v>2207</v>
      </c>
      <c r="J111" s="258">
        <v>50</v>
      </c>
      <c r="K111" s="270"/>
    </row>
    <row r="112" spans="2:11" s="1" customFormat="1" ht="15" customHeight="1">
      <c r="B112" s="281"/>
      <c r="C112" s="258" t="s">
        <v>2230</v>
      </c>
      <c r="D112" s="258"/>
      <c r="E112" s="258"/>
      <c r="F112" s="279" t="s">
        <v>2211</v>
      </c>
      <c r="G112" s="258"/>
      <c r="H112" s="258" t="s">
        <v>2245</v>
      </c>
      <c r="I112" s="258" t="s">
        <v>2207</v>
      </c>
      <c r="J112" s="258">
        <v>50</v>
      </c>
      <c r="K112" s="270"/>
    </row>
    <row r="113" spans="2:11" s="1" customFormat="1" ht="15" customHeight="1">
      <c r="B113" s="281"/>
      <c r="C113" s="258" t="s">
        <v>53</v>
      </c>
      <c r="D113" s="258"/>
      <c r="E113" s="258"/>
      <c r="F113" s="279" t="s">
        <v>2205</v>
      </c>
      <c r="G113" s="258"/>
      <c r="H113" s="258" t="s">
        <v>2246</v>
      </c>
      <c r="I113" s="258" t="s">
        <v>2207</v>
      </c>
      <c r="J113" s="258">
        <v>20</v>
      </c>
      <c r="K113" s="270"/>
    </row>
    <row r="114" spans="2:11" s="1" customFormat="1" ht="15" customHeight="1">
      <c r="B114" s="281"/>
      <c r="C114" s="258" t="s">
        <v>2247</v>
      </c>
      <c r="D114" s="258"/>
      <c r="E114" s="258"/>
      <c r="F114" s="279" t="s">
        <v>2205</v>
      </c>
      <c r="G114" s="258"/>
      <c r="H114" s="258" t="s">
        <v>2248</v>
      </c>
      <c r="I114" s="258" t="s">
        <v>2207</v>
      </c>
      <c r="J114" s="258">
        <v>120</v>
      </c>
      <c r="K114" s="270"/>
    </row>
    <row r="115" spans="2:11" s="1" customFormat="1" ht="15" customHeight="1">
      <c r="B115" s="281"/>
      <c r="C115" s="258" t="s">
        <v>38</v>
      </c>
      <c r="D115" s="258"/>
      <c r="E115" s="258"/>
      <c r="F115" s="279" t="s">
        <v>2205</v>
      </c>
      <c r="G115" s="258"/>
      <c r="H115" s="258" t="s">
        <v>2249</v>
      </c>
      <c r="I115" s="258" t="s">
        <v>2240</v>
      </c>
      <c r="J115" s="258"/>
      <c r="K115" s="270"/>
    </row>
    <row r="116" spans="2:11" s="1" customFormat="1" ht="15" customHeight="1">
      <c r="B116" s="281"/>
      <c r="C116" s="258" t="s">
        <v>48</v>
      </c>
      <c r="D116" s="258"/>
      <c r="E116" s="258"/>
      <c r="F116" s="279" t="s">
        <v>2205</v>
      </c>
      <c r="G116" s="258"/>
      <c r="H116" s="258" t="s">
        <v>2250</v>
      </c>
      <c r="I116" s="258" t="s">
        <v>2240</v>
      </c>
      <c r="J116" s="258"/>
      <c r="K116" s="270"/>
    </row>
    <row r="117" spans="2:11" s="1" customFormat="1" ht="15" customHeight="1">
      <c r="B117" s="281"/>
      <c r="C117" s="258" t="s">
        <v>57</v>
      </c>
      <c r="D117" s="258"/>
      <c r="E117" s="258"/>
      <c r="F117" s="279" t="s">
        <v>2205</v>
      </c>
      <c r="G117" s="258"/>
      <c r="H117" s="258" t="s">
        <v>2251</v>
      </c>
      <c r="I117" s="258" t="s">
        <v>2252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2253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2199</v>
      </c>
      <c r="D123" s="271"/>
      <c r="E123" s="271"/>
      <c r="F123" s="271" t="s">
        <v>2200</v>
      </c>
      <c r="G123" s="272"/>
      <c r="H123" s="271" t="s">
        <v>54</v>
      </c>
      <c r="I123" s="271" t="s">
        <v>57</v>
      </c>
      <c r="J123" s="271" t="s">
        <v>2201</v>
      </c>
      <c r="K123" s="300"/>
    </row>
    <row r="124" spans="2:11" s="1" customFormat="1" ht="17.25" customHeight="1">
      <c r="B124" s="299"/>
      <c r="C124" s="273" t="s">
        <v>2202</v>
      </c>
      <c r="D124" s="273"/>
      <c r="E124" s="273"/>
      <c r="F124" s="274" t="s">
        <v>2203</v>
      </c>
      <c r="G124" s="275"/>
      <c r="H124" s="273"/>
      <c r="I124" s="273"/>
      <c r="J124" s="273" t="s">
        <v>2204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2208</v>
      </c>
      <c r="D126" s="278"/>
      <c r="E126" s="278"/>
      <c r="F126" s="279" t="s">
        <v>2205</v>
      </c>
      <c r="G126" s="258"/>
      <c r="H126" s="258" t="s">
        <v>2245</v>
      </c>
      <c r="I126" s="258" t="s">
        <v>2207</v>
      </c>
      <c r="J126" s="258">
        <v>120</v>
      </c>
      <c r="K126" s="304"/>
    </row>
    <row r="127" spans="2:11" s="1" customFormat="1" ht="15" customHeight="1">
      <c r="B127" s="301"/>
      <c r="C127" s="258" t="s">
        <v>2254</v>
      </c>
      <c r="D127" s="258"/>
      <c r="E127" s="258"/>
      <c r="F127" s="279" t="s">
        <v>2205</v>
      </c>
      <c r="G127" s="258"/>
      <c r="H127" s="258" t="s">
        <v>2255</v>
      </c>
      <c r="I127" s="258" t="s">
        <v>2207</v>
      </c>
      <c r="J127" s="258" t="s">
        <v>2256</v>
      </c>
      <c r="K127" s="304"/>
    </row>
    <row r="128" spans="2:11" s="1" customFormat="1" ht="15" customHeight="1">
      <c r="B128" s="301"/>
      <c r="C128" s="258" t="s">
        <v>2153</v>
      </c>
      <c r="D128" s="258"/>
      <c r="E128" s="258"/>
      <c r="F128" s="279" t="s">
        <v>2205</v>
      </c>
      <c r="G128" s="258"/>
      <c r="H128" s="258" t="s">
        <v>2257</v>
      </c>
      <c r="I128" s="258" t="s">
        <v>2207</v>
      </c>
      <c r="J128" s="258" t="s">
        <v>2256</v>
      </c>
      <c r="K128" s="304"/>
    </row>
    <row r="129" spans="2:11" s="1" customFormat="1" ht="15" customHeight="1">
      <c r="B129" s="301"/>
      <c r="C129" s="258" t="s">
        <v>2216</v>
      </c>
      <c r="D129" s="258"/>
      <c r="E129" s="258"/>
      <c r="F129" s="279" t="s">
        <v>2211</v>
      </c>
      <c r="G129" s="258"/>
      <c r="H129" s="258" t="s">
        <v>2217</v>
      </c>
      <c r="I129" s="258" t="s">
        <v>2207</v>
      </c>
      <c r="J129" s="258">
        <v>15</v>
      </c>
      <c r="K129" s="304"/>
    </row>
    <row r="130" spans="2:11" s="1" customFormat="1" ht="15" customHeight="1">
      <c r="B130" s="301"/>
      <c r="C130" s="282" t="s">
        <v>2218</v>
      </c>
      <c r="D130" s="282"/>
      <c r="E130" s="282"/>
      <c r="F130" s="283" t="s">
        <v>2211</v>
      </c>
      <c r="G130" s="282"/>
      <c r="H130" s="282" t="s">
        <v>2219</v>
      </c>
      <c r="I130" s="282" t="s">
        <v>2207</v>
      </c>
      <c r="J130" s="282">
        <v>15</v>
      </c>
      <c r="K130" s="304"/>
    </row>
    <row r="131" spans="2:11" s="1" customFormat="1" ht="15" customHeight="1">
      <c r="B131" s="301"/>
      <c r="C131" s="282" t="s">
        <v>2220</v>
      </c>
      <c r="D131" s="282"/>
      <c r="E131" s="282"/>
      <c r="F131" s="283" t="s">
        <v>2211</v>
      </c>
      <c r="G131" s="282"/>
      <c r="H131" s="282" t="s">
        <v>2221</v>
      </c>
      <c r="I131" s="282" t="s">
        <v>2207</v>
      </c>
      <c r="J131" s="282">
        <v>20</v>
      </c>
      <c r="K131" s="304"/>
    </row>
    <row r="132" spans="2:11" s="1" customFormat="1" ht="15" customHeight="1">
      <c r="B132" s="301"/>
      <c r="C132" s="282" t="s">
        <v>2222</v>
      </c>
      <c r="D132" s="282"/>
      <c r="E132" s="282"/>
      <c r="F132" s="283" t="s">
        <v>2211</v>
      </c>
      <c r="G132" s="282"/>
      <c r="H132" s="282" t="s">
        <v>2223</v>
      </c>
      <c r="I132" s="282" t="s">
        <v>2207</v>
      </c>
      <c r="J132" s="282">
        <v>20</v>
      </c>
      <c r="K132" s="304"/>
    </row>
    <row r="133" spans="2:11" s="1" customFormat="1" ht="15" customHeight="1">
      <c r="B133" s="301"/>
      <c r="C133" s="258" t="s">
        <v>2210</v>
      </c>
      <c r="D133" s="258"/>
      <c r="E133" s="258"/>
      <c r="F133" s="279" t="s">
        <v>2211</v>
      </c>
      <c r="G133" s="258"/>
      <c r="H133" s="258" t="s">
        <v>2245</v>
      </c>
      <c r="I133" s="258" t="s">
        <v>2207</v>
      </c>
      <c r="J133" s="258">
        <v>50</v>
      </c>
      <c r="K133" s="304"/>
    </row>
    <row r="134" spans="2:11" s="1" customFormat="1" ht="15" customHeight="1">
      <c r="B134" s="301"/>
      <c r="C134" s="258" t="s">
        <v>2224</v>
      </c>
      <c r="D134" s="258"/>
      <c r="E134" s="258"/>
      <c r="F134" s="279" t="s">
        <v>2211</v>
      </c>
      <c r="G134" s="258"/>
      <c r="H134" s="258" t="s">
        <v>2245</v>
      </c>
      <c r="I134" s="258" t="s">
        <v>2207</v>
      </c>
      <c r="J134" s="258">
        <v>50</v>
      </c>
      <c r="K134" s="304"/>
    </row>
    <row r="135" spans="2:11" s="1" customFormat="1" ht="15" customHeight="1">
      <c r="B135" s="301"/>
      <c r="C135" s="258" t="s">
        <v>2230</v>
      </c>
      <c r="D135" s="258"/>
      <c r="E135" s="258"/>
      <c r="F135" s="279" t="s">
        <v>2211</v>
      </c>
      <c r="G135" s="258"/>
      <c r="H135" s="258" t="s">
        <v>2245</v>
      </c>
      <c r="I135" s="258" t="s">
        <v>2207</v>
      </c>
      <c r="J135" s="258">
        <v>50</v>
      </c>
      <c r="K135" s="304"/>
    </row>
    <row r="136" spans="2:11" s="1" customFormat="1" ht="15" customHeight="1">
      <c r="B136" s="301"/>
      <c r="C136" s="258" t="s">
        <v>2232</v>
      </c>
      <c r="D136" s="258"/>
      <c r="E136" s="258"/>
      <c r="F136" s="279" t="s">
        <v>2211</v>
      </c>
      <c r="G136" s="258"/>
      <c r="H136" s="258" t="s">
        <v>2245</v>
      </c>
      <c r="I136" s="258" t="s">
        <v>2207</v>
      </c>
      <c r="J136" s="258">
        <v>50</v>
      </c>
      <c r="K136" s="304"/>
    </row>
    <row r="137" spans="2:11" s="1" customFormat="1" ht="15" customHeight="1">
      <c r="B137" s="301"/>
      <c r="C137" s="258" t="s">
        <v>2233</v>
      </c>
      <c r="D137" s="258"/>
      <c r="E137" s="258"/>
      <c r="F137" s="279" t="s">
        <v>2211</v>
      </c>
      <c r="G137" s="258"/>
      <c r="H137" s="258" t="s">
        <v>2258</v>
      </c>
      <c r="I137" s="258" t="s">
        <v>2207</v>
      </c>
      <c r="J137" s="258">
        <v>255</v>
      </c>
      <c r="K137" s="304"/>
    </row>
    <row r="138" spans="2:11" s="1" customFormat="1" ht="15" customHeight="1">
      <c r="B138" s="301"/>
      <c r="C138" s="258" t="s">
        <v>2235</v>
      </c>
      <c r="D138" s="258"/>
      <c r="E138" s="258"/>
      <c r="F138" s="279" t="s">
        <v>2205</v>
      </c>
      <c r="G138" s="258"/>
      <c r="H138" s="258" t="s">
        <v>2259</v>
      </c>
      <c r="I138" s="258" t="s">
        <v>2237</v>
      </c>
      <c r="J138" s="258"/>
      <c r="K138" s="304"/>
    </row>
    <row r="139" spans="2:11" s="1" customFormat="1" ht="15" customHeight="1">
      <c r="B139" s="301"/>
      <c r="C139" s="258" t="s">
        <v>2238</v>
      </c>
      <c r="D139" s="258"/>
      <c r="E139" s="258"/>
      <c r="F139" s="279" t="s">
        <v>2205</v>
      </c>
      <c r="G139" s="258"/>
      <c r="H139" s="258" t="s">
        <v>2260</v>
      </c>
      <c r="I139" s="258" t="s">
        <v>2240</v>
      </c>
      <c r="J139" s="258"/>
      <c r="K139" s="304"/>
    </row>
    <row r="140" spans="2:11" s="1" customFormat="1" ht="15" customHeight="1">
      <c r="B140" s="301"/>
      <c r="C140" s="258" t="s">
        <v>2241</v>
      </c>
      <c r="D140" s="258"/>
      <c r="E140" s="258"/>
      <c r="F140" s="279" t="s">
        <v>2205</v>
      </c>
      <c r="G140" s="258"/>
      <c r="H140" s="258" t="s">
        <v>2241</v>
      </c>
      <c r="I140" s="258" t="s">
        <v>2240</v>
      </c>
      <c r="J140" s="258"/>
      <c r="K140" s="304"/>
    </row>
    <row r="141" spans="2:11" s="1" customFormat="1" ht="15" customHeight="1">
      <c r="B141" s="301"/>
      <c r="C141" s="258" t="s">
        <v>38</v>
      </c>
      <c r="D141" s="258"/>
      <c r="E141" s="258"/>
      <c r="F141" s="279" t="s">
        <v>2205</v>
      </c>
      <c r="G141" s="258"/>
      <c r="H141" s="258" t="s">
        <v>2261</v>
      </c>
      <c r="I141" s="258" t="s">
        <v>2240</v>
      </c>
      <c r="J141" s="258"/>
      <c r="K141" s="304"/>
    </row>
    <row r="142" spans="2:11" s="1" customFormat="1" ht="15" customHeight="1">
      <c r="B142" s="301"/>
      <c r="C142" s="258" t="s">
        <v>2262</v>
      </c>
      <c r="D142" s="258"/>
      <c r="E142" s="258"/>
      <c r="F142" s="279" t="s">
        <v>2205</v>
      </c>
      <c r="G142" s="258"/>
      <c r="H142" s="258" t="s">
        <v>2263</v>
      </c>
      <c r="I142" s="258" t="s">
        <v>2240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2264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2199</v>
      </c>
      <c r="D148" s="271"/>
      <c r="E148" s="271"/>
      <c r="F148" s="271" t="s">
        <v>2200</v>
      </c>
      <c r="G148" s="272"/>
      <c r="H148" s="271" t="s">
        <v>54</v>
      </c>
      <c r="I148" s="271" t="s">
        <v>57</v>
      </c>
      <c r="J148" s="271" t="s">
        <v>2201</v>
      </c>
      <c r="K148" s="270"/>
    </row>
    <row r="149" spans="2:11" s="1" customFormat="1" ht="17.25" customHeight="1">
      <c r="B149" s="269"/>
      <c r="C149" s="273" t="s">
        <v>2202</v>
      </c>
      <c r="D149" s="273"/>
      <c r="E149" s="273"/>
      <c r="F149" s="274" t="s">
        <v>2203</v>
      </c>
      <c r="G149" s="275"/>
      <c r="H149" s="273"/>
      <c r="I149" s="273"/>
      <c r="J149" s="273" t="s">
        <v>2204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2208</v>
      </c>
      <c r="D151" s="258"/>
      <c r="E151" s="258"/>
      <c r="F151" s="309" t="s">
        <v>2205</v>
      </c>
      <c r="G151" s="258"/>
      <c r="H151" s="308" t="s">
        <v>2245</v>
      </c>
      <c r="I151" s="308" t="s">
        <v>2207</v>
      </c>
      <c r="J151" s="308">
        <v>120</v>
      </c>
      <c r="K151" s="304"/>
    </row>
    <row r="152" spans="2:11" s="1" customFormat="1" ht="15" customHeight="1">
      <c r="B152" s="281"/>
      <c r="C152" s="308" t="s">
        <v>2254</v>
      </c>
      <c r="D152" s="258"/>
      <c r="E152" s="258"/>
      <c r="F152" s="309" t="s">
        <v>2205</v>
      </c>
      <c r="G152" s="258"/>
      <c r="H152" s="308" t="s">
        <v>2265</v>
      </c>
      <c r="I152" s="308" t="s">
        <v>2207</v>
      </c>
      <c r="J152" s="308" t="s">
        <v>2256</v>
      </c>
      <c r="K152" s="304"/>
    </row>
    <row r="153" spans="2:11" s="1" customFormat="1" ht="15" customHeight="1">
      <c r="B153" s="281"/>
      <c r="C153" s="308" t="s">
        <v>2153</v>
      </c>
      <c r="D153" s="258"/>
      <c r="E153" s="258"/>
      <c r="F153" s="309" t="s">
        <v>2205</v>
      </c>
      <c r="G153" s="258"/>
      <c r="H153" s="308" t="s">
        <v>2266</v>
      </c>
      <c r="I153" s="308" t="s">
        <v>2207</v>
      </c>
      <c r="J153" s="308" t="s">
        <v>2256</v>
      </c>
      <c r="K153" s="304"/>
    </row>
    <row r="154" spans="2:11" s="1" customFormat="1" ht="15" customHeight="1">
      <c r="B154" s="281"/>
      <c r="C154" s="308" t="s">
        <v>2210</v>
      </c>
      <c r="D154" s="258"/>
      <c r="E154" s="258"/>
      <c r="F154" s="309" t="s">
        <v>2211</v>
      </c>
      <c r="G154" s="258"/>
      <c r="H154" s="308" t="s">
        <v>2245</v>
      </c>
      <c r="I154" s="308" t="s">
        <v>2207</v>
      </c>
      <c r="J154" s="308">
        <v>50</v>
      </c>
      <c r="K154" s="304"/>
    </row>
    <row r="155" spans="2:11" s="1" customFormat="1" ht="15" customHeight="1">
      <c r="B155" s="281"/>
      <c r="C155" s="308" t="s">
        <v>2213</v>
      </c>
      <c r="D155" s="258"/>
      <c r="E155" s="258"/>
      <c r="F155" s="309" t="s">
        <v>2205</v>
      </c>
      <c r="G155" s="258"/>
      <c r="H155" s="308" t="s">
        <v>2245</v>
      </c>
      <c r="I155" s="308" t="s">
        <v>2215</v>
      </c>
      <c r="J155" s="308"/>
      <c r="K155" s="304"/>
    </row>
    <row r="156" spans="2:11" s="1" customFormat="1" ht="15" customHeight="1">
      <c r="B156" s="281"/>
      <c r="C156" s="308" t="s">
        <v>2224</v>
      </c>
      <c r="D156" s="258"/>
      <c r="E156" s="258"/>
      <c r="F156" s="309" t="s">
        <v>2211</v>
      </c>
      <c r="G156" s="258"/>
      <c r="H156" s="308" t="s">
        <v>2245</v>
      </c>
      <c r="I156" s="308" t="s">
        <v>2207</v>
      </c>
      <c r="J156" s="308">
        <v>50</v>
      </c>
      <c r="K156" s="304"/>
    </row>
    <row r="157" spans="2:11" s="1" customFormat="1" ht="15" customHeight="1">
      <c r="B157" s="281"/>
      <c r="C157" s="308" t="s">
        <v>2232</v>
      </c>
      <c r="D157" s="258"/>
      <c r="E157" s="258"/>
      <c r="F157" s="309" t="s">
        <v>2211</v>
      </c>
      <c r="G157" s="258"/>
      <c r="H157" s="308" t="s">
        <v>2245</v>
      </c>
      <c r="I157" s="308" t="s">
        <v>2207</v>
      </c>
      <c r="J157" s="308">
        <v>50</v>
      </c>
      <c r="K157" s="304"/>
    </row>
    <row r="158" spans="2:11" s="1" customFormat="1" ht="15" customHeight="1">
      <c r="B158" s="281"/>
      <c r="C158" s="308" t="s">
        <v>2230</v>
      </c>
      <c r="D158" s="258"/>
      <c r="E158" s="258"/>
      <c r="F158" s="309" t="s">
        <v>2211</v>
      </c>
      <c r="G158" s="258"/>
      <c r="H158" s="308" t="s">
        <v>2245</v>
      </c>
      <c r="I158" s="308" t="s">
        <v>2207</v>
      </c>
      <c r="J158" s="308">
        <v>50</v>
      </c>
      <c r="K158" s="304"/>
    </row>
    <row r="159" spans="2:11" s="1" customFormat="1" ht="15" customHeight="1">
      <c r="B159" s="281"/>
      <c r="C159" s="308" t="s">
        <v>152</v>
      </c>
      <c r="D159" s="258"/>
      <c r="E159" s="258"/>
      <c r="F159" s="309" t="s">
        <v>2205</v>
      </c>
      <c r="G159" s="258"/>
      <c r="H159" s="308" t="s">
        <v>2267</v>
      </c>
      <c r="I159" s="308" t="s">
        <v>2207</v>
      </c>
      <c r="J159" s="308" t="s">
        <v>2268</v>
      </c>
      <c r="K159" s="304"/>
    </row>
    <row r="160" spans="2:11" s="1" customFormat="1" ht="15" customHeight="1">
      <c r="B160" s="281"/>
      <c r="C160" s="308" t="s">
        <v>2269</v>
      </c>
      <c r="D160" s="258"/>
      <c r="E160" s="258"/>
      <c r="F160" s="309" t="s">
        <v>2205</v>
      </c>
      <c r="G160" s="258"/>
      <c r="H160" s="308" t="s">
        <v>2270</v>
      </c>
      <c r="I160" s="308" t="s">
        <v>2240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2271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2199</v>
      </c>
      <c r="D166" s="271"/>
      <c r="E166" s="271"/>
      <c r="F166" s="271" t="s">
        <v>2200</v>
      </c>
      <c r="G166" s="313"/>
      <c r="H166" s="314" t="s">
        <v>54</v>
      </c>
      <c r="I166" s="314" t="s">
        <v>57</v>
      </c>
      <c r="J166" s="271" t="s">
        <v>2201</v>
      </c>
      <c r="K166" s="251"/>
    </row>
    <row r="167" spans="2:11" s="1" customFormat="1" ht="17.25" customHeight="1">
      <c r="B167" s="252"/>
      <c r="C167" s="273" t="s">
        <v>2202</v>
      </c>
      <c r="D167" s="273"/>
      <c r="E167" s="273"/>
      <c r="F167" s="274" t="s">
        <v>2203</v>
      </c>
      <c r="G167" s="315"/>
      <c r="H167" s="316"/>
      <c r="I167" s="316"/>
      <c r="J167" s="273" t="s">
        <v>2204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2208</v>
      </c>
      <c r="D169" s="258"/>
      <c r="E169" s="258"/>
      <c r="F169" s="279" t="s">
        <v>2205</v>
      </c>
      <c r="G169" s="258"/>
      <c r="H169" s="258" t="s">
        <v>2245</v>
      </c>
      <c r="I169" s="258" t="s">
        <v>2207</v>
      </c>
      <c r="J169" s="258">
        <v>120</v>
      </c>
      <c r="K169" s="304"/>
    </row>
    <row r="170" spans="2:11" s="1" customFormat="1" ht="15" customHeight="1">
      <c r="B170" s="281"/>
      <c r="C170" s="258" t="s">
        <v>2254</v>
      </c>
      <c r="D170" s="258"/>
      <c r="E170" s="258"/>
      <c r="F170" s="279" t="s">
        <v>2205</v>
      </c>
      <c r="G170" s="258"/>
      <c r="H170" s="258" t="s">
        <v>2255</v>
      </c>
      <c r="I170" s="258" t="s">
        <v>2207</v>
      </c>
      <c r="J170" s="258" t="s">
        <v>2256</v>
      </c>
      <c r="K170" s="304"/>
    </row>
    <row r="171" spans="2:11" s="1" customFormat="1" ht="15" customHeight="1">
      <c r="B171" s="281"/>
      <c r="C171" s="258" t="s">
        <v>2153</v>
      </c>
      <c r="D171" s="258"/>
      <c r="E171" s="258"/>
      <c r="F171" s="279" t="s">
        <v>2205</v>
      </c>
      <c r="G171" s="258"/>
      <c r="H171" s="258" t="s">
        <v>2272</v>
      </c>
      <c r="I171" s="258" t="s">
        <v>2207</v>
      </c>
      <c r="J171" s="258" t="s">
        <v>2256</v>
      </c>
      <c r="K171" s="304"/>
    </row>
    <row r="172" spans="2:11" s="1" customFormat="1" ht="15" customHeight="1">
      <c r="B172" s="281"/>
      <c r="C172" s="258" t="s">
        <v>2210</v>
      </c>
      <c r="D172" s="258"/>
      <c r="E172" s="258"/>
      <c r="F172" s="279" t="s">
        <v>2211</v>
      </c>
      <c r="G172" s="258"/>
      <c r="H172" s="258" t="s">
        <v>2272</v>
      </c>
      <c r="I172" s="258" t="s">
        <v>2207</v>
      </c>
      <c r="J172" s="258">
        <v>50</v>
      </c>
      <c r="K172" s="304"/>
    </row>
    <row r="173" spans="2:11" s="1" customFormat="1" ht="15" customHeight="1">
      <c r="B173" s="281"/>
      <c r="C173" s="258" t="s">
        <v>2213</v>
      </c>
      <c r="D173" s="258"/>
      <c r="E173" s="258"/>
      <c r="F173" s="279" t="s">
        <v>2205</v>
      </c>
      <c r="G173" s="258"/>
      <c r="H173" s="258" t="s">
        <v>2272</v>
      </c>
      <c r="I173" s="258" t="s">
        <v>2215</v>
      </c>
      <c r="J173" s="258"/>
      <c r="K173" s="304"/>
    </row>
    <row r="174" spans="2:11" s="1" customFormat="1" ht="15" customHeight="1">
      <c r="B174" s="281"/>
      <c r="C174" s="258" t="s">
        <v>2224</v>
      </c>
      <c r="D174" s="258"/>
      <c r="E174" s="258"/>
      <c r="F174" s="279" t="s">
        <v>2211</v>
      </c>
      <c r="G174" s="258"/>
      <c r="H174" s="258" t="s">
        <v>2272</v>
      </c>
      <c r="I174" s="258" t="s">
        <v>2207</v>
      </c>
      <c r="J174" s="258">
        <v>50</v>
      </c>
      <c r="K174" s="304"/>
    </row>
    <row r="175" spans="2:11" s="1" customFormat="1" ht="15" customHeight="1">
      <c r="B175" s="281"/>
      <c r="C175" s="258" t="s">
        <v>2232</v>
      </c>
      <c r="D175" s="258"/>
      <c r="E175" s="258"/>
      <c r="F175" s="279" t="s">
        <v>2211</v>
      </c>
      <c r="G175" s="258"/>
      <c r="H175" s="258" t="s">
        <v>2272</v>
      </c>
      <c r="I175" s="258" t="s">
        <v>2207</v>
      </c>
      <c r="J175" s="258">
        <v>50</v>
      </c>
      <c r="K175" s="304"/>
    </row>
    <row r="176" spans="2:11" s="1" customFormat="1" ht="15" customHeight="1">
      <c r="B176" s="281"/>
      <c r="C176" s="258" t="s">
        <v>2230</v>
      </c>
      <c r="D176" s="258"/>
      <c r="E176" s="258"/>
      <c r="F176" s="279" t="s">
        <v>2211</v>
      </c>
      <c r="G176" s="258"/>
      <c r="H176" s="258" t="s">
        <v>2272</v>
      </c>
      <c r="I176" s="258" t="s">
        <v>2207</v>
      </c>
      <c r="J176" s="258">
        <v>50</v>
      </c>
      <c r="K176" s="304"/>
    </row>
    <row r="177" spans="2:11" s="1" customFormat="1" ht="15" customHeight="1">
      <c r="B177" s="281"/>
      <c r="C177" s="258" t="s">
        <v>171</v>
      </c>
      <c r="D177" s="258"/>
      <c r="E177" s="258"/>
      <c r="F177" s="279" t="s">
        <v>2205</v>
      </c>
      <c r="G177" s="258"/>
      <c r="H177" s="258" t="s">
        <v>2273</v>
      </c>
      <c r="I177" s="258" t="s">
        <v>2274</v>
      </c>
      <c r="J177" s="258"/>
      <c r="K177" s="304"/>
    </row>
    <row r="178" spans="2:11" s="1" customFormat="1" ht="15" customHeight="1">
      <c r="B178" s="281"/>
      <c r="C178" s="258" t="s">
        <v>57</v>
      </c>
      <c r="D178" s="258"/>
      <c r="E178" s="258"/>
      <c r="F178" s="279" t="s">
        <v>2205</v>
      </c>
      <c r="G178" s="258"/>
      <c r="H178" s="258" t="s">
        <v>2275</v>
      </c>
      <c r="I178" s="258" t="s">
        <v>2276</v>
      </c>
      <c r="J178" s="258">
        <v>1</v>
      </c>
      <c r="K178" s="304"/>
    </row>
    <row r="179" spans="2:11" s="1" customFormat="1" ht="15" customHeight="1">
      <c r="B179" s="281"/>
      <c r="C179" s="258" t="s">
        <v>53</v>
      </c>
      <c r="D179" s="258"/>
      <c r="E179" s="258"/>
      <c r="F179" s="279" t="s">
        <v>2205</v>
      </c>
      <c r="G179" s="258"/>
      <c r="H179" s="258" t="s">
        <v>2277</v>
      </c>
      <c r="I179" s="258" t="s">
        <v>2207</v>
      </c>
      <c r="J179" s="258">
        <v>20</v>
      </c>
      <c r="K179" s="304"/>
    </row>
    <row r="180" spans="2:11" s="1" customFormat="1" ht="15" customHeight="1">
      <c r="B180" s="281"/>
      <c r="C180" s="258" t="s">
        <v>54</v>
      </c>
      <c r="D180" s="258"/>
      <c r="E180" s="258"/>
      <c r="F180" s="279" t="s">
        <v>2205</v>
      </c>
      <c r="G180" s="258"/>
      <c r="H180" s="258" t="s">
        <v>2278</v>
      </c>
      <c r="I180" s="258" t="s">
        <v>2207</v>
      </c>
      <c r="J180" s="258">
        <v>255</v>
      </c>
      <c r="K180" s="304"/>
    </row>
    <row r="181" spans="2:11" s="1" customFormat="1" ht="15" customHeight="1">
      <c r="B181" s="281"/>
      <c r="C181" s="258" t="s">
        <v>172</v>
      </c>
      <c r="D181" s="258"/>
      <c r="E181" s="258"/>
      <c r="F181" s="279" t="s">
        <v>2205</v>
      </c>
      <c r="G181" s="258"/>
      <c r="H181" s="258" t="s">
        <v>2169</v>
      </c>
      <c r="I181" s="258" t="s">
        <v>2207</v>
      </c>
      <c r="J181" s="258">
        <v>10</v>
      </c>
      <c r="K181" s="304"/>
    </row>
    <row r="182" spans="2:11" s="1" customFormat="1" ht="15" customHeight="1">
      <c r="B182" s="281"/>
      <c r="C182" s="258" t="s">
        <v>173</v>
      </c>
      <c r="D182" s="258"/>
      <c r="E182" s="258"/>
      <c r="F182" s="279" t="s">
        <v>2205</v>
      </c>
      <c r="G182" s="258"/>
      <c r="H182" s="258" t="s">
        <v>2279</v>
      </c>
      <c r="I182" s="258" t="s">
        <v>2240</v>
      </c>
      <c r="J182" s="258"/>
      <c r="K182" s="304"/>
    </row>
    <row r="183" spans="2:11" s="1" customFormat="1" ht="15" customHeight="1">
      <c r="B183" s="281"/>
      <c r="C183" s="258" t="s">
        <v>2280</v>
      </c>
      <c r="D183" s="258"/>
      <c r="E183" s="258"/>
      <c r="F183" s="279" t="s">
        <v>2205</v>
      </c>
      <c r="G183" s="258"/>
      <c r="H183" s="258" t="s">
        <v>2281</v>
      </c>
      <c r="I183" s="258" t="s">
        <v>2240</v>
      </c>
      <c r="J183" s="258"/>
      <c r="K183" s="304"/>
    </row>
    <row r="184" spans="2:11" s="1" customFormat="1" ht="15" customHeight="1">
      <c r="B184" s="281"/>
      <c r="C184" s="258" t="s">
        <v>2269</v>
      </c>
      <c r="D184" s="258"/>
      <c r="E184" s="258"/>
      <c r="F184" s="279" t="s">
        <v>2205</v>
      </c>
      <c r="G184" s="258"/>
      <c r="H184" s="258" t="s">
        <v>2282</v>
      </c>
      <c r="I184" s="258" t="s">
        <v>2240</v>
      </c>
      <c r="J184" s="258"/>
      <c r="K184" s="304"/>
    </row>
    <row r="185" spans="2:11" s="1" customFormat="1" ht="15" customHeight="1">
      <c r="B185" s="281"/>
      <c r="C185" s="258" t="s">
        <v>176</v>
      </c>
      <c r="D185" s="258"/>
      <c r="E185" s="258"/>
      <c r="F185" s="279" t="s">
        <v>2211</v>
      </c>
      <c r="G185" s="258"/>
      <c r="H185" s="258" t="s">
        <v>2283</v>
      </c>
      <c r="I185" s="258" t="s">
        <v>2207</v>
      </c>
      <c r="J185" s="258">
        <v>50</v>
      </c>
      <c r="K185" s="304"/>
    </row>
    <row r="186" spans="2:11" s="1" customFormat="1" ht="15" customHeight="1">
      <c r="B186" s="281"/>
      <c r="C186" s="258" t="s">
        <v>2284</v>
      </c>
      <c r="D186" s="258"/>
      <c r="E186" s="258"/>
      <c r="F186" s="279" t="s">
        <v>2211</v>
      </c>
      <c r="G186" s="258"/>
      <c r="H186" s="258" t="s">
        <v>2285</v>
      </c>
      <c r="I186" s="258" t="s">
        <v>2286</v>
      </c>
      <c r="J186" s="258"/>
      <c r="K186" s="304"/>
    </row>
    <row r="187" spans="2:11" s="1" customFormat="1" ht="15" customHeight="1">
      <c r="B187" s="281"/>
      <c r="C187" s="258" t="s">
        <v>2287</v>
      </c>
      <c r="D187" s="258"/>
      <c r="E187" s="258"/>
      <c r="F187" s="279" t="s">
        <v>2211</v>
      </c>
      <c r="G187" s="258"/>
      <c r="H187" s="258" t="s">
        <v>2288</v>
      </c>
      <c r="I187" s="258" t="s">
        <v>2286</v>
      </c>
      <c r="J187" s="258"/>
      <c r="K187" s="304"/>
    </row>
    <row r="188" spans="2:11" s="1" customFormat="1" ht="15" customHeight="1">
      <c r="B188" s="281"/>
      <c r="C188" s="258" t="s">
        <v>2289</v>
      </c>
      <c r="D188" s="258"/>
      <c r="E188" s="258"/>
      <c r="F188" s="279" t="s">
        <v>2211</v>
      </c>
      <c r="G188" s="258"/>
      <c r="H188" s="258" t="s">
        <v>2290</v>
      </c>
      <c r="I188" s="258" t="s">
        <v>2286</v>
      </c>
      <c r="J188" s="258"/>
      <c r="K188" s="304"/>
    </row>
    <row r="189" spans="2:11" s="1" customFormat="1" ht="15" customHeight="1">
      <c r="B189" s="281"/>
      <c r="C189" s="317" t="s">
        <v>2291</v>
      </c>
      <c r="D189" s="258"/>
      <c r="E189" s="258"/>
      <c r="F189" s="279" t="s">
        <v>2211</v>
      </c>
      <c r="G189" s="258"/>
      <c r="H189" s="258" t="s">
        <v>2292</v>
      </c>
      <c r="I189" s="258" t="s">
        <v>2293</v>
      </c>
      <c r="J189" s="318" t="s">
        <v>2294</v>
      </c>
      <c r="K189" s="304"/>
    </row>
    <row r="190" spans="2:11" s="1" customFormat="1" ht="15" customHeight="1">
      <c r="B190" s="281"/>
      <c r="C190" s="317" t="s">
        <v>42</v>
      </c>
      <c r="D190" s="258"/>
      <c r="E190" s="258"/>
      <c r="F190" s="279" t="s">
        <v>2205</v>
      </c>
      <c r="G190" s="258"/>
      <c r="H190" s="255" t="s">
        <v>2295</v>
      </c>
      <c r="I190" s="258" t="s">
        <v>2296</v>
      </c>
      <c r="J190" s="258"/>
      <c r="K190" s="304"/>
    </row>
    <row r="191" spans="2:11" s="1" customFormat="1" ht="15" customHeight="1">
      <c r="B191" s="281"/>
      <c r="C191" s="317" t="s">
        <v>2297</v>
      </c>
      <c r="D191" s="258"/>
      <c r="E191" s="258"/>
      <c r="F191" s="279" t="s">
        <v>2205</v>
      </c>
      <c r="G191" s="258"/>
      <c r="H191" s="258" t="s">
        <v>2298</v>
      </c>
      <c r="I191" s="258" t="s">
        <v>2240</v>
      </c>
      <c r="J191" s="258"/>
      <c r="K191" s="304"/>
    </row>
    <row r="192" spans="2:11" s="1" customFormat="1" ht="15" customHeight="1">
      <c r="B192" s="281"/>
      <c r="C192" s="317" t="s">
        <v>2299</v>
      </c>
      <c r="D192" s="258"/>
      <c r="E192" s="258"/>
      <c r="F192" s="279" t="s">
        <v>2205</v>
      </c>
      <c r="G192" s="258"/>
      <c r="H192" s="258" t="s">
        <v>2300</v>
      </c>
      <c r="I192" s="258" t="s">
        <v>2240</v>
      </c>
      <c r="J192" s="258"/>
      <c r="K192" s="304"/>
    </row>
    <row r="193" spans="2:11" s="1" customFormat="1" ht="15" customHeight="1">
      <c r="B193" s="281"/>
      <c r="C193" s="317" t="s">
        <v>2301</v>
      </c>
      <c r="D193" s="258"/>
      <c r="E193" s="258"/>
      <c r="F193" s="279" t="s">
        <v>2211</v>
      </c>
      <c r="G193" s="258"/>
      <c r="H193" s="258" t="s">
        <v>2302</v>
      </c>
      <c r="I193" s="258" t="s">
        <v>2240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2303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2304</v>
      </c>
      <c r="D200" s="320"/>
      <c r="E200" s="320"/>
      <c r="F200" s="320" t="s">
        <v>2305</v>
      </c>
      <c r="G200" s="321"/>
      <c r="H200" s="379" t="s">
        <v>2306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2296</v>
      </c>
      <c r="D202" s="258"/>
      <c r="E202" s="258"/>
      <c r="F202" s="279" t="s">
        <v>43</v>
      </c>
      <c r="G202" s="258"/>
      <c r="H202" s="380" t="s">
        <v>2307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44</v>
      </c>
      <c r="G203" s="258"/>
      <c r="H203" s="380" t="s">
        <v>2308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0" t="s">
        <v>2309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45</v>
      </c>
      <c r="G205" s="258"/>
      <c r="H205" s="380" t="s">
        <v>2310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46</v>
      </c>
      <c r="G206" s="258"/>
      <c r="H206" s="380" t="s">
        <v>2311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2252</v>
      </c>
      <c r="D208" s="258"/>
      <c r="E208" s="258"/>
      <c r="F208" s="279" t="s">
        <v>81</v>
      </c>
      <c r="G208" s="258"/>
      <c r="H208" s="380" t="s">
        <v>2312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2149</v>
      </c>
      <c r="G209" s="258"/>
      <c r="H209" s="380" t="s">
        <v>2150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2147</v>
      </c>
      <c r="G210" s="258"/>
      <c r="H210" s="380" t="s">
        <v>2313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2151</v>
      </c>
      <c r="G211" s="317"/>
      <c r="H211" s="381" t="s">
        <v>2152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1418</v>
      </c>
      <c r="G212" s="317"/>
      <c r="H212" s="381" t="s">
        <v>542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2276</v>
      </c>
      <c r="D214" s="258"/>
      <c r="E214" s="258"/>
      <c r="F214" s="279">
        <v>1</v>
      </c>
      <c r="G214" s="317"/>
      <c r="H214" s="381" t="s">
        <v>2314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2315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2316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2317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01 - Místnost č. 1</vt:lpstr>
      <vt:lpstr>02 - Místnost č. 2</vt:lpstr>
      <vt:lpstr>03 - Místnost (chodba) č. 3</vt:lpstr>
      <vt:lpstr>04 - Místnost č. 4</vt:lpstr>
      <vt:lpstr>05 - Místnost č. 5</vt:lpstr>
      <vt:lpstr>06 - Místnost č. 6</vt:lpstr>
      <vt:lpstr>07 - Místnost č. 7</vt:lpstr>
      <vt:lpstr>08 - Místnost č. 8</vt:lpstr>
      <vt:lpstr>09 - Místnost č. 9</vt:lpstr>
      <vt:lpstr>10 - Místnost (chodba) č. 10</vt:lpstr>
      <vt:lpstr>11 - Místnost č. 11</vt:lpstr>
      <vt:lpstr>12 - elektroinstalace mís...</vt:lpstr>
      <vt:lpstr>13 - elektroinstalace mís...</vt:lpstr>
      <vt:lpstr>14 - elektroinstalace mís...</vt:lpstr>
      <vt:lpstr>15 - elektroinstalace mís...</vt:lpstr>
      <vt:lpstr>16 - elektroinstalace mís...</vt:lpstr>
      <vt:lpstr>17 - elektroinstalace mís...</vt:lpstr>
      <vt:lpstr>18 - elektroinstalace mís...</vt:lpstr>
      <vt:lpstr>19 - elektroinstalace mís...</vt:lpstr>
      <vt:lpstr>20 - elektroinstalace mís...</vt:lpstr>
      <vt:lpstr>21 - elektroinstalace mís...</vt:lpstr>
      <vt:lpstr>22 - elektroinstalace mís...</vt:lpstr>
      <vt:lpstr>Pokyny pro vyplnění</vt:lpstr>
      <vt:lpstr>'01 - Místnost č. 1'!Názvy_tisku</vt:lpstr>
      <vt:lpstr>'02 - Místnost č. 2'!Názvy_tisku</vt:lpstr>
      <vt:lpstr>'03 - Místnost (chodba) č. 3'!Názvy_tisku</vt:lpstr>
      <vt:lpstr>'04 - Místnost č. 4'!Názvy_tisku</vt:lpstr>
      <vt:lpstr>'05 - Místnost č. 5'!Názvy_tisku</vt:lpstr>
      <vt:lpstr>'06 - Místnost č. 6'!Názvy_tisku</vt:lpstr>
      <vt:lpstr>'07 - Místnost č. 7'!Názvy_tisku</vt:lpstr>
      <vt:lpstr>'08 - Místnost č. 8'!Názvy_tisku</vt:lpstr>
      <vt:lpstr>'09 - Místnost č. 9'!Názvy_tisku</vt:lpstr>
      <vt:lpstr>'10 - Místnost (chodba) č. 10'!Názvy_tisku</vt:lpstr>
      <vt:lpstr>'11 - Místnost č. 11'!Názvy_tisku</vt:lpstr>
      <vt:lpstr>'12 - elektroinstalace mís...'!Názvy_tisku</vt:lpstr>
      <vt:lpstr>'13 - elektroinstalace mís...'!Názvy_tisku</vt:lpstr>
      <vt:lpstr>'14 - elektroinstalace mís...'!Názvy_tisku</vt:lpstr>
      <vt:lpstr>'15 - elektroinstalace mís...'!Názvy_tisku</vt:lpstr>
      <vt:lpstr>'16 - elektroinstalace mís...'!Názvy_tisku</vt:lpstr>
      <vt:lpstr>'17 - elektroinstalace mís...'!Názvy_tisku</vt:lpstr>
      <vt:lpstr>'18 - elektroinstalace mís...'!Názvy_tisku</vt:lpstr>
      <vt:lpstr>'19 - elektroinstalace mís...'!Názvy_tisku</vt:lpstr>
      <vt:lpstr>'20 - elektroinstalace mís...'!Názvy_tisku</vt:lpstr>
      <vt:lpstr>'21 - elektroinstalace mís...'!Názvy_tisku</vt:lpstr>
      <vt:lpstr>'22 - elektroinstalace mís...'!Názvy_tisku</vt:lpstr>
      <vt:lpstr>'Rekapitulace stavby'!Názvy_tisku</vt:lpstr>
      <vt:lpstr>'01 - Místnost č. 1'!Oblast_tisku</vt:lpstr>
      <vt:lpstr>'02 - Místnost č. 2'!Oblast_tisku</vt:lpstr>
      <vt:lpstr>'03 - Místnost (chodba) č. 3'!Oblast_tisku</vt:lpstr>
      <vt:lpstr>'04 - Místnost č. 4'!Oblast_tisku</vt:lpstr>
      <vt:lpstr>'05 - Místnost č. 5'!Oblast_tisku</vt:lpstr>
      <vt:lpstr>'06 - Místnost č. 6'!Oblast_tisku</vt:lpstr>
      <vt:lpstr>'07 - Místnost č. 7'!Oblast_tisku</vt:lpstr>
      <vt:lpstr>'08 - Místnost č. 8'!Oblast_tisku</vt:lpstr>
      <vt:lpstr>'09 - Místnost č. 9'!Oblast_tisku</vt:lpstr>
      <vt:lpstr>'10 - Místnost (chodba) č. 10'!Oblast_tisku</vt:lpstr>
      <vt:lpstr>'11 - Místnost č. 11'!Oblast_tisku</vt:lpstr>
      <vt:lpstr>'12 - elektroinstalace mís...'!Oblast_tisku</vt:lpstr>
      <vt:lpstr>'13 - elektroinstalace mís...'!Oblast_tisku</vt:lpstr>
      <vt:lpstr>'14 - elektroinstalace mís...'!Oblast_tisku</vt:lpstr>
      <vt:lpstr>'15 - elektroinstalace mís...'!Oblast_tisku</vt:lpstr>
      <vt:lpstr>'16 - elektroinstalace mís...'!Oblast_tisku</vt:lpstr>
      <vt:lpstr>'17 - elektroinstalace mís...'!Oblast_tisku</vt:lpstr>
      <vt:lpstr>'18 - elektroinstalace mís...'!Oblast_tisku</vt:lpstr>
      <vt:lpstr>'19 - elektroinstalace mís...'!Oblast_tisku</vt:lpstr>
      <vt:lpstr>'20 - elektroinstalace mís...'!Oblast_tisku</vt:lpstr>
      <vt:lpstr>'21 - elektroinstalace mís...'!Oblast_tisku</vt:lpstr>
      <vt:lpstr>'22 - elektroinstalace mís...'!Oblast_tisku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Motlík, Martin</cp:lastModifiedBy>
  <dcterms:created xsi:type="dcterms:W3CDTF">2022-03-04T11:22:15Z</dcterms:created>
  <dcterms:modified xsi:type="dcterms:W3CDTF">2023-03-06T10:38:34Z</dcterms:modified>
</cp:coreProperties>
</file>