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28680" yWindow="375" windowWidth="25440" windowHeight="15270" tabRatio="500" firstSheet="4" activeTab="9"/>
  </bookViews>
  <sheets>
    <sheet name="Rekapitulace stavby" sheetId="1" r:id="rId1"/>
    <sheet name="001.1 - SO01 Venkovní roz..." sheetId="2" r:id="rId2"/>
    <sheet name="001.2 - SO01 Vnitřní prop..." sheetId="3" r:id="rId3"/>
    <sheet name="002.1 - SO02 Předávací st..." sheetId="4" r:id="rId4"/>
    <sheet name="001.3 - SO 01 Venkovní ro..." sheetId="5" r:id="rId5"/>
    <sheet name="002.2 - SO 02 Předávací s..." sheetId="6" r:id="rId6"/>
    <sheet name="003.1 - Mar Objekt Kotelna" sheetId="7" r:id="rId7"/>
    <sheet name="003.2 - MaR Objekt Lis" sheetId="8" r:id="rId8"/>
    <sheet name="003.3 - MaR Objekt techno..." sheetId="9" r:id="rId9"/>
    <sheet name="003.4 - MaR Budova Objekt 1" sheetId="10" r:id="rId10"/>
    <sheet name="Pokyny pro vyplnění" sheetId="11" r:id="rId11"/>
  </sheets>
  <definedNames/>
  <calcPr calcId="181029"/>
  <extLst/>
</workbook>
</file>

<file path=xl/sharedStrings.xml><?xml version="1.0" encoding="utf-8"?>
<sst xmlns="http://schemas.openxmlformats.org/spreadsheetml/2006/main" count="10157" uniqueCount="1909">
  <si>
    <t>Export Komplet</t>
  </si>
  <si>
    <t>VZ</t>
  </si>
  <si>
    <t>2.0</t>
  </si>
  <si>
    <t>False</t>
  </si>
  <si>
    <t>{960d7d5a-1c2a-4f46-a55a-c5d405ccb875}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</si>
  <si>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</si>
  <si>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</si>
  <si>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</si>
  <si>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</si>
  <si>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</si>
  <si>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</si>
  <si>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</si>
  <si>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</si>
  <si>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</si>
  <si>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113120200941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</si>
  <si>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</si>
  <si>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</si>
  <si>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ČOV Sokolov - výměna teplovodních rozvodů</t>
  </si>
  <si>
    <t>KSO:</t>
  </si>
  <si>
    <t>827 44 1</t>
  </si>
  <si>
    <t>CC-CZ:</t>
  </si>
  <si>
    <t>222</t>
  </si>
  <si>
    <t>Místo:</t>
  </si>
  <si>
    <t>Sokolov</t>
  </si>
  <si>
    <t>Datum:</t>
  </si>
  <si>
    <t>24. 2. 2023</t>
  </si>
  <si>
    <t>Zadavatel:</t>
  </si>
  <si>
    <t>IČ:</t>
  </si>
  <si>
    <t>Město Sokolov, Rokycanova 1929, 35601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</si>
  <si>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</si>
  <si>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</si>
  <si>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</si>
  <si>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</si>
  <si>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</si>
  <si>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</si>
  <si>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</si>
  <si>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Václav Bešta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</si>
  <si>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</si>
  <si>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</si>
  <si>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</si>
  <si>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</si>
  <si>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</si>
  <si>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</si>
  <si>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</si>
  <si>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</si>
  <si>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</si>
  <si>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</si>
  <si>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</si>
  <si>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</si>
  <si>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</si>
  <si>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</si>
  <si>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</si>
  <si>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</si>
  <si>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</si>
  <si>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</si>
  <si>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</si>
  <si>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</si>
  <si>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</si>
  <si>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</si>
  <si>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</si>
  <si>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</si>
  <si>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</si>
  <si>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</si>
  <si>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</si>
  <si>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</si>
  <si>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001.1</t>
  </si>
  <si>
    <t>SO01 Venkovní rozvody - technologie</t>
  </si>
  <si>
    <t>STA</t>
  </si>
  <si>
    <t>1</t>
  </si>
  <si>
    <t>{186eb335-dcd7-4e74-b831-3f4f5a87105e}</t>
  </si>
  <si>
    <t>2</t>
  </si>
  <si>
    <t>001.2</t>
  </si>
  <si>
    <t>SO01 Vnitřní propojení</t>
  </si>
  <si>
    <t>{c01ac51b-064f-4010-9d23-6e6a00373da2}</t>
  </si>
  <si>
    <t>002.1</t>
  </si>
  <si>
    <t>SO02 Předávací stanice</t>
  </si>
  <si>
    <t>{0e30e053-10a7-4eb6-86eb-7df78fa38f57}</t>
  </si>
  <si>
    <t>001.3</t>
  </si>
  <si>
    <t>SO 01 Venkovní rozvod -  stavební část</t>
  </si>
  <si>
    <t>{d1cad6e2-8feb-4871-ae80-161645507823}</t>
  </si>
  <si>
    <t>002.2</t>
  </si>
  <si>
    <t>SO 02 Předávací stanice - stavební část</t>
  </si>
  <si>
    <t>{85c2362e-69b4-4f96-bfe6-6a374b535575}</t>
  </si>
  <si>
    <t>003.1</t>
  </si>
  <si>
    <t>Mar Objekt Kotelna</t>
  </si>
  <si>
    <t>{8a8ba99f-ab06-4335-abfe-880fdefa3cee}</t>
  </si>
  <si>
    <t>003.2</t>
  </si>
  <si>
    <t>MaR Objekt Lis</t>
  </si>
  <si>
    <t>{0d1677bc-fd85-4e0c-9af6-cbf4a6fa9141}</t>
  </si>
  <si>
    <t>003.3</t>
  </si>
  <si>
    <t>MaR Objekt technologie</t>
  </si>
  <si>
    <t>{48ba9c81-c2ef-4f8f-99be-6f358fec6c6c}</t>
  </si>
  <si>
    <t>003.4</t>
  </si>
  <si>
    <t>MaR Budova Objekt 1</t>
  </si>
  <si>
    <t>{e27ff59c-7703-47fe-8cc4-f5e064f423da}</t>
  </si>
  <si>
    <t>KRYCÍ LIST SOUPISU PRACÍ</t>
  </si>
  <si>
    <t>Objekt:</t>
  </si>
  <si>
    <t>001.1 - SO01 Venkovní rozvody - technologie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</si>
  <si>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</si>
  <si>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</si>
  <si>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</si>
  <si>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</si>
  <si>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</si>
  <si>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</si>
  <si>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8 - Trubní vedení - teplovod</t>
  </si>
  <si>
    <t xml:space="preserve">    8.2 - Trubní vedení - vodovod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</si>
  <si>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</si>
  <si>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</si>
  <si>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</si>
  <si>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</si>
  <si>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</si>
  <si>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</si>
  <si>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</si>
  <si>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</si>
  <si>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</si>
  <si>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</si>
  <si>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</si>
  <si>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</si>
  <si>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</si>
  <si>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</si>
  <si>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</si>
  <si>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</si>
  <si>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</si>
  <si>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</si>
  <si>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</si>
  <si>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</si>
  <si>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</si>
  <si>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</si>
  <si>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</si>
  <si>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</si>
  <si>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</si>
  <si>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</si>
  <si>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 - teplovod</t>
  </si>
  <si>
    <t>K</t>
  </si>
  <si>
    <t>230081026</t>
  </si>
  <si>
    <t>Demontáž potrubí do šrotu do 10 kg D 42,4 mm, tl 2,6 mm</t>
  </si>
  <si>
    <t>kus</t>
  </si>
  <si>
    <t>CS ÚRS 2023 02</t>
  </si>
  <si>
    <t>64</t>
  </si>
  <si>
    <t>853545934</t>
  </si>
  <si>
    <t>P</t>
  </si>
  <si>
    <t>Poznámka k položce:
Demontáž TUV na 3m kusy</t>
  </si>
  <si>
    <t>VV</t>
  </si>
  <si>
    <t>19/3</t>
  </si>
  <si>
    <t>230081029</t>
  </si>
  <si>
    <t>Demontáž potrubí do šrotu do 10 kg D 48,3 mm, tl 2,9 mm</t>
  </si>
  <si>
    <t>537439413</t>
  </si>
  <si>
    <t>Poznámka k položce:
Demontáž ÚT na 3m kusy</t>
  </si>
  <si>
    <t>(7*2)/3</t>
  </si>
  <si>
    <t>3</t>
  </si>
  <si>
    <t>230081038</t>
  </si>
  <si>
    <t>Demontáž potrubí do šrotu do 10 kg D 60,3 mm, tl 2,9 mm</t>
  </si>
  <si>
    <t>-1374601524</t>
  </si>
  <si>
    <t>(18,5*2)/3</t>
  </si>
  <si>
    <t>4</t>
  </si>
  <si>
    <t>230081039</t>
  </si>
  <si>
    <t>-959161549</t>
  </si>
  <si>
    <t>144/3</t>
  </si>
  <si>
    <t>5</t>
  </si>
  <si>
    <t>230081056</t>
  </si>
  <si>
    <t>Demontáž potrubí do šrotu do 10 kg D 89 mm, tl 3,6 mm</t>
  </si>
  <si>
    <t>323185531</t>
  </si>
  <si>
    <t>(144*2)/3</t>
  </si>
  <si>
    <t>6</t>
  </si>
  <si>
    <t>230081057</t>
  </si>
  <si>
    <t>Demontáž potrubí do šrotu do 10 kg D 89 mm, tl 4,0 mm</t>
  </si>
  <si>
    <t>-296899571</t>
  </si>
  <si>
    <t>Poznámka k položce:
Demontáž SV na 3m kusy</t>
  </si>
  <si>
    <t>7</t>
  </si>
  <si>
    <t>650 12-2613</t>
  </si>
  <si>
    <t>Uložení vodiče Cu 2,5mm - volně</t>
  </si>
  <si>
    <t>n</t>
  </si>
  <si>
    <t>16</t>
  </si>
  <si>
    <t>1595858706</t>
  </si>
  <si>
    <t>650 12-2910</t>
  </si>
  <si>
    <t>Montáž připojení vodiče</t>
  </si>
  <si>
    <t>-1719417448</t>
  </si>
  <si>
    <t>9</t>
  </si>
  <si>
    <t>M</t>
  </si>
  <si>
    <t>34140841</t>
  </si>
  <si>
    <t>vodič izolovaný s Cu jádrem 2,50mm2 (H07V-R)</t>
  </si>
  <si>
    <t>m</t>
  </si>
  <si>
    <t>32</t>
  </si>
  <si>
    <t>1930121408</t>
  </si>
  <si>
    <t>10</t>
  </si>
  <si>
    <t>34571712</t>
  </si>
  <si>
    <t>krabice přístrojová instalační 500V, 71x71x42mm</t>
  </si>
  <si>
    <t>-671006862</t>
  </si>
  <si>
    <t>11</t>
  </si>
  <si>
    <t>34571075</t>
  </si>
  <si>
    <t>trubka elektroinstalační ohebná z PVC (EN) 2340</t>
  </si>
  <si>
    <t>591539837</t>
  </si>
  <si>
    <t>12</t>
  </si>
  <si>
    <t>34571350</t>
  </si>
  <si>
    <t>trubka elektroinstalační ohebná dvouplášťová korugovaná (chránička) D 32/40mm, HDPE+LDPE</t>
  </si>
  <si>
    <t>1637973535</t>
  </si>
  <si>
    <t>13</t>
  </si>
  <si>
    <t>34382001</t>
  </si>
  <si>
    <t>páska elektroizolační PVC š 19mm</t>
  </si>
  <si>
    <t>ks</t>
  </si>
  <si>
    <t>961513805</t>
  </si>
  <si>
    <t>Poznámka k položce:
Připevnění vodiče k potrubí</t>
  </si>
  <si>
    <t>14</t>
  </si>
  <si>
    <t>733391103</t>
  </si>
  <si>
    <t>Zkouška těsnosti plastového předizolovaného potrubí D40, D63, D75</t>
  </si>
  <si>
    <t>-2008998922</t>
  </si>
  <si>
    <t>867211003</t>
  </si>
  <si>
    <t>Montáž izolační spojka T-kus potrubí předizolovaného D75/40/75</t>
  </si>
  <si>
    <t>-1729962350</t>
  </si>
  <si>
    <t>867211004</t>
  </si>
  <si>
    <t>Montáž izolační spojka T-kus potrubí předizolovaného D75/40/63</t>
  </si>
  <si>
    <t>-1862903693</t>
  </si>
  <si>
    <t>17</t>
  </si>
  <si>
    <t>867261095</t>
  </si>
  <si>
    <t>Montáž smršťovací koncové manžety d40-50/DA162</t>
  </si>
  <si>
    <t>996580258</t>
  </si>
  <si>
    <t>18</t>
  </si>
  <si>
    <t>867261097</t>
  </si>
  <si>
    <t>Montáž smršťovací koncové manžety d63-75/182-202</t>
  </si>
  <si>
    <t>629290629</t>
  </si>
  <si>
    <t>19</t>
  </si>
  <si>
    <t>867261321</t>
  </si>
  <si>
    <t>Montáž labirintového těsnění proti netlakové vodě D200</t>
  </si>
  <si>
    <t>1629585863</t>
  </si>
  <si>
    <t>20</t>
  </si>
  <si>
    <t>867261322</t>
  </si>
  <si>
    <t>Montáž labirintového těsnění proti netlakové vodě D180</t>
  </si>
  <si>
    <t>197012547</t>
  </si>
  <si>
    <t>867261324</t>
  </si>
  <si>
    <t>Montáž labirintového těsnění proti netlakové vodě D140</t>
  </si>
  <si>
    <t>1432539143</t>
  </si>
  <si>
    <t>22</t>
  </si>
  <si>
    <t>509101</t>
  </si>
  <si>
    <t>Plastové předizolované potrubí</t>
  </si>
  <si>
    <t>kpl</t>
  </si>
  <si>
    <t>-1157670508</t>
  </si>
  <si>
    <t>Poznámka k položce:
např. předizolované potrubí NRG FibreFlex Pro Double č.z.:200420, viz. příloha 
Přepočet ceny v EU, uvažovaná cena 24,-Kč/EUR</t>
  </si>
  <si>
    <t>23</t>
  </si>
  <si>
    <t>871171341</t>
  </si>
  <si>
    <t>Montáž předizolovaného potrubí double z PE-Xa otevřený výkop spojovaných lisováním 2 x D 40/142</t>
  </si>
  <si>
    <t>862305922</t>
  </si>
  <si>
    <t>24</t>
  </si>
  <si>
    <t>871211341</t>
  </si>
  <si>
    <t>Montáž předizolovaného potrubí double z PE-Xa otevřený výkop spojovaných lisováním 2 x D 63/182</t>
  </si>
  <si>
    <t>-1023572435</t>
  </si>
  <si>
    <t>25</t>
  </si>
  <si>
    <t>871231341</t>
  </si>
  <si>
    <t>Montáž předizolovaného potrubí double z PE-Xa otevřený výkop spojovaných lisováním 2 x D 75/202</t>
  </si>
  <si>
    <t>-1042179329</t>
  </si>
  <si>
    <t>8.2</t>
  </si>
  <si>
    <t>Trubní vedení - vodovod</t>
  </si>
  <si>
    <t>26</t>
  </si>
  <si>
    <t>230032029</t>
  </si>
  <si>
    <t>Montáž přírubových spojů do PN 16 DN 80</t>
  </si>
  <si>
    <t>-371256939</t>
  </si>
  <si>
    <t>27</t>
  </si>
  <si>
    <t>30925288</t>
  </si>
  <si>
    <t>šroub metrický celozávit DIN 933 8.8 BZ M16x100mm</t>
  </si>
  <si>
    <t>100 kus</t>
  </si>
  <si>
    <t>128</t>
  </si>
  <si>
    <t>1948777826</t>
  </si>
  <si>
    <t>28</t>
  </si>
  <si>
    <t>31111007</t>
  </si>
  <si>
    <t>matice přesná šestihranná Pz DIN 934-8 M14</t>
  </si>
  <si>
    <t>-1359695125</t>
  </si>
  <si>
    <t>29</t>
  </si>
  <si>
    <t>28614977</t>
  </si>
  <si>
    <t>elektroredukce PE 100 PN16 D 90-63mm</t>
  </si>
  <si>
    <t>123333683</t>
  </si>
  <si>
    <t>30</t>
  </si>
  <si>
    <t>28614976</t>
  </si>
  <si>
    <t>elektroredukce PE 100 PN16 D 63-50mm</t>
  </si>
  <si>
    <t>512789940</t>
  </si>
  <si>
    <t>31</t>
  </si>
  <si>
    <t>-123666587</t>
  </si>
  <si>
    <t>230081047</t>
  </si>
  <si>
    <t>Demontáž ocelového potrubí do šrotu hmotnosti do 10 kg připojovací rozměr Ø 76, tl. 3,6 mm</t>
  </si>
  <si>
    <t>-1748305838</t>
  </si>
  <si>
    <t>144</t>
  </si>
  <si>
    <t>33</t>
  </si>
  <si>
    <t>230170002</t>
  </si>
  <si>
    <t>Příprava pro zkoušku těsnosti potrubí DN přes 40 do 80</t>
  </si>
  <si>
    <t>sada</t>
  </si>
  <si>
    <t>-390842026</t>
  </si>
  <si>
    <t>34</t>
  </si>
  <si>
    <t>230170012</t>
  </si>
  <si>
    <t>Zkouška těsnosti potrubí DN přes 40 do 80</t>
  </si>
  <si>
    <t>-592304730</t>
  </si>
  <si>
    <t>35</t>
  </si>
  <si>
    <t>722290234</t>
  </si>
  <si>
    <t>Zkoušky, proplach a desinfekce vodovodního potrubí proplach a desinfekce vodovodního potrubí do DN 80</t>
  </si>
  <si>
    <t>-1587027700</t>
  </si>
  <si>
    <t>36</t>
  </si>
  <si>
    <t>28613127</t>
  </si>
  <si>
    <t>potrubí vodovodní PE100 PN 16 SDR11 návin, 63x3,8mm</t>
  </si>
  <si>
    <t>-209069016</t>
  </si>
  <si>
    <t>37</t>
  </si>
  <si>
    <t>28613115</t>
  </si>
  <si>
    <t>potrubí vodovodní PE100 PN 16 SDR11 návin, 90x8,2mm</t>
  </si>
  <si>
    <t>125881572</t>
  </si>
  <si>
    <t>38</t>
  </si>
  <si>
    <t>28613112</t>
  </si>
  <si>
    <t>potrubí vodovodní PE100 PN 16 SDR11 návin, 50x4,6mm</t>
  </si>
  <si>
    <t>1452286072</t>
  </si>
  <si>
    <t>39</t>
  </si>
  <si>
    <t>28613116</t>
  </si>
  <si>
    <t>potrubí vodovodní PE100 PN 16 SDR11 12m 90x8,2</t>
  </si>
  <si>
    <t>901356072</t>
  </si>
  <si>
    <t>40</t>
  </si>
  <si>
    <t>28653060</t>
  </si>
  <si>
    <t>elektrokoleno 90° PE 100 PN 16 D 90mm</t>
  </si>
  <si>
    <t>-193501252</t>
  </si>
  <si>
    <t>41</t>
  </si>
  <si>
    <t>28653054</t>
  </si>
  <si>
    <t>elektrokoleno 90° PE 100 PN 16 D 50mm</t>
  </si>
  <si>
    <t>1057799845</t>
  </si>
  <si>
    <t>42</t>
  </si>
  <si>
    <t>28614960</t>
  </si>
  <si>
    <t>elektrotvarovka T-kus rovnoramenný PE 100 PN16 D 90mm</t>
  </si>
  <si>
    <t>-652545538</t>
  </si>
  <si>
    <t>43</t>
  </si>
  <si>
    <t>28614962</t>
  </si>
  <si>
    <t>elektrotvarovka redukce PE 100 PN16 D 90/63mm</t>
  </si>
  <si>
    <t>-863052131</t>
  </si>
  <si>
    <t>44</t>
  </si>
  <si>
    <t>28614967</t>
  </si>
  <si>
    <t>elektrotvarovka redukce PE 100 PN16 D 90/50mm</t>
  </si>
  <si>
    <t>874049896</t>
  </si>
  <si>
    <t>45</t>
  </si>
  <si>
    <t>28615974</t>
  </si>
  <si>
    <t>elektrospojka SDR11 PE 100 PN16 D 90mm</t>
  </si>
  <si>
    <t>280719584</t>
  </si>
  <si>
    <t>46</t>
  </si>
  <si>
    <t>28653083</t>
  </si>
  <si>
    <t>vložka přechodová PE/mosaz pro vodovodní potrubí PN16 PN10 vnitřníí závit 63-2"</t>
  </si>
  <si>
    <t>-1987206337</t>
  </si>
  <si>
    <t>47</t>
  </si>
  <si>
    <t>28653078</t>
  </si>
  <si>
    <t>vložka přechodová PE/mosaz pro vodovodní potrubí PN16 PN10 vnitřní závit 50-6/4"</t>
  </si>
  <si>
    <t>-871477357</t>
  </si>
  <si>
    <t>48</t>
  </si>
  <si>
    <t>WVN.FF485885W</t>
  </si>
  <si>
    <t>Elektrotvarovka lemový nákružek PE100 s volnou přírubou, šrouby D 90 DN 80 PN16</t>
  </si>
  <si>
    <t>-485730230</t>
  </si>
  <si>
    <t>49</t>
  </si>
  <si>
    <t>871181211</t>
  </si>
  <si>
    <t>Montáž potrubí z PE100 SDR 11, PN16 otevřený výkop svařovaných elektrotvarovkou D 50 x 4,6 mm</t>
  </si>
  <si>
    <t>746084525</t>
  </si>
  <si>
    <t>50</t>
  </si>
  <si>
    <t>871211211</t>
  </si>
  <si>
    <t>Montáž vodovodního potrubí z plastů v otevřeném výkopu z polyetylenu PE 100 svařovaných elektrotvarovkou SDR 11/PN16 D 63 x 5,8 mm</t>
  </si>
  <si>
    <t>-201741273</t>
  </si>
  <si>
    <t>51</t>
  </si>
  <si>
    <t>871241211</t>
  </si>
  <si>
    <t>Montáž vodovodního potrubí z plastů v otevřeném výkopu z polyetylenu PE 100 svařovaných elektrotvarovkou SDR 11/PN16 D 90 x 8,2 mm</t>
  </si>
  <si>
    <t>-447046352</t>
  </si>
  <si>
    <t>52</t>
  </si>
  <si>
    <t>HZS2211</t>
  </si>
  <si>
    <t>Hodinová zúčtovací sazba instalatér - stěnový těsnící kroužek</t>
  </si>
  <si>
    <t>hod</t>
  </si>
  <si>
    <t>1616137221</t>
  </si>
  <si>
    <t>53</t>
  </si>
  <si>
    <t>421311</t>
  </si>
  <si>
    <t>Stěnový těsnící kroužek potrubí d 90</t>
  </si>
  <si>
    <t>76268565</t>
  </si>
  <si>
    <t>54</t>
  </si>
  <si>
    <t>421312</t>
  </si>
  <si>
    <t>Stěnový těsnící kroužek potrubí d 63</t>
  </si>
  <si>
    <t>-783290590</t>
  </si>
  <si>
    <t>55</t>
  </si>
  <si>
    <t>421313</t>
  </si>
  <si>
    <t>Stěnový těsnící kroužek potrubí d 50</t>
  </si>
  <si>
    <t>-2063676392</t>
  </si>
  <si>
    <t>56</t>
  </si>
  <si>
    <t>HZS3111</t>
  </si>
  <si>
    <t>Hodinová zúčtovací sazba montér potrubí - podložení potrubí pneu</t>
  </si>
  <si>
    <t>512</t>
  </si>
  <si>
    <t>-1426266318</t>
  </si>
  <si>
    <t>57</t>
  </si>
  <si>
    <t>321501</t>
  </si>
  <si>
    <t>Staré pneu pr. 600mm výška 200mm - pro podložení potrubí</t>
  </si>
  <si>
    <t>256</t>
  </si>
  <si>
    <t>-1528584434</t>
  </si>
  <si>
    <t>997</t>
  </si>
  <si>
    <t>Přesun sutě</t>
  </si>
  <si>
    <t>58</t>
  </si>
  <si>
    <t>997221571</t>
  </si>
  <si>
    <t>Vodorovná doprava vybouraných hmot bez naložení, ale se složením a s hrubým urovnáním na vzdálenost do 1 km</t>
  </si>
  <si>
    <t>t</t>
  </si>
  <si>
    <t>-1233887143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</si>
  <si>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</si>
  <si>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</si>
  <si>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</si>
  <si>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1306726702</t>
  </si>
  <si>
    <t>0,931*10 'Přepočtené koeficientem množství</t>
  </si>
  <si>
    <t>60</t>
  </si>
  <si>
    <t>997221611</t>
  </si>
  <si>
    <t>Nakládání na dopravní prostředky pro vodorovnou dopravu suti</t>
  </si>
  <si>
    <t>1532182165</t>
  </si>
  <si>
    <t>61</t>
  </si>
  <si>
    <t>997221663</t>
  </si>
  <si>
    <t>Poplatek za uložení na skládce (skládkovné) izolační hmoty</t>
  </si>
  <si>
    <t>-2025565585</t>
  </si>
  <si>
    <t>998</t>
  </si>
  <si>
    <t>Přesun hmot</t>
  </si>
  <si>
    <t>62</t>
  </si>
  <si>
    <t>998272201</t>
  </si>
  <si>
    <t>Přesun hmot pro trubní vedení z ocelových trub svařovaných pro vodovody, plynovody, teplovody, shybky, produktovody v otevřeném výkopu dopravní vzdálenost do 15 m</t>
  </si>
  <si>
    <t>CS ÚRS 2020 01</t>
  </si>
  <si>
    <t>1215921610</t>
  </si>
  <si>
    <t>PSV</t>
  </si>
  <si>
    <t>Práce a dodávky PSV</t>
  </si>
  <si>
    <t>713</t>
  </si>
  <si>
    <t>Izolace tepelné</t>
  </si>
  <si>
    <t>63</t>
  </si>
  <si>
    <t>713410811</t>
  </si>
  <si>
    <t>Odstranění tepelné izolace potrubí a ohybů pásy nebo rohožemi bez povrchové úpravy ovinutými kolem potrubí a staženými ocelovým drátem potrubí, tloušťka izolace do 50 mm</t>
  </si>
  <si>
    <t>1814884385</t>
  </si>
  <si>
    <t>Poznámka k položce:
Potrubí ÚT, TUV</t>
  </si>
  <si>
    <t>288+37+14+288+19</t>
  </si>
  <si>
    <t>722181812</t>
  </si>
  <si>
    <t>Demontáž plstěných pásů z trub do Ø 50</t>
  </si>
  <si>
    <t>1239024965</t>
  </si>
  <si>
    <t>Poznámka k položce:
SV</t>
  </si>
  <si>
    <t>65</t>
  </si>
  <si>
    <t>722181817</t>
  </si>
  <si>
    <t>Demontáž plstěných pásů z trub přes 50 do Ø 150</t>
  </si>
  <si>
    <t>-382825302</t>
  </si>
  <si>
    <t>767</t>
  </si>
  <si>
    <t>Konstrukce zámečnické</t>
  </si>
  <si>
    <t>66</t>
  </si>
  <si>
    <t>767 99-6801</t>
  </si>
  <si>
    <t xml:space="preserve">Demontáž atypických ocelových konstr. do 50 kg </t>
  </si>
  <si>
    <t>kg</t>
  </si>
  <si>
    <t>7488154</t>
  </si>
  <si>
    <t>Poznámka k položce:
Demontáž podpěr v topném kanále</t>
  </si>
  <si>
    <t>((1,3*51)+(0,9*10))*10,6</t>
  </si>
  <si>
    <t>HZS</t>
  </si>
  <si>
    <t>Hodinové zúčtovací sazby</t>
  </si>
  <si>
    <t>67</t>
  </si>
  <si>
    <t>HZS1301</t>
  </si>
  <si>
    <t>Hodinové zúčtovací sazby profesí HSV provádění konstrukcí zedník</t>
  </si>
  <si>
    <t>1903064036</t>
  </si>
  <si>
    <t>68</t>
  </si>
  <si>
    <t>HZS4231</t>
  </si>
  <si>
    <t>Hodinové zúčtovací sazby ostatních profesí revizní a kontrolní činnost technik</t>
  </si>
  <si>
    <t>-560712878</t>
  </si>
  <si>
    <t>VRN</t>
  </si>
  <si>
    <t>Vedlejší rozpočtové náklady</t>
  </si>
  <si>
    <t>VRN1</t>
  </si>
  <si>
    <t>Průzkumné, geodetické a projektové práce</t>
  </si>
  <si>
    <t>69</t>
  </si>
  <si>
    <t>012303000</t>
  </si>
  <si>
    <t>Geodetické práce po výstavbě</t>
  </si>
  <si>
    <t>1024</t>
  </si>
  <si>
    <t>345626843</t>
  </si>
  <si>
    <t>70</t>
  </si>
  <si>
    <t>013254000</t>
  </si>
  <si>
    <t>Dokumentace skutečného provedení stavby</t>
  </si>
  <si>
    <t>1415128382</t>
  </si>
  <si>
    <t>VRN7</t>
  </si>
  <si>
    <t>Provozní vlivy</t>
  </si>
  <si>
    <t>71</t>
  </si>
  <si>
    <t>072002000</t>
  </si>
  <si>
    <t>Doprava materiálu</t>
  </si>
  <si>
    <t>698355988</t>
  </si>
  <si>
    <t>001.2 - SO01 Vnitřní propojení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</si>
  <si>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</si>
  <si>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</si>
  <si>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</si>
  <si>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</si>
  <si>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</si>
  <si>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</si>
  <si>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</si>
  <si>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M - Práce a dodávky M</t>
  </si>
  <si>
    <t xml:space="preserve">    23-M - Montáže potrubí</t>
  </si>
  <si>
    <t xml:space="preserve">    VRN4 - Inženýrská činnost</t>
  </si>
  <si>
    <t>123539486</t>
  </si>
  <si>
    <t>WVN485885W</t>
  </si>
  <si>
    <t>Elektrotvarovka SDR11 PE100 lemový nákružek, příruba, šrouby D 90 DN 80 PN16</t>
  </si>
  <si>
    <t>-1391936935</t>
  </si>
  <si>
    <t>Poznámka k položce:
PE100 tvarovka</t>
  </si>
  <si>
    <t>elektrokoleno 90° SDR11 PE 100 PN16 D 90mm</t>
  </si>
  <si>
    <t>1074718338</t>
  </si>
  <si>
    <t>0,985*1,015 'Přepočtené koeficientem množství</t>
  </si>
  <si>
    <t>1209431939</t>
  </si>
  <si>
    <t>0,985221674876847*1,015 'Přepočtené koeficientem množství</t>
  </si>
  <si>
    <t>1214537484</t>
  </si>
  <si>
    <t>317351628</t>
  </si>
  <si>
    <t>0,164*10 'Přepočtené koeficientem množství</t>
  </si>
  <si>
    <t>1947802527</t>
  </si>
  <si>
    <t>Poplatek za uložení stavebního odpadu na skládce (skládkovné) zeminy a kamení s obsahem nebezpečných látek zatříděného do Katalogu odpadů pod kódem 17 05 03</t>
  </si>
  <si>
    <t>-2112422758</t>
  </si>
  <si>
    <t>491523034</t>
  </si>
  <si>
    <t>713411121</t>
  </si>
  <si>
    <t>Montáž izolace tepelné potrubí a ohybů pásy nebo rohožemi s povrchovou úpravou hliníkovou fólií připevněnými ocelovým drátem potrubí jednovrstvá</t>
  </si>
  <si>
    <t>m2</t>
  </si>
  <si>
    <t>556763752</t>
  </si>
  <si>
    <t>63141794</t>
  </si>
  <si>
    <t>rohož izolační z minerální vlny lamelová s Al fólií 65kg/m3 tl 50mm</t>
  </si>
  <si>
    <t>492669609</t>
  </si>
  <si>
    <t>5*0,9 'Přepočtené koeficientem množství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</si>
  <si>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</si>
  <si>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</si>
  <si>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-2080939585</t>
  </si>
  <si>
    <t>MLT.I00000802</t>
  </si>
  <si>
    <t>izolace potrubí Mirelon Pro 22x13mm</t>
  </si>
  <si>
    <t>-1899687969</t>
  </si>
  <si>
    <t>MLT.I00001002</t>
  </si>
  <si>
    <t>izolace potrubí Mirelon Pro 28x13mm</t>
  </si>
  <si>
    <t>317606289</t>
  </si>
  <si>
    <t>MLT.I00001102</t>
  </si>
  <si>
    <t>izolace potrubí Mirelon Pro 32x13mm</t>
  </si>
  <si>
    <t>-964514128</t>
  </si>
  <si>
    <t>MLT.I00001701</t>
  </si>
  <si>
    <t>izolace potrubí Mirelon Pro 54x13mm</t>
  </si>
  <si>
    <t>2108002721</t>
  </si>
  <si>
    <t>MLT.I00001901</t>
  </si>
  <si>
    <t>izolace potrubí Mirelon Pro 63x13mm</t>
  </si>
  <si>
    <t>899813003</t>
  </si>
  <si>
    <t>MLT.I00002101</t>
  </si>
  <si>
    <t>izolace potrubí Mirelon Pro 90x20mm</t>
  </si>
  <si>
    <t>-31120313</t>
  </si>
  <si>
    <t>713463311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</si>
  <si>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</si>
  <si>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959942960</t>
  </si>
  <si>
    <t>63154604</t>
  </si>
  <si>
    <t>pouzdro izolační potrubní z minerální vlny s Al fólií max. 250/100°C 48/50mm</t>
  </si>
  <si>
    <t>-1197430913</t>
  </si>
  <si>
    <t>713463312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</si>
  <si>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</si>
  <si>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-441727638</t>
  </si>
  <si>
    <t>63154229</t>
  </si>
  <si>
    <t>pouzdro izolační potrubní z minerální vlny s Al fólií max. 250/100°C 60/80mm</t>
  </si>
  <si>
    <t>-1180659321</t>
  </si>
  <si>
    <t>63154064</t>
  </si>
  <si>
    <t>pouzdro izolační potrubní z minerální vlny s Al fólií max. 250/100°C 76/100mm</t>
  </si>
  <si>
    <t>2091278844</t>
  </si>
  <si>
    <t>713492113</t>
  </si>
  <si>
    <t>Montáž izolace tepelné potrubí a ohybů - doplňky a konstrukční součástí povrchová úprava suchým procesem hliníkovou fólií s šestihranným pozinkovaným pletivem potrubí</t>
  </si>
  <si>
    <t>-1486837693</t>
  </si>
  <si>
    <t>19451232</t>
  </si>
  <si>
    <t>Folie PE/Al pozink. pletivo 1000mm</t>
  </si>
  <si>
    <t>1292157372</t>
  </si>
  <si>
    <t>53,3328*0,15 'Přepočtené koeficientem množství</t>
  </si>
  <si>
    <t>15615312</t>
  </si>
  <si>
    <t>drát vázací Pz D 0,6mm</t>
  </si>
  <si>
    <t>594226286</t>
  </si>
  <si>
    <t>0,555555555555556*0,9 'Přepočtené koeficientem množství</t>
  </si>
  <si>
    <t>1565608186</t>
  </si>
  <si>
    <t>108413661</t>
  </si>
  <si>
    <t>12,5+11,5</t>
  </si>
  <si>
    <t>722</t>
  </si>
  <si>
    <t>Zdravotechnika - vnitřní vodovod</t>
  </si>
  <si>
    <t>722130941</t>
  </si>
  <si>
    <t>Potrubí pozinkované závitové zazátkování vývodu 2 1/2"</t>
  </si>
  <si>
    <t>-1311655365</t>
  </si>
  <si>
    <t>722130944</t>
  </si>
  <si>
    <t>Potrubí pozinkované závitové zazátkování vývodu 2 "</t>
  </si>
  <si>
    <t>58417891</t>
  </si>
  <si>
    <t>722175002</t>
  </si>
  <si>
    <t>Potrubí z plastových trubek z polypropylenu PP-RCT svařovaných polyfuzně D 20 x 2,8</t>
  </si>
  <si>
    <t>-1853082621</t>
  </si>
  <si>
    <t>722175003</t>
  </si>
  <si>
    <t>Potrubí z plastových trubek z polypropylenu PP-RCT svařovaných polyfuzně D 25 x 3,5</t>
  </si>
  <si>
    <t>249077545</t>
  </si>
  <si>
    <t>722175004</t>
  </si>
  <si>
    <t>Potrubí z plastových trubek z polypropylenu PP-RCT svařovaných polyfuzně D 32 x 4,4</t>
  </si>
  <si>
    <t>-350623834</t>
  </si>
  <si>
    <t>722175006</t>
  </si>
  <si>
    <t>Potrubí z plastových trubek z polypropylenu PP-RCT svařovaných polyfuzně D 50 x 6,9</t>
  </si>
  <si>
    <t>-2088059928</t>
  </si>
  <si>
    <t>722175007</t>
  </si>
  <si>
    <t>Potrubí z plastových trubek z polypropylenu PP-RCT svařovaných polyfuzně D 63 x 8,6</t>
  </si>
  <si>
    <t>1011426073</t>
  </si>
  <si>
    <t>722175009</t>
  </si>
  <si>
    <t>Potrubí z plastových trubek z polypropylenu PP-RCT svařovaných polyfuzně D 90 x 10,1</t>
  </si>
  <si>
    <t>-20382707</t>
  </si>
  <si>
    <t>508636669</t>
  </si>
  <si>
    <t>M118620090080</t>
  </si>
  <si>
    <t>Příruba volná  PP R   90/DN 80</t>
  </si>
  <si>
    <t>176768571</t>
  </si>
  <si>
    <t>M114020000090</t>
  </si>
  <si>
    <t>Nákružek lemový PP R d  90</t>
  </si>
  <si>
    <t>1372719317</t>
  </si>
  <si>
    <t>722212224</t>
  </si>
  <si>
    <t>Armatury přírubové kulové uzávěry těleso tvárná litina, koule mosaz PN 16 do 100°C DN 80</t>
  </si>
  <si>
    <t>soubor</t>
  </si>
  <si>
    <t>-2064439680</t>
  </si>
  <si>
    <t>722221135</t>
  </si>
  <si>
    <t>Armatury s jedním závitem ventily výtokové G 3/4"</t>
  </si>
  <si>
    <t>-503495</t>
  </si>
  <si>
    <t>722221136</t>
  </si>
  <si>
    <t>Armatury s jedním závitem ventily výtokové G 1"</t>
  </si>
  <si>
    <t>-542392356</t>
  </si>
  <si>
    <t>722229108</t>
  </si>
  <si>
    <t>Armatury s jedním závitem montáž vodovodních armatur s jedním závitem ostatních typů G 3"</t>
  </si>
  <si>
    <t>1665523012</t>
  </si>
  <si>
    <t>D322525090080</t>
  </si>
  <si>
    <t xml:space="preserve">Svěrný přechod s přírubou, ocel potrubí DN 3",příruba DN 80 PN 16, pro SV </t>
  </si>
  <si>
    <t>-1252494871</t>
  </si>
  <si>
    <t>722231221</t>
  </si>
  <si>
    <t>Ventil redukční mosazný G 1/2" PN 6 do 25°C s 2x vnitřním závitem a manometrem</t>
  </si>
  <si>
    <t>-168263072</t>
  </si>
  <si>
    <t>722240122</t>
  </si>
  <si>
    <t>Armatury z plastických hmot kohouty (PPR) kulové DN 20</t>
  </si>
  <si>
    <t>804843392</t>
  </si>
  <si>
    <t>M122020000020</t>
  </si>
  <si>
    <t>Filtr plast. PP R DN20</t>
  </si>
  <si>
    <t>1384393878</t>
  </si>
  <si>
    <t>722229106</t>
  </si>
  <si>
    <t>Armatury s jedním závitem montáž vodovodních armatur s jedním závitem ostatních typů G 2"</t>
  </si>
  <si>
    <t>-480205346</t>
  </si>
  <si>
    <t>722229107</t>
  </si>
  <si>
    <t>Armatury s jedním závitem montáž vodovodních armatur s jedním závitem ostatních typů G 2 1/2"</t>
  </si>
  <si>
    <t>966185393</t>
  </si>
  <si>
    <t>C514225065050</t>
  </si>
  <si>
    <t>redukce mosaz. G21/2"x    2"</t>
  </si>
  <si>
    <t>-318205476</t>
  </si>
  <si>
    <t>C514225050032</t>
  </si>
  <si>
    <t>redukce mosaz. G    2"x 5/4"</t>
  </si>
  <si>
    <t>-864391700</t>
  </si>
  <si>
    <t>998722201</t>
  </si>
  <si>
    <t>Přesun hmot pro vnitřní vodovod stanovený procentní sazbou (%) z ceny vodorovná dopravní vzdálenost do 50 m v objektech výšky do 6 m</t>
  </si>
  <si>
    <t>%</t>
  </si>
  <si>
    <t>1965394332</t>
  </si>
  <si>
    <t>725</t>
  </si>
  <si>
    <t>Zdravotechnika - zařizovací předměty</t>
  </si>
  <si>
    <t>725519109</t>
  </si>
  <si>
    <t>Montáž ohřívačů průtokových elektrických</t>
  </si>
  <si>
    <t>1868765080</t>
  </si>
  <si>
    <t>P202200003500</t>
  </si>
  <si>
    <t xml:space="preserve">Ohřívač vody elektrický  PTO 0733, 3,5 kW/230, 15.2A </t>
  </si>
  <si>
    <t>19858662</t>
  </si>
  <si>
    <t>725819402</t>
  </si>
  <si>
    <t>Ventily montáž ventilů ostatních typů rohových bez připojovací trubičky G 1/2"</t>
  </si>
  <si>
    <t>1735966049</t>
  </si>
  <si>
    <t>M321200015010</t>
  </si>
  <si>
    <t>Ventil kul. rohový Schell 1/2"x3/8"  COMFORT</t>
  </si>
  <si>
    <t>1411855292</t>
  </si>
  <si>
    <t>725822691</t>
  </si>
  <si>
    <t>Baterie umyvadlová stojánková páková nízkotlaká bez výpusti</t>
  </si>
  <si>
    <t>-1101063680</t>
  </si>
  <si>
    <t>Poznámka k položce:
Baterie k průtokovému ohřívači</t>
  </si>
  <si>
    <t>998725201</t>
  </si>
  <si>
    <t>Přesun hmot pro zařizovací předměty stanovený procentní sazbou (%) z ceny vodorovná dopravní vzdálenost do 50 m v objektech výšky do 6 m</t>
  </si>
  <si>
    <t>-273484889</t>
  </si>
  <si>
    <t>732</t>
  </si>
  <si>
    <t>Ústřední vytápění - strojovny</t>
  </si>
  <si>
    <t>732421475</t>
  </si>
  <si>
    <t>Čerpadla teplovodní závitová mokroběžná oběhová pro teplovodní vytápění (elektronicky řízená) PN 16, do 110°C DN32 ,pracovní bod 60kPa, 7,3 m3/h</t>
  </si>
  <si>
    <t>-1769321549</t>
  </si>
  <si>
    <t>Poznámka k položce:
např. MAGNA 3 32-120</t>
  </si>
  <si>
    <t>998732201</t>
  </si>
  <si>
    <t>Přesun hmot pro strojovny stanovený procentní sazbou (%) z ceny vodorovná dopravní vzdálenost do 50 m v objektech výšky do 6 m</t>
  </si>
  <si>
    <t>-17773232</t>
  </si>
  <si>
    <t>733</t>
  </si>
  <si>
    <t>Ústřední vytápění - rozvodné potrubí</t>
  </si>
  <si>
    <t>733121212</t>
  </si>
  <si>
    <t>Potrubí ocelové hladké bezešvé v kotelnách nebo strojovnách D 33,7x2,9</t>
  </si>
  <si>
    <t>256158101</t>
  </si>
  <si>
    <t>733121215</t>
  </si>
  <si>
    <t>Potrubí ocelové hladké bezešvé v kotelnách nebo strojovnách D 42,4x2,9</t>
  </si>
  <si>
    <t>-1427208113</t>
  </si>
  <si>
    <t>733121219</t>
  </si>
  <si>
    <t>Potrubí z trubek ocelových hladkých bezešvých tvářených za tepla v kotelnách a strojovnách Ø 60,3/2,9</t>
  </si>
  <si>
    <t>247034813</t>
  </si>
  <si>
    <t>733121222</t>
  </si>
  <si>
    <t>Potrubí z trubek ocelových hladkých bezešvých tvářených za tepla v kotelnách a strojovnách Ø 76/3,2</t>
  </si>
  <si>
    <t>2004026730</t>
  </si>
  <si>
    <t>733124115</t>
  </si>
  <si>
    <t>Příplatek k potrubí ocelovému hladkému za zhotovení přechodů z trubek hladkých kováním DN 40/32</t>
  </si>
  <si>
    <t>631119368</t>
  </si>
  <si>
    <t>733124117</t>
  </si>
  <si>
    <t>Příplatek k potrubí ocelovému hladkému za zhotovení přechodů z trubek hladkých kováním DN 50/32</t>
  </si>
  <si>
    <t>-1444327553</t>
  </si>
  <si>
    <t>733124121</t>
  </si>
  <si>
    <t>Příplatek k potrubí ocelovému hladkému za zhotovení přechodů z trubek hladkých kováním DN 65/32</t>
  </si>
  <si>
    <t>-202770547</t>
  </si>
  <si>
    <t>733124153</t>
  </si>
  <si>
    <t>Příplatek k potrubí ocelovému hladkému za zhotovení přechodů z trubek hladkých kováním DN 32/20</t>
  </si>
  <si>
    <t>-1759328540</t>
  </si>
  <si>
    <t>733124155</t>
  </si>
  <si>
    <t>Příplatek k potrubí ocelovému hladkému za zhotovení přechodů z trubek hladkých kováním DN 32/25</t>
  </si>
  <si>
    <t>-1610936610</t>
  </si>
  <si>
    <t>733141102</t>
  </si>
  <si>
    <t>Odvzdušňovací nádobky, odlučovače a odkalovače nádobky z trubek ocelových do DN 50</t>
  </si>
  <si>
    <t>-911895613</t>
  </si>
  <si>
    <t>Poznámka k položce:
Předávací stanice</t>
  </si>
  <si>
    <t>998733201</t>
  </si>
  <si>
    <t>Přesun hmot pro rozvody potrubí stanovený procentní sazbou z ceny vodorovná dopravní vzdálenost do 50 m v objektech výšky do 6 m</t>
  </si>
  <si>
    <t>-1923137434</t>
  </si>
  <si>
    <t>734</t>
  </si>
  <si>
    <t>Ústřední vytápění - armatury</t>
  </si>
  <si>
    <t>72</t>
  </si>
  <si>
    <t>734109215</t>
  </si>
  <si>
    <t>Montáž armatur přírubových se dvěma přírubami PN 16 DN 65</t>
  </si>
  <si>
    <t>-13507219</t>
  </si>
  <si>
    <t>73</t>
  </si>
  <si>
    <t>611201</t>
  </si>
  <si>
    <t>Kulový uzávěr přírubový - série B2.1 pro pitnou vodu - DN 65 PN16; L=170mm</t>
  </si>
  <si>
    <t>-746869697</t>
  </si>
  <si>
    <t>74</t>
  </si>
  <si>
    <t>734109214</t>
  </si>
  <si>
    <t>Montáž armatur přírubových se dvěma přírubami PN 16 DN 50</t>
  </si>
  <si>
    <t>492910801</t>
  </si>
  <si>
    <t>75</t>
  </si>
  <si>
    <t>611203</t>
  </si>
  <si>
    <t>Kulový uzávěr přírubový - série B2.1 pro pitnou vodu - DN 50 PN16; L=170mm</t>
  </si>
  <si>
    <t>-624050762</t>
  </si>
  <si>
    <t>76</t>
  </si>
  <si>
    <t>734109223</t>
  </si>
  <si>
    <t>Montáž armatur přírubových se dvěma přírubami PN 16 DN 32</t>
  </si>
  <si>
    <t>-487242044</t>
  </si>
  <si>
    <t>77</t>
  </si>
  <si>
    <t>611208</t>
  </si>
  <si>
    <t>Kulový uzávěr přírubový - série B2.1 pro pitnou vodu - DN 65 PN16; L=130mm</t>
  </si>
  <si>
    <t>517454195</t>
  </si>
  <si>
    <t>78</t>
  </si>
  <si>
    <t>734163428</t>
  </si>
  <si>
    <t>Filtry z uhlíkové oceli s čístícím víkem nebo vypouštěcí zátkou PN 16 do 300°C DN 80</t>
  </si>
  <si>
    <t>-1964204539</t>
  </si>
  <si>
    <t>79</t>
  </si>
  <si>
    <t>734192316</t>
  </si>
  <si>
    <t>Ostatní přírubové armatury klapky zpětné samočinné PN 16 do 100°C DN 65</t>
  </si>
  <si>
    <t>1501303197</t>
  </si>
  <si>
    <t>80</t>
  </si>
  <si>
    <t>734193115</t>
  </si>
  <si>
    <t>Ostatní přírubové armatury klapky mezipřírubové uzavírací PN 16 do 120°C disk tvárná litina DN 65</t>
  </si>
  <si>
    <t>987047485</t>
  </si>
  <si>
    <t>81</t>
  </si>
  <si>
    <t>734209115</t>
  </si>
  <si>
    <t>Montáž závitových armatur se 2 závity G 1 (DN 25)</t>
  </si>
  <si>
    <t>21499635</t>
  </si>
  <si>
    <t>82</t>
  </si>
  <si>
    <t>HSC721189</t>
  </si>
  <si>
    <t>Tlakově nezávislý regulační ventil 95-2000l 1" Kvs=3,9 DN 25 ( 1" ) vnitřní</t>
  </si>
  <si>
    <t>1696525692</t>
  </si>
  <si>
    <t>83</t>
  </si>
  <si>
    <t>C514425000050</t>
  </si>
  <si>
    <t>Vsuvka jednoznačná  mosazná G    2" MM</t>
  </si>
  <si>
    <t>1833346206</t>
  </si>
  <si>
    <t>84</t>
  </si>
  <si>
    <t>734211127</t>
  </si>
  <si>
    <t>Ventily odvzdušňovací závitové automatické se zpětnou klapkou PN 14 do 120°C G 1/2</t>
  </si>
  <si>
    <t>-1212684318</t>
  </si>
  <si>
    <t>85</t>
  </si>
  <si>
    <t>734261233</t>
  </si>
  <si>
    <t>Šroubení topenářské PN 16 do 120°C přímé G 1/2</t>
  </si>
  <si>
    <t>2100155500</t>
  </si>
  <si>
    <t>86</t>
  </si>
  <si>
    <t>734291123.GCM</t>
  </si>
  <si>
    <t>Kohout plnící a vypouštěcí Giacomini R608 G 1/2 PN 10 do 90°C závitový</t>
  </si>
  <si>
    <t>-2077667870</t>
  </si>
  <si>
    <t>87</t>
  </si>
  <si>
    <t>734291265</t>
  </si>
  <si>
    <t>Ostatní armatury filtry závitové PN 30 do 110°C přímé s vnitřními závity G 1 1/4</t>
  </si>
  <si>
    <t>-2120944626</t>
  </si>
  <si>
    <t>88</t>
  </si>
  <si>
    <t>734292716.GCM</t>
  </si>
  <si>
    <t>Kohout kulový Giacomini R250D přímý G 1 1/4 PN 42 do 185°C vnitřní závit</t>
  </si>
  <si>
    <t>-1873932877</t>
  </si>
  <si>
    <t>89</t>
  </si>
  <si>
    <t>734292717.GCM</t>
  </si>
  <si>
    <t>Kohout kulový Giacomini R250D přímý G 1 1/2 PN 42 do 185°C vnitřní závit</t>
  </si>
  <si>
    <t>-825421373</t>
  </si>
  <si>
    <t>90</t>
  </si>
  <si>
    <t>734296282</t>
  </si>
  <si>
    <t>Zónový ventil dvoucestný kulový s elektropohonem 230V 3/4" PN6-16, Kvs=32-40 bez hav. funkce</t>
  </si>
  <si>
    <t>996649503</t>
  </si>
  <si>
    <t>Poznámka k položce:
vč. 2ks návarků s vnějším závitem</t>
  </si>
  <si>
    <t>91</t>
  </si>
  <si>
    <t>734411102</t>
  </si>
  <si>
    <t>Teploměry technické s pevným stonkem a jímkou zadní připojení (axiální) průměr 63 mm délka stonku 75 mm</t>
  </si>
  <si>
    <t>603284142</t>
  </si>
  <si>
    <t>92</t>
  </si>
  <si>
    <t>734421107</t>
  </si>
  <si>
    <t>Tlakoměry s pevným stonkem a zpětnou klapkou spodní připojení (radiální) tlaku 0–16 bar průměru 63 mm</t>
  </si>
  <si>
    <t>-250607772</t>
  </si>
  <si>
    <t>93</t>
  </si>
  <si>
    <t>734424101</t>
  </si>
  <si>
    <t>Tlakoměry kondenzační smyčky k přivaření, PN 250 do 300°C zahnuté</t>
  </si>
  <si>
    <t>-460172859</t>
  </si>
  <si>
    <t>94</t>
  </si>
  <si>
    <t>734494213</t>
  </si>
  <si>
    <t>Měřicí armatury návarky s trubkovým závitem G 1/2</t>
  </si>
  <si>
    <t>-1621928824</t>
  </si>
  <si>
    <t>95</t>
  </si>
  <si>
    <t>998734201</t>
  </si>
  <si>
    <t>Přesun hmot pro armatury stanovený procentní sazbou (%) z ceny vodorovná dopravní vzdálenost do 50 m v objektech výšky do 6 m</t>
  </si>
  <si>
    <t>-1098600991</t>
  </si>
  <si>
    <t>735</t>
  </si>
  <si>
    <t>Ústřední vytápění - otopná tělesa</t>
  </si>
  <si>
    <t>96</t>
  </si>
  <si>
    <t>735211812</t>
  </si>
  <si>
    <t>Demontáž registrů z ocelových trubek žebrových Ø 76/3/156 stavební délky do 3 m, o počtu pramenů registru 2</t>
  </si>
  <si>
    <t>-1968046231</t>
  </si>
  <si>
    <t>97</t>
  </si>
  <si>
    <t>735890801</t>
  </si>
  <si>
    <t>Vnitrostaveništní přemístění vybouraných (demontovaných) hmot otopných těles vodorovně do 100 m v objektech výšky do 6 m</t>
  </si>
  <si>
    <t>671890383</t>
  </si>
  <si>
    <t>98</t>
  </si>
  <si>
    <t>767871110</t>
  </si>
  <si>
    <t>Montáž podpěrných konstrukcí pro vedení v kolektorech, hmotnosti jednotlivě do 100 kg</t>
  </si>
  <si>
    <t>1407523438</t>
  </si>
  <si>
    <t>99</t>
  </si>
  <si>
    <t>14550246</t>
  </si>
  <si>
    <t>profil ocelový čtvercový svařovaný 50x50x2,5mm</t>
  </si>
  <si>
    <t>2008864491</t>
  </si>
  <si>
    <t>(((0,45*4)+(2*0,3))*3*3,67)/1000</t>
  </si>
  <si>
    <t>100</t>
  </si>
  <si>
    <t>13010910</t>
  </si>
  <si>
    <t>ocel profilová U 100 jakost 11 375</t>
  </si>
  <si>
    <t>748294517</t>
  </si>
  <si>
    <t>(3,1*8)/1000</t>
  </si>
  <si>
    <t>101</t>
  </si>
  <si>
    <t>767995111</t>
  </si>
  <si>
    <t>Montáž ostatních atypických zámečnických konstrukcí hmotnosti do 5 kg</t>
  </si>
  <si>
    <t>949457046</t>
  </si>
  <si>
    <t>102</t>
  </si>
  <si>
    <t>54879018</t>
  </si>
  <si>
    <t>kotva mechanická pro těžké zatížení se šestihrannou hlavou M10 dl 130mm</t>
  </si>
  <si>
    <t>-1663204371</t>
  </si>
  <si>
    <t>103</t>
  </si>
  <si>
    <t>54879017</t>
  </si>
  <si>
    <t>kotva mechanická pro těžké zatížení se šestihrannou hlavou M10 dl 110mm</t>
  </si>
  <si>
    <t>710803827</t>
  </si>
  <si>
    <t>104</t>
  </si>
  <si>
    <t>31197008</t>
  </si>
  <si>
    <t>tyč závitová Pz 4.6 M20</t>
  </si>
  <si>
    <t>2048134746</t>
  </si>
  <si>
    <t>105</t>
  </si>
  <si>
    <t>31197006</t>
  </si>
  <si>
    <t>tyč závitová Pz 4.6 M16</t>
  </si>
  <si>
    <t>774332855</t>
  </si>
  <si>
    <t>106</t>
  </si>
  <si>
    <t>31197004</t>
  </si>
  <si>
    <t>tyč závitová Pz 4,6 M12</t>
  </si>
  <si>
    <t>36579633</t>
  </si>
  <si>
    <t>107</t>
  </si>
  <si>
    <t>G110800000016</t>
  </si>
  <si>
    <t>Matice šestihranná, M16 pozink</t>
  </si>
  <si>
    <t>-1484421354</t>
  </si>
  <si>
    <t>108</t>
  </si>
  <si>
    <t>G1170KS000017</t>
  </si>
  <si>
    <t>Podložka plochá 17,0 pod šrouby ks</t>
  </si>
  <si>
    <t>-1090922560</t>
  </si>
  <si>
    <t>109</t>
  </si>
  <si>
    <t>ZM35200032830</t>
  </si>
  <si>
    <t>Nosník montážní s konzolí 28/30 x 300 pozink.</t>
  </si>
  <si>
    <t>-379030049</t>
  </si>
  <si>
    <t>110</t>
  </si>
  <si>
    <t>ZM35200052830</t>
  </si>
  <si>
    <t>Nosník montážní s konzolí 28/30 x 500 pozink.</t>
  </si>
  <si>
    <t>228382341</t>
  </si>
  <si>
    <t>111</t>
  </si>
  <si>
    <t>ZM35200022830</t>
  </si>
  <si>
    <t>Nosník montážní s konzolí 28/30 x 200 pozink.</t>
  </si>
  <si>
    <t>1058421699</t>
  </si>
  <si>
    <t>112</t>
  </si>
  <si>
    <t>42390162</t>
  </si>
  <si>
    <t>objímka potrubí dvoušroubová těžká s gumou M16 pr. 202</t>
  </si>
  <si>
    <t>1353161914</t>
  </si>
  <si>
    <t>113</t>
  </si>
  <si>
    <t>42390163</t>
  </si>
  <si>
    <t>objímka potrubí dvoušroubová těžká s gumou M16 pr.182</t>
  </si>
  <si>
    <t>-1372221064</t>
  </si>
  <si>
    <t>114</t>
  </si>
  <si>
    <t>42390165</t>
  </si>
  <si>
    <t>objímka potrubí dvoušroubová těžká s gumou M16 pr.142</t>
  </si>
  <si>
    <t>-643091501</t>
  </si>
  <si>
    <t>115</t>
  </si>
  <si>
    <t>42390170</t>
  </si>
  <si>
    <t>objímka potrubí dvoušroubová těžká s gumou M16 pr.32</t>
  </si>
  <si>
    <t>1606481780</t>
  </si>
  <si>
    <t>116</t>
  </si>
  <si>
    <t>42390172</t>
  </si>
  <si>
    <t>objímka potrubí dvoušroubová těžká s gumou M16 pr.40</t>
  </si>
  <si>
    <t>-528096897</t>
  </si>
  <si>
    <t>117</t>
  </si>
  <si>
    <t>42390174</t>
  </si>
  <si>
    <t>objímka potrubí dvoušroubová těžká s gumou M16 pr.65</t>
  </si>
  <si>
    <t>589111219</t>
  </si>
  <si>
    <t>118</t>
  </si>
  <si>
    <t>42390175</t>
  </si>
  <si>
    <t>objímka potrubí dvoušroubová těžká s gumou M16 pr.80</t>
  </si>
  <si>
    <t>970053947</t>
  </si>
  <si>
    <t>119</t>
  </si>
  <si>
    <t>42390145</t>
  </si>
  <si>
    <t>objímka potrubí dvoušroubová M8 40–46 5/4"</t>
  </si>
  <si>
    <t>-1949783062</t>
  </si>
  <si>
    <t>120</t>
  </si>
  <si>
    <t>42390152</t>
  </si>
  <si>
    <t>objímka potrubí dvoušroubová M8/M10 87-92 3"</t>
  </si>
  <si>
    <t>1831451600</t>
  </si>
  <si>
    <t>121</t>
  </si>
  <si>
    <t>ZM12500080090</t>
  </si>
  <si>
    <t>Třmen 3“ M10 pozink</t>
  </si>
  <si>
    <t>793823318</t>
  </si>
  <si>
    <t>122</t>
  </si>
  <si>
    <t>998713201</t>
  </si>
  <si>
    <t>Přesun hmot pro izolace tepelné stanovený procentní sazbou (%) z ceny vodorovná dopravní vzdálenost do 50 m v objektech výšky do 6 m</t>
  </si>
  <si>
    <t>-735254266</t>
  </si>
  <si>
    <t>783</t>
  </si>
  <si>
    <t>Dokončovací práce - nátěry</t>
  </si>
  <si>
    <t>123</t>
  </si>
  <si>
    <t>783 42-5150</t>
  </si>
  <si>
    <t xml:space="preserve">Nátěr syntetický potrubí do DN 100 mm Z + 2x </t>
  </si>
  <si>
    <t>275387734</t>
  </si>
  <si>
    <t>124</t>
  </si>
  <si>
    <t>783301303</t>
  </si>
  <si>
    <t>Příprava podkladu zámečnických konstrukcí před provedením nátěru odrezivění odrezovačem bezoplachovým</t>
  </si>
  <si>
    <t>860387329</t>
  </si>
  <si>
    <t>125</t>
  </si>
  <si>
    <t>783314101</t>
  </si>
  <si>
    <t>Základní nátěr zámečnických konstrukcí jednonásobný syntetický</t>
  </si>
  <si>
    <t>1580755902</t>
  </si>
  <si>
    <t>126</t>
  </si>
  <si>
    <t>783317101</t>
  </si>
  <si>
    <t>Krycí nátěr (email) zámečnických konstrukcí jednonásobný syntetický standardní</t>
  </si>
  <si>
    <t>1128279175</t>
  </si>
  <si>
    <t>Práce a dodávky M</t>
  </si>
  <si>
    <t>23-M</t>
  </si>
  <si>
    <t>Montáže potrubí</t>
  </si>
  <si>
    <t>127</t>
  </si>
  <si>
    <t>-1881347760</t>
  </si>
  <si>
    <t>D505016000080</t>
  </si>
  <si>
    <t>Příruba zaslepovací     DN  80</t>
  </si>
  <si>
    <t>876128759</t>
  </si>
  <si>
    <t>129</t>
  </si>
  <si>
    <t>230040025</t>
  </si>
  <si>
    <t>Zhotovení vnějšího závitu "G" DN 3/4"</t>
  </si>
  <si>
    <t>-1324587873</t>
  </si>
  <si>
    <t>130</t>
  </si>
  <si>
    <t>230040026</t>
  </si>
  <si>
    <t>Zhotovení vnějšího závitu "G" DN 1"</t>
  </si>
  <si>
    <t>1008953410</t>
  </si>
  <si>
    <t>131</t>
  </si>
  <si>
    <t>230040027</t>
  </si>
  <si>
    <t>Zhotovení vnějšího závitu "G" DN 1 1/4"</t>
  </si>
  <si>
    <t>-774450184</t>
  </si>
  <si>
    <t>132</t>
  </si>
  <si>
    <t>230081001</t>
  </si>
  <si>
    <t>Demontáž ocelového potrubí do šrotu hmotnosti do 10 kg připojovací rozměr Ø 14, tl. 1,5 mm</t>
  </si>
  <si>
    <t>-1135436958</t>
  </si>
  <si>
    <t>133</t>
  </si>
  <si>
    <t>230081008</t>
  </si>
  <si>
    <t>Demontáž ocelového potrubí do šrotu hmotnosti do 10 kg připojovací rozměr Ø 22, tl. 2,6 mm</t>
  </si>
  <si>
    <t>1661369744</t>
  </si>
  <si>
    <t>48/2</t>
  </si>
  <si>
    <t>134</t>
  </si>
  <si>
    <t>230081044</t>
  </si>
  <si>
    <t>Demontáž ocelového potrubí do šrotu hmotnosti do 10 kg připojovací rozměr Ø 60,3, tl. 2,9 mm</t>
  </si>
  <si>
    <t>-1583477291</t>
  </si>
  <si>
    <t>11,5/2</t>
  </si>
  <si>
    <t>5/2</t>
  </si>
  <si>
    <t>Součet</t>
  </si>
  <si>
    <t>135</t>
  </si>
  <si>
    <t>1837728045</t>
  </si>
  <si>
    <t>136</t>
  </si>
  <si>
    <t>Demontáž ocelového potrubí do šrotu hmotnosti do 10 kg připojovací rozměr Ø 89, tl. 3,6 mm</t>
  </si>
  <si>
    <t>1515781776</t>
  </si>
  <si>
    <t>21/2</t>
  </si>
  <si>
    <t>12,5/2</t>
  </si>
  <si>
    <t>137</t>
  </si>
  <si>
    <t>733890801</t>
  </si>
  <si>
    <t>Vnitrostaveništní přemístění vybouraných (demontovaných) hmot rozvodů potrubí vodorovně do 100 m v objektech výšky do 6 m</t>
  </si>
  <si>
    <t>-745995116</t>
  </si>
  <si>
    <t>138</t>
  </si>
  <si>
    <t>Hodinová zúčtovací sazba zedník - pomocné práce</t>
  </si>
  <si>
    <t>-1904424640</t>
  </si>
  <si>
    <t>139</t>
  </si>
  <si>
    <t>Hodinová zúčtovací sazba - zkušební provoz</t>
  </si>
  <si>
    <t>-1008751793</t>
  </si>
  <si>
    <t>140</t>
  </si>
  <si>
    <t>-906079311</t>
  </si>
  <si>
    <t>VRN4</t>
  </si>
  <si>
    <t>Inženýrská činnost</t>
  </si>
  <si>
    <t>141</t>
  </si>
  <si>
    <t>043114000</t>
  </si>
  <si>
    <t>Zkoušky tlakové</t>
  </si>
  <si>
    <t>2098165799</t>
  </si>
  <si>
    <t>142</t>
  </si>
  <si>
    <t>744198692</t>
  </si>
  <si>
    <t>002.1 - SO02 Předávací stanice</t>
  </si>
  <si>
    <t xml:space="preserve">    751 - Vzduchotechnika</t>
  </si>
  <si>
    <t>-328957606</t>
  </si>
  <si>
    <t>-1875509520</t>
  </si>
  <si>
    <t>1584038063</t>
  </si>
  <si>
    <t>61,1111111111111*0,9 'Přepočtené koeficientem množství</t>
  </si>
  <si>
    <t>1352345465</t>
  </si>
  <si>
    <t>-119702231</t>
  </si>
  <si>
    <t>-1253789073</t>
  </si>
  <si>
    <t>63154603</t>
  </si>
  <si>
    <t>pouzdro izolační potrubní z minerální vlny s Al fólií max. 250/100°C 42/50mm</t>
  </si>
  <si>
    <t>-1305039264</t>
  </si>
  <si>
    <t>2098039108</t>
  </si>
  <si>
    <t>1053545933</t>
  </si>
  <si>
    <t>63154030</t>
  </si>
  <si>
    <t>pouzdro izolační potrubní z minerální vlny s Al fólií max. 250/100°C 64/60mm</t>
  </si>
  <si>
    <t>-921530929</t>
  </si>
  <si>
    <t>63154029</t>
  </si>
  <si>
    <t>pouzdro izolační potrubní z minerální vlny s Al fólií max. 250/100°C 60/60mm</t>
  </si>
  <si>
    <t>1725688948</t>
  </si>
  <si>
    <t>1286865897</t>
  </si>
  <si>
    <t>321394738</t>
  </si>
  <si>
    <t>-1460064831</t>
  </si>
  <si>
    <t>480*0,15 'Přepočtené koeficientem množství</t>
  </si>
  <si>
    <t>1821575087</t>
  </si>
  <si>
    <t>-402924454</t>
  </si>
  <si>
    <t>255763579</t>
  </si>
  <si>
    <t>722175005</t>
  </si>
  <si>
    <t>Potrubí z plastových trubek z polypropylenu PP-RCT svařovaných polyfuzně D 40 x 5,5</t>
  </si>
  <si>
    <t>1199664428</t>
  </si>
  <si>
    <t>733321217</t>
  </si>
  <si>
    <t>Potrubí z trubek plastových z polypropylenu (PP-RCT) spojovaných svařováním D 63/8,6</t>
  </si>
  <si>
    <t>-665143021</t>
  </si>
  <si>
    <t>722220232</t>
  </si>
  <si>
    <t>Armatury s jedním závitem přechodové tvarovky PPR, PN 20 (SDR 6) s kovovým závitem vnitřním přechodky dGK D 25 x G 3/4"</t>
  </si>
  <si>
    <t>590491894</t>
  </si>
  <si>
    <t>722220233</t>
  </si>
  <si>
    <t>Armatury s jedním závitem přechodové tvarovky PPR, PN 20 (SDR 6) s kovovým závitem vnitřním přechodky dGK D 32 x G 1"</t>
  </si>
  <si>
    <t>-411435384</t>
  </si>
  <si>
    <t>722220234</t>
  </si>
  <si>
    <t>Armatury s jedním závitem přechodové tvarovky PPR, PN 20 (SDR 6) s kovovým závitem vnitřním přechodky dGK D 40 x G 5/4"</t>
  </si>
  <si>
    <t>-2106247113</t>
  </si>
  <si>
    <t>-1275779988</t>
  </si>
  <si>
    <t>722220235</t>
  </si>
  <si>
    <t>Armatury s jedním závitem přechodové tvarovky PPR, PN 20 (SDR 6) s kovovým závitem vnitřním přechodky dGK D 50 x G 6/4"</t>
  </si>
  <si>
    <t>-588486862</t>
  </si>
  <si>
    <t>722220236</t>
  </si>
  <si>
    <t>Armatury s jedním závitem přechodové tvarovky PPR, PN 20 (SDR 6) s kovovým závitem vnitřním přechodky dGK D 63 x G 2"</t>
  </si>
  <si>
    <t>1637185291</t>
  </si>
  <si>
    <t>2125607120</t>
  </si>
  <si>
    <t>-102139274</t>
  </si>
  <si>
    <t>101573317</t>
  </si>
  <si>
    <t>-271235448</t>
  </si>
  <si>
    <t>732250001</t>
  </si>
  <si>
    <t>Sestavení a osazení domovní PS 150kW , připojení na rozvody</t>
  </si>
  <si>
    <t>363517104</t>
  </si>
  <si>
    <t>459201</t>
  </si>
  <si>
    <t>Domovní předávací stanice s ohřevem tlakově nezávislá, 2 okruhy ÚT P1 65kW, P2 85kW, ohřev TUV zásobník 800l Ptv 120kW, doplňování vody, vč. MaR</t>
  </si>
  <si>
    <t>1519898060</t>
  </si>
  <si>
    <t>Poznámka k položce:
Sympatik VNV CH 150kW, DHV 120kW , 1052-2020</t>
  </si>
  <si>
    <t>732420812</t>
  </si>
  <si>
    <t>Demontáž čerpadel oběhových spirálních (do potrubí) DN 40</t>
  </si>
  <si>
    <t>895284009</t>
  </si>
  <si>
    <t>732420814</t>
  </si>
  <si>
    <t>Demontáž čerpadel oběhových spirálních (do potrubí) DN 65</t>
  </si>
  <si>
    <t>-1956283185</t>
  </si>
  <si>
    <t>1467534420</t>
  </si>
  <si>
    <t>733120819</t>
  </si>
  <si>
    <t>Demontáž potrubí z trubek ocelových hladkých Ø přes 38 do 60,3</t>
  </si>
  <si>
    <t>1397628544</t>
  </si>
  <si>
    <t>733120826</t>
  </si>
  <si>
    <t>Demontáž potrubí z trubek ocelových hladkých Ø přes 60,3 do 89</t>
  </si>
  <si>
    <t>923892332</t>
  </si>
  <si>
    <t>733121216</t>
  </si>
  <si>
    <t>Potrubí ocelové hladké bezešvé v kotelnách nebo strojovnách D 48,6x2,9</t>
  </si>
  <si>
    <t>-446138911</t>
  </si>
  <si>
    <t>519062878</t>
  </si>
  <si>
    <t>-1055166719</t>
  </si>
  <si>
    <t>733124120</t>
  </si>
  <si>
    <t>Potrubí z trubek ocelových hladkých zhotovení trubkových přechodů jednostranných přímých z trubek ocelových hladkých kováním DN/DN 1 65/50</t>
  </si>
  <si>
    <t>164659439</t>
  </si>
  <si>
    <t>-1213307688</t>
  </si>
  <si>
    <t>733192922</t>
  </si>
  <si>
    <t>Opravy rozvodů potrubí z trubek ocelových hladkých montáž Ø 76</t>
  </si>
  <si>
    <t>-111057916</t>
  </si>
  <si>
    <t>Poznámka k položce:
Mezikus místo čerpadla objekt 2</t>
  </si>
  <si>
    <t>14011050</t>
  </si>
  <si>
    <t>trubka ocelová bezešvá hladká jakost 11 353 76x3,2mm</t>
  </si>
  <si>
    <t>1835308863</t>
  </si>
  <si>
    <t>733193914</t>
  </si>
  <si>
    <t>Opravy rozvodů potrubí z trubek ocelových hladkých zaslepení potrubí dýnkem Ø 38</t>
  </si>
  <si>
    <t>-1677443679</t>
  </si>
  <si>
    <t>733194916</t>
  </si>
  <si>
    <t>Navaření odbočky na potrubí ocelové hladké D 48,3x2,6</t>
  </si>
  <si>
    <t>-1840318722</t>
  </si>
  <si>
    <t>1112020260</t>
  </si>
  <si>
    <t>895440834</t>
  </si>
  <si>
    <t>734209118</t>
  </si>
  <si>
    <t>Montáž závitových armatur se 2 závity G 2 (DN 50)</t>
  </si>
  <si>
    <t>-488469284</t>
  </si>
  <si>
    <t>D160310000042</t>
  </si>
  <si>
    <t>Svěrný přechod závit vnitřní, ocel potrubí DN 2",příruba DN 50 PN 16, pro TV</t>
  </si>
  <si>
    <t>-537542808</t>
  </si>
  <si>
    <t>C514025000050</t>
  </si>
  <si>
    <t>Nátrubek mosazný G    2" FF</t>
  </si>
  <si>
    <t>331044032</t>
  </si>
  <si>
    <t>734209119</t>
  </si>
  <si>
    <t>Montáž závitových armatur se 2 závity G 2 1/2 (DN 65)</t>
  </si>
  <si>
    <t>1269044839</t>
  </si>
  <si>
    <t>D162206000065</t>
  </si>
  <si>
    <t>Svěrný přechod závit, ocel potrubí DN 2,5",příruba DN 65 PN 16, pro TV</t>
  </si>
  <si>
    <t>503001039</t>
  </si>
  <si>
    <t>C514025000065</t>
  </si>
  <si>
    <t>Nátrubek mosazný G    21/2" FF</t>
  </si>
  <si>
    <t>-33985579</t>
  </si>
  <si>
    <t>-974230336</t>
  </si>
  <si>
    <t>734291124</t>
  </si>
  <si>
    <t>Ostatní armatury kohouty plnicí a vypouštěcí PN 10 do 90°C G 3/4</t>
  </si>
  <si>
    <t>972024428</t>
  </si>
  <si>
    <t>734292716</t>
  </si>
  <si>
    <t>Ostatní armatury kulové kohouty PN 42 do 185°C přímé vnitřní závit G 1 1/4</t>
  </si>
  <si>
    <t>1421001289</t>
  </si>
  <si>
    <t>734292718</t>
  </si>
  <si>
    <t>Ostatní armatury kulové kohouty PN 42 do 185°C přímé vnitřní závit G 2</t>
  </si>
  <si>
    <t>-1707696939</t>
  </si>
  <si>
    <t>1269414940</t>
  </si>
  <si>
    <t>751</t>
  </si>
  <si>
    <t>Vzduchotechnika</t>
  </si>
  <si>
    <t>728 11-2112</t>
  </si>
  <si>
    <t xml:space="preserve">Montáž potrubí plechového kruhového do d 200 mm </t>
  </si>
  <si>
    <t>1931205317</t>
  </si>
  <si>
    <t>651422</t>
  </si>
  <si>
    <t>Přechodový kus 200x200 - pr. 200mm pozink</t>
  </si>
  <si>
    <t>-1419790386</t>
  </si>
  <si>
    <t>651484</t>
  </si>
  <si>
    <t>Potrubí SPIRO pr. 200mm</t>
  </si>
  <si>
    <t>-437440808</t>
  </si>
  <si>
    <t>651504</t>
  </si>
  <si>
    <t>Oblouk segmentový SPIRO pr. 200mm</t>
  </si>
  <si>
    <t>-30319473</t>
  </si>
  <si>
    <t>objímka potrubí dvoušroubová těžká s gumou M16 pr.200</t>
  </si>
  <si>
    <t>403967474</t>
  </si>
  <si>
    <t>728 31-4111</t>
  </si>
  <si>
    <t>Montáž protidešť. žaluzie čtyřhranné do 0,15 m2</t>
  </si>
  <si>
    <t>-191698060</t>
  </si>
  <si>
    <t>651421</t>
  </si>
  <si>
    <t>Protidešťová žaluzie 200x200mm se síťkou, pozink plech</t>
  </si>
  <si>
    <t>79181361</t>
  </si>
  <si>
    <t>728 41-1521</t>
  </si>
  <si>
    <t>Montáž vyústě velkoplošné kruhové do d 200 mm</t>
  </si>
  <si>
    <t>1921171585</t>
  </si>
  <si>
    <t>651452</t>
  </si>
  <si>
    <t>Výfukový kus pr. 200mm</t>
  </si>
  <si>
    <t>-2028586248</t>
  </si>
  <si>
    <t>728 41-5111</t>
  </si>
  <si>
    <t xml:space="preserve">Montáž mřížky větrací nebo ventilační do 0,04 m2 </t>
  </si>
  <si>
    <t>1108812191</t>
  </si>
  <si>
    <t>651438</t>
  </si>
  <si>
    <t>Ochranná mřížka ventilátoru pr. 200mm</t>
  </si>
  <si>
    <t>443324052</t>
  </si>
  <si>
    <t>728 61-1113</t>
  </si>
  <si>
    <t>Mtž ventilátoru radiál.nízkotl.potrub. do 0,07 m2</t>
  </si>
  <si>
    <t>-1627222293</t>
  </si>
  <si>
    <t>651201</t>
  </si>
  <si>
    <t>Radiální ventilátor pr.200mm 820 m3/h 200Pa 230V, svislé potrubí</t>
  </si>
  <si>
    <t>24709750</t>
  </si>
  <si>
    <t>689111</t>
  </si>
  <si>
    <t>Podpěra ventilátoru</t>
  </si>
  <si>
    <t>-202487680</t>
  </si>
  <si>
    <t>-166978428</t>
  </si>
  <si>
    <t>1803531416</t>
  </si>
  <si>
    <t>HZS2131</t>
  </si>
  <si>
    <t>Hodinové zúčtovací sazby profesí PSV provádění stavebních konstrukcí zámečník</t>
  </si>
  <si>
    <t>263356732</t>
  </si>
  <si>
    <t>Poznámka k položce:
Demontáž a zpětná montáž zábradlí při manipulaci s kompaktní PS</t>
  </si>
  <si>
    <t>-955010465</t>
  </si>
  <si>
    <t>Poznámka k položce:
Stavba dokončená v letním období. Lze provést pouze zkušební provoz TV + C. Zkušební provoz ÚT předpokládám na začátku topné sezony.</t>
  </si>
  <si>
    <t>HZS4232</t>
  </si>
  <si>
    <t>Hodinová zúčtovací sazba technik odborný - zaškolení obsluhy výrobcem stanice</t>
  </si>
  <si>
    <t>2055954316</t>
  </si>
  <si>
    <t>HZS4233</t>
  </si>
  <si>
    <t>226120889</t>
  </si>
  <si>
    <t>1999361734</t>
  </si>
  <si>
    <t>165096458</t>
  </si>
  <si>
    <t>416516284</t>
  </si>
  <si>
    <t>001.3 - SO 01 Venkovní rozvod -  stavební část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</si>
  <si>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</si>
  <si>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</si>
  <si>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</si>
  <si>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</si>
  <si>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</si>
  <si>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</si>
  <si>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</si>
  <si>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711 - Izolace proti vodě, vlhkosti a plynům</t>
  </si>
  <si>
    <t xml:space="preserve">    VRN3 - Zařízení staveniště</t>
  </si>
  <si>
    <t>Zemní práce</t>
  </si>
  <si>
    <t>111211101</t>
  </si>
  <si>
    <t>Odstranění křovin a stromů s odstraněním kořenů ručně průměru kmene do 100 mm jakékoliv plochy v rovině nebo ve svahu o sklonu do 1:5</t>
  </si>
  <si>
    <t>CS ÚRS 2023 01</t>
  </si>
  <si>
    <t>1417053206</t>
  </si>
  <si>
    <t>Online PSC</t>
  </si>
  <si>
    <t>https://podminky.urs.cz/item/CS_URS_2023_01/111211101</t>
  </si>
  <si>
    <t>6 "k přesazení</t>
  </si>
  <si>
    <t>112101121</t>
  </si>
  <si>
    <t>Odstranění stromů s odřezáním kmene a s odvětvením jehličnatých bez odkornění, průměru kmene přes 100 do 300 mm</t>
  </si>
  <si>
    <t>-1665299694</t>
  </si>
  <si>
    <t>https://podminky.urs.cz/item/CS_URS_2023_01/112101121</t>
  </si>
  <si>
    <t>112251101</t>
  </si>
  <si>
    <t>Odstranění pařezů strojně s jejich vykopáním nebo vytrháním průměru přes 100 do 300 mm</t>
  </si>
  <si>
    <t>2104579253</t>
  </si>
  <si>
    <t>https://podminky.urs.cz/item/CS_URS_2023_01/112251101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</si>
  <si>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</si>
  <si>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</si>
  <si>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-1095354480</t>
  </si>
  <si>
    <t>https://podminky.urs.cz/item/CS_URS_2023_01/113107171</t>
  </si>
  <si>
    <t>75,35 "dle PD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</si>
  <si>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</si>
  <si>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</si>
  <si>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-1439775112</t>
  </si>
  <si>
    <t>https://podminky.urs.cz/item/CS_URS_2023_01/113107342</t>
  </si>
  <si>
    <t>23,2 "dle PD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</si>
  <si>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</si>
  <si>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</si>
  <si>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-1427013844</t>
  </si>
  <si>
    <t>https://podminky.urs.cz/item/CS_URS_2023_01/119001421</t>
  </si>
  <si>
    <t xml:space="preserve">99,2 "dle PD </t>
  </si>
  <si>
    <t>121151113</t>
  </si>
  <si>
    <t>Sejmutí ornice strojně při souvislé ploše přes 100 do 500 m2, tl. vrstvy do 200 mm</t>
  </si>
  <si>
    <t>126416711</t>
  </si>
  <si>
    <t>https://podminky.urs.cz/item/CS_URS_2023_01/121151113</t>
  </si>
  <si>
    <t>224,54 "dle PD</t>
  </si>
  <si>
    <t>132251254</t>
  </si>
  <si>
    <t>Hloubení nezapažených rýh šířky přes 800 do 2 000 mm strojně s urovnáním dna do předepsaného profilu a spádu v hornině třídy těžitelnosti I skupiny 3 přes 100 do 500 m3</t>
  </si>
  <si>
    <t>m3</t>
  </si>
  <si>
    <t>-1771149730</t>
  </si>
  <si>
    <t>https://podminky.urs.cz/item/CS_URS_2023_01/132251254</t>
  </si>
  <si>
    <t>194,27 "dle PD</t>
  </si>
  <si>
    <t>139001101</t>
  </si>
  <si>
    <t>Příplatek k cenám hloubených vykopávek za ztížení vykopávky v blízkosti podzemního vedení nebo výbušnin pro jakoukoliv třídu horniny</t>
  </si>
  <si>
    <t>-962930292</t>
  </si>
  <si>
    <t>https://podminky.urs.cz/item/CS_URS_2023_01/139001101</t>
  </si>
  <si>
    <t>162201405</t>
  </si>
  <si>
    <t>Vodorovné přemístění větví, kmenů nebo pařezů s naložením, složením a dopravou do 1000 m větví stromů jehličnatých, průměru kmene přes 100 do 300 mm</t>
  </si>
  <si>
    <t>908294924</t>
  </si>
  <si>
    <t>https://podminky.urs.cz/item/CS_URS_2023_01/162201405</t>
  </si>
  <si>
    <t>162201415</t>
  </si>
  <si>
    <t>Vodorovné přemístění větví, kmenů nebo pařezů s naložením, složením a dopravou do 1000 m kmenů stromů jehličnatých, průměru přes 100 do 300 mm</t>
  </si>
  <si>
    <t>-955901794</t>
  </si>
  <si>
    <t>https://podminky.urs.cz/item/CS_URS_2023_01/162201415</t>
  </si>
  <si>
    <t>162201421</t>
  </si>
  <si>
    <t>Vodorovné přemístění větví, kmenů nebo pařezů s naložením, složením a dopravou do 1000 m pařezů kmenů, průměru přes 100 do 300 mm</t>
  </si>
  <si>
    <t>1130228375</t>
  </si>
  <si>
    <t>https://podminky.urs.cz/item/CS_URS_2023_01/162201421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</si>
  <si>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</si>
  <si>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</si>
  <si>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1048934709</t>
  </si>
  <si>
    <t>https://podminky.urs.cz/item/CS_URS_2023_01/162251102</t>
  </si>
  <si>
    <t>33,93 "onice z mezideponie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</si>
  <si>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</si>
  <si>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</si>
  <si>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-1563278519</t>
  </si>
  <si>
    <t>https://podminky.urs.cz/item/CS_URS_2023_01/162651112</t>
  </si>
  <si>
    <t>194,27-110,29+16,07 "výkop-zásyp+náhrada minerálbeton</t>
  </si>
  <si>
    <t>167151101</t>
  </si>
  <si>
    <t>Nakládání, skládání a překládání neulehlého výkopku nebo sypaniny strojně nakládání, množství do 100 m3, z horniny třídy těžitelnosti I, skupiny 1 až 3</t>
  </si>
  <si>
    <t>1488293506</t>
  </si>
  <si>
    <t>https://podminky.urs.cz/item/CS_URS_2023_01/167151101</t>
  </si>
  <si>
    <t>33,93 "ornice z mezideponie</t>
  </si>
  <si>
    <t>167151111</t>
  </si>
  <si>
    <t>Nakládání, skládání a překládání neulehlého výkopku nebo sypaniny strojně nakládání, množství přes 100 m3, z hornin třídy těžitelnosti I, skupiny 1 až 3</t>
  </si>
  <si>
    <t>82347445</t>
  </si>
  <si>
    <t>https://podminky.urs.cz/item/CS_URS_2023_01/167151111</t>
  </si>
  <si>
    <t>100,05 "zemina na skládku</t>
  </si>
  <si>
    <t>171201231</t>
  </si>
  <si>
    <t>Poplatek za uložení stavebního odpadu na recyklační skládce (skládkovné) zeminy a kamení zatříděného do Katalogu odpadů pod kódem 17 05 04</t>
  </si>
  <si>
    <t>1408340666</t>
  </si>
  <si>
    <t>https://podminky.urs.cz/item/CS_URS_2023_01/171201231</t>
  </si>
  <si>
    <t>100,05*1,8</t>
  </si>
  <si>
    <t>171251201</t>
  </si>
  <si>
    <t>Uložení sypaniny na skládky nebo meziskládky bez hutnění s upravením uložené sypaniny do předepsaného tvaru</t>
  </si>
  <si>
    <t>771988158</t>
  </si>
  <si>
    <t>https://podminky.urs.cz/item/CS_URS_2023_01/171251201</t>
  </si>
  <si>
    <t>174151101</t>
  </si>
  <si>
    <t>Zásyp sypaninou z jakékoliv horniny strojně s uložením výkopku ve vrstvách se zhutněním jam, šachet, rýh nebo kolem objektů v těchto vykopávkách</t>
  </si>
  <si>
    <t>547148921</t>
  </si>
  <si>
    <t>https://podminky.urs.cz/item/CS_URS_2023_01/174151101</t>
  </si>
  <si>
    <t>110,29 "dle PD</t>
  </si>
  <si>
    <t>58935146</t>
  </si>
  <si>
    <t>mechanicky zpevněné kamenivo MZK</t>
  </si>
  <si>
    <t>-2073860522</t>
  </si>
  <si>
    <t>16,07 "pro zásyp pod komunikacemi a zpevněnými betonovými plochami (minerálbeton)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</si>
  <si>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</si>
  <si>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</si>
  <si>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267758315</t>
  </si>
  <si>
    <t>https://podminky.urs.cz/item/CS_URS_2023_01/175151101</t>
  </si>
  <si>
    <t>81,42 "dle PD (dodávka viz pol.22)</t>
  </si>
  <si>
    <t>58337310</t>
  </si>
  <si>
    <t>štěrkopísek frakce 0/4</t>
  </si>
  <si>
    <t>1820887146</t>
  </si>
  <si>
    <t>81,42*1,8</t>
  </si>
  <si>
    <t>181351103</t>
  </si>
  <si>
    <t>Rozprostření a urovnání ornice v rovině nebo ve svahu sklonu do 1:5 strojně při souvislé ploše přes 100 do 500 m2, tl. vrstvy do 200 mm</t>
  </si>
  <si>
    <t>956989111</t>
  </si>
  <si>
    <t>https://podminky.urs.cz/item/CS_URS_2023_01/181351103</t>
  </si>
  <si>
    <t>181411131</t>
  </si>
  <si>
    <t>Založení trávníku na půdě předem připravené plochy do 1000 m2 výsevem včetně utažení parkového v rovině nebo na svahu do 1:5</t>
  </si>
  <si>
    <t>-741854803</t>
  </si>
  <si>
    <t>https://podminky.urs.cz/item/CS_URS_2023_01/181411131</t>
  </si>
  <si>
    <t>00572410</t>
  </si>
  <si>
    <t>osivo směs travní parková</t>
  </si>
  <si>
    <t>1682305371</t>
  </si>
  <si>
    <t>224,54*0,04 "Přepočtené koeficientem množství</t>
  </si>
  <si>
    <t>184102311</t>
  </si>
  <si>
    <t>Výsadba keře bez balu do předem vyhloubené jamky se zalitím v rovině nebo na svahu do 1:5 výšky do 2 m v terénu</t>
  </si>
  <si>
    <t>1292184993</t>
  </si>
  <si>
    <t>https://podminky.urs.cz/item/CS_URS_2023_01/184102311</t>
  </si>
  <si>
    <t>6 "přesazeno</t>
  </si>
  <si>
    <t>184818231</t>
  </si>
  <si>
    <t>Ochrana kmene bedněním před poškozením stavebním provozem zřízení včetně odstranění výšky bednění do 2 m průměru kmene do 300 mm</t>
  </si>
  <si>
    <t>1145156855</t>
  </si>
  <si>
    <t>https://podminky.urs.cz/item/CS_URS_2023_01/184818231</t>
  </si>
  <si>
    <t>5 "stávající stromy</t>
  </si>
  <si>
    <t>Svislé a kompletní konstrukce</t>
  </si>
  <si>
    <t>310238211</t>
  </si>
  <si>
    <t>Zazdívka otvorů ve zdivu nadzákladovém cihlami pálenými plochy přes 0,25 m2 do 1 m2 na maltu vápenocementovou</t>
  </si>
  <si>
    <t>-1912518525</t>
  </si>
  <si>
    <t>https://podminky.urs.cz/item/CS_URS_2023_01/310238211</t>
  </si>
  <si>
    <t>1,3*1,08*0,3</t>
  </si>
  <si>
    <t>1,3*0,5*0,3</t>
  </si>
  <si>
    <t>0,9*0,5*0,3*2</t>
  </si>
  <si>
    <t>340238211</t>
  </si>
  <si>
    <t>Zazdívka otvorů v příčkách nebo stěnách cihlami plnými pálenými plochy přes 0,25 m2 do 1 m2, tloušťky do 100 mm</t>
  </si>
  <si>
    <t>-542379007</t>
  </si>
  <si>
    <t>https://podminky.urs.cz/item/CS_URS_2023_01/340238211</t>
  </si>
  <si>
    <t>1,3*0,5</t>
  </si>
  <si>
    <t>0,9*0,5*2</t>
  </si>
  <si>
    <t>Vodorovné konstrukce</t>
  </si>
  <si>
    <t>451573111</t>
  </si>
  <si>
    <t>Lože pod potrubí, stoky a drobné objekty v otevřeném výkopu z písku a štěrkopísku do 63 mm</t>
  </si>
  <si>
    <t>1703833801</t>
  </si>
  <si>
    <t>https://podminky.urs.cz/item/CS_URS_2023_01/451573111</t>
  </si>
  <si>
    <t>štěrkopísek 0/4</t>
  </si>
  <si>
    <t>37,49 "lože pod potrubí</t>
  </si>
  <si>
    <t>28,6 "výplň do neotevíravých částí kanálu</t>
  </si>
  <si>
    <t>451541192</t>
  </si>
  <si>
    <t>Lože pod potrubí, stoky a drobné objekty Příplatek k ceně za práce ve štole</t>
  </si>
  <si>
    <t>572542457</t>
  </si>
  <si>
    <t>https://podminky.urs.cz/item/CS_URS_2023_01/451541192</t>
  </si>
  <si>
    <t>28,6 "výplň do neotevíravých částí kanálů</t>
  </si>
  <si>
    <t>Komunikace pozemní</t>
  </si>
  <si>
    <t>572141111</t>
  </si>
  <si>
    <t>Vyrovnání povrchu dosavadních krytů s rozprostřením hmot a zhutněním asfaltovým betonem ACO (AB) tl. od 20 do 40 mm</t>
  </si>
  <si>
    <t>1472904752</t>
  </si>
  <si>
    <t>https://podminky.urs.cz/item/CS_URS_2023_01/572141111</t>
  </si>
  <si>
    <t>572141112</t>
  </si>
  <si>
    <t>Vyrovnání povrchu dosavadních krytů s rozprostřením hmot a zhutněním asfaltovým betonem ACO (AB) tl. přes 40 do 60 mm</t>
  </si>
  <si>
    <t>-1865988171</t>
  </si>
  <si>
    <t>https://podminky.urs.cz/item/CS_URS_2023_01/572141112</t>
  </si>
  <si>
    <t>572211111</t>
  </si>
  <si>
    <t>Vyspravení výtluků a propadlých míst na krajnicích a komunikacích s rozprostřením a zhutněním kamenivem hrubým drceným</t>
  </si>
  <si>
    <t>-1959434428</t>
  </si>
  <si>
    <t>https://podminky.urs.cz/item/CS_URS_2023_01/572211111</t>
  </si>
  <si>
    <t>65,75/2 "dle PD</t>
  </si>
  <si>
    <t>572581121</t>
  </si>
  <si>
    <t>Vyspravení trhlin dosavadního krytu samolepicí asfaltovou páskou tl. 3 mm, šířky pásky 40 mm</t>
  </si>
  <si>
    <t>-964086357</t>
  </si>
  <si>
    <t>https://podminky.urs.cz/item/CS_URS_2023_01/572581121</t>
  </si>
  <si>
    <t>23,4 "dle PD</t>
  </si>
  <si>
    <t>581124115</t>
  </si>
  <si>
    <t>Kryt z prostého betonu komunikací pro pěší tl. 150 mm</t>
  </si>
  <si>
    <t>1936621095</t>
  </si>
  <si>
    <t>https://podminky.urs.cz/item/CS_URS_2023_01/581124115</t>
  </si>
  <si>
    <t>73,35 "dle PD</t>
  </si>
  <si>
    <t>584121112</t>
  </si>
  <si>
    <t>Osazení silničních dílců ze železového betonu s podkladem z kameniva těženého do tl. 40 mm jakéhokoliv druhu a velikosti, na plochu jednotlivě přes 200 m2</t>
  </si>
  <si>
    <t>-1923470765</t>
  </si>
  <si>
    <t>https://podminky.urs.cz/item/CS_URS_2023_01/584121112</t>
  </si>
  <si>
    <t>260,66 "původní krycí desky kanálu</t>
  </si>
  <si>
    <t>Úpravy povrchů, podlahy a osazování výplní</t>
  </si>
  <si>
    <t>612315213</t>
  </si>
  <si>
    <t>Vápenná omítka jednotlivých malých ploch hladká na stěnách, plochy jednotlivě přes 0,25 do 1 m2</t>
  </si>
  <si>
    <t>-1282288370</t>
  </si>
  <si>
    <t>https://podminky.urs.cz/item/CS_URS_2023_01/612315213</t>
  </si>
  <si>
    <t>4 "dle PD</t>
  </si>
  <si>
    <t>622321121</t>
  </si>
  <si>
    <t>Omítka vápenocementová vnějších ploch nanášená ručně jednovrstvá, tloušťky do 15 mm hladká stěn</t>
  </si>
  <si>
    <t>-204624898</t>
  </si>
  <si>
    <t>https://podminky.urs.cz/item/CS_URS_2023_01/622321121</t>
  </si>
  <si>
    <t>Trubní vedení</t>
  </si>
  <si>
    <t>899722113</t>
  </si>
  <si>
    <t>Krytí potrubí z plastů výstražnou fólií z PVC šířky 34 cm</t>
  </si>
  <si>
    <t>1127774394</t>
  </si>
  <si>
    <t>https://podminky.urs.cz/item/CS_URS_2023_01/899722113</t>
  </si>
  <si>
    <t>165,01 "zelená nad teplovody</t>
  </si>
  <si>
    <t>165,01 "bílá nad vodovodem</t>
  </si>
  <si>
    <t>99,2 "odhalené sítě</t>
  </si>
  <si>
    <t>Ostatní konstrukce a práce, bourání</t>
  </si>
  <si>
    <t>23019101R</t>
  </si>
  <si>
    <t>Uložení chráničky ve výkopu</t>
  </si>
  <si>
    <t>-115407227</t>
  </si>
  <si>
    <t>2*3+64,9+28,3</t>
  </si>
  <si>
    <t>0010110R</t>
  </si>
  <si>
    <t>Chránička dělená KOPOHALF 160mm -černá typ 061620/2</t>
  </si>
  <si>
    <t>-1320914089</t>
  </si>
  <si>
    <t>99,2*1,05 "Přepočtené koeficientem množství</t>
  </si>
  <si>
    <t>919735112</t>
  </si>
  <si>
    <t>Řezání stávajícího živičného krytu nebo podkladu hloubky přes 50 do 100 mm</t>
  </si>
  <si>
    <t>-494976932</t>
  </si>
  <si>
    <t>https://podminky.urs.cz/item/CS_URS_2023_01/919735112</t>
  </si>
  <si>
    <t>14,6+8,8</t>
  </si>
  <si>
    <t>919735122</t>
  </si>
  <si>
    <t>Řezání stávajícího betonového krytu nebo podkladu hloubky přes 50 do 100 mm</t>
  </si>
  <si>
    <t>-725368677</t>
  </si>
  <si>
    <t>https://podminky.urs.cz/item/CS_URS_2023_01/919735122</t>
  </si>
  <si>
    <t>3,6+4,7+27+15,4+11,4</t>
  </si>
  <si>
    <t>95050001R</t>
  </si>
  <si>
    <t>Dočasné přemostění -montáž, opotřebení, demontáž š. 3m</t>
  </si>
  <si>
    <t>-1531697852</t>
  </si>
  <si>
    <t>952901411</t>
  </si>
  <si>
    <t>Vyčištění budov nebo objektů před předáním do užívání ostatních objektů (např. kanálů, zásobníků, kůlen apod.) jakékoliv výšky podlaží</t>
  </si>
  <si>
    <t>167469178</t>
  </si>
  <si>
    <t>https://podminky.urs.cz/item/CS_URS_2023_01/952901411</t>
  </si>
  <si>
    <t>140,1*1,5+6,38*1,1+16,5*1,1</t>
  </si>
  <si>
    <t>961055111</t>
  </si>
  <si>
    <t>Bourání základů z betonu železového</t>
  </si>
  <si>
    <t>-1742757091</t>
  </si>
  <si>
    <t>https://podminky.urs.cz/item/CS_URS_2023_01/961055111</t>
  </si>
  <si>
    <t>1,3*0,5*0,5+0,9*0,5*0,5*2</t>
  </si>
  <si>
    <t>962051115</t>
  </si>
  <si>
    <t>Bourání příček železobetonových tloušťky do 100 mm</t>
  </si>
  <si>
    <t>1654353507</t>
  </si>
  <si>
    <t>https://podminky.urs.cz/item/CS_URS_2023_01/962051115</t>
  </si>
  <si>
    <t>1,5+1+0,3*4</t>
  </si>
  <si>
    <t>96301512R</t>
  </si>
  <si>
    <t>Demontáž prefabrikovaných krycích desek kanálů, šachet nebo žump hmotnosti do 0,09 t</t>
  </si>
  <si>
    <t>-748843634</t>
  </si>
  <si>
    <t>(140,1-0,6-2*5)*1,5+4,7*1,3+16,5*1,3 "ke zpětnému použití</t>
  </si>
  <si>
    <t>965042121</t>
  </si>
  <si>
    <t>Bourání mazanin betonových nebo z litého asfaltu tl. do 100 mm, plochy do 1 m2</t>
  </si>
  <si>
    <t>1517965200</t>
  </si>
  <si>
    <t>https://podminky.urs.cz/item/CS_URS_2023_01/965042121</t>
  </si>
  <si>
    <t>0,05*2+0,03*2+0,11</t>
  </si>
  <si>
    <t>965042141</t>
  </si>
  <si>
    <t>Bourání mazanin betonových nebo z litého asfaltu tl. do 100 mm, plochy přes 4 m2</t>
  </si>
  <si>
    <t>-2111240876</t>
  </si>
  <si>
    <t>https://podminky.urs.cz/item/CS_URS_2023_01/965042141</t>
  </si>
  <si>
    <t>221,81*0,05 "na krycích deskách</t>
  </si>
  <si>
    <t>971042551</t>
  </si>
  <si>
    <t>Vybourání otvorů v betonových příčkách a zdech základových nebo nadzákladových plochy do 1 m2, tl. jakékoliv</t>
  </si>
  <si>
    <t>-1494323527</t>
  </si>
  <si>
    <t>https://podminky.urs.cz/item/CS_URS_2023_01/971042551</t>
  </si>
  <si>
    <t>1,3*0,5*0,85+0,9*0,5*0,6*2</t>
  </si>
  <si>
    <t>997221561</t>
  </si>
  <si>
    <t>Vodorovná doprava suti bez naložení, ale se složením a s hrubým urovnáním z kusových materiálů, na vzdálenost do 1 km</t>
  </si>
  <si>
    <t>1481025499</t>
  </si>
  <si>
    <t>https://podminky.urs.cz/item/CS_URS_2023_01/997221561</t>
  </si>
  <si>
    <t>997221569</t>
  </si>
  <si>
    <t>Vodorovná doprava suti bez naložení, ale se složením a s hrubým urovnáním Příplatek k ceně za každý další i započatý 1 km přes 1 km</t>
  </si>
  <si>
    <t>189195911</t>
  </si>
  <si>
    <t>https://podminky.urs.cz/item/CS_URS_2023_01/997221569</t>
  </si>
  <si>
    <t>59,473*4 "celkem 5km</t>
  </si>
  <si>
    <t>102099514</t>
  </si>
  <si>
    <t>https://podminky.urs.cz/item/CS_URS_2023_01/997221611</t>
  </si>
  <si>
    <t>997221861</t>
  </si>
  <si>
    <t>Poplatek za uložení stavebního odpadu na recyklační skládce (skládkovné) z prostého betonu zatříděného do Katalogu odpadů pod kódem 17 01 01</t>
  </si>
  <si>
    <t>-431028343</t>
  </si>
  <si>
    <t>https://podminky.urs.cz/item/CS_URS_2023_01/997221861</t>
  </si>
  <si>
    <t>51,861</t>
  </si>
  <si>
    <t>997221862</t>
  </si>
  <si>
    <t>Poplatek za uložení stavebního odpadu na recyklační skládce (skládkovné) z armovaného betonu zatříděného do Katalogu odpadů pod kódem 17 01 01</t>
  </si>
  <si>
    <t>-1163720849</t>
  </si>
  <si>
    <t>https://podminky.urs.cz/item/CS_URS_2023_01/997221862</t>
  </si>
  <si>
    <t>1,886+0,622</t>
  </si>
  <si>
    <t>997221875</t>
  </si>
  <si>
    <t>Poplatek za uložení stavebního odpadu na recyklační skládce (skládkovné) asfaltového bez obsahu dehtu zatříděného do Katalogu odpadů pod kódem 17 03 02</t>
  </si>
  <si>
    <t>-1707521926</t>
  </si>
  <si>
    <t>https://podminky.urs.cz/item/CS_URS_2023_01/997221875</t>
  </si>
  <si>
    <t>-732326404</t>
  </si>
  <si>
    <t>https://podminky.urs.cz/item/CS_URS_2023_01/998272201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</si>
  <si>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</si>
  <si>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</si>
  <si>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</si>
  <si>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</si>
  <si>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1737839539</t>
  </si>
  <si>
    <t>https://podminky.urs.cz/item/CS_URS_2023_01/711112001</t>
  </si>
  <si>
    <t>11163153</t>
  </si>
  <si>
    <t>emulze asfaltová penetrační</t>
  </si>
  <si>
    <t>litr</t>
  </si>
  <si>
    <t>-1377609762</t>
  </si>
  <si>
    <t>711142559</t>
  </si>
  <si>
    <t>Provedení izolace proti zemní vlhkosti pásy přitavením NAIP na ploše svislé S</t>
  </si>
  <si>
    <t>-1694190680</t>
  </si>
  <si>
    <t>https://podminky.urs.cz/item/CS_URS_2023_01/711142559</t>
  </si>
  <si>
    <t>62855001</t>
  </si>
  <si>
    <t>pás asfaltový natavitelný modifikovaný SBS tl 4,0mm s vložkou z polyesterové rohože a spalitelnou PE fólií nebo jemnozrnným minerálním posypem na horním povrchu</t>
  </si>
  <si>
    <t>-1089594819</t>
  </si>
  <si>
    <t>4*1,2 "Přepočtené koeficientem množství</t>
  </si>
  <si>
    <t>711491272</t>
  </si>
  <si>
    <t>Provedení doplňků izolace proti vodě textilií na ploše svislé S vrstva ochranná</t>
  </si>
  <si>
    <t>1482385723</t>
  </si>
  <si>
    <t>https://podminky.urs.cz/item/CS_URS_2023_01/711491272</t>
  </si>
  <si>
    <t>69311172</t>
  </si>
  <si>
    <t>geotextilie PP s ÚV stabilizací 300g/m2</t>
  </si>
  <si>
    <t>489732639</t>
  </si>
  <si>
    <t>4*1,05 "Přepočtené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</si>
  <si>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</si>
  <si>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</si>
  <si>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253558191</t>
  </si>
  <si>
    <t>https://podminky.urs.cz/item/CS_URS_2023_01/998711201</t>
  </si>
  <si>
    <t>012002000</t>
  </si>
  <si>
    <t>Geodetické práce, vytýčení stavby</t>
  </si>
  <si>
    <t>Kč</t>
  </si>
  <si>
    <t>720702896</t>
  </si>
  <si>
    <t>https://podminky.urs.cz/item/CS_URS_2023_01/012002000</t>
  </si>
  <si>
    <t>VRN3</t>
  </si>
  <si>
    <t>Zařízení staveniště</t>
  </si>
  <si>
    <t>030001000</t>
  </si>
  <si>
    <t>-2075920539</t>
  </si>
  <si>
    <t>https://podminky.urs.cz/item/CS_URS_2023_01/030001000</t>
  </si>
  <si>
    <t>040001000</t>
  </si>
  <si>
    <t>-1437413662</t>
  </si>
  <si>
    <t>https://podminky.urs.cz/item/CS_URS_2023_01/040001000</t>
  </si>
  <si>
    <t>002.2 - SO 02 Předávací stanice - stavební část</t>
  </si>
  <si>
    <t>93150001R</t>
  </si>
  <si>
    <t>Těsnění spár otvorových prvků PU pěnou -zatěsnění potrubí</t>
  </si>
  <si>
    <t>-1911829829</t>
  </si>
  <si>
    <t>0,25*3,14*6</t>
  </si>
  <si>
    <t>967043111</t>
  </si>
  <si>
    <t>Odsekání vrstvy vyrovnávacího betonu na nosné konstrukci mostů tl. do 150 mm</t>
  </si>
  <si>
    <t>85110935</t>
  </si>
  <si>
    <t>https://podminky.urs.cz/item/CS_URS_2023_01/967043111</t>
  </si>
  <si>
    <t>0,2*0,2*0,2*2 "přechod z kruhu na čtverec</t>
  </si>
  <si>
    <t>977151125</t>
  </si>
  <si>
    <t>Jádrové vrty diamantovými korunkami do stavebních materiálů (železobetonu, betonu, cihel, obkladů, dlažeb, kamene) průměru přes 180 do 200 mm</t>
  </si>
  <si>
    <t>457521400</t>
  </si>
  <si>
    <t>https://podminky.urs.cz/item/CS_URS_2023_01/977151125</t>
  </si>
  <si>
    <t>0,35*4+0,85+0,8</t>
  </si>
  <si>
    <t>977151127</t>
  </si>
  <si>
    <t>Jádrové vrty diamantovými korunkami do stavebních materiálů (železobetonu, betonu, cihel, obkladů, dlažeb, kamene) průměru přes 225 do 250 mm</t>
  </si>
  <si>
    <t>-1304568497</t>
  </si>
  <si>
    <t>https://podminky.urs.cz/item/CS_URS_2023_01/977151127</t>
  </si>
  <si>
    <t>0,35*2</t>
  </si>
  <si>
    <t>1449089939</t>
  </si>
  <si>
    <t>-1237301570</t>
  </si>
  <si>
    <t>0,292*4 "celkem 5km</t>
  </si>
  <si>
    <t>468401085</t>
  </si>
  <si>
    <t>-756145546</t>
  </si>
  <si>
    <t>-1615430989</t>
  </si>
  <si>
    <t>387987389</t>
  </si>
  <si>
    <t>621510773</t>
  </si>
  <si>
    <t>-2059402921</t>
  </si>
  <si>
    <t>003.1 - Mar Objekt Kotelna</t>
  </si>
  <si>
    <t>1299</t>
  </si>
  <si>
    <t>jistič</t>
  </si>
  <si>
    <t>Poznámka k položce:
LSN 6B/1</t>
  </si>
  <si>
    <t>3548741</t>
  </si>
  <si>
    <t>kabel (m)</t>
  </si>
  <si>
    <t>Poznámka k položce:
CYKY 3Jx2,5</t>
  </si>
  <si>
    <t>8595568919</t>
  </si>
  <si>
    <t>chránička - OCELOVÁ TRUBKA ZÁVITOVÁ POZINKOVANÁ (EN) délka (m)</t>
  </si>
  <si>
    <t>Poznámka k položce:
6020 ZNM_S</t>
  </si>
  <si>
    <t>856048</t>
  </si>
  <si>
    <t>skříň APO 31   v x š x h  186 x 151 x 140</t>
  </si>
  <si>
    <t>Poznámka k položce:
APO31</t>
  </si>
  <si>
    <t>59010401</t>
  </si>
  <si>
    <t>kontrolka - signálka LED XB5AVB1 24V BI</t>
  </si>
  <si>
    <t>Poznámka k položce:
XB5AVB1 24V BI</t>
  </si>
  <si>
    <t>3389110903454</t>
  </si>
  <si>
    <t>XB5AD33 černý kompletní otočný přepínač ? 22 3-polohy pevné VZ, Schneider Electric</t>
  </si>
  <si>
    <t>Poznámka k položce:
XB5AD33</t>
  </si>
  <si>
    <t>5236884</t>
  </si>
  <si>
    <t>kabel  H05VV-F 3Gx1,5, (m)</t>
  </si>
  <si>
    <t>Poznámka k položce:
H05VV-F 3Gx1,5</t>
  </si>
  <si>
    <t>2548484</t>
  </si>
  <si>
    <t>drobný montážní materiál - hmoždinky, kotvy, C schina pod skříň</t>
  </si>
  <si>
    <t>5844155</t>
  </si>
  <si>
    <t>montáž (jednotka=hod),</t>
  </si>
  <si>
    <t>477444</t>
  </si>
  <si>
    <t>revizní zpráva</t>
  </si>
  <si>
    <t>588657990</t>
  </si>
  <si>
    <t>Projektová dokumentace, prohlášení o shodě</t>
  </si>
  <si>
    <t>945241271</t>
  </si>
  <si>
    <t>003.2 - MaR Objekt Lis</t>
  </si>
  <si>
    <t>M - M</t>
  </si>
  <si>
    <t xml:space="preserve">    D1 - MaR Lis-kalorifer SK01</t>
  </si>
  <si>
    <t xml:space="preserve">    D2 - MaR Lis-ventil SK02</t>
  </si>
  <si>
    <t xml:space="preserve">    D3 - MaR Lis-průtokový ohřívač</t>
  </si>
  <si>
    <t>D1</t>
  </si>
  <si>
    <t>MaR Lis-kalorifer SK01</t>
  </si>
  <si>
    <t>1190534</t>
  </si>
  <si>
    <t>Eaton PL7-B10/3</t>
  </si>
  <si>
    <t>Poznámka k položce:
rozváděč-výbava PL7-B10/3</t>
  </si>
  <si>
    <t>1190568</t>
  </si>
  <si>
    <t>kabel</t>
  </si>
  <si>
    <t>Poznámka k položce:
CYKY 5Jx4</t>
  </si>
  <si>
    <t>8595568919601</t>
  </si>
  <si>
    <t>chránička - OCELOVÁ TRUBKA ZÁVITOVÁ POZINKOVANÁ (EN)</t>
  </si>
  <si>
    <t>Poznámka k položce:
ZNM: pozinkovaná ocel Sendzimir, vrstva zinku 15 - 27 mikrometrů, nahrazuje základní nátěr, střední korozní odolnost - skupina - 2 6020 ZNM_S</t>
  </si>
  <si>
    <t>8595057619357</t>
  </si>
  <si>
    <t>PŘÍCHYTKA PLASTOVÁ PRO EN TRUBKY</t>
  </si>
  <si>
    <t>Poznámka k položce:
5316E_KB</t>
  </si>
  <si>
    <t>45009</t>
  </si>
  <si>
    <t>Průmyslový termostat prostorový -5 až +35 C,</t>
  </si>
  <si>
    <t>Poznámka k položce:
1TCTB090</t>
  </si>
  <si>
    <t>1184201</t>
  </si>
  <si>
    <t>Schneider TeSys stykač 18A 1Z+1V 230V</t>
  </si>
  <si>
    <t>Poznámka k položce:
rozváděč-výbava LC1D18P7</t>
  </si>
  <si>
    <t>Pol2</t>
  </si>
  <si>
    <t>Svorka řadová WAGO, 2,5, šedá,</t>
  </si>
  <si>
    <t>Poznámka k položce:
rozváděč-výbava 2002-1201</t>
  </si>
  <si>
    <t>1190560</t>
  </si>
  <si>
    <t>Svorka řadová WAGO, 2,5, zelenožlutá,</t>
  </si>
  <si>
    <t>Poznámka k položce:
rozváděč-výbava 2002-1207</t>
  </si>
  <si>
    <t>300201</t>
  </si>
  <si>
    <t>Drobný montážní materiál - hmoždinky, kotvy, C shina pod skříň</t>
  </si>
  <si>
    <t>-1717747762</t>
  </si>
  <si>
    <t>Poznámka k položce:
polyesterová APO31</t>
  </si>
  <si>
    <t>1185900</t>
  </si>
  <si>
    <t>Schneider Harmony ovládač černá 1Z, XB5AA21</t>
  </si>
  <si>
    <t>Poznámka k položce:
zapni XB5AA21</t>
  </si>
  <si>
    <t>Poznámka k položce:
vypni XB5AA21</t>
  </si>
  <si>
    <t>1212667</t>
  </si>
  <si>
    <t>Kontaktní prvek rozpínací kontakt</t>
  </si>
  <si>
    <t>Poznámka k položce:
vypni</t>
  </si>
  <si>
    <t>1186644</t>
  </si>
  <si>
    <t>Schneider Harmony ovládač otočný se zámkem-2 polohy vlevo 1Z,</t>
  </si>
  <si>
    <t>Poznámka k položce:
volba  XB5AG61</t>
  </si>
  <si>
    <t>Poznámka k položce:
volba</t>
  </si>
  <si>
    <t>988201</t>
  </si>
  <si>
    <t>montáž (2 lidi)</t>
  </si>
  <si>
    <t>988310</t>
  </si>
  <si>
    <t>988344</t>
  </si>
  <si>
    <t>projektová dokumentace, prohlášení o shodě..</t>
  </si>
  <si>
    <t>D2</t>
  </si>
  <si>
    <t>MaR Lis-ventil SK02</t>
  </si>
  <si>
    <t>835677</t>
  </si>
  <si>
    <t>Eaton PL7-B6/1</t>
  </si>
  <si>
    <t>Poznámka k položce:
rozváděč-výbava PL7-B6/1</t>
  </si>
  <si>
    <t>776556</t>
  </si>
  <si>
    <t>Adaptér na přípojnice</t>
  </si>
  <si>
    <t>334967</t>
  </si>
  <si>
    <t>Poznámka k položce:
CYKY 4Jx1,5</t>
  </si>
  <si>
    <t>8595057617209</t>
  </si>
  <si>
    <t>TUHÁ HRDLOVANÁ TRUBKA S NÍZKOU MECHANICKOU ODOLNOSTÍ</t>
  </si>
  <si>
    <t>Poznámka k položce:
1516E_KA</t>
  </si>
  <si>
    <t>1157557</t>
  </si>
  <si>
    <t>Instalační stykač Schneider Acti9 ICT 16A 1NO 230V</t>
  </si>
  <si>
    <t>Poznámka k položce:
rozváděč-výbava A9C22711</t>
  </si>
  <si>
    <t>1556571761</t>
  </si>
  <si>
    <t>Poznámka k položce:
otevři ventil XB5AA21</t>
  </si>
  <si>
    <t>Poznámka k položce:
zavři ventil XB5AA21</t>
  </si>
  <si>
    <t>1212667.1</t>
  </si>
  <si>
    <t>Kontaktní prvek rozpínací kontakt EATON M22-K01 čelní upevnění</t>
  </si>
  <si>
    <t>Poznámka k položce:
volba 216378</t>
  </si>
  <si>
    <t>1186855</t>
  </si>
  <si>
    <t>Schneider Harmony držák štítků 30x50mm se štítkem 18x27mm neoznačený</t>
  </si>
  <si>
    <t>Poznámka k položce:
volba ZBY6102</t>
  </si>
  <si>
    <t>300202</t>
  </si>
  <si>
    <t>1270632988</t>
  </si>
  <si>
    <t>D3</t>
  </si>
  <si>
    <t>MaR Lis-průtokový ohřívač</t>
  </si>
  <si>
    <t>01635</t>
  </si>
  <si>
    <t>Poznámka k položce:
hlavní jištění kabelu LSN 20B/3</t>
  </si>
  <si>
    <t>566213</t>
  </si>
  <si>
    <t>SEZ Retrofit KT3 adaptér jističe (náhrada bakelitového jističe ITV, ITM)</t>
  </si>
  <si>
    <t>Poznámka k položce:
pod jistič KT3</t>
  </si>
  <si>
    <t>121533</t>
  </si>
  <si>
    <t>01634</t>
  </si>
  <si>
    <t>Poznámka k položce:
LSN 16B/3</t>
  </si>
  <si>
    <t>877554</t>
  </si>
  <si>
    <t>chránič</t>
  </si>
  <si>
    <t>Poznámka k položce:
jištění ohřívače LFI 25B/1N/0,03</t>
  </si>
  <si>
    <t>438745</t>
  </si>
  <si>
    <t>krabice ACIDUR</t>
  </si>
  <si>
    <t>651360302</t>
  </si>
  <si>
    <t>Poznámka k položce:
MATERIÁL - DODÁVKY</t>
  </si>
  <si>
    <t>003.3 - MaR Objekt technologie</t>
  </si>
  <si>
    <t>D1 - MaR Technologie-kalorifer SK01</t>
  </si>
  <si>
    <t>D2 - MaR Technologie-ventil SK02</t>
  </si>
  <si>
    <t>MaR Technologie-kalorifer SK01</t>
  </si>
  <si>
    <t>9831541</t>
  </si>
  <si>
    <t>Poznámka k položce:
PL7-B10/3</t>
  </si>
  <si>
    <t>3145682</t>
  </si>
  <si>
    <t>8595568945</t>
  </si>
  <si>
    <t>325484</t>
  </si>
  <si>
    <t>Poznámka k položce:
LC1D18P7</t>
  </si>
  <si>
    <t>3158454</t>
  </si>
  <si>
    <t>Poznámka k položce:
2002-1201</t>
  </si>
  <si>
    <t>Svorka řadová WAGO, 2,5, zelenožlutá,  Svorka řadová WAGO, 2,5, zelenožlutá,</t>
  </si>
  <si>
    <t>Poznámka k položce:
2002-1207</t>
  </si>
  <si>
    <t>54122523</t>
  </si>
  <si>
    <t>Poznámka k položce:
XB5AA21</t>
  </si>
  <si>
    <t>Kontaktní prvek rozpínací kontakt EATON M22-K01 čelní upevnění 216378</t>
  </si>
  <si>
    <t>Poznámka k položce:
XB5AG61</t>
  </si>
  <si>
    <t>554411</t>
  </si>
  <si>
    <t>332255</t>
  </si>
  <si>
    <t>148727959</t>
  </si>
  <si>
    <t>MaR Technologie-ventil SK02</t>
  </si>
  <si>
    <t>35448744</t>
  </si>
  <si>
    <t>Poznámka k položce:
PL7-B6/1</t>
  </si>
  <si>
    <t>652487</t>
  </si>
  <si>
    <t>5415</t>
  </si>
  <si>
    <t>8595057617</t>
  </si>
  <si>
    <t>8595057619</t>
  </si>
  <si>
    <t>Poznámka k položce:
A9C22711</t>
  </si>
  <si>
    <t>249852</t>
  </si>
  <si>
    <t>655412</t>
  </si>
  <si>
    <t>Poznámka k položce:
216378</t>
  </si>
  <si>
    <t>Poznámka k položce:
ZBY6102</t>
  </si>
  <si>
    <t>653314</t>
  </si>
  <si>
    <t>88445</t>
  </si>
  <si>
    <t>885669</t>
  </si>
  <si>
    <t>-1618547804</t>
  </si>
  <si>
    <t>003.4 - MaR Budova Objekt 1</t>
  </si>
  <si>
    <t>23541</t>
  </si>
  <si>
    <t>Poznámka k položce:
pod hlavní jistič KT3</t>
  </si>
  <si>
    <t>Pol1</t>
  </si>
  <si>
    <t>TUHÁ HRDLOVANÁ TRUBKA S NÍZKOU MECHANICKOU ODOLNOSTÍ (m)</t>
  </si>
  <si>
    <t>Poznámka k položce:
jištění rozvodnice LSN 16B/3</t>
  </si>
  <si>
    <t>Poznámka k položce:
jištění ventilátoru LSN 6B/1</t>
  </si>
  <si>
    <t>33311</t>
  </si>
  <si>
    <t>Poznámka k položce:
jištění zásuvky LFI 16B/1N/0,03</t>
  </si>
  <si>
    <t>15416</t>
  </si>
  <si>
    <t>Instalační relé</t>
  </si>
  <si>
    <t>Poznámka k položce:
spínání ventilátoru PR208-230-SE</t>
  </si>
  <si>
    <t>37290</t>
  </si>
  <si>
    <t>zásuvka soklová</t>
  </si>
  <si>
    <t>Poznámka k položce:
OEZ ZSE-03, In 16 A, Ue AC 230 V,</t>
  </si>
  <si>
    <t>359841</t>
  </si>
  <si>
    <t>1SLM006501A1102</t>
  </si>
  <si>
    <t>Rozvodnice nástěnná Mistral65, IP 65, plná dvířka</t>
  </si>
  <si>
    <t>112554</t>
  </si>
  <si>
    <t>Poznámka k položce:
drobný montážní materiál - hmoždinky, kotvy, C schina pod skříň</t>
  </si>
  <si>
    <t>333254</t>
  </si>
  <si>
    <t>dodávka a instalace GSM</t>
  </si>
  <si>
    <t>Poznámka k položce:
GSM modul + SIM + kabel</t>
  </si>
  <si>
    <t>254111</t>
  </si>
  <si>
    <t>200101</t>
  </si>
  <si>
    <t>-1330099899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</si>
  <si>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</si>
  <si>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</si>
  <si>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</si>
  <si>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</si>
  <si>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</si>
  <si>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rPr>
        <sz val="8"/>
        <rFont val="Arial CE"/>
        <family val="2"/>
      </rP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</si>
  <si>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</si>
  <si>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</si>
  <si>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rFont val="Arial CE"/>
        <family val="2"/>
      </rP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</si>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</sst>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#,##0.00000"/>
    <numFmt numFmtId="166" formatCode="#,##0.000"/>
  </numFmts>
  <fonts count="24">
    <font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8"/>
      <color rgb="FF0000FF"/>
      <name val="Wingdings 2"/>
      <family val="2"/>
    </font>
    <font>
      <sz val="11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7"/>
      <color rgb="FF0000FF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/>
      <right style="thin"/>
      <top/>
      <bottom style="hair"/>
    </border>
    <border>
      <left/>
      <right style="hair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1">
    <xf numFmtId="0" fontId="0" fillId="0" borderId="0" xfId="0"/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164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" fontId="7" fillId="2" borderId="3" xfId="0" applyNumberFormat="1" applyFont="1" applyFill="1" applyBorder="1"/>
    <xf numFmtId="49" fontId="4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0" fillId="2" borderId="4" xfId="0" applyNumberFormat="1" applyFill="1" applyBorder="1" applyAlignment="1">
      <alignment horizontal="left" vertical="center"/>
    </xf>
    <xf numFmtId="0" fontId="0" fillId="2" borderId="5" xfId="0" applyFill="1" applyBorder="1"/>
    <xf numFmtId="49" fontId="0" fillId="2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/>
    <xf numFmtId="0" fontId="0" fillId="0" borderId="9" xfId="0" applyBorder="1"/>
    <xf numFmtId="0" fontId="0" fillId="2" borderId="10" xfId="0" applyFill="1" applyBorder="1"/>
    <xf numFmtId="0" fontId="0" fillId="2" borderId="4" xfId="0" applyFill="1" applyBorder="1"/>
    <xf numFmtId="0" fontId="0" fillId="2" borderId="6" xfId="0" applyFill="1" applyBorder="1"/>
    <xf numFmtId="49" fontId="2" fillId="2" borderId="0" xfId="0" applyNumberFormat="1" applyFont="1" applyFill="1" applyAlignment="1">
      <alignment horizontal="left" vertical="center"/>
    </xf>
    <xf numFmtId="0" fontId="0" fillId="2" borderId="9" xfId="0" applyFill="1" applyBorder="1"/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top"/>
    </xf>
    <xf numFmtId="49" fontId="4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 wrapText="1"/>
    </xf>
    <xf numFmtId="0" fontId="0" fillId="2" borderId="3" xfId="0" applyFill="1" applyBorder="1"/>
    <xf numFmtId="0" fontId="0" fillId="2" borderId="11" xfId="0" applyFill="1" applyBorder="1"/>
    <xf numFmtId="49" fontId="7" fillId="2" borderId="3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0" fillId="2" borderId="12" xfId="0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6" fillId="2" borderId="0" xfId="0" applyNumberFormat="1" applyFont="1" applyFill="1" applyAlignment="1">
      <alignment horizontal="left"/>
    </xf>
    <xf numFmtId="49" fontId="7" fillId="2" borderId="0" xfId="0" applyNumberFormat="1" applyFont="1" applyFill="1"/>
    <xf numFmtId="49" fontId="4" fillId="2" borderId="0" xfId="0" applyNumberFormat="1" applyFont="1" applyFill="1"/>
    <xf numFmtId="0" fontId="0" fillId="2" borderId="17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18" xfId="0" applyFill="1" applyBorder="1"/>
    <xf numFmtId="0" fontId="0" fillId="2" borderId="19" xfId="0" applyFill="1" applyBorder="1"/>
    <xf numFmtId="49" fontId="9" fillId="2" borderId="20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22" xfId="0" applyFill="1" applyBorder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0" fontId="3" fillId="2" borderId="9" xfId="0" applyFont="1" applyFill="1" applyBorder="1" applyAlignment="1">
      <alignment horizontal="center"/>
    </xf>
    <xf numFmtId="4" fontId="8" fillId="2" borderId="0" xfId="0" applyNumberFormat="1" applyFont="1" applyFill="1"/>
    <xf numFmtId="49" fontId="8" fillId="2" borderId="0" xfId="0" applyNumberFormat="1" applyFont="1" applyFill="1" applyAlignment="1">
      <alignment horizontal="left"/>
    </xf>
    <xf numFmtId="49" fontId="10" fillId="2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0" applyFont="1" applyFill="1"/>
    <xf numFmtId="49" fontId="6" fillId="2" borderId="9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23" xfId="0" applyFill="1" applyBorder="1"/>
    <xf numFmtId="0" fontId="0" fillId="0" borderId="8" xfId="0" applyBorder="1"/>
    <xf numFmtId="0" fontId="0" fillId="0" borderId="16" xfId="0" applyBorder="1"/>
    <xf numFmtId="0" fontId="4" fillId="2" borderId="0" xfId="0" applyFont="1" applyFill="1" applyAlignment="1">
      <alignment horizontal="left"/>
    </xf>
    <xf numFmtId="4" fontId="3" fillId="2" borderId="3" xfId="0" applyNumberFormat="1" applyFont="1" applyFill="1" applyBorder="1"/>
    <xf numFmtId="49" fontId="0" fillId="2" borderId="0" xfId="0" applyNumberFormat="1" applyFill="1" applyAlignment="1">
      <alignment horizontal="left"/>
    </xf>
    <xf numFmtId="4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49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4" xfId="0" applyFill="1" applyBorder="1"/>
    <xf numFmtId="0" fontId="0" fillId="2" borderId="25" xfId="0" applyFill="1" applyBorder="1"/>
    <xf numFmtId="49" fontId="9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9" fontId="8" fillId="2" borderId="3" xfId="0" applyNumberFormat="1" applyFont="1" applyFill="1" applyBorder="1" applyAlignment="1">
      <alignment horizontal="left"/>
    </xf>
    <xf numFmtId="4" fontId="0" fillId="2" borderId="3" xfId="0" applyNumberFormat="1" applyFill="1" applyBorder="1"/>
    <xf numFmtId="49" fontId="4" fillId="2" borderId="2" xfId="0" applyNumberFormat="1" applyFont="1" applyFill="1" applyBorder="1" applyAlignment="1">
      <alignment horizontal="left"/>
    </xf>
    <xf numFmtId="0" fontId="0" fillId="2" borderId="2" xfId="0" applyFill="1" applyBorder="1"/>
    <xf numFmtId="4" fontId="0" fillId="2" borderId="2" xfId="0" applyNumberFormat="1" applyFill="1" applyBorder="1"/>
    <xf numFmtId="49" fontId="8" fillId="2" borderId="2" xfId="0" applyNumberFormat="1" applyFont="1" applyFill="1" applyBorder="1" applyAlignment="1">
      <alignment horizontal="left"/>
    </xf>
    <xf numFmtId="49" fontId="9" fillId="2" borderId="20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4" fontId="3" fillId="2" borderId="11" xfId="0" applyNumberFormat="1" applyFont="1" applyFill="1" applyBorder="1"/>
    <xf numFmtId="165" fontId="0" fillId="2" borderId="11" xfId="0" applyNumberFormat="1" applyFill="1" applyBorder="1"/>
    <xf numFmtId="165" fontId="0" fillId="2" borderId="26" xfId="0" applyNumberFormat="1" applyFill="1" applyBorder="1"/>
    <xf numFmtId="4" fontId="5" fillId="2" borderId="0" xfId="0" applyNumberFormat="1" applyFont="1" applyFill="1"/>
    <xf numFmtId="165" fontId="0" fillId="2" borderId="0" xfId="0" applyNumberFormat="1" applyFill="1"/>
    <xf numFmtId="165" fontId="0" fillId="2" borderId="12" xfId="0" applyNumberFormat="1" applyFill="1" applyBorder="1"/>
    <xf numFmtId="49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vertical="center"/>
    </xf>
    <xf numFmtId="49" fontId="0" fillId="2" borderId="3" xfId="0" applyNumberForma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/>
    <xf numFmtId="49" fontId="9" fillId="2" borderId="27" xfId="0" applyNumberFormat="1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166" fontId="9" fillId="2" borderId="27" xfId="0" applyNumberFormat="1" applyFont="1" applyFill="1" applyBorder="1"/>
    <xf numFmtId="4" fontId="9" fillId="2" borderId="27" xfId="0" applyNumberFormat="1" applyFont="1" applyFill="1" applyBorder="1" applyAlignment="1">
      <alignment vertical="center"/>
    </xf>
    <xf numFmtId="4" fontId="9" fillId="2" borderId="27" xfId="0" applyNumberFormat="1" applyFont="1" applyFill="1" applyBorder="1"/>
    <xf numFmtId="49" fontId="9" fillId="2" borderId="28" xfId="0" applyNumberFormat="1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/>
    <xf numFmtId="165" fontId="9" fillId="2" borderId="12" xfId="0" applyNumberFormat="1" applyFont="1" applyFill="1" applyBorder="1"/>
    <xf numFmtId="49" fontId="9" fillId="2" borderId="0" xfId="0" applyNumberFormat="1" applyFont="1" applyFill="1" applyAlignment="1">
      <alignment horizontal="left"/>
    </xf>
    <xf numFmtId="4" fontId="0" fillId="2" borderId="0" xfId="0" applyNumberFormat="1" applyFill="1"/>
    <xf numFmtId="49" fontId="12" fillId="2" borderId="11" xfId="0" applyNumberFormat="1" applyFont="1" applyFill="1" applyBorder="1" applyAlignment="1">
      <alignment horizontal="left"/>
    </xf>
    <xf numFmtId="49" fontId="13" fillId="2" borderId="11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left" vertical="center" wrapText="1"/>
    </xf>
    <xf numFmtId="166" fontId="0" fillId="2" borderId="3" xfId="0" applyNumberFormat="1" applyFill="1" applyBorder="1"/>
    <xf numFmtId="0" fontId="9" fillId="2" borderId="28" xfId="0" applyFont="1" applyFill="1" applyBorder="1" applyAlignment="1">
      <alignment horizontal="left" vertical="center" wrapText="1"/>
    </xf>
    <xf numFmtId="49" fontId="14" fillId="2" borderId="27" xfId="0" applyNumberFormat="1" applyFont="1" applyFill="1" applyBorder="1" applyAlignment="1">
      <alignment horizontal="center"/>
    </xf>
    <xf numFmtId="49" fontId="14" fillId="2" borderId="27" xfId="0" applyNumberFormat="1" applyFont="1" applyFill="1" applyBorder="1" applyAlignment="1">
      <alignment horizontal="left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166" fontId="14" fillId="2" borderId="27" xfId="0" applyNumberFormat="1" applyFont="1" applyFill="1" applyBorder="1"/>
    <xf numFmtId="4" fontId="14" fillId="2" borderId="27" xfId="0" applyNumberFormat="1" applyFont="1" applyFill="1" applyBorder="1" applyAlignment="1">
      <alignment vertical="center"/>
    </xf>
    <xf numFmtId="4" fontId="14" fillId="2" borderId="27" xfId="0" applyNumberFormat="1" applyFont="1" applyFill="1" applyBorder="1"/>
    <xf numFmtId="49" fontId="14" fillId="2" borderId="28" xfId="0" applyNumberFormat="1" applyFont="1" applyFill="1" applyBorder="1" applyAlignment="1">
      <alignment horizontal="left" vertical="center" wrapText="1"/>
    </xf>
    <xf numFmtId="0" fontId="15" fillId="2" borderId="17" xfId="0" applyFont="1" applyFill="1" applyBorder="1"/>
    <xf numFmtId="0" fontId="14" fillId="2" borderId="14" xfId="0" applyFont="1" applyFill="1" applyBorder="1" applyAlignment="1">
      <alignment horizontal="left" vertical="center"/>
    </xf>
    <xf numFmtId="49" fontId="14" fillId="2" borderId="0" xfId="0" applyNumberFormat="1" applyFont="1" applyFill="1" applyAlignment="1">
      <alignment horizontal="center"/>
    </xf>
    <xf numFmtId="0" fontId="14" fillId="2" borderId="28" xfId="0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vertical="center" wrapText="1"/>
    </xf>
    <xf numFmtId="0" fontId="0" fillId="2" borderId="20" xfId="0" applyFill="1" applyBorder="1"/>
    <xf numFmtId="49" fontId="0" fillId="2" borderId="2" xfId="0" applyNumberFormat="1" applyFill="1" applyBorder="1" applyAlignment="1">
      <alignment horizontal="left"/>
    </xf>
    <xf numFmtId="4" fontId="4" fillId="2" borderId="2" xfId="0" applyNumberFormat="1" applyFont="1" applyFill="1" applyBorder="1"/>
    <xf numFmtId="49" fontId="0" fillId="2" borderId="2" xfId="0" applyNumberFormat="1" applyFill="1" applyBorder="1" applyAlignment="1">
      <alignment horizontal="left" vertical="center" wrapText="1"/>
    </xf>
    <xf numFmtId="166" fontId="0" fillId="2" borderId="2" xfId="0" applyNumberFormat="1" applyFill="1" applyBorder="1"/>
    <xf numFmtId="49" fontId="0" fillId="2" borderId="11" xfId="0" applyNumberForma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4" fontId="8" fillId="2" borderId="11" xfId="0" applyNumberFormat="1" applyFont="1" applyFill="1" applyBorder="1"/>
    <xf numFmtId="49" fontId="1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 vertical="center" wrapText="1"/>
    </xf>
    <xf numFmtId="166" fontId="0" fillId="2" borderId="0" xfId="0" applyNumberFormat="1" applyFill="1"/>
    <xf numFmtId="4" fontId="8" fillId="2" borderId="3" xfId="0" applyNumberFormat="1" applyFont="1" applyFill="1" applyBorder="1"/>
    <xf numFmtId="0" fontId="0" fillId="2" borderId="29" xfId="0" applyFill="1" applyBorder="1"/>
    <xf numFmtId="0" fontId="9" fillId="2" borderId="30" xfId="0" applyFont="1" applyFill="1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5" fontId="9" fillId="2" borderId="19" xfId="0" applyNumberFormat="1" applyFont="1" applyFill="1" applyBorder="1"/>
    <xf numFmtId="49" fontId="0" fillId="2" borderId="11" xfId="0" applyNumberFormat="1" applyFill="1" applyBorder="1" applyAlignment="1">
      <alignment horizontal="left" vertical="center" wrapText="1"/>
    </xf>
    <xf numFmtId="166" fontId="0" fillId="2" borderId="11" xfId="0" applyNumberFormat="1" applyFill="1" applyBorder="1"/>
    <xf numFmtId="166" fontId="9" fillId="2" borderId="27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" fontId="8" fillId="2" borderId="2" xfId="0" applyNumberFormat="1" applyFont="1" applyFill="1" applyBorder="1"/>
    <xf numFmtId="49" fontId="16" fillId="2" borderId="11" xfId="0" applyNumberFormat="1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0" fillId="2" borderId="30" xfId="0" applyFill="1" applyBorder="1"/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/>
    <xf numFmtId="0" fontId="14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/>
    </xf>
    <xf numFmtId="0" fontId="0" fillId="2" borderId="31" xfId="0" applyFill="1" applyBorder="1" applyAlignment="1">
      <alignment vertical="top"/>
    </xf>
    <xf numFmtId="0" fontId="0" fillId="2" borderId="32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17" fillId="2" borderId="4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0" fillId="2" borderId="7" xfId="0" applyFill="1" applyBorder="1" applyAlignment="1">
      <alignment vertical="top"/>
    </xf>
    <xf numFmtId="0" fontId="17" fillId="2" borderId="5" xfId="0" applyFont="1" applyFill="1" applyBorder="1" applyAlignment="1">
      <alignment vertical="top"/>
    </xf>
    <xf numFmtId="0" fontId="17" fillId="2" borderId="6" xfId="0" applyFont="1" applyFill="1" applyBorder="1" applyAlignment="1">
      <alignment vertical="top"/>
    </xf>
    <xf numFmtId="0" fontId="17" fillId="2" borderId="8" xfId="0" applyFont="1" applyFill="1" applyBorder="1" applyAlignment="1">
      <alignment vertical="top"/>
    </xf>
    <xf numFmtId="0" fontId="17" fillId="2" borderId="16" xfId="0" applyFont="1" applyFill="1" applyBorder="1" applyAlignment="1">
      <alignment vertical="top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49" fontId="19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49" fontId="19" fillId="2" borderId="8" xfId="0" applyNumberFormat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49" fontId="19" fillId="2" borderId="8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left" vertical="top"/>
    </xf>
    <xf numFmtId="49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20" fillId="2" borderId="15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0" fontId="22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49" fontId="0" fillId="2" borderId="0" xfId="0" applyNumberFormat="1" applyFill="1" applyAlignment="1">
      <alignment vertical="top"/>
    </xf>
    <xf numFmtId="0" fontId="0" fillId="2" borderId="8" xfId="0" applyFill="1" applyBorder="1" applyAlignment="1">
      <alignment vertical="top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49" fontId="19" fillId="2" borderId="8" xfId="0" applyNumberFormat="1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22" fillId="2" borderId="8" xfId="0" applyFont="1" applyFill="1" applyBorder="1" applyAlignment="1">
      <alignment vertical="top"/>
    </xf>
    <xf numFmtId="0" fontId="0" fillId="2" borderId="0" xfId="0" applyFill="1" applyAlignment="1">
      <alignment horizontal="center" vertical="center"/>
    </xf>
    <xf numFmtId="0" fontId="17" fillId="2" borderId="7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7" fillId="2" borderId="9" xfId="0" applyFont="1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17" fillId="2" borderId="15" xfId="0" applyFont="1" applyFill="1" applyBorder="1" applyAlignment="1">
      <alignment vertical="top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11" fillId="2" borderId="0" xfId="0" applyNumberFormat="1" applyFont="1" applyFill="1"/>
    <xf numFmtId="49" fontId="18" fillId="2" borderId="0" xfId="0" applyNumberFormat="1" applyFont="1" applyFill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left" wrapText="1"/>
    </xf>
    <xf numFmtId="49" fontId="0" fillId="2" borderId="0" xfId="0" applyNumberForma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18" fillId="2" borderId="0" xfId="0" applyNumberFormat="1" applyFont="1" applyFill="1" applyAlignment="1">
      <alignment horizontal="center" vertical="center"/>
    </xf>
    <xf numFmtId="49" fontId="19" fillId="2" borderId="8" xfId="0" applyNumberFormat="1" applyFont="1" applyFill="1" applyBorder="1" applyAlignment="1">
      <alignment horizontal="left" vertical="top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top"/>
    </xf>
    <xf numFmtId="49" fontId="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9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/>
    <xf numFmtId="165" fontId="8" fillId="2" borderId="0" xfId="0" applyNumberFormat="1" applyFont="1" applyFill="1" applyBorder="1"/>
    <xf numFmtId="4" fontId="11" fillId="2" borderId="0" xfId="0" applyNumberFormat="1" applyFont="1" applyFill="1" applyBorder="1"/>
    <xf numFmtId="165" fontId="11" fillId="2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9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3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5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6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7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8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0112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3107171" TargetMode="External" /><Relationship Id="rId5" Type="http://schemas.openxmlformats.org/officeDocument/2006/relationships/hyperlink" Target="https://podminky.urs.cz/item/CS_URS_2023_01/113107342" TargetMode="External" /><Relationship Id="rId6" Type="http://schemas.openxmlformats.org/officeDocument/2006/relationships/hyperlink" Target="https://podminky.urs.cz/item/CS_URS_2023_01/119001421" TargetMode="External" /><Relationship Id="rId7" Type="http://schemas.openxmlformats.org/officeDocument/2006/relationships/hyperlink" Target="https://podminky.urs.cz/item/CS_URS_2023_01/121151113" TargetMode="External" /><Relationship Id="rId8" Type="http://schemas.openxmlformats.org/officeDocument/2006/relationships/hyperlink" Target="https://podminky.urs.cz/item/CS_URS_2023_01/132251254" TargetMode="External" /><Relationship Id="rId9" Type="http://schemas.openxmlformats.org/officeDocument/2006/relationships/hyperlink" Target="https://podminky.urs.cz/item/CS_URS_2023_01/139001101" TargetMode="External" /><Relationship Id="rId10" Type="http://schemas.openxmlformats.org/officeDocument/2006/relationships/hyperlink" Target="https://podminky.urs.cz/item/CS_URS_2023_01/162201405" TargetMode="External" /><Relationship Id="rId11" Type="http://schemas.openxmlformats.org/officeDocument/2006/relationships/hyperlink" Target="https://podminky.urs.cz/item/CS_URS_2023_01/162201415" TargetMode="External" /><Relationship Id="rId12" Type="http://schemas.openxmlformats.org/officeDocument/2006/relationships/hyperlink" Target="https://podminky.urs.cz/item/CS_URS_2023_01/162201421" TargetMode="External" /><Relationship Id="rId13" Type="http://schemas.openxmlformats.org/officeDocument/2006/relationships/hyperlink" Target="https://podminky.urs.cz/item/CS_URS_2023_01/162251102" TargetMode="External" /><Relationship Id="rId14" Type="http://schemas.openxmlformats.org/officeDocument/2006/relationships/hyperlink" Target="https://podminky.urs.cz/item/CS_URS_2023_01/162651112" TargetMode="External" /><Relationship Id="rId15" Type="http://schemas.openxmlformats.org/officeDocument/2006/relationships/hyperlink" Target="https://podminky.urs.cz/item/CS_URS_2023_01/167151101" TargetMode="External" /><Relationship Id="rId16" Type="http://schemas.openxmlformats.org/officeDocument/2006/relationships/hyperlink" Target="https://podminky.urs.cz/item/CS_URS_2023_01/167151111" TargetMode="External" /><Relationship Id="rId17" Type="http://schemas.openxmlformats.org/officeDocument/2006/relationships/hyperlink" Target="https://podminky.urs.cz/item/CS_URS_2023_01/171201231" TargetMode="External" /><Relationship Id="rId18" Type="http://schemas.openxmlformats.org/officeDocument/2006/relationships/hyperlink" Target="https://podminky.urs.cz/item/CS_URS_2023_01/171251201" TargetMode="External" /><Relationship Id="rId19" Type="http://schemas.openxmlformats.org/officeDocument/2006/relationships/hyperlink" Target="https://podminky.urs.cz/item/CS_URS_2023_01/174151101" TargetMode="External" /><Relationship Id="rId20" Type="http://schemas.openxmlformats.org/officeDocument/2006/relationships/hyperlink" Target="https://podminky.urs.cz/item/CS_URS_2023_01/175151101" TargetMode="External" /><Relationship Id="rId21" Type="http://schemas.openxmlformats.org/officeDocument/2006/relationships/hyperlink" Target="https://podminky.urs.cz/item/CS_URS_2023_01/181351103" TargetMode="External" /><Relationship Id="rId22" Type="http://schemas.openxmlformats.org/officeDocument/2006/relationships/hyperlink" Target="https://podminky.urs.cz/item/CS_URS_2023_01/181411131" TargetMode="External" /><Relationship Id="rId23" Type="http://schemas.openxmlformats.org/officeDocument/2006/relationships/hyperlink" Target="https://podminky.urs.cz/item/CS_URS_2023_01/184102311" TargetMode="External" /><Relationship Id="rId24" Type="http://schemas.openxmlformats.org/officeDocument/2006/relationships/hyperlink" Target="https://podminky.urs.cz/item/CS_URS_2023_01/184818231" TargetMode="External" /><Relationship Id="rId25" Type="http://schemas.openxmlformats.org/officeDocument/2006/relationships/hyperlink" Target="https://podminky.urs.cz/item/CS_URS_2023_01/310238211" TargetMode="External" /><Relationship Id="rId26" Type="http://schemas.openxmlformats.org/officeDocument/2006/relationships/hyperlink" Target="https://podminky.urs.cz/item/CS_URS_2023_01/340238211" TargetMode="External" /><Relationship Id="rId27" Type="http://schemas.openxmlformats.org/officeDocument/2006/relationships/hyperlink" Target="https://podminky.urs.cz/item/CS_URS_2023_01/451573111" TargetMode="External" /><Relationship Id="rId28" Type="http://schemas.openxmlformats.org/officeDocument/2006/relationships/hyperlink" Target="https://podminky.urs.cz/item/CS_URS_2023_01/451541192" TargetMode="External" /><Relationship Id="rId29" Type="http://schemas.openxmlformats.org/officeDocument/2006/relationships/hyperlink" Target="https://podminky.urs.cz/item/CS_URS_2023_01/572141111" TargetMode="External" /><Relationship Id="rId30" Type="http://schemas.openxmlformats.org/officeDocument/2006/relationships/hyperlink" Target="https://podminky.urs.cz/item/CS_URS_2023_01/572141112" TargetMode="External" /><Relationship Id="rId31" Type="http://schemas.openxmlformats.org/officeDocument/2006/relationships/hyperlink" Target="https://podminky.urs.cz/item/CS_URS_2023_01/572211111" TargetMode="External" /><Relationship Id="rId32" Type="http://schemas.openxmlformats.org/officeDocument/2006/relationships/hyperlink" Target="https://podminky.urs.cz/item/CS_URS_2023_01/572581121" TargetMode="External" /><Relationship Id="rId33" Type="http://schemas.openxmlformats.org/officeDocument/2006/relationships/hyperlink" Target="https://podminky.urs.cz/item/CS_URS_2023_01/581124115" TargetMode="External" /><Relationship Id="rId34" Type="http://schemas.openxmlformats.org/officeDocument/2006/relationships/hyperlink" Target="https://podminky.urs.cz/item/CS_URS_2023_01/584121112" TargetMode="External" /><Relationship Id="rId35" Type="http://schemas.openxmlformats.org/officeDocument/2006/relationships/hyperlink" Target="https://podminky.urs.cz/item/CS_URS_2023_01/612315213" TargetMode="External" /><Relationship Id="rId36" Type="http://schemas.openxmlformats.org/officeDocument/2006/relationships/hyperlink" Target="https://podminky.urs.cz/item/CS_URS_2023_01/622321121" TargetMode="External" /><Relationship Id="rId37" Type="http://schemas.openxmlformats.org/officeDocument/2006/relationships/hyperlink" Target="https://podminky.urs.cz/item/CS_URS_2023_01/899722113" TargetMode="External" /><Relationship Id="rId38" Type="http://schemas.openxmlformats.org/officeDocument/2006/relationships/hyperlink" Target="https://podminky.urs.cz/item/CS_URS_2023_01/919735112" TargetMode="External" /><Relationship Id="rId39" Type="http://schemas.openxmlformats.org/officeDocument/2006/relationships/hyperlink" Target="https://podminky.urs.cz/item/CS_URS_2023_01/919735122" TargetMode="External" /><Relationship Id="rId40" Type="http://schemas.openxmlformats.org/officeDocument/2006/relationships/hyperlink" Target="https://podminky.urs.cz/item/CS_URS_2023_01/952901411" TargetMode="External" /><Relationship Id="rId41" Type="http://schemas.openxmlformats.org/officeDocument/2006/relationships/hyperlink" Target="https://podminky.urs.cz/item/CS_URS_2023_01/961055111" TargetMode="External" /><Relationship Id="rId42" Type="http://schemas.openxmlformats.org/officeDocument/2006/relationships/hyperlink" Target="https://podminky.urs.cz/item/CS_URS_2023_01/962051115" TargetMode="External" /><Relationship Id="rId43" Type="http://schemas.openxmlformats.org/officeDocument/2006/relationships/hyperlink" Target="https://podminky.urs.cz/item/CS_URS_2023_01/965042121" TargetMode="External" /><Relationship Id="rId44" Type="http://schemas.openxmlformats.org/officeDocument/2006/relationships/hyperlink" Target="https://podminky.urs.cz/item/CS_URS_2023_01/965042141" TargetMode="External" /><Relationship Id="rId45" Type="http://schemas.openxmlformats.org/officeDocument/2006/relationships/hyperlink" Target="https://podminky.urs.cz/item/CS_URS_2023_01/971042551" TargetMode="External" /><Relationship Id="rId46" Type="http://schemas.openxmlformats.org/officeDocument/2006/relationships/hyperlink" Target="https://podminky.urs.cz/item/CS_URS_2023_01/997221561" TargetMode="External" /><Relationship Id="rId47" Type="http://schemas.openxmlformats.org/officeDocument/2006/relationships/hyperlink" Target="https://podminky.urs.cz/item/CS_URS_2023_01/997221569" TargetMode="External" /><Relationship Id="rId48" Type="http://schemas.openxmlformats.org/officeDocument/2006/relationships/hyperlink" Target="https://podminky.urs.cz/item/CS_URS_2023_01/997221611" TargetMode="External" /><Relationship Id="rId49" Type="http://schemas.openxmlformats.org/officeDocument/2006/relationships/hyperlink" Target="https://podminky.urs.cz/item/CS_URS_2023_01/997221861" TargetMode="External" /><Relationship Id="rId50" Type="http://schemas.openxmlformats.org/officeDocument/2006/relationships/hyperlink" Target="https://podminky.urs.cz/item/CS_URS_2023_01/997221862" TargetMode="External" /><Relationship Id="rId51" Type="http://schemas.openxmlformats.org/officeDocument/2006/relationships/hyperlink" Target="https://podminky.urs.cz/item/CS_URS_2023_01/997221875" TargetMode="External" /><Relationship Id="rId52" Type="http://schemas.openxmlformats.org/officeDocument/2006/relationships/hyperlink" Target="https://podminky.urs.cz/item/CS_URS_2023_01/998272201" TargetMode="External" /><Relationship Id="rId53" Type="http://schemas.openxmlformats.org/officeDocument/2006/relationships/hyperlink" Target="https://podminky.urs.cz/item/CS_URS_2023_01/711112001" TargetMode="External" /><Relationship Id="rId54" Type="http://schemas.openxmlformats.org/officeDocument/2006/relationships/hyperlink" Target="https://podminky.urs.cz/item/CS_URS_2023_01/711142559" TargetMode="External" /><Relationship Id="rId55" Type="http://schemas.openxmlformats.org/officeDocument/2006/relationships/hyperlink" Target="https://podminky.urs.cz/item/CS_URS_2023_01/711491272" TargetMode="External" /><Relationship Id="rId56" Type="http://schemas.openxmlformats.org/officeDocument/2006/relationships/hyperlink" Target="https://podminky.urs.cz/item/CS_URS_2023_01/998711201" TargetMode="External" /><Relationship Id="rId57" Type="http://schemas.openxmlformats.org/officeDocument/2006/relationships/hyperlink" Target="https://podminky.urs.cz/item/CS_URS_2023_01/012002000" TargetMode="External" /><Relationship Id="rId58" Type="http://schemas.openxmlformats.org/officeDocument/2006/relationships/hyperlink" Target="https://podminky.urs.cz/item/CS_URS_2023_01/030001000" TargetMode="External" /><Relationship Id="rId59" Type="http://schemas.openxmlformats.org/officeDocument/2006/relationships/hyperlink" Target="https://podminky.urs.cz/item/CS_URS_2023_01/040001000" TargetMode="External" /><Relationship Id="rId6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67043111" TargetMode="External" /><Relationship Id="rId2" Type="http://schemas.openxmlformats.org/officeDocument/2006/relationships/hyperlink" Target="https://podminky.urs.cz/item/CS_URS_2023_01/977151125" TargetMode="External" /><Relationship Id="rId3" Type="http://schemas.openxmlformats.org/officeDocument/2006/relationships/hyperlink" Target="https://podminky.urs.cz/item/CS_URS_2023_01/977151127" TargetMode="External" /><Relationship Id="rId4" Type="http://schemas.openxmlformats.org/officeDocument/2006/relationships/hyperlink" Target="https://podminky.urs.cz/item/CS_URS_2023_01/997221561" TargetMode="External" /><Relationship Id="rId5" Type="http://schemas.openxmlformats.org/officeDocument/2006/relationships/hyperlink" Target="https://podminky.urs.cz/item/CS_URS_2023_01/997221569" TargetMode="External" /><Relationship Id="rId6" Type="http://schemas.openxmlformats.org/officeDocument/2006/relationships/hyperlink" Target="https://podminky.urs.cz/item/CS_URS_2023_01/997221611" TargetMode="External" /><Relationship Id="rId7" Type="http://schemas.openxmlformats.org/officeDocument/2006/relationships/hyperlink" Target="https://podminky.urs.cz/item/CS_URS_2023_01/997221862" TargetMode="External" /><Relationship Id="rId8" Type="http://schemas.openxmlformats.org/officeDocument/2006/relationships/hyperlink" Target="https://podminky.urs.cz/item/CS_URS_2023_01/998272201" TargetMode="External" /><Relationship Id="rId9" Type="http://schemas.openxmlformats.org/officeDocument/2006/relationships/hyperlink" Target="https://podminky.urs.cz/item/CS_URS_2023_01/012002000" TargetMode="External" /><Relationship Id="rId10" Type="http://schemas.openxmlformats.org/officeDocument/2006/relationships/hyperlink" Target="https://podminky.urs.cz/item/CS_URS_2023_01/030001000" TargetMode="External" /><Relationship Id="rId11" Type="http://schemas.openxmlformats.org/officeDocument/2006/relationships/hyperlink" Target="https://podminky.urs.cz/item/CS_URS_2023_01/040001000" TargetMode="External" /><Relationship Id="rId1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65"/>
  <sheetViews>
    <sheetView showGridLines="0" zoomScale="85" zoomScaleNormal="85" workbookViewId="0" topLeftCell="A11">
      <selection activeCell="CX16" sqref="CX16"/>
    </sheetView>
  </sheetViews>
  <sheetFormatPr defaultColWidth="8.00390625" defaultRowHeight="12"/>
  <cols>
    <col min="1" max="1" width="8.28125" style="0" customWidth="1"/>
    <col min="2" max="2" width="2.0039062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4.28125" style="0" customWidth="1"/>
    <col min="44" max="44" width="13.7109375" style="0" hidden="1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28125" style="0" hidden="1" customWidth="1"/>
    <col min="54" max="54" width="25.00390625" style="0" hidden="1" customWidth="1"/>
    <col min="55" max="55" width="21.7109375" style="0" hidden="1" customWidth="1"/>
    <col min="56" max="56" width="19.28125" style="0" hidden="1" customWidth="1"/>
    <col min="57" max="57" width="66.421875" style="0" hidden="1" customWidth="1"/>
    <col min="58" max="92" width="8.00390625" style="0" hidden="1" customWidth="1"/>
  </cols>
  <sheetData>
    <row r="1" spans="1:92" ht="12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7" t="s">
        <v>1</v>
      </c>
      <c r="BA1" s="17" t="s">
        <v>2</v>
      </c>
      <c r="BB1" s="18"/>
      <c r="BC1" s="16"/>
      <c r="BD1" s="16"/>
      <c r="BE1" s="16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6"/>
      <c r="BT1" s="17" t="s">
        <v>3</v>
      </c>
      <c r="BU1" s="17" t="s">
        <v>3</v>
      </c>
      <c r="BV1" s="17" t="s">
        <v>4</v>
      </c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20"/>
    </row>
    <row r="2" spans="1:92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14" t="s">
        <v>5</v>
      </c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S2" s="24" t="s">
        <v>6</v>
      </c>
      <c r="BT2" s="24" t="s">
        <v>7</v>
      </c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6"/>
    </row>
    <row r="3" spans="1:92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29"/>
      <c r="AR3" s="21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S3" s="24" t="s">
        <v>6</v>
      </c>
      <c r="BT3" s="24" t="s">
        <v>8</v>
      </c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6"/>
    </row>
    <row r="4" spans="1:92" ht="24.9" customHeight="1">
      <c r="A4" s="27"/>
      <c r="B4" s="21"/>
      <c r="C4" s="25"/>
      <c r="D4" s="30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31"/>
      <c r="AR4" s="21"/>
      <c r="AS4" s="24" t="s">
        <v>10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32" t="s">
        <v>11</v>
      </c>
      <c r="BS4" s="24" t="s">
        <v>12</v>
      </c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6"/>
    </row>
    <row r="5" spans="1:92" ht="12" customHeight="1">
      <c r="A5" s="27"/>
      <c r="B5" s="21"/>
      <c r="C5" s="25"/>
      <c r="D5" s="33" t="s">
        <v>13</v>
      </c>
      <c r="E5" s="25"/>
      <c r="F5" s="25"/>
      <c r="G5" s="25"/>
      <c r="H5" s="25"/>
      <c r="I5" s="25"/>
      <c r="J5" s="25"/>
      <c r="K5" s="13" t="s">
        <v>14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5"/>
      <c r="AQ5" s="31"/>
      <c r="AR5" s="2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12" t="s">
        <v>15</v>
      </c>
      <c r="BS5" s="24" t="s">
        <v>6</v>
      </c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6"/>
    </row>
    <row r="6" spans="1:92" ht="36.9" customHeight="1">
      <c r="A6" s="27"/>
      <c r="B6" s="21"/>
      <c r="C6" s="25"/>
      <c r="D6" s="35" t="s">
        <v>16</v>
      </c>
      <c r="E6" s="25"/>
      <c r="F6" s="25"/>
      <c r="G6" s="25"/>
      <c r="H6" s="25"/>
      <c r="I6" s="25"/>
      <c r="J6" s="25"/>
      <c r="K6" s="11" t="s">
        <v>17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5"/>
      <c r="AQ6" s="31"/>
      <c r="AR6" s="21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12"/>
      <c r="BS6" s="24" t="s">
        <v>6</v>
      </c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6"/>
    </row>
    <row r="7" spans="1:92" ht="12" customHeight="1">
      <c r="A7" s="27"/>
      <c r="B7" s="21"/>
      <c r="C7" s="25"/>
      <c r="D7" s="34" t="s">
        <v>18</v>
      </c>
      <c r="E7" s="25"/>
      <c r="F7" s="25"/>
      <c r="G7" s="25"/>
      <c r="H7" s="25"/>
      <c r="I7" s="25"/>
      <c r="J7" s="25"/>
      <c r="K7" s="34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4" t="s">
        <v>20</v>
      </c>
      <c r="AL7" s="25"/>
      <c r="AM7" s="25"/>
      <c r="AN7" s="34" t="s">
        <v>21</v>
      </c>
      <c r="AO7" s="25"/>
      <c r="AP7" s="25"/>
      <c r="AQ7" s="31"/>
      <c r="AR7" s="21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12"/>
      <c r="BS7" s="24" t="s">
        <v>6</v>
      </c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6"/>
    </row>
    <row r="8" spans="1:92" ht="12" customHeight="1">
      <c r="A8" s="27"/>
      <c r="B8" s="21"/>
      <c r="C8" s="25"/>
      <c r="D8" s="34" t="s">
        <v>22</v>
      </c>
      <c r="E8" s="25"/>
      <c r="F8" s="25"/>
      <c r="G8" s="25"/>
      <c r="H8" s="25"/>
      <c r="I8" s="25"/>
      <c r="J8" s="25"/>
      <c r="K8" s="34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4" t="s">
        <v>24</v>
      </c>
      <c r="AL8" s="25"/>
      <c r="AM8" s="25"/>
      <c r="AN8" s="34" t="s">
        <v>25</v>
      </c>
      <c r="AO8" s="25"/>
      <c r="AP8" s="25"/>
      <c r="AQ8" s="31"/>
      <c r="AR8" s="21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12"/>
      <c r="BS8" s="24" t="s">
        <v>6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6"/>
    </row>
    <row r="9" spans="1:92" ht="14.4" customHeight="1">
      <c r="A9" s="27"/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31"/>
      <c r="AR9" s="2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12"/>
      <c r="BS9" s="24" t="s">
        <v>6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6"/>
    </row>
    <row r="10" spans="1:92" ht="12" customHeight="1">
      <c r="A10" s="27"/>
      <c r="B10" s="21"/>
      <c r="C10" s="25"/>
      <c r="D10" s="34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4" t="s">
        <v>27</v>
      </c>
      <c r="AL10" s="25"/>
      <c r="AM10" s="25"/>
      <c r="AN10" s="36"/>
      <c r="AO10" s="25"/>
      <c r="AP10" s="25"/>
      <c r="AQ10" s="31"/>
      <c r="AR10" s="21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12"/>
      <c r="BS10" s="24" t="s">
        <v>6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6"/>
    </row>
    <row r="11" spans="1:92" ht="18.45" customHeight="1">
      <c r="A11" s="27"/>
      <c r="B11" s="21"/>
      <c r="C11" s="25"/>
      <c r="D11" s="25"/>
      <c r="E11" s="34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4" t="s">
        <v>29</v>
      </c>
      <c r="AL11" s="25"/>
      <c r="AM11" s="25"/>
      <c r="AN11" s="36"/>
      <c r="AO11" s="25"/>
      <c r="AP11" s="25"/>
      <c r="AQ11" s="31"/>
      <c r="AR11" s="21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12"/>
      <c r="BS11" s="24" t="s">
        <v>6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6"/>
    </row>
    <row r="12" spans="1:92" ht="7.95" customHeight="1">
      <c r="A12" s="27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31"/>
      <c r="AR12" s="21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12"/>
      <c r="BS12" s="24" t="s">
        <v>6</v>
      </c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6"/>
    </row>
    <row r="13" spans="1:92" ht="12" customHeight="1">
      <c r="A13" s="27"/>
      <c r="B13" s="21"/>
      <c r="C13" s="25"/>
      <c r="D13" s="34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4" t="s">
        <v>27</v>
      </c>
      <c r="AL13" s="25"/>
      <c r="AM13" s="25"/>
      <c r="AN13" s="34" t="s">
        <v>31</v>
      </c>
      <c r="AO13" s="25"/>
      <c r="AP13" s="25"/>
      <c r="AQ13" s="31"/>
      <c r="AR13" s="21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12"/>
      <c r="BS13" s="24" t="s">
        <v>6</v>
      </c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6"/>
    </row>
    <row r="14" spans="1:92" ht="12.75" customHeight="1">
      <c r="A14" s="27"/>
      <c r="B14" s="21"/>
      <c r="C14" s="25"/>
      <c r="D14" s="25"/>
      <c r="E14" s="13" t="s">
        <v>31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34" t="s">
        <v>29</v>
      </c>
      <c r="AL14" s="25"/>
      <c r="AM14" s="25"/>
      <c r="AN14" s="34" t="s">
        <v>31</v>
      </c>
      <c r="AO14" s="25"/>
      <c r="AP14" s="25"/>
      <c r="AQ14" s="31"/>
      <c r="AR14" s="21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12"/>
      <c r="BS14" s="24" t="s">
        <v>6</v>
      </c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/>
    </row>
    <row r="15" spans="1:92" ht="7.95" customHeight="1">
      <c r="A15" s="27"/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31"/>
      <c r="AR15" s="21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12"/>
      <c r="BS15" s="24" t="s">
        <v>3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6"/>
    </row>
    <row r="16" spans="1:92" ht="12" customHeight="1">
      <c r="A16" s="27"/>
      <c r="B16" s="21"/>
      <c r="C16" s="25"/>
      <c r="D16" s="34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4" t="s">
        <v>27</v>
      </c>
      <c r="AL16" s="25"/>
      <c r="AM16" s="25"/>
      <c r="AN16" s="36"/>
      <c r="AO16" s="25"/>
      <c r="AP16" s="25"/>
      <c r="AQ16" s="31"/>
      <c r="AR16" s="21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12"/>
      <c r="BS16" s="24" t="s">
        <v>3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6"/>
    </row>
    <row r="17" spans="1:92" ht="18.45" customHeight="1">
      <c r="A17" s="27"/>
      <c r="B17" s="21"/>
      <c r="C17" s="25"/>
      <c r="D17" s="25"/>
      <c r="E17" s="34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4" t="s">
        <v>29</v>
      </c>
      <c r="AL17" s="25"/>
      <c r="AM17" s="25"/>
      <c r="AN17" s="36"/>
      <c r="AO17" s="25"/>
      <c r="AP17" s="25"/>
      <c r="AQ17" s="31"/>
      <c r="AR17" s="21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12"/>
      <c r="BS17" s="24" t="s">
        <v>34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/>
    </row>
    <row r="18" spans="1:92" ht="7.95" customHeight="1">
      <c r="A18" s="27"/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31"/>
      <c r="AR18" s="21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12"/>
      <c r="BS18" s="24" t="s">
        <v>6</v>
      </c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</row>
    <row r="19" spans="1:92" ht="12" customHeight="1">
      <c r="A19" s="27"/>
      <c r="B19" s="21"/>
      <c r="C19" s="25"/>
      <c r="D19" s="34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4" t="s">
        <v>27</v>
      </c>
      <c r="AL19" s="25"/>
      <c r="AM19" s="25"/>
      <c r="AN19" s="36"/>
      <c r="AO19" s="25"/>
      <c r="AP19" s="25"/>
      <c r="AQ19" s="31"/>
      <c r="AR19" s="21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12"/>
      <c r="BS19" s="24" t="s">
        <v>6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6"/>
    </row>
    <row r="20" spans="1:92" ht="18.45" customHeight="1">
      <c r="A20" s="27"/>
      <c r="B20" s="21"/>
      <c r="C20" s="25"/>
      <c r="D20" s="25"/>
      <c r="E20" s="34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4" t="s">
        <v>29</v>
      </c>
      <c r="AL20" s="25"/>
      <c r="AM20" s="25"/>
      <c r="AN20" s="36"/>
      <c r="AO20" s="25"/>
      <c r="AP20" s="25"/>
      <c r="AQ20" s="31"/>
      <c r="AR20" s="21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12"/>
      <c r="BS20" s="24" t="s">
        <v>3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/>
    </row>
    <row r="21" spans="1:92" ht="7.95" customHeight="1">
      <c r="A21" s="27"/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31"/>
      <c r="AR21" s="21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2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</row>
    <row r="22" spans="1:92" ht="12" customHeight="1">
      <c r="A22" s="27"/>
      <c r="B22" s="21"/>
      <c r="C22" s="25"/>
      <c r="D22" s="34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31"/>
      <c r="AR22" s="21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12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</row>
    <row r="23" spans="1:92" ht="47.25" customHeight="1">
      <c r="A23" s="27"/>
      <c r="B23" s="21"/>
      <c r="C23" s="25"/>
      <c r="D23" s="25"/>
      <c r="E23" s="10" t="s">
        <v>38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25"/>
      <c r="AP23" s="25"/>
      <c r="AQ23" s="31"/>
      <c r="AR23" s="21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12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</row>
    <row r="24" spans="1:92" ht="7.95" customHeight="1">
      <c r="A24" s="27"/>
      <c r="B24" s="21"/>
      <c r="C24" s="2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25"/>
      <c r="AQ24" s="31"/>
      <c r="AR24" s="21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12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/>
    </row>
    <row r="25" spans="1:92" ht="7.95" customHeight="1">
      <c r="A25" s="27"/>
      <c r="B25" s="21"/>
      <c r="C25" s="2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5"/>
      <c r="AQ25" s="31"/>
      <c r="AR25" s="21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12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6"/>
    </row>
    <row r="26" spans="1:92" ht="25.95" customHeight="1">
      <c r="A26" s="27"/>
      <c r="B26" s="21"/>
      <c r="C26" s="25"/>
      <c r="D26" s="40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9">
        <f>ROUND(AG54,2)</f>
        <v>0</v>
      </c>
      <c r="AL26" s="9"/>
      <c r="AM26" s="9"/>
      <c r="AN26" s="9"/>
      <c r="AO26" s="9"/>
      <c r="AP26" s="25"/>
      <c r="AQ26" s="31"/>
      <c r="AR26" s="2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12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6"/>
    </row>
    <row r="27" spans="1:92" ht="7.95" customHeight="1">
      <c r="A27" s="27"/>
      <c r="B27" s="21"/>
      <c r="C27" s="25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25"/>
      <c r="AQ27" s="31"/>
      <c r="AR27" s="21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12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</row>
    <row r="28" spans="1:92" ht="12.75" customHeight="1">
      <c r="A28" s="27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8" t="s">
        <v>40</v>
      </c>
      <c r="M28" s="8"/>
      <c r="N28" s="8"/>
      <c r="O28" s="8"/>
      <c r="P28" s="8"/>
      <c r="Q28" s="25"/>
      <c r="R28" s="25"/>
      <c r="S28" s="25"/>
      <c r="T28" s="25"/>
      <c r="U28" s="25"/>
      <c r="V28" s="25"/>
      <c r="W28" s="8" t="s">
        <v>41</v>
      </c>
      <c r="X28" s="8"/>
      <c r="Y28" s="8"/>
      <c r="Z28" s="8"/>
      <c r="AA28" s="8"/>
      <c r="AB28" s="8"/>
      <c r="AC28" s="8"/>
      <c r="AD28" s="8"/>
      <c r="AE28" s="8"/>
      <c r="AF28" s="25"/>
      <c r="AG28" s="25"/>
      <c r="AH28" s="25"/>
      <c r="AI28" s="25"/>
      <c r="AJ28" s="25"/>
      <c r="AK28" s="8" t="s">
        <v>42</v>
      </c>
      <c r="AL28" s="8"/>
      <c r="AM28" s="8"/>
      <c r="AN28" s="8"/>
      <c r="AO28" s="8"/>
      <c r="AP28" s="25"/>
      <c r="AQ28" s="31"/>
      <c r="AR28" s="21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12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6"/>
    </row>
    <row r="29" spans="1:92" ht="14.4" customHeight="1">
      <c r="A29" s="27"/>
      <c r="B29" s="21"/>
      <c r="C29" s="25"/>
      <c r="D29" s="42" t="s">
        <v>43</v>
      </c>
      <c r="E29" s="25"/>
      <c r="F29" s="42" t="s">
        <v>44</v>
      </c>
      <c r="G29" s="25"/>
      <c r="H29" s="25"/>
      <c r="I29" s="25"/>
      <c r="J29" s="25"/>
      <c r="K29" s="25"/>
      <c r="L29" s="7">
        <v>0.21</v>
      </c>
      <c r="M29" s="7"/>
      <c r="N29" s="7"/>
      <c r="O29" s="7"/>
      <c r="P29" s="7"/>
      <c r="Q29" s="25"/>
      <c r="R29" s="25"/>
      <c r="S29" s="25"/>
      <c r="T29" s="25"/>
      <c r="U29" s="25"/>
      <c r="V29" s="25"/>
      <c r="W29" s="6">
        <f>ROUND(AZ54,2)</f>
        <v>0</v>
      </c>
      <c r="X29" s="6"/>
      <c r="Y29" s="6"/>
      <c r="Z29" s="6"/>
      <c r="AA29" s="6"/>
      <c r="AB29" s="6"/>
      <c r="AC29" s="6"/>
      <c r="AD29" s="6"/>
      <c r="AE29" s="6"/>
      <c r="AF29" s="25"/>
      <c r="AG29" s="25"/>
      <c r="AH29" s="25"/>
      <c r="AI29" s="25"/>
      <c r="AJ29" s="25"/>
      <c r="AK29" s="6">
        <f>ROUND(AV54,2)</f>
        <v>0</v>
      </c>
      <c r="AL29" s="6"/>
      <c r="AM29" s="6"/>
      <c r="AN29" s="6"/>
      <c r="AO29" s="6"/>
      <c r="AP29" s="25"/>
      <c r="AQ29" s="31"/>
      <c r="AR29" s="21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12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6"/>
    </row>
    <row r="30" spans="1:92" ht="14.4" customHeight="1">
      <c r="A30" s="27"/>
      <c r="B30" s="21"/>
      <c r="C30" s="25"/>
      <c r="D30" s="25"/>
      <c r="E30" s="25"/>
      <c r="F30" s="42" t="s">
        <v>45</v>
      </c>
      <c r="G30" s="25"/>
      <c r="H30" s="25"/>
      <c r="I30" s="25"/>
      <c r="J30" s="25"/>
      <c r="K30" s="25"/>
      <c r="L30" s="7">
        <v>0.15</v>
      </c>
      <c r="M30" s="7"/>
      <c r="N30" s="7"/>
      <c r="O30" s="7"/>
      <c r="P30" s="7"/>
      <c r="Q30" s="25"/>
      <c r="R30" s="25"/>
      <c r="S30" s="25"/>
      <c r="T30" s="25"/>
      <c r="U30" s="25"/>
      <c r="V30" s="25"/>
      <c r="W30" s="6">
        <f>ROUND(BA54,2)</f>
        <v>0</v>
      </c>
      <c r="X30" s="6"/>
      <c r="Y30" s="6"/>
      <c r="Z30" s="6"/>
      <c r="AA30" s="6"/>
      <c r="AB30" s="6"/>
      <c r="AC30" s="6"/>
      <c r="AD30" s="6"/>
      <c r="AE30" s="6"/>
      <c r="AF30" s="25"/>
      <c r="AG30" s="25"/>
      <c r="AH30" s="25"/>
      <c r="AI30" s="25"/>
      <c r="AJ30" s="25"/>
      <c r="AK30" s="6">
        <f>ROUND(AW54,2)</f>
        <v>0</v>
      </c>
      <c r="AL30" s="6"/>
      <c r="AM30" s="6"/>
      <c r="AN30" s="6"/>
      <c r="AO30" s="6"/>
      <c r="AP30" s="25"/>
      <c r="AQ30" s="31"/>
      <c r="AR30" s="21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12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6"/>
    </row>
    <row r="31" spans="1:92" ht="14.4" customHeight="1">
      <c r="A31" s="27"/>
      <c r="B31" s="21"/>
      <c r="C31" s="25"/>
      <c r="D31" s="25"/>
      <c r="E31" s="25"/>
      <c r="F31" s="42" t="s">
        <v>46</v>
      </c>
      <c r="G31" s="25"/>
      <c r="H31" s="25"/>
      <c r="I31" s="25"/>
      <c r="J31" s="25"/>
      <c r="K31" s="25"/>
      <c r="L31" s="7">
        <v>0.21</v>
      </c>
      <c r="M31" s="7"/>
      <c r="N31" s="7"/>
      <c r="O31" s="7"/>
      <c r="P31" s="7"/>
      <c r="Q31" s="25"/>
      <c r="R31" s="25"/>
      <c r="S31" s="25"/>
      <c r="T31" s="25"/>
      <c r="U31" s="25"/>
      <c r="V31" s="25"/>
      <c r="W31" s="6">
        <f>ROUND(BB54,2)</f>
        <v>0</v>
      </c>
      <c r="X31" s="6"/>
      <c r="Y31" s="6"/>
      <c r="Z31" s="6"/>
      <c r="AA31" s="6"/>
      <c r="AB31" s="6"/>
      <c r="AC31" s="6"/>
      <c r="AD31" s="6"/>
      <c r="AE31" s="6"/>
      <c r="AF31" s="25"/>
      <c r="AG31" s="25"/>
      <c r="AH31" s="25"/>
      <c r="AI31" s="25"/>
      <c r="AJ31" s="25"/>
      <c r="AK31" s="6">
        <v>0</v>
      </c>
      <c r="AL31" s="6"/>
      <c r="AM31" s="6"/>
      <c r="AN31" s="6"/>
      <c r="AO31" s="6"/>
      <c r="AP31" s="25"/>
      <c r="AQ31" s="31"/>
      <c r="AR31" s="21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12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6"/>
    </row>
    <row r="32" spans="1:92" ht="14.4" customHeight="1">
      <c r="A32" s="27"/>
      <c r="B32" s="21"/>
      <c r="C32" s="25"/>
      <c r="D32" s="25"/>
      <c r="E32" s="25"/>
      <c r="F32" s="42" t="s">
        <v>47</v>
      </c>
      <c r="G32" s="25"/>
      <c r="H32" s="25"/>
      <c r="I32" s="25"/>
      <c r="J32" s="25"/>
      <c r="K32" s="25"/>
      <c r="L32" s="7">
        <v>0.15</v>
      </c>
      <c r="M32" s="7"/>
      <c r="N32" s="7"/>
      <c r="O32" s="7"/>
      <c r="P32" s="7"/>
      <c r="Q32" s="25"/>
      <c r="R32" s="25"/>
      <c r="S32" s="25"/>
      <c r="T32" s="25"/>
      <c r="U32" s="25"/>
      <c r="V32" s="25"/>
      <c r="W32" s="6">
        <f>ROUND(BC54,2)</f>
        <v>0</v>
      </c>
      <c r="X32" s="6"/>
      <c r="Y32" s="6"/>
      <c r="Z32" s="6"/>
      <c r="AA32" s="6"/>
      <c r="AB32" s="6"/>
      <c r="AC32" s="6"/>
      <c r="AD32" s="6"/>
      <c r="AE32" s="6"/>
      <c r="AF32" s="25"/>
      <c r="AG32" s="25"/>
      <c r="AH32" s="25"/>
      <c r="AI32" s="25"/>
      <c r="AJ32" s="25"/>
      <c r="AK32" s="6">
        <v>0</v>
      </c>
      <c r="AL32" s="6"/>
      <c r="AM32" s="6"/>
      <c r="AN32" s="6"/>
      <c r="AO32" s="6"/>
      <c r="AP32" s="25"/>
      <c r="AQ32" s="31"/>
      <c r="AR32" s="21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12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6"/>
    </row>
    <row r="33" spans="1:92" ht="14.4" customHeight="1" hidden="1">
      <c r="A33" s="27"/>
      <c r="B33" s="21"/>
      <c r="C33" s="25"/>
      <c r="D33" s="25"/>
      <c r="E33" s="25"/>
      <c r="F33" s="42" t="s">
        <v>48</v>
      </c>
      <c r="G33" s="25"/>
      <c r="H33" s="25"/>
      <c r="I33" s="25"/>
      <c r="J33" s="25"/>
      <c r="K33" s="25"/>
      <c r="L33" s="7">
        <v>0</v>
      </c>
      <c r="M33" s="7"/>
      <c r="N33" s="7"/>
      <c r="O33" s="7"/>
      <c r="P33" s="7"/>
      <c r="Q33" s="25"/>
      <c r="R33" s="25"/>
      <c r="S33" s="25"/>
      <c r="T33" s="25"/>
      <c r="U33" s="25"/>
      <c r="V33" s="25"/>
      <c r="W33" s="6">
        <f>ROUND(BD54,2)</f>
        <v>0</v>
      </c>
      <c r="X33" s="6"/>
      <c r="Y33" s="6"/>
      <c r="Z33" s="6"/>
      <c r="AA33" s="6"/>
      <c r="AB33" s="6"/>
      <c r="AC33" s="6"/>
      <c r="AD33" s="6"/>
      <c r="AE33" s="6"/>
      <c r="AF33" s="25"/>
      <c r="AG33" s="25"/>
      <c r="AH33" s="25"/>
      <c r="AI33" s="25"/>
      <c r="AJ33" s="25"/>
      <c r="AK33" s="6">
        <v>0</v>
      </c>
      <c r="AL33" s="6"/>
      <c r="AM33" s="6"/>
      <c r="AN33" s="6"/>
      <c r="AO33" s="6"/>
      <c r="AP33" s="25"/>
      <c r="AQ33" s="31"/>
      <c r="AR33" s="21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6"/>
    </row>
    <row r="34" spans="1:92" ht="7.95" customHeight="1">
      <c r="A34" s="27"/>
      <c r="B34" s="21"/>
      <c r="C34" s="2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25"/>
      <c r="AQ34" s="31"/>
      <c r="AR34" s="21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6"/>
    </row>
    <row r="35" spans="1:92" ht="25.95" customHeight="1">
      <c r="A35" s="27"/>
      <c r="B35" s="21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5" t="s">
        <v>51</v>
      </c>
      <c r="Y35" s="5"/>
      <c r="Z35" s="5"/>
      <c r="AA35" s="5"/>
      <c r="AB35" s="5"/>
      <c r="AC35" s="45"/>
      <c r="AD35" s="45"/>
      <c r="AE35" s="45"/>
      <c r="AF35" s="45"/>
      <c r="AG35" s="45"/>
      <c r="AH35" s="45"/>
      <c r="AI35" s="45"/>
      <c r="AJ35" s="45"/>
      <c r="AK35" s="4">
        <f>SUM(AK26:AK33)</f>
        <v>0</v>
      </c>
      <c r="AL35" s="4"/>
      <c r="AM35" s="4"/>
      <c r="AN35" s="4"/>
      <c r="AO35" s="4"/>
      <c r="AP35" s="47"/>
      <c r="AQ35" s="48"/>
      <c r="AR35" s="21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6"/>
    </row>
    <row r="36" spans="1:92" ht="7.95" customHeight="1">
      <c r="A36" s="27"/>
      <c r="B36" s="21"/>
      <c r="C36" s="25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25"/>
      <c r="AQ36" s="31"/>
      <c r="AR36" s="21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6"/>
    </row>
    <row r="37" spans="1:92" ht="7.95" customHeight="1">
      <c r="A37" s="27"/>
      <c r="B37" s="4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50"/>
      <c r="AR37" s="21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6"/>
    </row>
    <row r="38" spans="1:92" ht="12.75" customHeight="1">
      <c r="A38" s="2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6"/>
    </row>
    <row r="39" spans="1:92" ht="12.75" customHeight="1">
      <c r="A39" s="2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6"/>
    </row>
    <row r="40" spans="1:92" ht="12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6"/>
    </row>
    <row r="41" spans="1:92" ht="7.95" customHeight="1">
      <c r="A41" s="27"/>
      <c r="B41" s="2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9"/>
      <c r="AR41" s="21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6"/>
    </row>
    <row r="42" spans="1:92" ht="24.9" customHeight="1">
      <c r="A42" s="27"/>
      <c r="B42" s="21"/>
      <c r="C42" s="51" t="s">
        <v>52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31"/>
      <c r="AR42" s="21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6"/>
    </row>
    <row r="43" spans="1:92" ht="7.95" customHeight="1">
      <c r="A43" s="27"/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31"/>
      <c r="AR43" s="21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6"/>
    </row>
    <row r="44" spans="1:92" ht="12" customHeight="1">
      <c r="A44" s="27"/>
      <c r="B44" s="21"/>
      <c r="C44" s="42" t="s">
        <v>13</v>
      </c>
      <c r="D44" s="25"/>
      <c r="E44" s="25"/>
      <c r="F44" s="25"/>
      <c r="G44" s="25"/>
      <c r="H44" s="25"/>
      <c r="I44" s="25"/>
      <c r="J44" s="25"/>
      <c r="K44" s="25"/>
      <c r="L44" s="52" t="str">
        <f>K5</f>
        <v>113120200941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1"/>
      <c r="AR44" s="21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6"/>
    </row>
    <row r="45" spans="1:92" ht="36.9" customHeight="1">
      <c r="A45" s="27"/>
      <c r="B45" s="21"/>
      <c r="C45" s="53" t="s">
        <v>16</v>
      </c>
      <c r="D45" s="25"/>
      <c r="E45" s="25"/>
      <c r="F45" s="25"/>
      <c r="G45" s="25"/>
      <c r="H45" s="25"/>
      <c r="I45" s="25"/>
      <c r="J45" s="25"/>
      <c r="K45" s="25"/>
      <c r="L45" s="3" t="str">
        <f>K6</f>
        <v>ČOV Sokolov - výměna teplovodních rozvodů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5"/>
      <c r="AQ45" s="31"/>
      <c r="AR45" s="21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6"/>
    </row>
    <row r="46" spans="1:92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31"/>
      <c r="AR46" s="21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6"/>
    </row>
    <row r="47" spans="1:92" ht="12" customHeight="1">
      <c r="A47" s="27"/>
      <c r="B47" s="21"/>
      <c r="C47" s="42" t="s">
        <v>22</v>
      </c>
      <c r="D47" s="25"/>
      <c r="E47" s="25"/>
      <c r="F47" s="25"/>
      <c r="G47" s="25"/>
      <c r="H47" s="25"/>
      <c r="I47" s="25"/>
      <c r="J47" s="25"/>
      <c r="K47" s="25"/>
      <c r="L47" s="54" t="str">
        <f>IF(K8="","",K8)</f>
        <v>Sokolov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42" t="s">
        <v>24</v>
      </c>
      <c r="AJ47" s="25"/>
      <c r="AK47" s="25"/>
      <c r="AL47" s="25"/>
      <c r="AM47" s="2" t="str">
        <f>IF(AN8="","",AN8)</f>
        <v>24. 2. 2023</v>
      </c>
      <c r="AN47" s="2"/>
      <c r="AO47" s="25"/>
      <c r="AP47" s="25"/>
      <c r="AQ47" s="31"/>
      <c r="AR47" s="21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6"/>
    </row>
    <row r="48" spans="1:92" ht="7.95" customHeight="1">
      <c r="A48" s="27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31"/>
      <c r="AR48" s="21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6"/>
    </row>
    <row r="49" spans="1:92" ht="15.15" customHeight="1">
      <c r="A49" s="27"/>
      <c r="B49" s="21"/>
      <c r="C49" s="42" t="s">
        <v>26</v>
      </c>
      <c r="D49" s="25"/>
      <c r="E49" s="25"/>
      <c r="F49" s="25"/>
      <c r="G49" s="25"/>
      <c r="H49" s="25"/>
      <c r="I49" s="25"/>
      <c r="J49" s="25"/>
      <c r="K49" s="25"/>
      <c r="L49" s="55" t="str">
        <f>IF(E11="","",E11)</f>
        <v>Město Sokolov, Rokycanova 1929, 35601 Sokolov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42" t="s">
        <v>32</v>
      </c>
      <c r="AJ49" s="25"/>
      <c r="AK49" s="25"/>
      <c r="AL49" s="25"/>
      <c r="AM49" s="1" t="str">
        <f>IF(E17="","",E17)</f>
        <v xml:space="preserve"> </v>
      </c>
      <c r="AN49" s="1"/>
      <c r="AO49" s="1"/>
      <c r="AP49" s="1"/>
      <c r="AQ49" s="31"/>
      <c r="AR49" s="21"/>
      <c r="AS49" s="284"/>
      <c r="AT49" s="284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6"/>
    </row>
    <row r="50" spans="1:92" ht="15.15" customHeight="1">
      <c r="A50" s="27"/>
      <c r="B50" s="21"/>
      <c r="C50" s="42" t="s">
        <v>30</v>
      </c>
      <c r="D50" s="25"/>
      <c r="E50" s="25"/>
      <c r="F50" s="25"/>
      <c r="G50" s="25"/>
      <c r="H50" s="25"/>
      <c r="I50" s="25"/>
      <c r="J50" s="25"/>
      <c r="K50" s="25"/>
      <c r="L50" s="55" t="str">
        <f>IF(E14="Vyplň údaj","",E14)</f>
        <v/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42" t="s">
        <v>35</v>
      </c>
      <c r="AJ50" s="25"/>
      <c r="AK50" s="25"/>
      <c r="AL50" s="25"/>
      <c r="AM50" s="1" t="str">
        <f>IF(E20="","",E20)</f>
        <v>Václav Bešta</v>
      </c>
      <c r="AN50" s="1"/>
      <c r="AO50" s="1"/>
      <c r="AP50" s="1"/>
      <c r="AQ50" s="31"/>
      <c r="AR50" s="21"/>
      <c r="AS50" s="284"/>
      <c r="AT50" s="284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6"/>
    </row>
    <row r="51" spans="1:92" ht="10.8" customHeight="1">
      <c r="A51" s="27"/>
      <c r="B51" s="2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59"/>
      <c r="AR51" s="21"/>
      <c r="AS51" s="284"/>
      <c r="AT51" s="284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6"/>
    </row>
    <row r="52" spans="1:92" ht="29.25" customHeight="1">
      <c r="A52" s="27"/>
      <c r="B52" s="56"/>
      <c r="C52" s="269" t="s">
        <v>53</v>
      </c>
      <c r="D52" s="270"/>
      <c r="E52" s="270"/>
      <c r="F52" s="270"/>
      <c r="G52" s="270"/>
      <c r="H52" s="45"/>
      <c r="I52" s="270" t="s">
        <v>54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1" t="s">
        <v>55</v>
      </c>
      <c r="AH52" s="271"/>
      <c r="AI52" s="271"/>
      <c r="AJ52" s="271"/>
      <c r="AK52" s="271"/>
      <c r="AL52" s="271"/>
      <c r="AM52" s="271"/>
      <c r="AN52" s="270" t="s">
        <v>56</v>
      </c>
      <c r="AO52" s="270"/>
      <c r="AP52" s="270"/>
      <c r="AQ52" s="61" t="s">
        <v>57</v>
      </c>
      <c r="AR52" s="21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6"/>
    </row>
    <row r="53" spans="1:92" ht="10.8" customHeight="1">
      <c r="A53" s="27"/>
      <c r="B53" s="2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64"/>
      <c r="AR53" s="21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6"/>
    </row>
    <row r="54" spans="1:92" ht="32.4" customHeight="1">
      <c r="A54" s="27"/>
      <c r="B54" s="21"/>
      <c r="C54" s="66" t="s">
        <v>58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72">
        <f>ROUND(SUM(AG55:AG63),2)</f>
        <v>0</v>
      </c>
      <c r="AH54" s="272"/>
      <c r="AI54" s="272"/>
      <c r="AJ54" s="272"/>
      <c r="AK54" s="272"/>
      <c r="AL54" s="272"/>
      <c r="AM54" s="272"/>
      <c r="AN54" s="273">
        <f aca="true" t="shared" si="0" ref="AN54:AN63">SUM(AG54,AT54)</f>
        <v>0</v>
      </c>
      <c r="AO54" s="273"/>
      <c r="AP54" s="273"/>
      <c r="AQ54" s="69"/>
      <c r="AR54" s="21"/>
      <c r="AS54" s="287"/>
      <c r="AT54" s="287"/>
      <c r="AU54" s="288"/>
      <c r="AV54" s="287"/>
      <c r="AW54" s="287"/>
      <c r="AX54" s="287"/>
      <c r="AY54" s="287"/>
      <c r="AZ54" s="287"/>
      <c r="BA54" s="287"/>
      <c r="BB54" s="287"/>
      <c r="BC54" s="287"/>
      <c r="BD54" s="287"/>
      <c r="BE54" s="285"/>
      <c r="BS54" s="66" t="s">
        <v>59</v>
      </c>
      <c r="BT54" s="66" t="s">
        <v>60</v>
      </c>
      <c r="BU54" s="71" t="s">
        <v>61</v>
      </c>
      <c r="BV54" s="66" t="s">
        <v>62</v>
      </c>
      <c r="BW54" s="66" t="s">
        <v>4</v>
      </c>
      <c r="BX54" s="66" t="s">
        <v>63</v>
      </c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66" t="s">
        <v>19</v>
      </c>
      <c r="CM54" s="25"/>
      <c r="CN54" s="26"/>
    </row>
    <row r="55" spans="1:92" ht="16.5" customHeight="1">
      <c r="A55" s="72" t="s">
        <v>64</v>
      </c>
      <c r="B55" s="21"/>
      <c r="C55" s="73"/>
      <c r="D55" s="3" t="s">
        <v>65</v>
      </c>
      <c r="E55" s="3"/>
      <c r="F55" s="3"/>
      <c r="G55" s="3"/>
      <c r="H55" s="3"/>
      <c r="I55" s="74"/>
      <c r="J55" s="3" t="s">
        <v>66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274">
        <f>'001.1 - SO01 Venkovní roz...'!J30</f>
        <v>0</v>
      </c>
      <c r="AH55" s="274"/>
      <c r="AI55" s="274"/>
      <c r="AJ55" s="274"/>
      <c r="AK55" s="274"/>
      <c r="AL55" s="274"/>
      <c r="AM55" s="274"/>
      <c r="AN55" s="274">
        <f t="shared" si="0"/>
        <v>0</v>
      </c>
      <c r="AO55" s="274"/>
      <c r="AP55" s="274"/>
      <c r="AQ55" s="75" t="s">
        <v>67</v>
      </c>
      <c r="AR55" s="21"/>
      <c r="AS55" s="289"/>
      <c r="AT55" s="289"/>
      <c r="AU55" s="290"/>
      <c r="AV55" s="289"/>
      <c r="AW55" s="289"/>
      <c r="AX55" s="289"/>
      <c r="AY55" s="289"/>
      <c r="AZ55" s="289"/>
      <c r="BA55" s="289"/>
      <c r="BB55" s="289"/>
      <c r="BC55" s="289"/>
      <c r="BD55" s="289"/>
      <c r="BE55" s="285"/>
      <c r="BS55" s="25"/>
      <c r="BT55" s="76" t="s">
        <v>68</v>
      </c>
      <c r="BU55" s="25"/>
      <c r="BV55" s="76" t="s">
        <v>62</v>
      </c>
      <c r="BW55" s="76" t="s">
        <v>69</v>
      </c>
      <c r="BX55" s="76" t="s">
        <v>4</v>
      </c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76" t="s">
        <v>19</v>
      </c>
      <c r="CM55" s="76" t="s">
        <v>70</v>
      </c>
      <c r="CN55" s="26"/>
    </row>
    <row r="56" spans="1:92" ht="16.5" customHeight="1">
      <c r="A56" s="72" t="s">
        <v>64</v>
      </c>
      <c r="B56" s="21"/>
      <c r="C56" s="73"/>
      <c r="D56" s="3" t="s">
        <v>71</v>
      </c>
      <c r="E56" s="3"/>
      <c r="F56" s="3"/>
      <c r="G56" s="3"/>
      <c r="H56" s="3"/>
      <c r="I56" s="74"/>
      <c r="J56" s="3" t="s">
        <v>72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274">
        <v>0</v>
      </c>
      <c r="AH56" s="274"/>
      <c r="AI56" s="274"/>
      <c r="AJ56" s="274"/>
      <c r="AK56" s="274"/>
      <c r="AL56" s="274"/>
      <c r="AM56" s="274"/>
      <c r="AN56" s="274">
        <f t="shared" si="0"/>
        <v>0</v>
      </c>
      <c r="AO56" s="274"/>
      <c r="AP56" s="274"/>
      <c r="AQ56" s="75" t="s">
        <v>67</v>
      </c>
      <c r="AR56" s="21"/>
      <c r="AS56" s="289"/>
      <c r="AT56" s="289"/>
      <c r="AU56" s="290"/>
      <c r="AV56" s="289"/>
      <c r="AW56" s="289"/>
      <c r="AX56" s="289"/>
      <c r="AY56" s="289"/>
      <c r="AZ56" s="289"/>
      <c r="BA56" s="289"/>
      <c r="BB56" s="289"/>
      <c r="BC56" s="289"/>
      <c r="BD56" s="289"/>
      <c r="BE56" s="285"/>
      <c r="BS56" s="25"/>
      <c r="BT56" s="76" t="s">
        <v>68</v>
      </c>
      <c r="BU56" s="25"/>
      <c r="BV56" s="76" t="s">
        <v>62</v>
      </c>
      <c r="BW56" s="76" t="s">
        <v>73</v>
      </c>
      <c r="BX56" s="76" t="s">
        <v>4</v>
      </c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76" t="s">
        <v>19</v>
      </c>
      <c r="CM56" s="76" t="s">
        <v>70</v>
      </c>
      <c r="CN56" s="26"/>
    </row>
    <row r="57" spans="1:92" ht="16.5" customHeight="1">
      <c r="A57" s="72" t="s">
        <v>64</v>
      </c>
      <c r="B57" s="21"/>
      <c r="C57" s="73"/>
      <c r="D57" s="3" t="s">
        <v>74</v>
      </c>
      <c r="E57" s="3"/>
      <c r="F57" s="3"/>
      <c r="G57" s="3"/>
      <c r="H57" s="3"/>
      <c r="I57" s="74"/>
      <c r="J57" s="3" t="s">
        <v>75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274">
        <v>0</v>
      </c>
      <c r="AH57" s="274"/>
      <c r="AI57" s="274"/>
      <c r="AJ57" s="274"/>
      <c r="AK57" s="274"/>
      <c r="AL57" s="274"/>
      <c r="AM57" s="274"/>
      <c r="AN57" s="274">
        <f t="shared" si="0"/>
        <v>0</v>
      </c>
      <c r="AO57" s="274"/>
      <c r="AP57" s="274"/>
      <c r="AQ57" s="75" t="s">
        <v>67</v>
      </c>
      <c r="AR57" s="21"/>
      <c r="AS57" s="289"/>
      <c r="AT57" s="289"/>
      <c r="AU57" s="290"/>
      <c r="AV57" s="289"/>
      <c r="AW57" s="289"/>
      <c r="AX57" s="289"/>
      <c r="AY57" s="289"/>
      <c r="AZ57" s="289"/>
      <c r="BA57" s="289"/>
      <c r="BB57" s="289"/>
      <c r="BC57" s="289"/>
      <c r="BD57" s="289"/>
      <c r="BE57" s="285"/>
      <c r="BS57" s="25"/>
      <c r="BT57" s="76" t="s">
        <v>68</v>
      </c>
      <c r="BU57" s="25"/>
      <c r="BV57" s="76" t="s">
        <v>62</v>
      </c>
      <c r="BW57" s="76" t="s">
        <v>76</v>
      </c>
      <c r="BX57" s="76" t="s">
        <v>4</v>
      </c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76" t="s">
        <v>19</v>
      </c>
      <c r="CM57" s="76" t="s">
        <v>70</v>
      </c>
      <c r="CN57" s="26"/>
    </row>
    <row r="58" spans="1:92" ht="24.75" customHeight="1">
      <c r="A58" s="72" t="s">
        <v>64</v>
      </c>
      <c r="B58" s="21"/>
      <c r="C58" s="73"/>
      <c r="D58" s="3" t="s">
        <v>77</v>
      </c>
      <c r="E58" s="3"/>
      <c r="F58" s="3"/>
      <c r="G58" s="3"/>
      <c r="H58" s="3"/>
      <c r="I58" s="74"/>
      <c r="J58" s="3" t="s">
        <v>78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274">
        <f>'001.3 - SO 01 Venkovní ro...'!J30</f>
        <v>0</v>
      </c>
      <c r="AH58" s="274"/>
      <c r="AI58" s="274"/>
      <c r="AJ58" s="274"/>
      <c r="AK58" s="274"/>
      <c r="AL58" s="274"/>
      <c r="AM58" s="274"/>
      <c r="AN58" s="274">
        <f t="shared" si="0"/>
        <v>0</v>
      </c>
      <c r="AO58" s="274"/>
      <c r="AP58" s="274"/>
      <c r="AQ58" s="75" t="s">
        <v>67</v>
      </c>
      <c r="AR58" s="21"/>
      <c r="AS58" s="289"/>
      <c r="AT58" s="289"/>
      <c r="AU58" s="290"/>
      <c r="AV58" s="289"/>
      <c r="AW58" s="289"/>
      <c r="AX58" s="289"/>
      <c r="AY58" s="289"/>
      <c r="AZ58" s="289"/>
      <c r="BA58" s="289"/>
      <c r="BB58" s="289"/>
      <c r="BC58" s="289"/>
      <c r="BD58" s="289"/>
      <c r="BE58" s="285"/>
      <c r="BS58" s="25"/>
      <c r="BT58" s="76" t="s">
        <v>68</v>
      </c>
      <c r="BU58" s="25"/>
      <c r="BV58" s="76" t="s">
        <v>62</v>
      </c>
      <c r="BW58" s="76" t="s">
        <v>79</v>
      </c>
      <c r="BX58" s="76" t="s">
        <v>4</v>
      </c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77"/>
      <c r="CM58" s="76" t="s">
        <v>70</v>
      </c>
      <c r="CN58" s="26"/>
    </row>
    <row r="59" spans="1:92" ht="24.75" customHeight="1">
      <c r="A59" s="72" t="s">
        <v>64</v>
      </c>
      <c r="B59" s="21"/>
      <c r="C59" s="73"/>
      <c r="D59" s="3" t="s">
        <v>80</v>
      </c>
      <c r="E59" s="3"/>
      <c r="F59" s="3"/>
      <c r="G59" s="3"/>
      <c r="H59" s="3"/>
      <c r="I59" s="74"/>
      <c r="J59" s="3" t="s">
        <v>81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274">
        <v>0</v>
      </c>
      <c r="AH59" s="274"/>
      <c r="AI59" s="274"/>
      <c r="AJ59" s="274"/>
      <c r="AK59" s="274"/>
      <c r="AL59" s="274"/>
      <c r="AM59" s="274"/>
      <c r="AN59" s="274">
        <f t="shared" si="0"/>
        <v>0</v>
      </c>
      <c r="AO59" s="274"/>
      <c r="AP59" s="274"/>
      <c r="AQ59" s="75" t="s">
        <v>67</v>
      </c>
      <c r="AR59" s="21"/>
      <c r="AS59" s="289"/>
      <c r="AT59" s="289"/>
      <c r="AU59" s="290"/>
      <c r="AV59" s="289"/>
      <c r="AW59" s="289"/>
      <c r="AX59" s="289"/>
      <c r="AY59" s="289"/>
      <c r="AZ59" s="289"/>
      <c r="BA59" s="289"/>
      <c r="BB59" s="289"/>
      <c r="BC59" s="289"/>
      <c r="BD59" s="289"/>
      <c r="BE59" s="285"/>
      <c r="BS59" s="25"/>
      <c r="BT59" s="76" t="s">
        <v>68</v>
      </c>
      <c r="BU59" s="25"/>
      <c r="BV59" s="76" t="s">
        <v>62</v>
      </c>
      <c r="BW59" s="76" t="s">
        <v>82</v>
      </c>
      <c r="BX59" s="76" t="s">
        <v>4</v>
      </c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77"/>
      <c r="CM59" s="76" t="s">
        <v>70</v>
      </c>
      <c r="CN59" s="26"/>
    </row>
    <row r="60" spans="1:92" ht="16.5" customHeight="1">
      <c r="A60" s="72" t="s">
        <v>64</v>
      </c>
      <c r="B60" s="21"/>
      <c r="C60" s="73"/>
      <c r="D60" s="3" t="s">
        <v>83</v>
      </c>
      <c r="E60" s="3"/>
      <c r="F60" s="3"/>
      <c r="G60" s="3"/>
      <c r="H60" s="3"/>
      <c r="I60" s="74"/>
      <c r="J60" s="3" t="s">
        <v>84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274">
        <f>'003.1 - Mar Objekt Kotelna'!J30</f>
        <v>0</v>
      </c>
      <c r="AH60" s="274"/>
      <c r="AI60" s="274"/>
      <c r="AJ60" s="274"/>
      <c r="AK60" s="274"/>
      <c r="AL60" s="274"/>
      <c r="AM60" s="274"/>
      <c r="AN60" s="274">
        <f t="shared" si="0"/>
        <v>0</v>
      </c>
      <c r="AO60" s="274"/>
      <c r="AP60" s="274"/>
      <c r="AQ60" s="75" t="s">
        <v>67</v>
      </c>
      <c r="AR60" s="21"/>
      <c r="AS60" s="289"/>
      <c r="AT60" s="289"/>
      <c r="AU60" s="290"/>
      <c r="AV60" s="289"/>
      <c r="AW60" s="289"/>
      <c r="AX60" s="289"/>
      <c r="AY60" s="289"/>
      <c r="AZ60" s="289"/>
      <c r="BA60" s="289"/>
      <c r="BB60" s="289"/>
      <c r="BC60" s="289"/>
      <c r="BD60" s="289"/>
      <c r="BE60" s="285"/>
      <c r="BS60" s="25"/>
      <c r="BT60" s="76" t="s">
        <v>68</v>
      </c>
      <c r="BU60" s="25"/>
      <c r="BV60" s="76" t="s">
        <v>62</v>
      </c>
      <c r="BW60" s="76" t="s">
        <v>85</v>
      </c>
      <c r="BX60" s="76" t="s">
        <v>4</v>
      </c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77"/>
      <c r="CM60" s="76" t="s">
        <v>70</v>
      </c>
      <c r="CN60" s="26"/>
    </row>
    <row r="61" spans="1:92" ht="16.5" customHeight="1">
      <c r="A61" s="72" t="s">
        <v>64</v>
      </c>
      <c r="B61" s="21"/>
      <c r="C61" s="73"/>
      <c r="D61" s="3" t="s">
        <v>86</v>
      </c>
      <c r="E61" s="3"/>
      <c r="F61" s="3"/>
      <c r="G61" s="3"/>
      <c r="H61" s="3"/>
      <c r="I61" s="74"/>
      <c r="J61" s="3" t="s">
        <v>87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274">
        <f>'003.2 - MaR Objekt Lis'!J30</f>
        <v>0</v>
      </c>
      <c r="AH61" s="274"/>
      <c r="AI61" s="274"/>
      <c r="AJ61" s="274"/>
      <c r="AK61" s="274"/>
      <c r="AL61" s="274"/>
      <c r="AM61" s="274"/>
      <c r="AN61" s="274">
        <f t="shared" si="0"/>
        <v>0</v>
      </c>
      <c r="AO61" s="274"/>
      <c r="AP61" s="274"/>
      <c r="AQ61" s="75" t="s">
        <v>67</v>
      </c>
      <c r="AR61" s="21"/>
      <c r="AS61" s="289"/>
      <c r="AT61" s="289"/>
      <c r="AU61" s="290"/>
      <c r="AV61" s="289"/>
      <c r="AW61" s="289"/>
      <c r="AX61" s="289"/>
      <c r="AY61" s="289"/>
      <c r="AZ61" s="289"/>
      <c r="BA61" s="289"/>
      <c r="BB61" s="289"/>
      <c r="BC61" s="289"/>
      <c r="BD61" s="289"/>
      <c r="BE61" s="285"/>
      <c r="BS61" s="25"/>
      <c r="BT61" s="76" t="s">
        <v>68</v>
      </c>
      <c r="BU61" s="25"/>
      <c r="BV61" s="76" t="s">
        <v>62</v>
      </c>
      <c r="BW61" s="76" t="s">
        <v>88</v>
      </c>
      <c r="BX61" s="76" t="s">
        <v>4</v>
      </c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77"/>
      <c r="CM61" s="76" t="s">
        <v>70</v>
      </c>
      <c r="CN61" s="26"/>
    </row>
    <row r="62" spans="1:92" ht="16.5" customHeight="1">
      <c r="A62" s="72" t="s">
        <v>64</v>
      </c>
      <c r="B62" s="21"/>
      <c r="C62" s="73"/>
      <c r="D62" s="3" t="s">
        <v>89</v>
      </c>
      <c r="E62" s="3"/>
      <c r="F62" s="3"/>
      <c r="G62" s="3"/>
      <c r="H62" s="3"/>
      <c r="I62" s="74"/>
      <c r="J62" s="3" t="s">
        <v>90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74">
        <f>'003.3 - MaR Objekt techno...'!J30</f>
        <v>0</v>
      </c>
      <c r="AH62" s="274"/>
      <c r="AI62" s="274"/>
      <c r="AJ62" s="274"/>
      <c r="AK62" s="274"/>
      <c r="AL62" s="274"/>
      <c r="AM62" s="274"/>
      <c r="AN62" s="274">
        <f t="shared" si="0"/>
        <v>0</v>
      </c>
      <c r="AO62" s="274"/>
      <c r="AP62" s="274"/>
      <c r="AQ62" s="75" t="s">
        <v>67</v>
      </c>
      <c r="AR62" s="21"/>
      <c r="AS62" s="289"/>
      <c r="AT62" s="289"/>
      <c r="AU62" s="290"/>
      <c r="AV62" s="289"/>
      <c r="AW62" s="289"/>
      <c r="AX62" s="289"/>
      <c r="AY62" s="289"/>
      <c r="AZ62" s="289"/>
      <c r="BA62" s="289"/>
      <c r="BB62" s="289"/>
      <c r="BC62" s="289"/>
      <c r="BD62" s="289"/>
      <c r="BE62" s="285"/>
      <c r="BS62" s="25"/>
      <c r="BT62" s="76" t="s">
        <v>68</v>
      </c>
      <c r="BU62" s="25"/>
      <c r="BV62" s="76" t="s">
        <v>62</v>
      </c>
      <c r="BW62" s="76" t="s">
        <v>91</v>
      </c>
      <c r="BX62" s="76" t="s">
        <v>4</v>
      </c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77"/>
      <c r="CM62" s="76" t="s">
        <v>70</v>
      </c>
      <c r="CN62" s="26"/>
    </row>
    <row r="63" spans="1:92" ht="16.5" customHeight="1">
      <c r="A63" s="72" t="s">
        <v>64</v>
      </c>
      <c r="B63" s="21"/>
      <c r="C63" s="73"/>
      <c r="D63" s="3" t="s">
        <v>92</v>
      </c>
      <c r="E63" s="3"/>
      <c r="F63" s="3"/>
      <c r="G63" s="3"/>
      <c r="H63" s="3"/>
      <c r="I63" s="74"/>
      <c r="J63" s="3" t="s">
        <v>93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274">
        <f>'003.4 - MaR Budova Objekt 1'!J30</f>
        <v>0</v>
      </c>
      <c r="AH63" s="274"/>
      <c r="AI63" s="274"/>
      <c r="AJ63" s="274"/>
      <c r="AK63" s="274"/>
      <c r="AL63" s="274"/>
      <c r="AM63" s="274"/>
      <c r="AN63" s="274">
        <f t="shared" si="0"/>
        <v>0</v>
      </c>
      <c r="AO63" s="274"/>
      <c r="AP63" s="274"/>
      <c r="AQ63" s="75" t="s">
        <v>67</v>
      </c>
      <c r="AR63" s="21"/>
      <c r="AS63" s="289"/>
      <c r="AT63" s="289"/>
      <c r="AU63" s="290"/>
      <c r="AV63" s="289"/>
      <c r="AW63" s="289"/>
      <c r="AX63" s="289"/>
      <c r="AY63" s="289"/>
      <c r="AZ63" s="289"/>
      <c r="BA63" s="289"/>
      <c r="BB63" s="289"/>
      <c r="BC63" s="289"/>
      <c r="BD63" s="289"/>
      <c r="BE63" s="285"/>
      <c r="BS63" s="25"/>
      <c r="BT63" s="76" t="s">
        <v>68</v>
      </c>
      <c r="BU63" s="25"/>
      <c r="BV63" s="76" t="s">
        <v>62</v>
      </c>
      <c r="BW63" s="76" t="s">
        <v>94</v>
      </c>
      <c r="BX63" s="76" t="s">
        <v>4</v>
      </c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77"/>
      <c r="CM63" s="76" t="s">
        <v>70</v>
      </c>
      <c r="CN63" s="26"/>
    </row>
    <row r="64" spans="1:92" ht="30" customHeight="1">
      <c r="A64" s="27"/>
      <c r="B64" s="2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31"/>
      <c r="AR64" s="21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6"/>
    </row>
    <row r="65" spans="1:92" ht="7.95" customHeight="1">
      <c r="A65" s="78"/>
      <c r="B65" s="4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50"/>
      <c r="AR65" s="49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80"/>
    </row>
  </sheetData>
  <mergeCells count="74">
    <mergeCell ref="D63:H63"/>
    <mergeCell ref="J63:AF63"/>
    <mergeCell ref="AG63:AM63"/>
    <mergeCell ref="AN63:AP63"/>
    <mergeCell ref="AS49:AT51"/>
    <mergeCell ref="AM50:AP50"/>
    <mergeCell ref="AM49:AP49"/>
    <mergeCell ref="D61:H61"/>
    <mergeCell ref="J61:AF61"/>
    <mergeCell ref="AG61:AM61"/>
    <mergeCell ref="AN61:AP61"/>
    <mergeCell ref="D62:H62"/>
    <mergeCell ref="J62:AF62"/>
    <mergeCell ref="AG62:AM62"/>
    <mergeCell ref="AN62:AP62"/>
    <mergeCell ref="D59:H59"/>
    <mergeCell ref="J59:AF59"/>
    <mergeCell ref="AG59:AM59"/>
    <mergeCell ref="AN59:AP59"/>
    <mergeCell ref="D60:H60"/>
    <mergeCell ref="J60:AF60"/>
    <mergeCell ref="AG60:AM60"/>
    <mergeCell ref="AN60:AP60"/>
    <mergeCell ref="D57:H57"/>
    <mergeCell ref="J57:AF57"/>
    <mergeCell ref="AG57:AM57"/>
    <mergeCell ref="AN57:AP57"/>
    <mergeCell ref="D58:H58"/>
    <mergeCell ref="J58:AF58"/>
    <mergeCell ref="AG58:AM58"/>
    <mergeCell ref="AN58:AP58"/>
    <mergeCell ref="D55:H55"/>
    <mergeCell ref="J55:AF55"/>
    <mergeCell ref="AG55:AM55"/>
    <mergeCell ref="AN55:AP55"/>
    <mergeCell ref="D56:H56"/>
    <mergeCell ref="J56:AF56"/>
    <mergeCell ref="AG56:AM56"/>
    <mergeCell ref="AN56:AP56"/>
    <mergeCell ref="C52:G52"/>
    <mergeCell ref="I52:AF52"/>
    <mergeCell ref="AG52:AM52"/>
    <mergeCell ref="AN52:AP52"/>
    <mergeCell ref="AG54:AM54"/>
    <mergeCell ref="AN54:AP54"/>
    <mergeCell ref="L45:AO45"/>
    <mergeCell ref="AM47:AN47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63" location="'003.4 - MaR Budova Objekt 1'!R1C1" display="/"/>
    <hyperlink ref="A62" location="'003.3 - MaR Objekt techno...'!R1C1" display="/"/>
    <hyperlink ref="A61" location="'003.2 - MaR Objekt Lis'!R1C1" display="/"/>
    <hyperlink ref="A60" location="'003.1 - Mar Objekt Kotelna'!R1C1" display="/"/>
    <hyperlink ref="A59" location="'002.2 - SO 02 Předávací s...'!R1C1" display="/"/>
    <hyperlink ref="A58" location="'001.3 - SO 01 Venkovní ro...'!R1C1" display="/"/>
    <hyperlink ref="A57" location="'002.1 - SO02 Předávací st...'!R1C1" display="/"/>
    <hyperlink ref="A56" location="'001.2 - SO01 Vnitřní prop...'!R1C1" display="/"/>
    <hyperlink ref="A55" location="'001.1 - SO01 Venkovní roz...'!R1C1" display="/"/>
  </hyperlinks>
  <printOptions/>
  <pageMargins left="0.39375" right="0.39375" top="0.39375" bottom="0.39375" header="0.511811023622047" footer="0"/>
  <pageSetup fitToHeight="1" fitToWidth="1" horizontalDpi="300" verticalDpi="300" orientation="landscape" r:id="rId2"/>
  <headerFooter>
    <oddFooter>&amp;C&amp;K000000Strana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10"/>
  <sheetViews>
    <sheetView showGridLines="0" tabSelected="1" zoomScale="70" zoomScaleNormal="70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1.42187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94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1697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ROUND(J79,2)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ROUND((SUM(BE79:BE109)),2)</f>
        <v>0</v>
      </c>
      <c r="G33" s="25"/>
      <c r="H33" s="25"/>
      <c r="I33" s="85">
        <v>0.21</v>
      </c>
      <c r="J33" s="84">
        <f>ROUND(((SUM(BE79:BE109))*I33),2)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ROUND((SUM(BF79:BF109)),2)</f>
        <v>0</v>
      </c>
      <c r="G34" s="25"/>
      <c r="H34" s="25"/>
      <c r="I34" s="85">
        <v>0.15</v>
      </c>
      <c r="J34" s="84">
        <f>ROUND(((SUM(BF79:BF109))*I34),2)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ROUND((SUM(BG79:BG109)),2)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ROUND((SUM(BH79:BH109)),2)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ROUND((SUM(BI79:BI109)),2)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003.4 - MaR Budova Objekt 1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J79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1.75" customHeight="1">
      <c r="A60" s="27"/>
      <c r="B60" s="21"/>
      <c r="C60" s="25"/>
      <c r="D60" s="25"/>
      <c r="E60" s="25"/>
      <c r="F60" s="25"/>
      <c r="G60" s="25"/>
      <c r="H60" s="25"/>
      <c r="I60" s="25"/>
      <c r="J60" s="25"/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7.95" customHeight="1">
      <c r="A61" s="27"/>
      <c r="B61" s="49"/>
      <c r="C61" s="22"/>
      <c r="D61" s="22"/>
      <c r="E61" s="22"/>
      <c r="F61" s="22"/>
      <c r="G61" s="22"/>
      <c r="H61" s="22"/>
      <c r="I61" s="22"/>
      <c r="J61" s="22"/>
      <c r="K61" s="50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2.75" customHeight="1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2.75" customHeight="1">
      <c r="A63" s="2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2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7.95" customHeight="1">
      <c r="A65" s="27"/>
      <c r="B65" s="28"/>
      <c r="C65" s="16"/>
      <c r="D65" s="16"/>
      <c r="E65" s="16"/>
      <c r="F65" s="16"/>
      <c r="G65" s="16"/>
      <c r="H65" s="16"/>
      <c r="I65" s="16"/>
      <c r="J65" s="16"/>
      <c r="K65" s="29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24.9" customHeight="1">
      <c r="A66" s="27"/>
      <c r="B66" s="21"/>
      <c r="C66" s="51" t="s">
        <v>115</v>
      </c>
      <c r="D66" s="25"/>
      <c r="E66" s="25"/>
      <c r="F66" s="25"/>
      <c r="G66" s="25"/>
      <c r="H66" s="25"/>
      <c r="I66" s="25"/>
      <c r="J66" s="25"/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7.95" customHeight="1">
      <c r="A67" s="27"/>
      <c r="B67" s="21"/>
      <c r="C67" s="25"/>
      <c r="D67" s="25"/>
      <c r="E67" s="25"/>
      <c r="F67" s="25"/>
      <c r="G67" s="25"/>
      <c r="H67" s="25"/>
      <c r="I67" s="25"/>
      <c r="J67" s="25"/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12" customHeight="1">
      <c r="A68" s="27"/>
      <c r="B68" s="21"/>
      <c r="C68" s="42" t="s">
        <v>16</v>
      </c>
      <c r="D68" s="25"/>
      <c r="E68" s="25"/>
      <c r="F68" s="25"/>
      <c r="G68" s="25"/>
      <c r="H68" s="25"/>
      <c r="I68" s="25"/>
      <c r="J68" s="25"/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16.5" customHeight="1">
      <c r="A69" s="27"/>
      <c r="B69" s="21"/>
      <c r="C69" s="25"/>
      <c r="D69" s="25"/>
      <c r="E69" s="10" t="str">
        <f>E7</f>
        <v>ČOV Sokolov - výměna teplovodních rozvodů</v>
      </c>
      <c r="F69" s="10"/>
      <c r="G69" s="10"/>
      <c r="H69" s="10"/>
      <c r="I69" s="25"/>
      <c r="J69" s="25"/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2" customHeight="1">
      <c r="A70" s="27"/>
      <c r="B70" s="21"/>
      <c r="C70" s="42" t="s">
        <v>96</v>
      </c>
      <c r="D70" s="25"/>
      <c r="E70" s="25"/>
      <c r="F70" s="25"/>
      <c r="G70" s="25"/>
      <c r="H70" s="25"/>
      <c r="I70" s="25"/>
      <c r="J70" s="25"/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6.5" customHeight="1">
      <c r="A71" s="27"/>
      <c r="B71" s="21"/>
      <c r="C71" s="25"/>
      <c r="D71" s="25"/>
      <c r="E71" s="3" t="str">
        <f>E9</f>
        <v>003.4 - MaR Budova Objekt 1</v>
      </c>
      <c r="F71" s="3"/>
      <c r="G71" s="3"/>
      <c r="H71" s="3"/>
      <c r="I71" s="25"/>
      <c r="J71" s="25"/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7.95" customHeight="1">
      <c r="A72" s="27"/>
      <c r="B72" s="21"/>
      <c r="C72" s="25"/>
      <c r="D72" s="25"/>
      <c r="E72" s="25"/>
      <c r="F72" s="25"/>
      <c r="G72" s="25"/>
      <c r="H72" s="25"/>
      <c r="I72" s="25"/>
      <c r="J72" s="25"/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12" customHeight="1">
      <c r="A73" s="27"/>
      <c r="B73" s="21"/>
      <c r="C73" s="42" t="s">
        <v>22</v>
      </c>
      <c r="D73" s="25"/>
      <c r="E73" s="25"/>
      <c r="F73" s="42" t="str">
        <f>F12</f>
        <v>Sokolov</v>
      </c>
      <c r="G73" s="25"/>
      <c r="H73" s="25"/>
      <c r="I73" s="42" t="s">
        <v>24</v>
      </c>
      <c r="J73" s="42" t="str">
        <f>IF(J12="","",J12)</f>
        <v>24. 2. 2023</v>
      </c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7.95" customHeight="1">
      <c r="A74" s="27"/>
      <c r="B74" s="21"/>
      <c r="C74" s="25"/>
      <c r="D74" s="25"/>
      <c r="E74" s="25"/>
      <c r="F74" s="25"/>
      <c r="G74" s="25"/>
      <c r="H74" s="25"/>
      <c r="I74" s="25"/>
      <c r="J74" s="25"/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5.15" customHeight="1">
      <c r="A75" s="27"/>
      <c r="B75" s="21"/>
      <c r="C75" s="42" t="s">
        <v>26</v>
      </c>
      <c r="D75" s="25"/>
      <c r="E75" s="25"/>
      <c r="F75" s="42" t="str">
        <f>E15</f>
        <v>Město Sokolov, Rokycanova 1929, 35601 Sokolov</v>
      </c>
      <c r="G75" s="25"/>
      <c r="H75" s="25"/>
      <c r="I75" s="42" t="s">
        <v>32</v>
      </c>
      <c r="J75" s="37" t="str">
        <f>E21</f>
        <v xml:space="preserve"> </v>
      </c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15.15" customHeight="1">
      <c r="A76" s="27"/>
      <c r="B76" s="21"/>
      <c r="C76" s="42" t="s">
        <v>30</v>
      </c>
      <c r="D76" s="25"/>
      <c r="E76" s="25"/>
      <c r="F76" s="42" t="str">
        <f>IF(E18="","",E18)</f>
        <v>Vyplň údaj</v>
      </c>
      <c r="G76" s="25"/>
      <c r="H76" s="25"/>
      <c r="I76" s="42" t="s">
        <v>35</v>
      </c>
      <c r="J76" s="37" t="str">
        <f>E24</f>
        <v>Václav Bešta</v>
      </c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0.35" customHeight="1">
      <c r="A77" s="27"/>
      <c r="B77" s="21"/>
      <c r="C77" s="38"/>
      <c r="D77" s="38"/>
      <c r="E77" s="38"/>
      <c r="F77" s="38"/>
      <c r="G77" s="38"/>
      <c r="H77" s="38"/>
      <c r="I77" s="38"/>
      <c r="J77" s="38"/>
      <c r="K77" s="59"/>
      <c r="L77" s="21"/>
      <c r="M77" s="38"/>
      <c r="N77" s="38"/>
      <c r="O77" s="38"/>
      <c r="P77" s="38"/>
      <c r="Q77" s="38"/>
      <c r="R77" s="38"/>
      <c r="S77" s="38"/>
      <c r="T77" s="3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29.25" customHeight="1">
      <c r="A78" s="27"/>
      <c r="B78" s="56"/>
      <c r="C78" s="62" t="s">
        <v>116</v>
      </c>
      <c r="D78" s="63" t="s">
        <v>57</v>
      </c>
      <c r="E78" s="63" t="s">
        <v>53</v>
      </c>
      <c r="F78" s="63" t="s">
        <v>54</v>
      </c>
      <c r="G78" s="63" t="s">
        <v>117</v>
      </c>
      <c r="H78" s="63" t="s">
        <v>118</v>
      </c>
      <c r="I78" s="63" t="s">
        <v>119</v>
      </c>
      <c r="J78" s="63" t="s">
        <v>101</v>
      </c>
      <c r="K78" s="100" t="s">
        <v>120</v>
      </c>
      <c r="L78" s="56"/>
      <c r="M78" s="101"/>
      <c r="N78" s="102" t="s">
        <v>43</v>
      </c>
      <c r="O78" s="102" t="s">
        <v>121</v>
      </c>
      <c r="P78" s="102" t="s">
        <v>122</v>
      </c>
      <c r="Q78" s="102" t="s">
        <v>123</v>
      </c>
      <c r="R78" s="102" t="s">
        <v>124</v>
      </c>
      <c r="S78" s="102" t="s">
        <v>125</v>
      </c>
      <c r="T78" s="103" t="s">
        <v>126</v>
      </c>
      <c r="U78" s="57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22.8" customHeight="1">
      <c r="A79" s="27"/>
      <c r="B79" s="21"/>
      <c r="C79" s="176" t="s">
        <v>127</v>
      </c>
      <c r="D79" s="97"/>
      <c r="E79" s="97"/>
      <c r="F79" s="97"/>
      <c r="G79" s="97"/>
      <c r="H79" s="97"/>
      <c r="I79" s="97"/>
      <c r="J79" s="177">
        <f>BK79</f>
        <v>0</v>
      </c>
      <c r="K79" s="149"/>
      <c r="L79" s="56"/>
      <c r="M79" s="65"/>
      <c r="N79" s="39"/>
      <c r="O79" s="39"/>
      <c r="P79" s="106">
        <f>SUM(P80:P109)</f>
        <v>0</v>
      </c>
      <c r="Q79" s="39"/>
      <c r="R79" s="106">
        <f>SUM(R80:R109)</f>
        <v>0</v>
      </c>
      <c r="S79" s="39"/>
      <c r="T79" s="107">
        <f>SUM(T80:T109)</f>
        <v>0</v>
      </c>
      <c r="U79" s="57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83" t="s">
        <v>59</v>
      </c>
      <c r="AU79" s="83" t="s">
        <v>102</v>
      </c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08">
        <f>SUM(BK80:BK109)</f>
        <v>0</v>
      </c>
      <c r="BL79" s="25"/>
      <c r="BM79" s="25"/>
      <c r="BN79" s="26"/>
    </row>
    <row r="80" spans="1:66" ht="26.55" customHeight="1">
      <c r="A80" s="27"/>
      <c r="B80" s="56"/>
      <c r="C80" s="136" t="s">
        <v>68</v>
      </c>
      <c r="D80" s="136" t="s">
        <v>178</v>
      </c>
      <c r="E80" s="137" t="s">
        <v>1645</v>
      </c>
      <c r="F80" s="137" t="s">
        <v>1537</v>
      </c>
      <c r="G80" s="138" t="s">
        <v>199</v>
      </c>
      <c r="H80" s="139">
        <v>1</v>
      </c>
      <c r="I80" s="140"/>
      <c r="J80" s="141">
        <f>ROUND(I80*H80,2)</f>
        <v>0</v>
      </c>
      <c r="K80" s="146"/>
      <c r="L80" s="143"/>
      <c r="M80" s="144"/>
      <c r="N80" s="145" t="s">
        <v>44</v>
      </c>
      <c r="O80" s="25"/>
      <c r="P80" s="125">
        <f>O80*H80</f>
        <v>0</v>
      </c>
      <c r="Q80" s="125">
        <v>0</v>
      </c>
      <c r="R80" s="125">
        <f>Q80*H80</f>
        <v>0</v>
      </c>
      <c r="S80" s="125">
        <v>0</v>
      </c>
      <c r="T80" s="126">
        <f>S80*H80</f>
        <v>0</v>
      </c>
      <c r="U80" s="57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127" t="s">
        <v>131</v>
      </c>
      <c r="AS80" s="25"/>
      <c r="AT80" s="127" t="s">
        <v>178</v>
      </c>
      <c r="AU80" s="127" t="s">
        <v>60</v>
      </c>
      <c r="AV80" s="25"/>
      <c r="AW80" s="25"/>
      <c r="AX80" s="25"/>
      <c r="AY80" s="83" t="s">
        <v>130</v>
      </c>
      <c r="AZ80" s="25"/>
      <c r="BA80" s="25"/>
      <c r="BB80" s="25"/>
      <c r="BC80" s="25"/>
      <c r="BD80" s="25"/>
      <c r="BE80" s="128">
        <f>IF(N80="základní",J80,0)</f>
        <v>0</v>
      </c>
      <c r="BF80" s="128">
        <f>IF(N80="snížená",J80,0)</f>
        <v>0</v>
      </c>
      <c r="BG80" s="128">
        <f>IF(N80="zákl. přenesená",J80,0)</f>
        <v>0</v>
      </c>
      <c r="BH80" s="128">
        <f>IF(N80="sníž. přenesená",J80,0)</f>
        <v>0</v>
      </c>
      <c r="BI80" s="128">
        <f>IF(N80="nulová",J80,0)</f>
        <v>0</v>
      </c>
      <c r="BJ80" s="83" t="s">
        <v>68</v>
      </c>
      <c r="BK80" s="128">
        <f>ROUND(I80*H80,2)</f>
        <v>0</v>
      </c>
      <c r="BL80" s="83" t="s">
        <v>154</v>
      </c>
      <c r="BM80" s="127" t="s">
        <v>70</v>
      </c>
      <c r="BN80" s="26"/>
    </row>
    <row r="81" spans="1:66" ht="26.55" customHeight="1">
      <c r="A81" s="27"/>
      <c r="B81" s="21"/>
      <c r="C81" s="97"/>
      <c r="D81" s="147" t="s">
        <v>140</v>
      </c>
      <c r="E81" s="97"/>
      <c r="F81" s="148" t="s">
        <v>1646</v>
      </c>
      <c r="G81" s="97"/>
      <c r="H81" s="97"/>
      <c r="I81" s="97"/>
      <c r="J81" s="97"/>
      <c r="K81" s="149"/>
      <c r="L81" s="56"/>
      <c r="M81" s="57"/>
      <c r="N81" s="25"/>
      <c r="O81" s="25"/>
      <c r="P81" s="25"/>
      <c r="Q81" s="25"/>
      <c r="R81" s="25"/>
      <c r="S81" s="25"/>
      <c r="T81" s="58"/>
      <c r="U81" s="57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83" t="s">
        <v>140</v>
      </c>
      <c r="AU81" s="83" t="s">
        <v>60</v>
      </c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26.55" customHeight="1">
      <c r="A82" s="27"/>
      <c r="B82" s="56"/>
      <c r="C82" s="136" t="s">
        <v>70</v>
      </c>
      <c r="D82" s="136" t="s">
        <v>178</v>
      </c>
      <c r="E82" s="137" t="s">
        <v>1698</v>
      </c>
      <c r="F82" s="137" t="s">
        <v>1648</v>
      </c>
      <c r="G82" s="138" t="s">
        <v>199</v>
      </c>
      <c r="H82" s="139">
        <v>1</v>
      </c>
      <c r="I82" s="140"/>
      <c r="J82" s="141">
        <f>ROUND(I82*H82,2)</f>
        <v>0</v>
      </c>
      <c r="K82" s="146"/>
      <c r="L82" s="143"/>
      <c r="M82" s="144"/>
      <c r="N82" s="145" t="s">
        <v>44</v>
      </c>
      <c r="O82" s="25"/>
      <c r="P82" s="125">
        <f>O82*H82</f>
        <v>0</v>
      </c>
      <c r="Q82" s="125">
        <v>0</v>
      </c>
      <c r="R82" s="125">
        <f>Q82*H82</f>
        <v>0</v>
      </c>
      <c r="S82" s="125">
        <v>0</v>
      </c>
      <c r="T82" s="126">
        <f>S82*H82</f>
        <v>0</v>
      </c>
      <c r="U82" s="57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127" t="s">
        <v>131</v>
      </c>
      <c r="AS82" s="25"/>
      <c r="AT82" s="127" t="s">
        <v>178</v>
      </c>
      <c r="AU82" s="127" t="s">
        <v>60</v>
      </c>
      <c r="AV82" s="25"/>
      <c r="AW82" s="25"/>
      <c r="AX82" s="25"/>
      <c r="AY82" s="83" t="s">
        <v>130</v>
      </c>
      <c r="AZ82" s="25"/>
      <c r="BA82" s="25"/>
      <c r="BB82" s="25"/>
      <c r="BC82" s="25"/>
      <c r="BD82" s="25"/>
      <c r="BE82" s="128">
        <f>IF(N82="základní",J82,0)</f>
        <v>0</v>
      </c>
      <c r="BF82" s="128">
        <f>IF(N82="snížená",J82,0)</f>
        <v>0</v>
      </c>
      <c r="BG82" s="128">
        <f>IF(N82="zákl. přenesená",J82,0)</f>
        <v>0</v>
      </c>
      <c r="BH82" s="128">
        <f>IF(N82="sníž. přenesená",J82,0)</f>
        <v>0</v>
      </c>
      <c r="BI82" s="128">
        <f>IF(N82="nulová",J82,0)</f>
        <v>0</v>
      </c>
      <c r="BJ82" s="83" t="s">
        <v>68</v>
      </c>
      <c r="BK82" s="128">
        <f>ROUND(I82*H82,2)</f>
        <v>0</v>
      </c>
      <c r="BL82" s="83" t="s">
        <v>154</v>
      </c>
      <c r="BM82" s="127" t="s">
        <v>154</v>
      </c>
      <c r="BN82" s="26"/>
    </row>
    <row r="83" spans="1:66" ht="26.55" customHeight="1">
      <c r="A83" s="27"/>
      <c r="B83" s="21"/>
      <c r="C83" s="97"/>
      <c r="D83" s="147" t="s">
        <v>140</v>
      </c>
      <c r="E83" s="97"/>
      <c r="F83" s="148" t="s">
        <v>1699</v>
      </c>
      <c r="G83" s="97"/>
      <c r="H83" s="97"/>
      <c r="I83" s="97"/>
      <c r="J83" s="97"/>
      <c r="K83" s="149"/>
      <c r="L83" s="56"/>
      <c r="M83" s="57"/>
      <c r="N83" s="25"/>
      <c r="O83" s="25"/>
      <c r="P83" s="25"/>
      <c r="Q83" s="25"/>
      <c r="R83" s="25"/>
      <c r="S83" s="25"/>
      <c r="T83" s="58"/>
      <c r="U83" s="57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83" t="s">
        <v>140</v>
      </c>
      <c r="AU83" s="83" t="s">
        <v>60</v>
      </c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26.55" customHeight="1">
      <c r="A84" s="27"/>
      <c r="B84" s="56"/>
      <c r="C84" s="136" t="s">
        <v>149</v>
      </c>
      <c r="D84" s="136" t="s">
        <v>178</v>
      </c>
      <c r="E84" s="137" t="s">
        <v>1700</v>
      </c>
      <c r="F84" s="137" t="s">
        <v>1540</v>
      </c>
      <c r="G84" s="138" t="s">
        <v>181</v>
      </c>
      <c r="H84" s="139">
        <v>50</v>
      </c>
      <c r="I84" s="140"/>
      <c r="J84" s="141">
        <f>ROUND(I84*H84,2)</f>
        <v>0</v>
      </c>
      <c r="K84" s="146"/>
      <c r="L84" s="143"/>
      <c r="M84" s="144"/>
      <c r="N84" s="145" t="s">
        <v>44</v>
      </c>
      <c r="O84" s="25"/>
      <c r="P84" s="125">
        <f>O84*H84</f>
        <v>0</v>
      </c>
      <c r="Q84" s="125">
        <v>0</v>
      </c>
      <c r="R84" s="125">
        <f>Q84*H84</f>
        <v>0</v>
      </c>
      <c r="S84" s="125">
        <v>0</v>
      </c>
      <c r="T84" s="126">
        <f>S84*H84</f>
        <v>0</v>
      </c>
      <c r="U84" s="57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127" t="s">
        <v>131</v>
      </c>
      <c r="AS84" s="25"/>
      <c r="AT84" s="127" t="s">
        <v>178</v>
      </c>
      <c r="AU84" s="127" t="s">
        <v>60</v>
      </c>
      <c r="AV84" s="25"/>
      <c r="AW84" s="25"/>
      <c r="AX84" s="25"/>
      <c r="AY84" s="83" t="s">
        <v>130</v>
      </c>
      <c r="AZ84" s="25"/>
      <c r="BA84" s="25"/>
      <c r="BB84" s="25"/>
      <c r="BC84" s="25"/>
      <c r="BD84" s="25"/>
      <c r="BE84" s="128">
        <f>IF(N84="základní",J84,0)</f>
        <v>0</v>
      </c>
      <c r="BF84" s="128">
        <f>IF(N84="snížená",J84,0)</f>
        <v>0</v>
      </c>
      <c r="BG84" s="128">
        <f>IF(N84="zákl. přenesená",J84,0)</f>
        <v>0</v>
      </c>
      <c r="BH84" s="128">
        <f>IF(N84="sníž. přenesená",J84,0)</f>
        <v>0</v>
      </c>
      <c r="BI84" s="128">
        <f>IF(N84="nulová",J84,0)</f>
        <v>0</v>
      </c>
      <c r="BJ84" s="83" t="s">
        <v>68</v>
      </c>
      <c r="BK84" s="128">
        <f>ROUND(I84*H84,2)</f>
        <v>0</v>
      </c>
      <c r="BL84" s="83" t="s">
        <v>154</v>
      </c>
      <c r="BM84" s="127" t="s">
        <v>163</v>
      </c>
      <c r="BN84" s="26"/>
    </row>
    <row r="85" spans="1:66" ht="26.55" customHeight="1">
      <c r="A85" s="27"/>
      <c r="B85" s="21"/>
      <c r="C85" s="97"/>
      <c r="D85" s="147" t="s">
        <v>140</v>
      </c>
      <c r="E85" s="97"/>
      <c r="F85" s="148" t="s">
        <v>1578</v>
      </c>
      <c r="G85" s="97"/>
      <c r="H85" s="97"/>
      <c r="I85" s="97"/>
      <c r="J85" s="97"/>
      <c r="K85" s="149"/>
      <c r="L85" s="56"/>
      <c r="M85" s="57"/>
      <c r="N85" s="25"/>
      <c r="O85" s="25"/>
      <c r="P85" s="25"/>
      <c r="Q85" s="25"/>
      <c r="R85" s="25"/>
      <c r="S85" s="25"/>
      <c r="T85" s="58"/>
      <c r="U85" s="57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83" t="s">
        <v>140</v>
      </c>
      <c r="AU85" s="83" t="s">
        <v>60</v>
      </c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26.55" customHeight="1">
      <c r="A86" s="27"/>
      <c r="B86" s="56"/>
      <c r="C86" s="136" t="s">
        <v>154</v>
      </c>
      <c r="D86" s="136" t="s">
        <v>178</v>
      </c>
      <c r="E86" s="137" t="s">
        <v>1686</v>
      </c>
      <c r="F86" s="137" t="s">
        <v>1701</v>
      </c>
      <c r="G86" s="138" t="s">
        <v>178</v>
      </c>
      <c r="H86" s="139">
        <v>1</v>
      </c>
      <c r="I86" s="140"/>
      <c r="J86" s="141">
        <f>ROUND(I86*H86,2)</f>
        <v>0</v>
      </c>
      <c r="K86" s="146"/>
      <c r="L86" s="143"/>
      <c r="M86" s="144"/>
      <c r="N86" s="145" t="s">
        <v>44</v>
      </c>
      <c r="O86" s="25"/>
      <c r="P86" s="125">
        <f>O86*H86</f>
        <v>0</v>
      </c>
      <c r="Q86" s="125">
        <v>0</v>
      </c>
      <c r="R86" s="125">
        <f>Q86*H86</f>
        <v>0</v>
      </c>
      <c r="S86" s="125">
        <v>0</v>
      </c>
      <c r="T86" s="126">
        <f>S86*H86</f>
        <v>0</v>
      </c>
      <c r="U86" s="5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127" t="s">
        <v>131</v>
      </c>
      <c r="AS86" s="25"/>
      <c r="AT86" s="127" t="s">
        <v>178</v>
      </c>
      <c r="AU86" s="127" t="s">
        <v>60</v>
      </c>
      <c r="AV86" s="25"/>
      <c r="AW86" s="25"/>
      <c r="AX86" s="25"/>
      <c r="AY86" s="83" t="s">
        <v>130</v>
      </c>
      <c r="AZ86" s="25"/>
      <c r="BA86" s="25"/>
      <c r="BB86" s="25"/>
      <c r="BC86" s="25"/>
      <c r="BD86" s="25"/>
      <c r="BE86" s="128">
        <f>IF(N86="základní",J86,0)</f>
        <v>0</v>
      </c>
      <c r="BF86" s="128">
        <f>IF(N86="snížená",J86,0)</f>
        <v>0</v>
      </c>
      <c r="BG86" s="128">
        <f>IF(N86="zákl. přenesená",J86,0)</f>
        <v>0</v>
      </c>
      <c r="BH86" s="128">
        <f>IF(N86="sníž. přenesená",J86,0)</f>
        <v>0</v>
      </c>
      <c r="BI86" s="128">
        <f>IF(N86="nulová",J86,0)</f>
        <v>0</v>
      </c>
      <c r="BJ86" s="83" t="s">
        <v>68</v>
      </c>
      <c r="BK86" s="128">
        <f>ROUND(I86*H86,2)</f>
        <v>0</v>
      </c>
      <c r="BL86" s="83" t="s">
        <v>154</v>
      </c>
      <c r="BM86" s="127" t="s">
        <v>131</v>
      </c>
      <c r="BN86" s="26"/>
    </row>
    <row r="87" spans="1:66" ht="26.55" customHeight="1">
      <c r="A87" s="27"/>
      <c r="B87" s="21"/>
      <c r="C87" s="97"/>
      <c r="D87" s="147" t="s">
        <v>140</v>
      </c>
      <c r="E87" s="97"/>
      <c r="F87" s="148" t="s">
        <v>1628</v>
      </c>
      <c r="G87" s="97"/>
      <c r="H87" s="97"/>
      <c r="I87" s="97"/>
      <c r="J87" s="97"/>
      <c r="K87" s="149"/>
      <c r="L87" s="56"/>
      <c r="M87" s="57"/>
      <c r="N87" s="25"/>
      <c r="O87" s="25"/>
      <c r="P87" s="25"/>
      <c r="Q87" s="25"/>
      <c r="R87" s="25"/>
      <c r="S87" s="25"/>
      <c r="T87" s="58"/>
      <c r="U87" s="5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83" t="s">
        <v>140</v>
      </c>
      <c r="AU87" s="83" t="s">
        <v>60</v>
      </c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26.55" customHeight="1">
      <c r="A88" s="27"/>
      <c r="B88" s="56"/>
      <c r="C88" s="136" t="s">
        <v>158</v>
      </c>
      <c r="D88" s="136" t="s">
        <v>178</v>
      </c>
      <c r="E88" s="137" t="s">
        <v>1687</v>
      </c>
      <c r="F88" s="137" t="s">
        <v>1583</v>
      </c>
      <c r="G88" s="138" t="s">
        <v>199</v>
      </c>
      <c r="H88" s="139">
        <v>1</v>
      </c>
      <c r="I88" s="140"/>
      <c r="J88" s="141">
        <f>ROUND(I88*H88,2)</f>
        <v>0</v>
      </c>
      <c r="K88" s="146"/>
      <c r="L88" s="143"/>
      <c r="M88" s="144"/>
      <c r="N88" s="145" t="s">
        <v>44</v>
      </c>
      <c r="O88" s="25"/>
      <c r="P88" s="125">
        <f>O88*H88</f>
        <v>0</v>
      </c>
      <c r="Q88" s="125">
        <v>0</v>
      </c>
      <c r="R88" s="125">
        <f>Q88*H88</f>
        <v>0</v>
      </c>
      <c r="S88" s="125">
        <v>0</v>
      </c>
      <c r="T88" s="126">
        <f>S88*H88</f>
        <v>0</v>
      </c>
      <c r="U88" s="5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127" t="s">
        <v>131</v>
      </c>
      <c r="AS88" s="25"/>
      <c r="AT88" s="127" t="s">
        <v>178</v>
      </c>
      <c r="AU88" s="127" t="s">
        <v>60</v>
      </c>
      <c r="AV88" s="25"/>
      <c r="AW88" s="25"/>
      <c r="AX88" s="25"/>
      <c r="AY88" s="83" t="s">
        <v>130</v>
      </c>
      <c r="AZ88" s="25"/>
      <c r="BA88" s="25"/>
      <c r="BB88" s="25"/>
      <c r="BC88" s="25"/>
      <c r="BD88" s="25"/>
      <c r="BE88" s="128">
        <f>IF(N88="základní",J88,0)</f>
        <v>0</v>
      </c>
      <c r="BF88" s="128">
        <f>IF(N88="snížená",J88,0)</f>
        <v>0</v>
      </c>
      <c r="BG88" s="128">
        <f>IF(N88="zákl. přenesená",J88,0)</f>
        <v>0</v>
      </c>
      <c r="BH88" s="128">
        <f>IF(N88="sníž. přenesená",J88,0)</f>
        <v>0</v>
      </c>
      <c r="BI88" s="128">
        <f>IF(N88="nulová",J88,0)</f>
        <v>0</v>
      </c>
      <c r="BJ88" s="83" t="s">
        <v>68</v>
      </c>
      <c r="BK88" s="128">
        <f>ROUND(I88*H88,2)</f>
        <v>0</v>
      </c>
      <c r="BL88" s="83" t="s">
        <v>154</v>
      </c>
      <c r="BM88" s="127" t="s">
        <v>184</v>
      </c>
      <c r="BN88" s="26"/>
    </row>
    <row r="89" spans="1:66" ht="26.55" customHeight="1">
      <c r="A89" s="27"/>
      <c r="B89" s="21"/>
      <c r="C89" s="97"/>
      <c r="D89" s="147" t="s">
        <v>140</v>
      </c>
      <c r="E89" s="97"/>
      <c r="F89" s="148" t="s">
        <v>1584</v>
      </c>
      <c r="G89" s="97"/>
      <c r="H89" s="97"/>
      <c r="I89" s="97"/>
      <c r="J89" s="97"/>
      <c r="K89" s="149"/>
      <c r="L89" s="56"/>
      <c r="M89" s="57"/>
      <c r="N89" s="25"/>
      <c r="O89" s="25"/>
      <c r="P89" s="25"/>
      <c r="Q89" s="25"/>
      <c r="R89" s="25"/>
      <c r="S89" s="25"/>
      <c r="T89" s="58"/>
      <c r="U89" s="5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83" t="s">
        <v>140</v>
      </c>
      <c r="AU89" s="83" t="s">
        <v>60</v>
      </c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26.55" customHeight="1">
      <c r="A90" s="27"/>
      <c r="B90" s="56"/>
      <c r="C90" s="136" t="s">
        <v>163</v>
      </c>
      <c r="D90" s="136" t="s">
        <v>178</v>
      </c>
      <c r="E90" s="137" t="s">
        <v>1651</v>
      </c>
      <c r="F90" s="137" t="s">
        <v>1537</v>
      </c>
      <c r="G90" s="138" t="s">
        <v>199</v>
      </c>
      <c r="H90" s="139">
        <v>1</v>
      </c>
      <c r="I90" s="140"/>
      <c r="J90" s="141">
        <f>ROUND(I90*H90,2)</f>
        <v>0</v>
      </c>
      <c r="K90" s="146"/>
      <c r="L90" s="143"/>
      <c r="M90" s="144"/>
      <c r="N90" s="145" t="s">
        <v>44</v>
      </c>
      <c r="O90" s="25"/>
      <c r="P90" s="125">
        <f>O90*H90</f>
        <v>0</v>
      </c>
      <c r="Q90" s="125">
        <v>0</v>
      </c>
      <c r="R90" s="125">
        <f>Q90*H90</f>
        <v>0</v>
      </c>
      <c r="S90" s="125">
        <v>0</v>
      </c>
      <c r="T90" s="126">
        <f>S90*H90</f>
        <v>0</v>
      </c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127" t="s">
        <v>131</v>
      </c>
      <c r="AS90" s="25"/>
      <c r="AT90" s="127" t="s">
        <v>178</v>
      </c>
      <c r="AU90" s="127" t="s">
        <v>60</v>
      </c>
      <c r="AV90" s="25"/>
      <c r="AW90" s="25"/>
      <c r="AX90" s="25"/>
      <c r="AY90" s="83" t="s">
        <v>130</v>
      </c>
      <c r="AZ90" s="25"/>
      <c r="BA90" s="25"/>
      <c r="BB90" s="25"/>
      <c r="BC90" s="25"/>
      <c r="BD90" s="25"/>
      <c r="BE90" s="128">
        <f>IF(N90="základní",J90,0)</f>
        <v>0</v>
      </c>
      <c r="BF90" s="128">
        <f>IF(N90="snížená",J90,0)</f>
        <v>0</v>
      </c>
      <c r="BG90" s="128">
        <f>IF(N90="zákl. přenesená",J90,0)</f>
        <v>0</v>
      </c>
      <c r="BH90" s="128">
        <f>IF(N90="sníž. přenesená",J90,0)</f>
        <v>0</v>
      </c>
      <c r="BI90" s="128">
        <f>IF(N90="nulová",J90,0)</f>
        <v>0</v>
      </c>
      <c r="BJ90" s="83" t="s">
        <v>68</v>
      </c>
      <c r="BK90" s="128">
        <f>ROUND(I90*H90,2)</f>
        <v>0</v>
      </c>
      <c r="BL90" s="83" t="s">
        <v>154</v>
      </c>
      <c r="BM90" s="127" t="s">
        <v>192</v>
      </c>
      <c r="BN90" s="26"/>
    </row>
    <row r="91" spans="1:66" ht="26.55" customHeight="1">
      <c r="A91" s="27"/>
      <c r="B91" s="21"/>
      <c r="C91" s="97"/>
      <c r="D91" s="147" t="s">
        <v>140</v>
      </c>
      <c r="E91" s="97"/>
      <c r="F91" s="148" t="s">
        <v>1702</v>
      </c>
      <c r="G91" s="97"/>
      <c r="H91" s="97"/>
      <c r="I91" s="97"/>
      <c r="J91" s="97"/>
      <c r="K91" s="149"/>
      <c r="L91" s="56"/>
      <c r="M91" s="57"/>
      <c r="N91" s="25"/>
      <c r="O91" s="25"/>
      <c r="P91" s="25"/>
      <c r="Q91" s="25"/>
      <c r="R91" s="25"/>
      <c r="S91" s="25"/>
      <c r="T91" s="58"/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83" t="s">
        <v>140</v>
      </c>
      <c r="AU91" s="83" t="s">
        <v>60</v>
      </c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26.55" customHeight="1">
      <c r="A92" s="27"/>
      <c r="B92" s="56"/>
      <c r="C92" s="136" t="s">
        <v>168</v>
      </c>
      <c r="D92" s="136" t="s">
        <v>178</v>
      </c>
      <c r="E92" s="137" t="s">
        <v>1536</v>
      </c>
      <c r="F92" s="137" t="s">
        <v>1537</v>
      </c>
      <c r="G92" s="138" t="s">
        <v>199</v>
      </c>
      <c r="H92" s="139">
        <v>1</v>
      </c>
      <c r="I92" s="140"/>
      <c r="J92" s="141">
        <f>ROUND(I92*H92,2)</f>
        <v>0</v>
      </c>
      <c r="K92" s="146"/>
      <c r="L92" s="143"/>
      <c r="M92" s="144"/>
      <c r="N92" s="145" t="s">
        <v>44</v>
      </c>
      <c r="O92" s="25"/>
      <c r="P92" s="125">
        <f>O92*H92</f>
        <v>0</v>
      </c>
      <c r="Q92" s="125">
        <v>0</v>
      </c>
      <c r="R92" s="125">
        <f>Q92*H92</f>
        <v>0</v>
      </c>
      <c r="S92" s="125">
        <v>0</v>
      </c>
      <c r="T92" s="126">
        <f>S92*H92</f>
        <v>0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127" t="s">
        <v>131</v>
      </c>
      <c r="AS92" s="25"/>
      <c r="AT92" s="127" t="s">
        <v>178</v>
      </c>
      <c r="AU92" s="127" t="s">
        <v>60</v>
      </c>
      <c r="AV92" s="25"/>
      <c r="AW92" s="25"/>
      <c r="AX92" s="25"/>
      <c r="AY92" s="83" t="s">
        <v>130</v>
      </c>
      <c r="AZ92" s="25"/>
      <c r="BA92" s="25"/>
      <c r="BB92" s="25"/>
      <c r="BC92" s="25"/>
      <c r="BD92" s="25"/>
      <c r="BE92" s="128">
        <f>IF(N92="základní",J92,0)</f>
        <v>0</v>
      </c>
      <c r="BF92" s="128">
        <f>IF(N92="snížená",J92,0)</f>
        <v>0</v>
      </c>
      <c r="BG92" s="128">
        <f>IF(N92="zákl. přenesená",J92,0)</f>
        <v>0</v>
      </c>
      <c r="BH92" s="128">
        <f>IF(N92="sníž. přenesená",J92,0)</f>
        <v>0</v>
      </c>
      <c r="BI92" s="128">
        <f>IF(N92="nulová",J92,0)</f>
        <v>0</v>
      </c>
      <c r="BJ92" s="83" t="s">
        <v>68</v>
      </c>
      <c r="BK92" s="128">
        <f>ROUND(I92*H92,2)</f>
        <v>0</v>
      </c>
      <c r="BL92" s="83" t="s">
        <v>154</v>
      </c>
      <c r="BM92" s="127" t="s">
        <v>202</v>
      </c>
      <c r="BN92" s="26"/>
    </row>
    <row r="93" spans="1:66" ht="26.55" customHeight="1">
      <c r="A93" s="27"/>
      <c r="B93" s="21"/>
      <c r="C93" s="97"/>
      <c r="D93" s="147" t="s">
        <v>140</v>
      </c>
      <c r="E93" s="97"/>
      <c r="F93" s="148" t="s">
        <v>1703</v>
      </c>
      <c r="G93" s="97"/>
      <c r="H93" s="97"/>
      <c r="I93" s="97"/>
      <c r="J93" s="97"/>
      <c r="K93" s="149"/>
      <c r="L93" s="56"/>
      <c r="M93" s="57"/>
      <c r="N93" s="25"/>
      <c r="O93" s="25"/>
      <c r="P93" s="25"/>
      <c r="Q93" s="25"/>
      <c r="R93" s="25"/>
      <c r="S93" s="25"/>
      <c r="T93" s="58"/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83" t="s">
        <v>140</v>
      </c>
      <c r="AU93" s="83" t="s">
        <v>60</v>
      </c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26.55" customHeight="1">
      <c r="A94" s="27"/>
      <c r="B94" s="56"/>
      <c r="C94" s="136" t="s">
        <v>131</v>
      </c>
      <c r="D94" s="136" t="s">
        <v>178</v>
      </c>
      <c r="E94" s="137" t="s">
        <v>1704</v>
      </c>
      <c r="F94" s="137" t="s">
        <v>1654</v>
      </c>
      <c r="G94" s="138" t="s">
        <v>199</v>
      </c>
      <c r="H94" s="139">
        <v>1</v>
      </c>
      <c r="I94" s="140"/>
      <c r="J94" s="141">
        <f>ROUND(I94*H94,2)</f>
        <v>0</v>
      </c>
      <c r="K94" s="146"/>
      <c r="L94" s="143"/>
      <c r="M94" s="144"/>
      <c r="N94" s="145" t="s">
        <v>44</v>
      </c>
      <c r="O94" s="25"/>
      <c r="P94" s="125">
        <f>O94*H94</f>
        <v>0</v>
      </c>
      <c r="Q94" s="125">
        <v>0</v>
      </c>
      <c r="R94" s="125">
        <f>Q94*H94</f>
        <v>0</v>
      </c>
      <c r="S94" s="125">
        <v>0</v>
      </c>
      <c r="T94" s="126">
        <f>S94*H94</f>
        <v>0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127" t="s">
        <v>131</v>
      </c>
      <c r="AS94" s="25"/>
      <c r="AT94" s="127" t="s">
        <v>178</v>
      </c>
      <c r="AU94" s="127" t="s">
        <v>60</v>
      </c>
      <c r="AV94" s="25"/>
      <c r="AW94" s="25"/>
      <c r="AX94" s="25"/>
      <c r="AY94" s="83" t="s">
        <v>130</v>
      </c>
      <c r="AZ94" s="25"/>
      <c r="BA94" s="25"/>
      <c r="BB94" s="25"/>
      <c r="BC94" s="25"/>
      <c r="BD94" s="25"/>
      <c r="BE94" s="128">
        <f>IF(N94="základní",J94,0)</f>
        <v>0</v>
      </c>
      <c r="BF94" s="128">
        <f>IF(N94="snížená",J94,0)</f>
        <v>0</v>
      </c>
      <c r="BG94" s="128">
        <f>IF(N94="zákl. přenesená",J94,0)</f>
        <v>0</v>
      </c>
      <c r="BH94" s="128">
        <f>IF(N94="sníž. přenesená",J94,0)</f>
        <v>0</v>
      </c>
      <c r="BI94" s="128">
        <f>IF(N94="nulová",J94,0)</f>
        <v>0</v>
      </c>
      <c r="BJ94" s="83" t="s">
        <v>68</v>
      </c>
      <c r="BK94" s="128">
        <f>ROUND(I94*H94,2)</f>
        <v>0</v>
      </c>
      <c r="BL94" s="83" t="s">
        <v>154</v>
      </c>
      <c r="BM94" s="127" t="s">
        <v>172</v>
      </c>
      <c r="BN94" s="26"/>
    </row>
    <row r="95" spans="1:66" ht="26.55" customHeight="1">
      <c r="A95" s="27"/>
      <c r="B95" s="21"/>
      <c r="C95" s="97"/>
      <c r="D95" s="147" t="s">
        <v>140</v>
      </c>
      <c r="E95" s="97"/>
      <c r="F95" s="148" t="s">
        <v>1705</v>
      </c>
      <c r="G95" s="97"/>
      <c r="H95" s="97"/>
      <c r="I95" s="97"/>
      <c r="J95" s="97"/>
      <c r="K95" s="149"/>
      <c r="L95" s="56"/>
      <c r="M95" s="57"/>
      <c r="N95" s="25"/>
      <c r="O95" s="25"/>
      <c r="P95" s="25"/>
      <c r="Q95" s="25"/>
      <c r="R95" s="25"/>
      <c r="S95" s="25"/>
      <c r="T95" s="58"/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83" t="s">
        <v>140</v>
      </c>
      <c r="AU95" s="83" t="s">
        <v>60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6"/>
    </row>
    <row r="96" spans="1:66" ht="26.55" customHeight="1">
      <c r="A96" s="27"/>
      <c r="B96" s="56"/>
      <c r="C96" s="136" t="s">
        <v>177</v>
      </c>
      <c r="D96" s="136" t="s">
        <v>178</v>
      </c>
      <c r="E96" s="137" t="s">
        <v>1706</v>
      </c>
      <c r="F96" s="137" t="s">
        <v>1707</v>
      </c>
      <c r="G96" s="138" t="s">
        <v>199</v>
      </c>
      <c r="H96" s="139">
        <v>1</v>
      </c>
      <c r="I96" s="140"/>
      <c r="J96" s="141">
        <f>ROUND(I96*H96,2)</f>
        <v>0</v>
      </c>
      <c r="K96" s="146"/>
      <c r="L96" s="143"/>
      <c r="M96" s="144"/>
      <c r="N96" s="145" t="s">
        <v>44</v>
      </c>
      <c r="O96" s="25"/>
      <c r="P96" s="125">
        <f>O96*H96</f>
        <v>0</v>
      </c>
      <c r="Q96" s="125">
        <v>0</v>
      </c>
      <c r="R96" s="125">
        <f>Q96*H96</f>
        <v>0</v>
      </c>
      <c r="S96" s="125">
        <v>0</v>
      </c>
      <c r="T96" s="126">
        <f>S96*H96</f>
        <v>0</v>
      </c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127" t="s">
        <v>131</v>
      </c>
      <c r="AS96" s="25"/>
      <c r="AT96" s="127" t="s">
        <v>178</v>
      </c>
      <c r="AU96" s="127" t="s">
        <v>60</v>
      </c>
      <c r="AV96" s="25"/>
      <c r="AW96" s="25"/>
      <c r="AX96" s="25"/>
      <c r="AY96" s="83" t="s">
        <v>130</v>
      </c>
      <c r="AZ96" s="25"/>
      <c r="BA96" s="25"/>
      <c r="BB96" s="25"/>
      <c r="BC96" s="25"/>
      <c r="BD96" s="25"/>
      <c r="BE96" s="128">
        <f>IF(N96="základní",J96,0)</f>
        <v>0</v>
      </c>
      <c r="BF96" s="128">
        <f>IF(N96="snížená",J96,0)</f>
        <v>0</v>
      </c>
      <c r="BG96" s="128">
        <f>IF(N96="zákl. přenesená",J96,0)</f>
        <v>0</v>
      </c>
      <c r="BH96" s="128">
        <f>IF(N96="sníž. přenesená",J96,0)</f>
        <v>0</v>
      </c>
      <c r="BI96" s="128">
        <f>IF(N96="nulová",J96,0)</f>
        <v>0</v>
      </c>
      <c r="BJ96" s="83" t="s">
        <v>68</v>
      </c>
      <c r="BK96" s="128">
        <f>ROUND(I96*H96,2)</f>
        <v>0</v>
      </c>
      <c r="BL96" s="83" t="s">
        <v>154</v>
      </c>
      <c r="BM96" s="127" t="s">
        <v>216</v>
      </c>
      <c r="BN96" s="26"/>
    </row>
    <row r="97" spans="1:66" ht="26.55" customHeight="1">
      <c r="A97" s="27"/>
      <c r="B97" s="21"/>
      <c r="C97" s="97"/>
      <c r="D97" s="147" t="s">
        <v>140</v>
      </c>
      <c r="E97" s="97"/>
      <c r="F97" s="148" t="s">
        <v>1708</v>
      </c>
      <c r="G97" s="97"/>
      <c r="H97" s="97"/>
      <c r="I97" s="97"/>
      <c r="J97" s="97"/>
      <c r="K97" s="149"/>
      <c r="L97" s="56"/>
      <c r="M97" s="57"/>
      <c r="N97" s="25"/>
      <c r="O97" s="25"/>
      <c r="P97" s="25"/>
      <c r="Q97" s="25"/>
      <c r="R97" s="25"/>
      <c r="S97" s="25"/>
      <c r="T97" s="58"/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25"/>
      <c r="AS97" s="25"/>
      <c r="AT97" s="83" t="s">
        <v>140</v>
      </c>
      <c r="AU97" s="83" t="s">
        <v>60</v>
      </c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6"/>
    </row>
    <row r="98" spans="1:66" ht="26.55" customHeight="1">
      <c r="A98" s="27"/>
      <c r="B98" s="56"/>
      <c r="C98" s="136" t="s">
        <v>184</v>
      </c>
      <c r="D98" s="136" t="s">
        <v>178</v>
      </c>
      <c r="E98" s="137" t="s">
        <v>1709</v>
      </c>
      <c r="F98" s="137" t="s">
        <v>1710</v>
      </c>
      <c r="G98" s="138" t="s">
        <v>199</v>
      </c>
      <c r="H98" s="139">
        <v>1</v>
      </c>
      <c r="I98" s="140"/>
      <c r="J98" s="141">
        <f>ROUND(I98*H98,2)</f>
        <v>0</v>
      </c>
      <c r="K98" s="146"/>
      <c r="L98" s="143"/>
      <c r="M98" s="144"/>
      <c r="N98" s="145" t="s">
        <v>44</v>
      </c>
      <c r="O98" s="25"/>
      <c r="P98" s="125">
        <f>O98*H98</f>
        <v>0</v>
      </c>
      <c r="Q98" s="125">
        <v>0</v>
      </c>
      <c r="R98" s="125">
        <f>Q98*H98</f>
        <v>0</v>
      </c>
      <c r="S98" s="125">
        <v>0</v>
      </c>
      <c r="T98" s="126">
        <f>S98*H98</f>
        <v>0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131</v>
      </c>
      <c r="AS98" s="25"/>
      <c r="AT98" s="127" t="s">
        <v>178</v>
      </c>
      <c r="AU98" s="127" t="s">
        <v>60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154</v>
      </c>
      <c r="BM98" s="127" t="s">
        <v>224</v>
      </c>
      <c r="BN98" s="26"/>
    </row>
    <row r="99" spans="1:66" ht="26.55" customHeight="1">
      <c r="A99" s="27"/>
      <c r="B99" s="21"/>
      <c r="C99" s="97"/>
      <c r="D99" s="147" t="s">
        <v>140</v>
      </c>
      <c r="E99" s="97"/>
      <c r="F99" s="148" t="s">
        <v>1711</v>
      </c>
      <c r="G99" s="97"/>
      <c r="H99" s="97"/>
      <c r="I99" s="97"/>
      <c r="J99" s="97"/>
      <c r="K99" s="149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140</v>
      </c>
      <c r="AU99" s="83" t="s">
        <v>60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6.55" customHeight="1">
      <c r="A100" s="27"/>
      <c r="B100" s="56"/>
      <c r="C100" s="136" t="s">
        <v>188</v>
      </c>
      <c r="D100" s="136" t="s">
        <v>178</v>
      </c>
      <c r="E100" s="137" t="s">
        <v>1712</v>
      </c>
      <c r="F100" s="137" t="s">
        <v>1586</v>
      </c>
      <c r="G100" s="138" t="s">
        <v>199</v>
      </c>
      <c r="H100" s="139">
        <v>1</v>
      </c>
      <c r="I100" s="140"/>
      <c r="J100" s="141">
        <f>ROUND(I100*H100,2)</f>
        <v>0</v>
      </c>
      <c r="K100" s="146"/>
      <c r="L100" s="143"/>
      <c r="M100" s="144"/>
      <c r="N100" s="145" t="s">
        <v>44</v>
      </c>
      <c r="O100" s="25"/>
      <c r="P100" s="125">
        <f>O100*H100</f>
        <v>0</v>
      </c>
      <c r="Q100" s="125">
        <v>0</v>
      </c>
      <c r="R100" s="125">
        <f>Q100*H100</f>
        <v>0</v>
      </c>
      <c r="S100" s="125">
        <v>0</v>
      </c>
      <c r="T100" s="126">
        <f>S100*H100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7" t="s">
        <v>131</v>
      </c>
      <c r="AS100" s="25"/>
      <c r="AT100" s="127" t="s">
        <v>178</v>
      </c>
      <c r="AU100" s="127" t="s">
        <v>60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128">
        <f>IF(N100="základní",J100,0)</f>
        <v>0</v>
      </c>
      <c r="BF100" s="128">
        <f>IF(N100="snížená",J100,0)</f>
        <v>0</v>
      </c>
      <c r="BG100" s="128">
        <f>IF(N100="zákl. přenesená",J100,0)</f>
        <v>0</v>
      </c>
      <c r="BH100" s="128">
        <f>IF(N100="sníž. přenesená",J100,0)</f>
        <v>0</v>
      </c>
      <c r="BI100" s="128">
        <f>IF(N100="nulová",J100,0)</f>
        <v>0</v>
      </c>
      <c r="BJ100" s="83" t="s">
        <v>68</v>
      </c>
      <c r="BK100" s="128">
        <f>ROUND(I100*H100,2)</f>
        <v>0</v>
      </c>
      <c r="BL100" s="83" t="s">
        <v>154</v>
      </c>
      <c r="BM100" s="127" t="s">
        <v>231</v>
      </c>
      <c r="BN100" s="26"/>
    </row>
    <row r="101" spans="1:66" ht="26.55" customHeight="1">
      <c r="A101" s="27"/>
      <c r="B101" s="21"/>
      <c r="C101" s="97"/>
      <c r="D101" s="147" t="s">
        <v>140</v>
      </c>
      <c r="E101" s="97"/>
      <c r="F101" s="148" t="s">
        <v>1587</v>
      </c>
      <c r="G101" s="97"/>
      <c r="H101" s="97"/>
      <c r="I101" s="97"/>
      <c r="J101" s="97"/>
      <c r="K101" s="149"/>
      <c r="L101" s="56"/>
      <c r="M101" s="57"/>
      <c r="N101" s="25"/>
      <c r="O101" s="25"/>
      <c r="P101" s="25"/>
      <c r="Q101" s="25"/>
      <c r="R101" s="25"/>
      <c r="S101" s="25"/>
      <c r="T101" s="58"/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25"/>
      <c r="AS101" s="25"/>
      <c r="AT101" s="83" t="s">
        <v>140</v>
      </c>
      <c r="AU101" s="83" t="s">
        <v>60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6"/>
    </row>
    <row r="102" spans="1:66" ht="26.55" customHeight="1">
      <c r="A102" s="27"/>
      <c r="B102" s="56"/>
      <c r="C102" s="136" t="s">
        <v>192</v>
      </c>
      <c r="D102" s="136" t="s">
        <v>178</v>
      </c>
      <c r="E102" s="137" t="s">
        <v>1713</v>
      </c>
      <c r="F102" s="137" t="s">
        <v>1714</v>
      </c>
      <c r="G102" s="138" t="s">
        <v>199</v>
      </c>
      <c r="H102" s="139">
        <v>1</v>
      </c>
      <c r="I102" s="140"/>
      <c r="J102" s="141">
        <f>ROUND(I102*H102,2)</f>
        <v>0</v>
      </c>
      <c r="K102" s="146"/>
      <c r="L102" s="143"/>
      <c r="M102" s="144"/>
      <c r="N102" s="145" t="s">
        <v>44</v>
      </c>
      <c r="O102" s="25"/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131</v>
      </c>
      <c r="AS102" s="25"/>
      <c r="AT102" s="127" t="s">
        <v>178</v>
      </c>
      <c r="AU102" s="127" t="s">
        <v>60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83" t="s">
        <v>68</v>
      </c>
      <c r="BK102" s="128">
        <f>ROUND(I102*H102,2)</f>
        <v>0</v>
      </c>
      <c r="BL102" s="83" t="s">
        <v>154</v>
      </c>
      <c r="BM102" s="127" t="s">
        <v>241</v>
      </c>
      <c r="BN102" s="26"/>
    </row>
    <row r="103" spans="1:66" ht="26.55" customHeight="1">
      <c r="A103" s="27"/>
      <c r="B103" s="56"/>
      <c r="C103" s="136" t="s">
        <v>196</v>
      </c>
      <c r="D103" s="136" t="s">
        <v>178</v>
      </c>
      <c r="E103" s="137" t="s">
        <v>1715</v>
      </c>
      <c r="F103" s="137" t="s">
        <v>1558</v>
      </c>
      <c r="G103" s="138" t="s">
        <v>234</v>
      </c>
      <c r="H103" s="139">
        <v>1</v>
      </c>
      <c r="I103" s="140"/>
      <c r="J103" s="141">
        <f>ROUND(I103*H103,2)</f>
        <v>0</v>
      </c>
      <c r="K103" s="146"/>
      <c r="L103" s="143"/>
      <c r="M103" s="144"/>
      <c r="N103" s="145" t="s">
        <v>44</v>
      </c>
      <c r="O103" s="25"/>
      <c r="P103" s="125">
        <f>O103*H103</f>
        <v>0</v>
      </c>
      <c r="Q103" s="125">
        <v>0</v>
      </c>
      <c r="R103" s="125">
        <f>Q103*H103</f>
        <v>0</v>
      </c>
      <c r="S103" s="125">
        <v>0</v>
      </c>
      <c r="T103" s="126">
        <f>S103*H103</f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131</v>
      </c>
      <c r="AS103" s="25"/>
      <c r="AT103" s="127" t="s">
        <v>178</v>
      </c>
      <c r="AU103" s="127" t="s">
        <v>60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>IF(N103="základní",J103,0)</f>
        <v>0</v>
      </c>
      <c r="BF103" s="128">
        <f>IF(N103="snížená",J103,0)</f>
        <v>0</v>
      </c>
      <c r="BG103" s="128">
        <f>IF(N103="zákl. přenesená",J103,0)</f>
        <v>0</v>
      </c>
      <c r="BH103" s="128">
        <f>IF(N103="sníž. přenesená",J103,0)</f>
        <v>0</v>
      </c>
      <c r="BI103" s="128">
        <f>IF(N103="nulová",J103,0)</f>
        <v>0</v>
      </c>
      <c r="BJ103" s="83" t="s">
        <v>68</v>
      </c>
      <c r="BK103" s="128">
        <f>ROUND(I103*H103,2)</f>
        <v>0</v>
      </c>
      <c r="BL103" s="83" t="s">
        <v>154</v>
      </c>
      <c r="BM103" s="127" t="s">
        <v>251</v>
      </c>
      <c r="BN103" s="26"/>
    </row>
    <row r="104" spans="1:66" ht="26.55" customHeight="1">
      <c r="A104" s="27"/>
      <c r="B104" s="21"/>
      <c r="C104" s="97"/>
      <c r="D104" s="147" t="s">
        <v>140</v>
      </c>
      <c r="E104" s="97"/>
      <c r="F104" s="148" t="s">
        <v>1716</v>
      </c>
      <c r="G104" s="97"/>
      <c r="H104" s="97"/>
      <c r="I104" s="97"/>
      <c r="J104" s="97"/>
      <c r="K104" s="149"/>
      <c r="L104" s="56"/>
      <c r="M104" s="57"/>
      <c r="N104" s="25"/>
      <c r="O104" s="25"/>
      <c r="P104" s="25"/>
      <c r="Q104" s="25"/>
      <c r="R104" s="25"/>
      <c r="S104" s="25"/>
      <c r="T104" s="58"/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25"/>
      <c r="AS104" s="25"/>
      <c r="AT104" s="83" t="s">
        <v>140</v>
      </c>
      <c r="AU104" s="83" t="s">
        <v>60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</row>
    <row r="105" spans="1:66" ht="26.55" customHeight="1">
      <c r="A105" s="27"/>
      <c r="B105" s="56"/>
      <c r="C105" s="116" t="s">
        <v>202</v>
      </c>
      <c r="D105" s="116" t="s">
        <v>133</v>
      </c>
      <c r="E105" s="117" t="s">
        <v>1717</v>
      </c>
      <c r="F105" s="117" t="s">
        <v>1718</v>
      </c>
      <c r="G105" s="118" t="s">
        <v>234</v>
      </c>
      <c r="H105" s="119">
        <v>1</v>
      </c>
      <c r="I105" s="120"/>
      <c r="J105" s="121">
        <f>ROUND(I105*H105,2)</f>
        <v>0</v>
      </c>
      <c r="K105" s="135"/>
      <c r="L105" s="56"/>
      <c r="M105" s="123"/>
      <c r="N105" s="124" t="s">
        <v>44</v>
      </c>
      <c r="O105" s="25"/>
      <c r="P105" s="125">
        <f>O105*H105</f>
        <v>0</v>
      </c>
      <c r="Q105" s="125">
        <v>0</v>
      </c>
      <c r="R105" s="125">
        <f>Q105*H105</f>
        <v>0</v>
      </c>
      <c r="S105" s="125">
        <v>0</v>
      </c>
      <c r="T105" s="126">
        <f>S105*H105</f>
        <v>0</v>
      </c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127" t="s">
        <v>154</v>
      </c>
      <c r="AS105" s="25"/>
      <c r="AT105" s="127" t="s">
        <v>133</v>
      </c>
      <c r="AU105" s="127" t="s">
        <v>60</v>
      </c>
      <c r="AV105" s="25"/>
      <c r="AW105" s="25"/>
      <c r="AX105" s="25"/>
      <c r="AY105" s="83" t="s">
        <v>130</v>
      </c>
      <c r="AZ105" s="25"/>
      <c r="BA105" s="25"/>
      <c r="BB105" s="25"/>
      <c r="BC105" s="25"/>
      <c r="BD105" s="25"/>
      <c r="BE105" s="128">
        <f>IF(N105="základní",J105,0)</f>
        <v>0</v>
      </c>
      <c r="BF105" s="128">
        <f>IF(N105="snížená",J105,0)</f>
        <v>0</v>
      </c>
      <c r="BG105" s="128">
        <f>IF(N105="zákl. přenesená",J105,0)</f>
        <v>0</v>
      </c>
      <c r="BH105" s="128">
        <f>IF(N105="sníž. přenesená",J105,0)</f>
        <v>0</v>
      </c>
      <c r="BI105" s="128">
        <f>IF(N105="nulová",J105,0)</f>
        <v>0</v>
      </c>
      <c r="BJ105" s="83" t="s">
        <v>68</v>
      </c>
      <c r="BK105" s="128">
        <f>ROUND(I105*H105,2)</f>
        <v>0</v>
      </c>
      <c r="BL105" s="83" t="s">
        <v>154</v>
      </c>
      <c r="BM105" s="127" t="s">
        <v>261</v>
      </c>
      <c r="BN105" s="26"/>
    </row>
    <row r="106" spans="1:66" ht="26.55" customHeight="1">
      <c r="A106" s="27"/>
      <c r="B106" s="21"/>
      <c r="C106" s="97"/>
      <c r="D106" s="147" t="s">
        <v>140</v>
      </c>
      <c r="E106" s="97"/>
      <c r="F106" s="148" t="s">
        <v>1719</v>
      </c>
      <c r="G106" s="97"/>
      <c r="H106" s="97"/>
      <c r="I106" s="97"/>
      <c r="J106" s="97"/>
      <c r="K106" s="149"/>
      <c r="L106" s="56"/>
      <c r="M106" s="57"/>
      <c r="N106" s="25"/>
      <c r="O106" s="25"/>
      <c r="P106" s="25"/>
      <c r="Q106" s="25"/>
      <c r="R106" s="25"/>
      <c r="S106" s="25"/>
      <c r="T106" s="58"/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25"/>
      <c r="AS106" s="25"/>
      <c r="AT106" s="83" t="s">
        <v>140</v>
      </c>
      <c r="AU106" s="83" t="s">
        <v>60</v>
      </c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</row>
    <row r="107" spans="1:66" ht="26.55" customHeight="1">
      <c r="A107" s="27"/>
      <c r="B107" s="56"/>
      <c r="C107" s="116" t="s">
        <v>8</v>
      </c>
      <c r="D107" s="116" t="s">
        <v>133</v>
      </c>
      <c r="E107" s="117" t="s">
        <v>1720</v>
      </c>
      <c r="F107" s="117" t="s">
        <v>1613</v>
      </c>
      <c r="G107" s="118" t="s">
        <v>359</v>
      </c>
      <c r="H107" s="119">
        <v>8</v>
      </c>
      <c r="I107" s="120"/>
      <c r="J107" s="121">
        <f>ROUND(I107*H107,2)</f>
        <v>0</v>
      </c>
      <c r="K107" s="135"/>
      <c r="L107" s="56"/>
      <c r="M107" s="123"/>
      <c r="N107" s="124" t="s">
        <v>44</v>
      </c>
      <c r="O107" s="25"/>
      <c r="P107" s="125">
        <f>O107*H107</f>
        <v>0</v>
      </c>
      <c r="Q107" s="125">
        <v>0</v>
      </c>
      <c r="R107" s="125">
        <f>Q107*H107</f>
        <v>0</v>
      </c>
      <c r="S107" s="125">
        <v>0</v>
      </c>
      <c r="T107" s="126">
        <f>S107*H107</f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154</v>
      </c>
      <c r="AS107" s="25"/>
      <c r="AT107" s="127" t="s">
        <v>133</v>
      </c>
      <c r="AU107" s="127" t="s">
        <v>60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>IF(N107="základní",J107,0)</f>
        <v>0</v>
      </c>
      <c r="BF107" s="128">
        <f>IF(N107="snížená",J107,0)</f>
        <v>0</v>
      </c>
      <c r="BG107" s="128">
        <f>IF(N107="zákl. přenesená",J107,0)</f>
        <v>0</v>
      </c>
      <c r="BH107" s="128">
        <f>IF(N107="sníž. přenesená",J107,0)</f>
        <v>0</v>
      </c>
      <c r="BI107" s="128">
        <f>IF(N107="nulová",J107,0)</f>
        <v>0</v>
      </c>
      <c r="BJ107" s="83" t="s">
        <v>68</v>
      </c>
      <c r="BK107" s="128">
        <f>ROUND(I107*H107,2)</f>
        <v>0</v>
      </c>
      <c r="BL107" s="83" t="s">
        <v>154</v>
      </c>
      <c r="BM107" s="127" t="s">
        <v>269</v>
      </c>
      <c r="BN107" s="26"/>
    </row>
    <row r="108" spans="1:66" ht="26.55" customHeight="1">
      <c r="A108" s="27"/>
      <c r="B108" s="56"/>
      <c r="C108" s="116" t="s">
        <v>172</v>
      </c>
      <c r="D108" s="116" t="s">
        <v>133</v>
      </c>
      <c r="E108" s="117" t="s">
        <v>1721</v>
      </c>
      <c r="F108" s="117" t="s">
        <v>1562</v>
      </c>
      <c r="G108" s="118" t="s">
        <v>234</v>
      </c>
      <c r="H108" s="119">
        <v>1</v>
      </c>
      <c r="I108" s="120"/>
      <c r="J108" s="121">
        <f>ROUND(I108*H108,2)</f>
        <v>0</v>
      </c>
      <c r="K108" s="135"/>
      <c r="L108" s="56"/>
      <c r="M108" s="123"/>
      <c r="N108" s="124" t="s">
        <v>44</v>
      </c>
      <c r="O108" s="25"/>
      <c r="P108" s="125">
        <f>O108*H108</f>
        <v>0</v>
      </c>
      <c r="Q108" s="125">
        <v>0</v>
      </c>
      <c r="R108" s="125">
        <f>Q108*H108</f>
        <v>0</v>
      </c>
      <c r="S108" s="125">
        <v>0</v>
      </c>
      <c r="T108" s="126">
        <f>S108*H108</f>
        <v>0</v>
      </c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127" t="s">
        <v>154</v>
      </c>
      <c r="AS108" s="25"/>
      <c r="AT108" s="127" t="s">
        <v>133</v>
      </c>
      <c r="AU108" s="127" t="s">
        <v>60</v>
      </c>
      <c r="AV108" s="25"/>
      <c r="AW108" s="25"/>
      <c r="AX108" s="25"/>
      <c r="AY108" s="83" t="s">
        <v>130</v>
      </c>
      <c r="AZ108" s="25"/>
      <c r="BA108" s="25"/>
      <c r="BB108" s="25"/>
      <c r="BC108" s="25"/>
      <c r="BD108" s="25"/>
      <c r="BE108" s="128">
        <f>IF(N108="základní",J108,0)</f>
        <v>0</v>
      </c>
      <c r="BF108" s="128">
        <f>IF(N108="snížená",J108,0)</f>
        <v>0</v>
      </c>
      <c r="BG108" s="128">
        <f>IF(N108="zákl. přenesená",J108,0)</f>
        <v>0</v>
      </c>
      <c r="BH108" s="128">
        <f>IF(N108="sníž. přenesená",J108,0)</f>
        <v>0</v>
      </c>
      <c r="BI108" s="128">
        <f>IF(N108="nulová",J108,0)</f>
        <v>0</v>
      </c>
      <c r="BJ108" s="83" t="s">
        <v>68</v>
      </c>
      <c r="BK108" s="128">
        <f>ROUND(I108*H108,2)</f>
        <v>0</v>
      </c>
      <c r="BL108" s="83" t="s">
        <v>154</v>
      </c>
      <c r="BM108" s="127" t="s">
        <v>182</v>
      </c>
      <c r="BN108" s="26"/>
    </row>
    <row r="109" spans="1:66" ht="26.55" customHeight="1">
      <c r="A109" s="27"/>
      <c r="B109" s="56"/>
      <c r="C109" s="116" t="s">
        <v>212</v>
      </c>
      <c r="D109" s="116" t="s">
        <v>133</v>
      </c>
      <c r="E109" s="117" t="s">
        <v>1563</v>
      </c>
      <c r="F109" s="117" t="s">
        <v>1564</v>
      </c>
      <c r="G109" s="118" t="s">
        <v>234</v>
      </c>
      <c r="H109" s="119">
        <v>1</v>
      </c>
      <c r="I109" s="120"/>
      <c r="J109" s="121">
        <f>ROUND(I109*H109,2)</f>
        <v>0</v>
      </c>
      <c r="K109" s="135"/>
      <c r="L109" s="56"/>
      <c r="M109" s="163"/>
      <c r="N109" s="164" t="s">
        <v>44</v>
      </c>
      <c r="O109" s="38"/>
      <c r="P109" s="165">
        <f>O109*H109</f>
        <v>0</v>
      </c>
      <c r="Q109" s="165">
        <v>0</v>
      </c>
      <c r="R109" s="165">
        <f>Q109*H109</f>
        <v>0</v>
      </c>
      <c r="S109" s="165">
        <v>0</v>
      </c>
      <c r="T109" s="166">
        <f>S109*H109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154</v>
      </c>
      <c r="AS109" s="25"/>
      <c r="AT109" s="127" t="s">
        <v>133</v>
      </c>
      <c r="AU109" s="127" t="s">
        <v>60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>IF(N109="základní",J109,0)</f>
        <v>0</v>
      </c>
      <c r="BF109" s="128">
        <f>IF(N109="snížená",J109,0)</f>
        <v>0</v>
      </c>
      <c r="BG109" s="128">
        <f>IF(N109="zákl. přenesená",J109,0)</f>
        <v>0</v>
      </c>
      <c r="BH109" s="128">
        <f>IF(N109="sníž. přenesená",J109,0)</f>
        <v>0</v>
      </c>
      <c r="BI109" s="128">
        <f>IF(N109="nulová",J109,0)</f>
        <v>0</v>
      </c>
      <c r="BJ109" s="83" t="s">
        <v>68</v>
      </c>
      <c r="BK109" s="128">
        <f>ROUND(I109*H109,2)</f>
        <v>0</v>
      </c>
      <c r="BL109" s="83" t="s">
        <v>154</v>
      </c>
      <c r="BM109" s="127" t="s">
        <v>1722</v>
      </c>
      <c r="BN109" s="26"/>
    </row>
    <row r="110" spans="1:66" ht="26.55" customHeight="1">
      <c r="A110" s="78"/>
      <c r="B110" s="49"/>
      <c r="C110" s="89"/>
      <c r="D110" s="89"/>
      <c r="E110" s="89"/>
      <c r="F110" s="89"/>
      <c r="G110" s="89"/>
      <c r="H110" s="89"/>
      <c r="I110" s="89"/>
      <c r="J110" s="89"/>
      <c r="K110" s="90"/>
      <c r="L110" s="49"/>
      <c r="M110" s="89"/>
      <c r="N110" s="89"/>
      <c r="O110" s="89"/>
      <c r="P110" s="89"/>
      <c r="Q110" s="89"/>
      <c r="R110" s="89"/>
      <c r="S110" s="89"/>
      <c r="T110" s="89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80"/>
    </row>
  </sheetData>
  <mergeCells count="9">
    <mergeCell ref="E48:H48"/>
    <mergeCell ref="E50:H50"/>
    <mergeCell ref="E69:H69"/>
    <mergeCell ref="E71:H71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8"/>
  <sheetViews>
    <sheetView showGridLines="0" zoomScale="65" zoomScaleNormal="65" workbookViewId="0" topLeftCell="A1"/>
  </sheetViews>
  <sheetFormatPr defaultColWidth="8.00390625" defaultRowHeight="12"/>
  <cols>
    <col min="1" max="1" width="8.28125" style="0" customWidth="1"/>
    <col min="2" max="2" width="2.00390625" style="0" customWidth="1"/>
    <col min="3" max="4" width="5.00390625" style="0" customWidth="1"/>
    <col min="5" max="5" width="11.7109375" style="0" customWidth="1"/>
    <col min="6" max="6" width="9.28125" style="0" customWidth="1"/>
    <col min="7" max="7" width="5.00390625" style="0" customWidth="1"/>
    <col min="8" max="8" width="77.7109375" style="0" customWidth="1"/>
    <col min="9" max="10" width="20.00390625" style="0" customWidth="1"/>
    <col min="11" max="11" width="2.00390625" style="0" customWidth="1"/>
  </cols>
  <sheetData>
    <row r="1" spans="1:11" ht="37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7.95" customHeight="1">
      <c r="A2" s="183"/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45" customHeight="1">
      <c r="A3" s="183"/>
      <c r="B3" s="187"/>
      <c r="C3" s="275" t="s">
        <v>1723</v>
      </c>
      <c r="D3" s="275"/>
      <c r="E3" s="275"/>
      <c r="F3" s="275"/>
      <c r="G3" s="275"/>
      <c r="H3" s="275"/>
      <c r="I3" s="275"/>
      <c r="J3" s="275"/>
      <c r="K3" s="188"/>
    </row>
    <row r="4" spans="1:11" ht="25.5" customHeight="1">
      <c r="A4" s="183"/>
      <c r="B4" s="189"/>
      <c r="C4" s="276" t="s">
        <v>1724</v>
      </c>
      <c r="D4" s="276"/>
      <c r="E4" s="276"/>
      <c r="F4" s="276"/>
      <c r="G4" s="276"/>
      <c r="H4" s="276"/>
      <c r="I4" s="276"/>
      <c r="J4" s="276"/>
      <c r="K4" s="190"/>
    </row>
    <row r="5" spans="1:11" ht="7.95" customHeight="1">
      <c r="A5" s="183"/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1:11" ht="15" customHeight="1">
      <c r="A6" s="183"/>
      <c r="B6" s="189"/>
      <c r="C6" s="277" t="s">
        <v>1725</v>
      </c>
      <c r="D6" s="277"/>
      <c r="E6" s="277"/>
      <c r="F6" s="277"/>
      <c r="G6" s="277"/>
      <c r="H6" s="277"/>
      <c r="I6" s="277"/>
      <c r="J6" s="277"/>
      <c r="K6" s="190"/>
    </row>
    <row r="7" spans="1:11" ht="15" customHeight="1">
      <c r="A7" s="183"/>
      <c r="B7" s="192"/>
      <c r="C7" s="277" t="s">
        <v>1726</v>
      </c>
      <c r="D7" s="277"/>
      <c r="E7" s="277"/>
      <c r="F7" s="277"/>
      <c r="G7" s="277"/>
      <c r="H7" s="277"/>
      <c r="I7" s="277"/>
      <c r="J7" s="277"/>
      <c r="K7" s="190"/>
    </row>
    <row r="8" spans="1:11" ht="12.75" customHeight="1">
      <c r="A8" s="183"/>
      <c r="B8" s="192"/>
      <c r="C8" s="193"/>
      <c r="D8" s="193"/>
      <c r="E8" s="193"/>
      <c r="F8" s="193"/>
      <c r="G8" s="193"/>
      <c r="H8" s="193"/>
      <c r="I8" s="193"/>
      <c r="J8" s="193"/>
      <c r="K8" s="190"/>
    </row>
    <row r="9" spans="1:11" ht="15" customHeight="1">
      <c r="A9" s="183"/>
      <c r="B9" s="192"/>
      <c r="C9" s="278" t="s">
        <v>1727</v>
      </c>
      <c r="D9" s="278"/>
      <c r="E9" s="278"/>
      <c r="F9" s="278"/>
      <c r="G9" s="278"/>
      <c r="H9" s="278"/>
      <c r="I9" s="278"/>
      <c r="J9" s="278"/>
      <c r="K9" s="190"/>
    </row>
    <row r="10" spans="1:11" ht="15" customHeight="1">
      <c r="A10" s="183"/>
      <c r="B10" s="192"/>
      <c r="C10" s="193"/>
      <c r="D10" s="277" t="s">
        <v>1728</v>
      </c>
      <c r="E10" s="277"/>
      <c r="F10" s="277"/>
      <c r="G10" s="277"/>
      <c r="H10" s="277"/>
      <c r="I10" s="277"/>
      <c r="J10" s="277"/>
      <c r="K10" s="190"/>
    </row>
    <row r="11" spans="1:11" ht="15" customHeight="1">
      <c r="A11" s="183"/>
      <c r="B11" s="192"/>
      <c r="C11" s="194"/>
      <c r="D11" s="277" t="s">
        <v>1729</v>
      </c>
      <c r="E11" s="277"/>
      <c r="F11" s="277"/>
      <c r="G11" s="277"/>
      <c r="H11" s="277"/>
      <c r="I11" s="277"/>
      <c r="J11" s="277"/>
      <c r="K11" s="190"/>
    </row>
    <row r="12" spans="1:11" ht="15" customHeight="1">
      <c r="A12" s="183"/>
      <c r="B12" s="192"/>
      <c r="C12" s="194"/>
      <c r="D12" s="193"/>
      <c r="E12" s="193"/>
      <c r="F12" s="193"/>
      <c r="G12" s="193"/>
      <c r="H12" s="193"/>
      <c r="I12" s="193"/>
      <c r="J12" s="193"/>
      <c r="K12" s="190"/>
    </row>
    <row r="13" spans="1:11" ht="15" customHeight="1">
      <c r="A13" s="183"/>
      <c r="B13" s="192"/>
      <c r="C13" s="194"/>
      <c r="D13" s="24" t="s">
        <v>1730</v>
      </c>
      <c r="E13" s="193"/>
      <c r="F13" s="193"/>
      <c r="G13" s="193"/>
      <c r="H13" s="193"/>
      <c r="I13" s="193"/>
      <c r="J13" s="193"/>
      <c r="K13" s="190"/>
    </row>
    <row r="14" spans="1:11" ht="12.75" customHeight="1">
      <c r="A14" s="183"/>
      <c r="B14" s="192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1:11" ht="15" customHeight="1">
      <c r="A15" s="183"/>
      <c r="B15" s="192"/>
      <c r="C15" s="194"/>
      <c r="D15" s="277" t="s">
        <v>1731</v>
      </c>
      <c r="E15" s="277"/>
      <c r="F15" s="277"/>
      <c r="G15" s="277"/>
      <c r="H15" s="277"/>
      <c r="I15" s="277"/>
      <c r="J15" s="277"/>
      <c r="K15" s="190"/>
    </row>
    <row r="16" spans="1:11" ht="15" customHeight="1">
      <c r="A16" s="183"/>
      <c r="B16" s="192"/>
      <c r="C16" s="194"/>
      <c r="D16" s="277" t="s">
        <v>1732</v>
      </c>
      <c r="E16" s="277"/>
      <c r="F16" s="277"/>
      <c r="G16" s="277"/>
      <c r="H16" s="277"/>
      <c r="I16" s="277"/>
      <c r="J16" s="277"/>
      <c r="K16" s="190"/>
    </row>
    <row r="17" spans="1:11" ht="15" customHeight="1">
      <c r="A17" s="183"/>
      <c r="B17" s="192"/>
      <c r="C17" s="194"/>
      <c r="D17" s="277" t="s">
        <v>1733</v>
      </c>
      <c r="E17" s="277"/>
      <c r="F17" s="277"/>
      <c r="G17" s="277"/>
      <c r="H17" s="277"/>
      <c r="I17" s="277"/>
      <c r="J17" s="277"/>
      <c r="K17" s="190"/>
    </row>
    <row r="18" spans="1:11" ht="15" customHeight="1">
      <c r="A18" s="183"/>
      <c r="B18" s="192"/>
      <c r="C18" s="194"/>
      <c r="D18" s="194"/>
      <c r="E18" s="195" t="s">
        <v>67</v>
      </c>
      <c r="F18" s="277" t="s">
        <v>1734</v>
      </c>
      <c r="G18" s="277"/>
      <c r="H18" s="277"/>
      <c r="I18" s="277"/>
      <c r="J18" s="277"/>
      <c r="K18" s="190"/>
    </row>
    <row r="19" spans="1:11" ht="15" customHeight="1">
      <c r="A19" s="183"/>
      <c r="B19" s="192"/>
      <c r="C19" s="194"/>
      <c r="D19" s="194"/>
      <c r="E19" s="195" t="s">
        <v>1735</v>
      </c>
      <c r="F19" s="277" t="s">
        <v>1736</v>
      </c>
      <c r="G19" s="277"/>
      <c r="H19" s="277"/>
      <c r="I19" s="277"/>
      <c r="J19" s="277"/>
      <c r="K19" s="190"/>
    </row>
    <row r="20" spans="1:11" ht="15" customHeight="1">
      <c r="A20" s="183"/>
      <c r="B20" s="192"/>
      <c r="C20" s="194"/>
      <c r="D20" s="194"/>
      <c r="E20" s="195" t="s">
        <v>1737</v>
      </c>
      <c r="F20" s="277" t="s">
        <v>1738</v>
      </c>
      <c r="G20" s="277"/>
      <c r="H20" s="277"/>
      <c r="I20" s="277"/>
      <c r="J20" s="277"/>
      <c r="K20" s="190"/>
    </row>
    <row r="21" spans="1:11" ht="15" customHeight="1">
      <c r="A21" s="183"/>
      <c r="B21" s="192"/>
      <c r="C21" s="194"/>
      <c r="D21" s="194"/>
      <c r="E21" s="195" t="s">
        <v>1739</v>
      </c>
      <c r="F21" s="277" t="s">
        <v>1740</v>
      </c>
      <c r="G21" s="277"/>
      <c r="H21" s="277"/>
      <c r="I21" s="277"/>
      <c r="J21" s="277"/>
      <c r="K21" s="190"/>
    </row>
    <row r="22" spans="1:11" ht="15" customHeight="1">
      <c r="A22" s="183"/>
      <c r="B22" s="192"/>
      <c r="C22" s="194"/>
      <c r="D22" s="194"/>
      <c r="E22" s="195" t="s">
        <v>1741</v>
      </c>
      <c r="F22" s="277" t="s">
        <v>1742</v>
      </c>
      <c r="G22" s="277"/>
      <c r="H22" s="277"/>
      <c r="I22" s="277"/>
      <c r="J22" s="277"/>
      <c r="K22" s="190"/>
    </row>
    <row r="23" spans="1:11" ht="15" customHeight="1">
      <c r="A23" s="183"/>
      <c r="B23" s="192"/>
      <c r="C23" s="194"/>
      <c r="D23" s="194"/>
      <c r="E23" s="195" t="s">
        <v>1743</v>
      </c>
      <c r="F23" s="277" t="s">
        <v>1744</v>
      </c>
      <c r="G23" s="277"/>
      <c r="H23" s="277"/>
      <c r="I23" s="277"/>
      <c r="J23" s="277"/>
      <c r="K23" s="190"/>
    </row>
    <row r="24" spans="1:11" ht="12.75" customHeight="1">
      <c r="A24" s="183"/>
      <c r="B24" s="192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1:11" ht="15" customHeight="1">
      <c r="A25" s="183"/>
      <c r="B25" s="192"/>
      <c r="C25" s="278" t="s">
        <v>1745</v>
      </c>
      <c r="D25" s="278"/>
      <c r="E25" s="278"/>
      <c r="F25" s="278"/>
      <c r="G25" s="278"/>
      <c r="H25" s="278"/>
      <c r="I25" s="278"/>
      <c r="J25" s="278"/>
      <c r="K25" s="190"/>
    </row>
    <row r="26" spans="1:11" ht="15" customHeight="1">
      <c r="A26" s="183"/>
      <c r="B26" s="192"/>
      <c r="C26" s="277" t="s">
        <v>1746</v>
      </c>
      <c r="D26" s="277"/>
      <c r="E26" s="277"/>
      <c r="F26" s="277"/>
      <c r="G26" s="277"/>
      <c r="H26" s="277"/>
      <c r="I26" s="277"/>
      <c r="J26" s="277"/>
      <c r="K26" s="190"/>
    </row>
    <row r="27" spans="1:11" ht="15" customHeight="1">
      <c r="A27" s="183"/>
      <c r="B27" s="192"/>
      <c r="C27" s="193"/>
      <c r="D27" s="279" t="s">
        <v>1747</v>
      </c>
      <c r="E27" s="279"/>
      <c r="F27" s="279"/>
      <c r="G27" s="279"/>
      <c r="H27" s="279"/>
      <c r="I27" s="279"/>
      <c r="J27" s="279"/>
      <c r="K27" s="190"/>
    </row>
    <row r="28" spans="1:11" ht="15" customHeight="1">
      <c r="A28" s="183"/>
      <c r="B28" s="192"/>
      <c r="C28" s="194"/>
      <c r="D28" s="277" t="s">
        <v>1748</v>
      </c>
      <c r="E28" s="277"/>
      <c r="F28" s="277"/>
      <c r="G28" s="277"/>
      <c r="H28" s="277"/>
      <c r="I28" s="277"/>
      <c r="J28" s="277"/>
      <c r="K28" s="190"/>
    </row>
    <row r="29" spans="1:11" ht="12.75" customHeight="1">
      <c r="A29" s="183"/>
      <c r="B29" s="192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1:11" ht="15" customHeight="1">
      <c r="A30" s="183"/>
      <c r="B30" s="192"/>
      <c r="C30" s="194"/>
      <c r="D30" s="279" t="s">
        <v>1749</v>
      </c>
      <c r="E30" s="279"/>
      <c r="F30" s="279"/>
      <c r="G30" s="279"/>
      <c r="H30" s="279"/>
      <c r="I30" s="279"/>
      <c r="J30" s="279"/>
      <c r="K30" s="190"/>
    </row>
    <row r="31" spans="1:11" ht="15" customHeight="1">
      <c r="A31" s="183"/>
      <c r="B31" s="192"/>
      <c r="C31" s="194"/>
      <c r="D31" s="277" t="s">
        <v>1750</v>
      </c>
      <c r="E31" s="277"/>
      <c r="F31" s="277"/>
      <c r="G31" s="277"/>
      <c r="H31" s="277"/>
      <c r="I31" s="277"/>
      <c r="J31" s="277"/>
      <c r="K31" s="190"/>
    </row>
    <row r="32" spans="1:11" ht="12.75" customHeight="1">
      <c r="A32" s="183"/>
      <c r="B32" s="192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1:11" ht="15" customHeight="1">
      <c r="A33" s="183"/>
      <c r="B33" s="192"/>
      <c r="C33" s="194"/>
      <c r="D33" s="279" t="s">
        <v>1751</v>
      </c>
      <c r="E33" s="279"/>
      <c r="F33" s="279"/>
      <c r="G33" s="279"/>
      <c r="H33" s="279"/>
      <c r="I33" s="279"/>
      <c r="J33" s="279"/>
      <c r="K33" s="190"/>
    </row>
    <row r="34" spans="1:11" ht="15" customHeight="1">
      <c r="A34" s="183"/>
      <c r="B34" s="192"/>
      <c r="C34" s="194"/>
      <c r="D34" s="277" t="s">
        <v>1752</v>
      </c>
      <c r="E34" s="277"/>
      <c r="F34" s="277"/>
      <c r="G34" s="277"/>
      <c r="H34" s="277"/>
      <c r="I34" s="277"/>
      <c r="J34" s="277"/>
      <c r="K34" s="190"/>
    </row>
    <row r="35" spans="1:11" ht="15" customHeight="1">
      <c r="A35" s="183"/>
      <c r="B35" s="192"/>
      <c r="C35" s="194"/>
      <c r="D35" s="277" t="s">
        <v>1753</v>
      </c>
      <c r="E35" s="277"/>
      <c r="F35" s="277"/>
      <c r="G35" s="277"/>
      <c r="H35" s="277"/>
      <c r="I35" s="277"/>
      <c r="J35" s="277"/>
      <c r="K35" s="190"/>
    </row>
    <row r="36" spans="1:11" ht="15" customHeight="1">
      <c r="A36" s="183"/>
      <c r="B36" s="192"/>
      <c r="C36" s="194"/>
      <c r="D36" s="193"/>
      <c r="E36" s="24" t="s">
        <v>116</v>
      </c>
      <c r="F36" s="193"/>
      <c r="G36" s="277" t="s">
        <v>1754</v>
      </c>
      <c r="H36" s="277"/>
      <c r="I36" s="277"/>
      <c r="J36" s="277"/>
      <c r="K36" s="190"/>
    </row>
    <row r="37" spans="1:11" ht="30.75" customHeight="1">
      <c r="A37" s="183"/>
      <c r="B37" s="192"/>
      <c r="C37" s="194"/>
      <c r="D37" s="193"/>
      <c r="E37" s="24" t="s">
        <v>1755</v>
      </c>
      <c r="F37" s="193"/>
      <c r="G37" s="277" t="s">
        <v>1756</v>
      </c>
      <c r="H37" s="277"/>
      <c r="I37" s="277"/>
      <c r="J37" s="277"/>
      <c r="K37" s="190"/>
    </row>
    <row r="38" spans="1:11" ht="15" customHeight="1">
      <c r="A38" s="183"/>
      <c r="B38" s="192"/>
      <c r="C38" s="194"/>
      <c r="D38" s="193"/>
      <c r="E38" s="24" t="s">
        <v>53</v>
      </c>
      <c r="F38" s="193"/>
      <c r="G38" s="277" t="s">
        <v>1757</v>
      </c>
      <c r="H38" s="277"/>
      <c r="I38" s="277"/>
      <c r="J38" s="277"/>
      <c r="K38" s="190"/>
    </row>
    <row r="39" spans="1:11" ht="15" customHeight="1">
      <c r="A39" s="183"/>
      <c r="B39" s="192"/>
      <c r="C39" s="194"/>
      <c r="D39" s="193"/>
      <c r="E39" s="24" t="s">
        <v>54</v>
      </c>
      <c r="F39" s="193"/>
      <c r="G39" s="277" t="s">
        <v>1758</v>
      </c>
      <c r="H39" s="277"/>
      <c r="I39" s="277"/>
      <c r="J39" s="277"/>
      <c r="K39" s="190"/>
    </row>
    <row r="40" spans="1:11" ht="15" customHeight="1">
      <c r="A40" s="183"/>
      <c r="B40" s="192"/>
      <c r="C40" s="194"/>
      <c r="D40" s="193"/>
      <c r="E40" s="24" t="s">
        <v>117</v>
      </c>
      <c r="F40" s="193"/>
      <c r="G40" s="277" t="s">
        <v>1759</v>
      </c>
      <c r="H40" s="277"/>
      <c r="I40" s="277"/>
      <c r="J40" s="277"/>
      <c r="K40" s="190"/>
    </row>
    <row r="41" spans="1:11" ht="15" customHeight="1">
      <c r="A41" s="183"/>
      <c r="B41" s="192"/>
      <c r="C41" s="194"/>
      <c r="D41" s="193"/>
      <c r="E41" s="24" t="s">
        <v>118</v>
      </c>
      <c r="F41" s="193"/>
      <c r="G41" s="277" t="s">
        <v>1760</v>
      </c>
      <c r="H41" s="277"/>
      <c r="I41" s="277"/>
      <c r="J41" s="277"/>
      <c r="K41" s="190"/>
    </row>
    <row r="42" spans="1:11" ht="15" customHeight="1">
      <c r="A42" s="183"/>
      <c r="B42" s="192"/>
      <c r="C42" s="194"/>
      <c r="D42" s="193"/>
      <c r="E42" s="24" t="s">
        <v>1761</v>
      </c>
      <c r="F42" s="193"/>
      <c r="G42" s="277" t="s">
        <v>1762</v>
      </c>
      <c r="H42" s="277"/>
      <c r="I42" s="277"/>
      <c r="J42" s="277"/>
      <c r="K42" s="190"/>
    </row>
    <row r="43" spans="1:11" ht="15" customHeight="1">
      <c r="A43" s="183"/>
      <c r="B43" s="192"/>
      <c r="C43" s="194"/>
      <c r="D43" s="193"/>
      <c r="E43" s="196"/>
      <c r="F43" s="193"/>
      <c r="G43" s="277" t="s">
        <v>1763</v>
      </c>
      <c r="H43" s="277"/>
      <c r="I43" s="277"/>
      <c r="J43" s="277"/>
      <c r="K43" s="190"/>
    </row>
    <row r="44" spans="1:11" ht="15" customHeight="1">
      <c r="A44" s="183"/>
      <c r="B44" s="192"/>
      <c r="C44" s="194"/>
      <c r="D44" s="193"/>
      <c r="E44" s="24" t="s">
        <v>1764</v>
      </c>
      <c r="F44" s="193"/>
      <c r="G44" s="277" t="s">
        <v>1765</v>
      </c>
      <c r="H44" s="277"/>
      <c r="I44" s="277"/>
      <c r="J44" s="277"/>
      <c r="K44" s="190"/>
    </row>
    <row r="45" spans="1:11" ht="15" customHeight="1">
      <c r="A45" s="183"/>
      <c r="B45" s="192"/>
      <c r="C45" s="194"/>
      <c r="D45" s="193"/>
      <c r="E45" s="24" t="s">
        <v>120</v>
      </c>
      <c r="F45" s="193"/>
      <c r="G45" s="277" t="s">
        <v>1766</v>
      </c>
      <c r="H45" s="277"/>
      <c r="I45" s="277"/>
      <c r="J45" s="277"/>
      <c r="K45" s="190"/>
    </row>
    <row r="46" spans="1:11" ht="12.75" customHeight="1">
      <c r="A46" s="183"/>
      <c r="B46" s="192"/>
      <c r="C46" s="194"/>
      <c r="D46" s="193"/>
      <c r="E46" s="193"/>
      <c r="F46" s="193"/>
      <c r="G46" s="193"/>
      <c r="H46" s="193"/>
      <c r="I46" s="193"/>
      <c r="J46" s="193"/>
      <c r="K46" s="190"/>
    </row>
    <row r="47" spans="1:11" ht="15" customHeight="1">
      <c r="A47" s="183"/>
      <c r="B47" s="192"/>
      <c r="C47" s="194"/>
      <c r="D47" s="277" t="s">
        <v>1767</v>
      </c>
      <c r="E47" s="277"/>
      <c r="F47" s="277"/>
      <c r="G47" s="277"/>
      <c r="H47" s="277"/>
      <c r="I47" s="277"/>
      <c r="J47" s="277"/>
      <c r="K47" s="190"/>
    </row>
    <row r="48" spans="1:11" ht="15" customHeight="1">
      <c r="A48" s="183"/>
      <c r="B48" s="192"/>
      <c r="C48" s="194"/>
      <c r="D48" s="194"/>
      <c r="E48" s="277" t="s">
        <v>1768</v>
      </c>
      <c r="F48" s="277"/>
      <c r="G48" s="277"/>
      <c r="H48" s="277"/>
      <c r="I48" s="277"/>
      <c r="J48" s="277"/>
      <c r="K48" s="190"/>
    </row>
    <row r="49" spans="1:11" ht="15" customHeight="1">
      <c r="A49" s="183"/>
      <c r="B49" s="192"/>
      <c r="C49" s="194"/>
      <c r="D49" s="194"/>
      <c r="E49" s="277" t="s">
        <v>1769</v>
      </c>
      <c r="F49" s="277"/>
      <c r="G49" s="277"/>
      <c r="H49" s="277"/>
      <c r="I49" s="277"/>
      <c r="J49" s="277"/>
      <c r="K49" s="190"/>
    </row>
    <row r="50" spans="1:11" ht="15" customHeight="1">
      <c r="A50" s="183"/>
      <c r="B50" s="192"/>
      <c r="C50" s="194"/>
      <c r="D50" s="194"/>
      <c r="E50" s="277" t="s">
        <v>1770</v>
      </c>
      <c r="F50" s="277"/>
      <c r="G50" s="277"/>
      <c r="H50" s="277"/>
      <c r="I50" s="277"/>
      <c r="J50" s="277"/>
      <c r="K50" s="190"/>
    </row>
    <row r="51" spans="1:11" ht="15" customHeight="1">
      <c r="A51" s="183"/>
      <c r="B51" s="192"/>
      <c r="C51" s="194"/>
      <c r="D51" s="277" t="s">
        <v>1771</v>
      </c>
      <c r="E51" s="277"/>
      <c r="F51" s="277"/>
      <c r="G51" s="277"/>
      <c r="H51" s="277"/>
      <c r="I51" s="277"/>
      <c r="J51" s="277"/>
      <c r="K51" s="190"/>
    </row>
    <row r="52" spans="1:11" ht="25.5" customHeight="1">
      <c r="A52" s="183"/>
      <c r="B52" s="189"/>
      <c r="C52" s="276" t="s">
        <v>1772</v>
      </c>
      <c r="D52" s="276"/>
      <c r="E52" s="276"/>
      <c r="F52" s="276"/>
      <c r="G52" s="276"/>
      <c r="H52" s="276"/>
      <c r="I52" s="276"/>
      <c r="J52" s="276"/>
      <c r="K52" s="190"/>
    </row>
    <row r="53" spans="1:11" ht="7.95" customHeight="1">
      <c r="A53" s="183"/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1:11" ht="15" customHeight="1">
      <c r="A54" s="183"/>
      <c r="B54" s="189"/>
      <c r="C54" s="277" t="s">
        <v>1773</v>
      </c>
      <c r="D54" s="277"/>
      <c r="E54" s="277"/>
      <c r="F54" s="277"/>
      <c r="G54" s="277"/>
      <c r="H54" s="277"/>
      <c r="I54" s="277"/>
      <c r="J54" s="277"/>
      <c r="K54" s="190"/>
    </row>
    <row r="55" spans="1:11" ht="15" customHeight="1">
      <c r="A55" s="183"/>
      <c r="B55" s="189"/>
      <c r="C55" s="277" t="s">
        <v>1774</v>
      </c>
      <c r="D55" s="277"/>
      <c r="E55" s="277"/>
      <c r="F55" s="277"/>
      <c r="G55" s="277"/>
      <c r="H55" s="277"/>
      <c r="I55" s="277"/>
      <c r="J55" s="277"/>
      <c r="K55" s="190"/>
    </row>
    <row r="56" spans="1:11" ht="12.75" customHeight="1">
      <c r="A56" s="183"/>
      <c r="B56" s="189"/>
      <c r="C56" s="193"/>
      <c r="D56" s="193"/>
      <c r="E56" s="193"/>
      <c r="F56" s="193"/>
      <c r="G56" s="193"/>
      <c r="H56" s="193"/>
      <c r="I56" s="193"/>
      <c r="J56" s="193"/>
      <c r="K56" s="190"/>
    </row>
    <row r="57" spans="1:11" ht="15" customHeight="1">
      <c r="A57" s="183"/>
      <c r="B57" s="189"/>
      <c r="C57" s="277" t="s">
        <v>1775</v>
      </c>
      <c r="D57" s="277"/>
      <c r="E57" s="277"/>
      <c r="F57" s="277"/>
      <c r="G57" s="277"/>
      <c r="H57" s="277"/>
      <c r="I57" s="277"/>
      <c r="J57" s="277"/>
      <c r="K57" s="190"/>
    </row>
    <row r="58" spans="1:11" ht="15" customHeight="1">
      <c r="A58" s="183"/>
      <c r="B58" s="189"/>
      <c r="C58" s="194"/>
      <c r="D58" s="277" t="s">
        <v>1776</v>
      </c>
      <c r="E58" s="277"/>
      <c r="F58" s="277"/>
      <c r="G58" s="277"/>
      <c r="H58" s="277"/>
      <c r="I58" s="277"/>
      <c r="J58" s="277"/>
      <c r="K58" s="190"/>
    </row>
    <row r="59" spans="1:11" ht="15" customHeight="1">
      <c r="A59" s="183"/>
      <c r="B59" s="189"/>
      <c r="C59" s="194"/>
      <c r="D59" s="277" t="s">
        <v>1777</v>
      </c>
      <c r="E59" s="277"/>
      <c r="F59" s="277"/>
      <c r="G59" s="277"/>
      <c r="H59" s="277"/>
      <c r="I59" s="277"/>
      <c r="J59" s="277"/>
      <c r="K59" s="190"/>
    </row>
    <row r="60" spans="1:11" ht="15" customHeight="1">
      <c r="A60" s="183"/>
      <c r="B60" s="189"/>
      <c r="C60" s="194"/>
      <c r="D60" s="277" t="s">
        <v>1778</v>
      </c>
      <c r="E60" s="277"/>
      <c r="F60" s="277"/>
      <c r="G60" s="277"/>
      <c r="H60" s="277"/>
      <c r="I60" s="277"/>
      <c r="J60" s="277"/>
      <c r="K60" s="190"/>
    </row>
    <row r="61" spans="1:11" ht="15" customHeight="1">
      <c r="A61" s="183"/>
      <c r="B61" s="189"/>
      <c r="C61" s="194"/>
      <c r="D61" s="277" t="s">
        <v>1779</v>
      </c>
      <c r="E61" s="277"/>
      <c r="F61" s="277"/>
      <c r="G61" s="277"/>
      <c r="H61" s="277"/>
      <c r="I61" s="277"/>
      <c r="J61" s="277"/>
      <c r="K61" s="190"/>
    </row>
    <row r="62" spans="1:11" ht="15" customHeight="1">
      <c r="A62" s="183"/>
      <c r="B62" s="189"/>
      <c r="C62" s="194"/>
      <c r="D62" s="277" t="s">
        <v>1780</v>
      </c>
      <c r="E62" s="277"/>
      <c r="F62" s="277"/>
      <c r="G62" s="277"/>
      <c r="H62" s="277"/>
      <c r="I62" s="277"/>
      <c r="J62" s="277"/>
      <c r="K62" s="190"/>
    </row>
    <row r="63" spans="1:11" ht="15" customHeight="1">
      <c r="A63" s="183"/>
      <c r="B63" s="189"/>
      <c r="C63" s="194"/>
      <c r="D63" s="277" t="s">
        <v>1781</v>
      </c>
      <c r="E63" s="277"/>
      <c r="F63" s="277"/>
      <c r="G63" s="277"/>
      <c r="H63" s="277"/>
      <c r="I63" s="277"/>
      <c r="J63" s="277"/>
      <c r="K63" s="190"/>
    </row>
    <row r="64" spans="1:11" ht="12.75" customHeight="1">
      <c r="A64" s="183"/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1:11" ht="15" customHeight="1">
      <c r="A65" s="183"/>
      <c r="B65" s="189"/>
      <c r="C65" s="194"/>
      <c r="D65" s="277" t="s">
        <v>1782</v>
      </c>
      <c r="E65" s="277"/>
      <c r="F65" s="277"/>
      <c r="G65" s="277"/>
      <c r="H65" s="277"/>
      <c r="I65" s="277"/>
      <c r="J65" s="277"/>
      <c r="K65" s="190"/>
    </row>
    <row r="66" spans="1:11" ht="15" customHeight="1">
      <c r="A66" s="183"/>
      <c r="B66" s="189"/>
      <c r="C66" s="194"/>
      <c r="D66" s="277" t="s">
        <v>1783</v>
      </c>
      <c r="E66" s="277"/>
      <c r="F66" s="277"/>
      <c r="G66" s="277"/>
      <c r="H66" s="277"/>
      <c r="I66" s="277"/>
      <c r="J66" s="277"/>
      <c r="K66" s="190"/>
    </row>
    <row r="67" spans="1:11" ht="15" customHeight="1">
      <c r="A67" s="183"/>
      <c r="B67" s="189"/>
      <c r="C67" s="194"/>
      <c r="D67" s="277" t="s">
        <v>1784</v>
      </c>
      <c r="E67" s="277"/>
      <c r="F67" s="277"/>
      <c r="G67" s="277"/>
      <c r="H67" s="277"/>
      <c r="I67" s="277"/>
      <c r="J67" s="277"/>
      <c r="K67" s="190"/>
    </row>
    <row r="68" spans="1:11" ht="15" customHeight="1">
      <c r="A68" s="183"/>
      <c r="B68" s="189"/>
      <c r="C68" s="194"/>
      <c r="D68" s="277" t="s">
        <v>1785</v>
      </c>
      <c r="E68" s="277"/>
      <c r="F68" s="277"/>
      <c r="G68" s="277"/>
      <c r="H68" s="277"/>
      <c r="I68" s="277"/>
      <c r="J68" s="277"/>
      <c r="K68" s="190"/>
    </row>
    <row r="69" spans="1:11" ht="15" customHeight="1">
      <c r="A69" s="183"/>
      <c r="B69" s="189"/>
      <c r="C69" s="194"/>
      <c r="D69" s="277" t="s">
        <v>1786</v>
      </c>
      <c r="E69" s="277"/>
      <c r="F69" s="277"/>
      <c r="G69" s="277"/>
      <c r="H69" s="277"/>
      <c r="I69" s="277"/>
      <c r="J69" s="277"/>
      <c r="K69" s="190"/>
    </row>
    <row r="70" spans="1:11" ht="15" customHeight="1">
      <c r="A70" s="183"/>
      <c r="B70" s="189"/>
      <c r="C70" s="194"/>
      <c r="D70" s="277" t="s">
        <v>1787</v>
      </c>
      <c r="E70" s="277"/>
      <c r="F70" s="277"/>
      <c r="G70" s="277"/>
      <c r="H70" s="277"/>
      <c r="I70" s="277"/>
      <c r="J70" s="277"/>
      <c r="K70" s="190"/>
    </row>
    <row r="71" spans="1:11" ht="12.75" customHeight="1">
      <c r="A71" s="183"/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1:11" ht="18.75" customHeight="1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1:11" ht="18.75" customHeight="1">
      <c r="A73" s="201"/>
      <c r="B73" s="204"/>
      <c r="C73" s="204"/>
      <c r="D73" s="204"/>
      <c r="E73" s="204"/>
      <c r="F73" s="204"/>
      <c r="G73" s="204"/>
      <c r="H73" s="204"/>
      <c r="I73" s="204"/>
      <c r="J73" s="204"/>
      <c r="K73" s="205"/>
    </row>
    <row r="74" spans="1:11" ht="7.95" customHeight="1">
      <c r="A74" s="183"/>
      <c r="B74" s="206"/>
      <c r="C74" s="207"/>
      <c r="D74" s="207"/>
      <c r="E74" s="207"/>
      <c r="F74" s="207"/>
      <c r="G74" s="207"/>
      <c r="H74" s="207"/>
      <c r="I74" s="207"/>
      <c r="J74" s="207"/>
      <c r="K74" s="208"/>
    </row>
    <row r="75" spans="1:11" ht="45" customHeight="1">
      <c r="A75" s="183"/>
      <c r="B75" s="209"/>
      <c r="C75" s="280" t="s">
        <v>1788</v>
      </c>
      <c r="D75" s="280"/>
      <c r="E75" s="280"/>
      <c r="F75" s="280"/>
      <c r="G75" s="280"/>
      <c r="H75" s="280"/>
      <c r="I75" s="280"/>
      <c r="J75" s="280"/>
      <c r="K75" s="210"/>
    </row>
    <row r="76" spans="1:11" ht="17.25" customHeight="1">
      <c r="A76" s="183"/>
      <c r="B76" s="209"/>
      <c r="C76" s="211" t="s">
        <v>1789</v>
      </c>
      <c r="D76" s="212"/>
      <c r="E76" s="212"/>
      <c r="F76" s="211" t="s">
        <v>1790</v>
      </c>
      <c r="G76" s="213"/>
      <c r="H76" s="211" t="s">
        <v>54</v>
      </c>
      <c r="I76" s="211" t="s">
        <v>57</v>
      </c>
      <c r="J76" s="211" t="s">
        <v>1791</v>
      </c>
      <c r="K76" s="210"/>
    </row>
    <row r="77" spans="1:11" ht="17.25" customHeight="1">
      <c r="A77" s="183"/>
      <c r="B77" s="209"/>
      <c r="C77" s="214" t="s">
        <v>1792</v>
      </c>
      <c r="D77" s="215"/>
      <c r="E77" s="215"/>
      <c r="F77" s="216" t="s">
        <v>1793</v>
      </c>
      <c r="G77" s="217"/>
      <c r="H77" s="215"/>
      <c r="I77" s="215"/>
      <c r="J77" s="214" t="s">
        <v>1794</v>
      </c>
      <c r="K77" s="210"/>
    </row>
    <row r="78" spans="1:11" ht="7.95" customHeight="1">
      <c r="A78" s="183"/>
      <c r="B78" s="209"/>
      <c r="C78" s="218"/>
      <c r="D78" s="218"/>
      <c r="E78" s="218"/>
      <c r="F78" s="218"/>
      <c r="G78" s="219"/>
      <c r="H78" s="218"/>
      <c r="I78" s="218"/>
      <c r="J78" s="218"/>
      <c r="K78" s="210"/>
    </row>
    <row r="79" spans="1:11" ht="15" customHeight="1">
      <c r="A79" s="183"/>
      <c r="B79" s="209"/>
      <c r="C79" s="24" t="s">
        <v>53</v>
      </c>
      <c r="D79" s="220"/>
      <c r="E79" s="220"/>
      <c r="F79" s="23" t="s">
        <v>1795</v>
      </c>
      <c r="G79" s="196"/>
      <c r="H79" s="24" t="s">
        <v>1796</v>
      </c>
      <c r="I79" s="24" t="s">
        <v>1797</v>
      </c>
      <c r="J79" s="196">
        <v>20</v>
      </c>
      <c r="K79" s="210"/>
    </row>
    <row r="80" spans="1:11" ht="15" customHeight="1">
      <c r="A80" s="183"/>
      <c r="B80" s="209"/>
      <c r="C80" s="24" t="s">
        <v>1798</v>
      </c>
      <c r="D80" s="196"/>
      <c r="E80" s="196"/>
      <c r="F80" s="23" t="s">
        <v>1795</v>
      </c>
      <c r="G80" s="196"/>
      <c r="H80" s="24" t="s">
        <v>1799</v>
      </c>
      <c r="I80" s="24" t="s">
        <v>1797</v>
      </c>
      <c r="J80" s="196">
        <v>120</v>
      </c>
      <c r="K80" s="210"/>
    </row>
    <row r="81" spans="1:11" ht="15" customHeight="1">
      <c r="A81" s="183"/>
      <c r="B81" s="221"/>
      <c r="C81" s="24" t="s">
        <v>1800</v>
      </c>
      <c r="D81" s="196"/>
      <c r="E81" s="196"/>
      <c r="F81" s="23" t="s">
        <v>1801</v>
      </c>
      <c r="G81" s="196"/>
      <c r="H81" s="24" t="s">
        <v>1802</v>
      </c>
      <c r="I81" s="24" t="s">
        <v>1797</v>
      </c>
      <c r="J81" s="196">
        <v>50</v>
      </c>
      <c r="K81" s="210"/>
    </row>
    <row r="82" spans="1:11" ht="15" customHeight="1">
      <c r="A82" s="183"/>
      <c r="B82" s="221"/>
      <c r="C82" s="24" t="s">
        <v>1803</v>
      </c>
      <c r="D82" s="196"/>
      <c r="E82" s="196"/>
      <c r="F82" s="23" t="s">
        <v>1795</v>
      </c>
      <c r="G82" s="196"/>
      <c r="H82" s="24" t="s">
        <v>1804</v>
      </c>
      <c r="I82" s="24" t="s">
        <v>1805</v>
      </c>
      <c r="J82" s="196"/>
      <c r="K82" s="210"/>
    </row>
    <row r="83" spans="1:11" ht="15" customHeight="1">
      <c r="A83" s="183"/>
      <c r="B83" s="221"/>
      <c r="C83" s="24" t="s">
        <v>1806</v>
      </c>
      <c r="D83" s="196"/>
      <c r="E83" s="196"/>
      <c r="F83" s="23" t="s">
        <v>1801</v>
      </c>
      <c r="G83" s="196"/>
      <c r="H83" s="24" t="s">
        <v>1807</v>
      </c>
      <c r="I83" s="24" t="s">
        <v>1797</v>
      </c>
      <c r="J83" s="196">
        <v>15</v>
      </c>
      <c r="K83" s="210"/>
    </row>
    <row r="84" spans="1:11" ht="15" customHeight="1">
      <c r="A84" s="183"/>
      <c r="B84" s="221"/>
      <c r="C84" s="24" t="s">
        <v>1808</v>
      </c>
      <c r="D84" s="196"/>
      <c r="E84" s="196"/>
      <c r="F84" s="23" t="s">
        <v>1801</v>
      </c>
      <c r="G84" s="196"/>
      <c r="H84" s="24" t="s">
        <v>1809</v>
      </c>
      <c r="I84" s="24" t="s">
        <v>1797</v>
      </c>
      <c r="J84" s="196">
        <v>15</v>
      </c>
      <c r="K84" s="210"/>
    </row>
    <row r="85" spans="1:11" ht="15" customHeight="1">
      <c r="A85" s="183"/>
      <c r="B85" s="221"/>
      <c r="C85" s="24" t="s">
        <v>1810</v>
      </c>
      <c r="D85" s="196"/>
      <c r="E85" s="196"/>
      <c r="F85" s="23" t="s">
        <v>1801</v>
      </c>
      <c r="G85" s="196"/>
      <c r="H85" s="24" t="s">
        <v>1811</v>
      </c>
      <c r="I85" s="24" t="s">
        <v>1797</v>
      </c>
      <c r="J85" s="196">
        <v>20</v>
      </c>
      <c r="K85" s="210"/>
    </row>
    <row r="86" spans="1:11" ht="15" customHeight="1">
      <c r="A86" s="183"/>
      <c r="B86" s="221"/>
      <c r="C86" s="24" t="s">
        <v>1812</v>
      </c>
      <c r="D86" s="196"/>
      <c r="E86" s="196"/>
      <c r="F86" s="23" t="s">
        <v>1801</v>
      </c>
      <c r="G86" s="196"/>
      <c r="H86" s="24" t="s">
        <v>1813</v>
      </c>
      <c r="I86" s="24" t="s">
        <v>1797</v>
      </c>
      <c r="J86" s="196">
        <v>20</v>
      </c>
      <c r="K86" s="210"/>
    </row>
    <row r="87" spans="1:11" ht="15" customHeight="1">
      <c r="A87" s="183"/>
      <c r="B87" s="221"/>
      <c r="C87" s="24" t="s">
        <v>1814</v>
      </c>
      <c r="D87" s="196"/>
      <c r="E87" s="196"/>
      <c r="F87" s="23" t="s">
        <v>1801</v>
      </c>
      <c r="G87" s="196"/>
      <c r="H87" s="24" t="s">
        <v>1815</v>
      </c>
      <c r="I87" s="24" t="s">
        <v>1797</v>
      </c>
      <c r="J87" s="196">
        <v>50</v>
      </c>
      <c r="K87" s="210"/>
    </row>
    <row r="88" spans="1:11" ht="15" customHeight="1">
      <c r="A88" s="183"/>
      <c r="B88" s="221"/>
      <c r="C88" s="24" t="s">
        <v>1816</v>
      </c>
      <c r="D88" s="196"/>
      <c r="E88" s="196"/>
      <c r="F88" s="23" t="s">
        <v>1801</v>
      </c>
      <c r="G88" s="196"/>
      <c r="H88" s="24" t="s">
        <v>1817</v>
      </c>
      <c r="I88" s="24" t="s">
        <v>1797</v>
      </c>
      <c r="J88" s="196">
        <v>20</v>
      </c>
      <c r="K88" s="210"/>
    </row>
    <row r="89" spans="1:11" ht="15" customHeight="1">
      <c r="A89" s="183"/>
      <c r="B89" s="221"/>
      <c r="C89" s="24" t="s">
        <v>1818</v>
      </c>
      <c r="D89" s="196"/>
      <c r="E89" s="196"/>
      <c r="F89" s="23" t="s">
        <v>1801</v>
      </c>
      <c r="G89" s="196"/>
      <c r="H89" s="24" t="s">
        <v>1819</v>
      </c>
      <c r="I89" s="24" t="s">
        <v>1797</v>
      </c>
      <c r="J89" s="196">
        <v>20</v>
      </c>
      <c r="K89" s="210"/>
    </row>
    <row r="90" spans="1:11" ht="15" customHeight="1">
      <c r="A90" s="183"/>
      <c r="B90" s="221"/>
      <c r="C90" s="24" t="s">
        <v>1820</v>
      </c>
      <c r="D90" s="196"/>
      <c r="E90" s="196"/>
      <c r="F90" s="23" t="s">
        <v>1801</v>
      </c>
      <c r="G90" s="196"/>
      <c r="H90" s="24" t="s">
        <v>1821</v>
      </c>
      <c r="I90" s="24" t="s">
        <v>1797</v>
      </c>
      <c r="J90" s="196">
        <v>50</v>
      </c>
      <c r="K90" s="210"/>
    </row>
    <row r="91" spans="1:11" ht="15" customHeight="1">
      <c r="A91" s="183"/>
      <c r="B91" s="221"/>
      <c r="C91" s="24" t="s">
        <v>1822</v>
      </c>
      <c r="D91" s="196"/>
      <c r="E91" s="196"/>
      <c r="F91" s="23" t="s">
        <v>1801</v>
      </c>
      <c r="G91" s="196"/>
      <c r="H91" s="24" t="s">
        <v>1822</v>
      </c>
      <c r="I91" s="24" t="s">
        <v>1797</v>
      </c>
      <c r="J91" s="196">
        <v>50</v>
      </c>
      <c r="K91" s="210"/>
    </row>
    <row r="92" spans="1:11" ht="15" customHeight="1">
      <c r="A92" s="183"/>
      <c r="B92" s="221"/>
      <c r="C92" s="24" t="s">
        <v>1823</v>
      </c>
      <c r="D92" s="196"/>
      <c r="E92" s="196"/>
      <c r="F92" s="23" t="s">
        <v>1801</v>
      </c>
      <c r="G92" s="196"/>
      <c r="H92" s="24" t="s">
        <v>1824</v>
      </c>
      <c r="I92" s="24" t="s">
        <v>1797</v>
      </c>
      <c r="J92" s="196">
        <v>255</v>
      </c>
      <c r="K92" s="210"/>
    </row>
    <row r="93" spans="1:11" ht="15" customHeight="1">
      <c r="A93" s="183"/>
      <c r="B93" s="221"/>
      <c r="C93" s="24" t="s">
        <v>1825</v>
      </c>
      <c r="D93" s="196"/>
      <c r="E93" s="196"/>
      <c r="F93" s="23" t="s">
        <v>1795</v>
      </c>
      <c r="G93" s="196"/>
      <c r="H93" s="24" t="s">
        <v>1826</v>
      </c>
      <c r="I93" s="24" t="s">
        <v>1827</v>
      </c>
      <c r="J93" s="196"/>
      <c r="K93" s="210"/>
    </row>
    <row r="94" spans="1:11" ht="15" customHeight="1">
      <c r="A94" s="183"/>
      <c r="B94" s="221"/>
      <c r="C94" s="24" t="s">
        <v>1828</v>
      </c>
      <c r="D94" s="196"/>
      <c r="E94" s="196"/>
      <c r="F94" s="23" t="s">
        <v>1795</v>
      </c>
      <c r="G94" s="196"/>
      <c r="H94" s="24" t="s">
        <v>1829</v>
      </c>
      <c r="I94" s="24" t="s">
        <v>1830</v>
      </c>
      <c r="J94" s="196"/>
      <c r="K94" s="210"/>
    </row>
    <row r="95" spans="1:11" ht="15" customHeight="1">
      <c r="A95" s="183"/>
      <c r="B95" s="221"/>
      <c r="C95" s="24" t="s">
        <v>1831</v>
      </c>
      <c r="D95" s="196"/>
      <c r="E95" s="196"/>
      <c r="F95" s="23" t="s">
        <v>1795</v>
      </c>
      <c r="G95" s="196"/>
      <c r="H95" s="24" t="s">
        <v>1831</v>
      </c>
      <c r="I95" s="24" t="s">
        <v>1830</v>
      </c>
      <c r="J95" s="196"/>
      <c r="K95" s="210"/>
    </row>
    <row r="96" spans="1:11" ht="15" customHeight="1">
      <c r="A96" s="183"/>
      <c r="B96" s="221"/>
      <c r="C96" s="24" t="s">
        <v>39</v>
      </c>
      <c r="D96" s="196"/>
      <c r="E96" s="196"/>
      <c r="F96" s="23" t="s">
        <v>1795</v>
      </c>
      <c r="G96" s="196"/>
      <c r="H96" s="24" t="s">
        <v>1832</v>
      </c>
      <c r="I96" s="24" t="s">
        <v>1830</v>
      </c>
      <c r="J96" s="196"/>
      <c r="K96" s="210"/>
    </row>
    <row r="97" spans="1:11" ht="15" customHeight="1">
      <c r="A97" s="183"/>
      <c r="B97" s="221"/>
      <c r="C97" s="24" t="s">
        <v>49</v>
      </c>
      <c r="D97" s="196"/>
      <c r="E97" s="196"/>
      <c r="F97" s="23" t="s">
        <v>1795</v>
      </c>
      <c r="G97" s="196"/>
      <c r="H97" s="24" t="s">
        <v>1833</v>
      </c>
      <c r="I97" s="24" t="s">
        <v>1830</v>
      </c>
      <c r="J97" s="196"/>
      <c r="K97" s="210"/>
    </row>
    <row r="98" spans="1:11" ht="15" customHeight="1">
      <c r="A98" s="183"/>
      <c r="B98" s="222"/>
      <c r="C98" s="223"/>
      <c r="D98" s="223"/>
      <c r="E98" s="223"/>
      <c r="F98" s="223"/>
      <c r="G98" s="223"/>
      <c r="H98" s="223"/>
      <c r="I98" s="223"/>
      <c r="J98" s="223"/>
      <c r="K98" s="224"/>
    </row>
    <row r="99" spans="1:11" ht="18.75" customHeight="1">
      <c r="A99" s="201"/>
      <c r="B99" s="207"/>
      <c r="C99" s="225"/>
      <c r="D99" s="225"/>
      <c r="E99" s="225"/>
      <c r="F99" s="225"/>
      <c r="G99" s="225"/>
      <c r="H99" s="225"/>
      <c r="I99" s="225"/>
      <c r="J99" s="225"/>
      <c r="K99" s="208"/>
    </row>
    <row r="100" spans="1:11" ht="18.75" customHeight="1">
      <c r="A100" s="201"/>
      <c r="B100" s="204"/>
      <c r="C100" s="204"/>
      <c r="D100" s="204"/>
      <c r="E100" s="204"/>
      <c r="F100" s="204"/>
      <c r="G100" s="204"/>
      <c r="H100" s="204"/>
      <c r="I100" s="204"/>
      <c r="J100" s="204"/>
      <c r="K100" s="205"/>
    </row>
    <row r="101" spans="1:11" ht="7.95" customHeight="1">
      <c r="A101" s="183"/>
      <c r="B101" s="206"/>
      <c r="C101" s="207"/>
      <c r="D101" s="207"/>
      <c r="E101" s="207"/>
      <c r="F101" s="207"/>
      <c r="G101" s="207"/>
      <c r="H101" s="207"/>
      <c r="I101" s="207"/>
      <c r="J101" s="207"/>
      <c r="K101" s="208"/>
    </row>
    <row r="102" spans="1:11" ht="45" customHeight="1">
      <c r="A102" s="183"/>
      <c r="B102" s="209"/>
      <c r="C102" s="280" t="s">
        <v>1834</v>
      </c>
      <c r="D102" s="280"/>
      <c r="E102" s="280"/>
      <c r="F102" s="280"/>
      <c r="G102" s="280"/>
      <c r="H102" s="280"/>
      <c r="I102" s="280"/>
      <c r="J102" s="280"/>
      <c r="K102" s="210"/>
    </row>
    <row r="103" spans="1:11" ht="17.25" customHeight="1">
      <c r="A103" s="183"/>
      <c r="B103" s="209"/>
      <c r="C103" s="211" t="s">
        <v>1789</v>
      </c>
      <c r="D103" s="212"/>
      <c r="E103" s="212"/>
      <c r="F103" s="211" t="s">
        <v>1790</v>
      </c>
      <c r="G103" s="213"/>
      <c r="H103" s="211" t="s">
        <v>54</v>
      </c>
      <c r="I103" s="211" t="s">
        <v>57</v>
      </c>
      <c r="J103" s="211" t="s">
        <v>1791</v>
      </c>
      <c r="K103" s="210"/>
    </row>
    <row r="104" spans="1:11" ht="17.25" customHeight="1">
      <c r="A104" s="183"/>
      <c r="B104" s="209"/>
      <c r="C104" s="214" t="s">
        <v>1792</v>
      </c>
      <c r="D104" s="215"/>
      <c r="E104" s="215"/>
      <c r="F104" s="216" t="s">
        <v>1793</v>
      </c>
      <c r="G104" s="217"/>
      <c r="H104" s="215"/>
      <c r="I104" s="215"/>
      <c r="J104" s="214" t="s">
        <v>1794</v>
      </c>
      <c r="K104" s="210"/>
    </row>
    <row r="105" spans="1:11" ht="7.95" customHeight="1">
      <c r="A105" s="183"/>
      <c r="B105" s="209"/>
      <c r="C105" s="226"/>
      <c r="D105" s="226"/>
      <c r="E105" s="226"/>
      <c r="F105" s="226"/>
      <c r="G105" s="227"/>
      <c r="H105" s="226"/>
      <c r="I105" s="226"/>
      <c r="J105" s="226"/>
      <c r="K105" s="210"/>
    </row>
    <row r="106" spans="1:11" ht="15" customHeight="1">
      <c r="A106" s="183"/>
      <c r="B106" s="209"/>
      <c r="C106" s="24" t="s">
        <v>53</v>
      </c>
      <c r="D106" s="220"/>
      <c r="E106" s="220"/>
      <c r="F106" s="23" t="s">
        <v>1795</v>
      </c>
      <c r="G106" s="196"/>
      <c r="H106" s="24" t="s">
        <v>1835</v>
      </c>
      <c r="I106" s="24" t="s">
        <v>1797</v>
      </c>
      <c r="J106" s="196">
        <v>20</v>
      </c>
      <c r="K106" s="210"/>
    </row>
    <row r="107" spans="1:11" ht="15" customHeight="1">
      <c r="A107" s="183"/>
      <c r="B107" s="209"/>
      <c r="C107" s="24" t="s">
        <v>1798</v>
      </c>
      <c r="D107" s="196"/>
      <c r="E107" s="196"/>
      <c r="F107" s="23" t="s">
        <v>1795</v>
      </c>
      <c r="G107" s="196"/>
      <c r="H107" s="24" t="s">
        <v>1835</v>
      </c>
      <c r="I107" s="24" t="s">
        <v>1797</v>
      </c>
      <c r="J107" s="196">
        <v>120</v>
      </c>
      <c r="K107" s="210"/>
    </row>
    <row r="108" spans="1:11" ht="15" customHeight="1">
      <c r="A108" s="183"/>
      <c r="B108" s="221"/>
      <c r="C108" s="24" t="s">
        <v>1800</v>
      </c>
      <c r="D108" s="196"/>
      <c r="E108" s="196"/>
      <c r="F108" s="23" t="s">
        <v>1801</v>
      </c>
      <c r="G108" s="196"/>
      <c r="H108" s="24" t="s">
        <v>1835</v>
      </c>
      <c r="I108" s="24" t="s">
        <v>1797</v>
      </c>
      <c r="J108" s="196">
        <v>50</v>
      </c>
      <c r="K108" s="210"/>
    </row>
    <row r="109" spans="1:11" ht="15" customHeight="1">
      <c r="A109" s="183"/>
      <c r="B109" s="221"/>
      <c r="C109" s="24" t="s">
        <v>1803</v>
      </c>
      <c r="D109" s="196"/>
      <c r="E109" s="196"/>
      <c r="F109" s="23" t="s">
        <v>1795</v>
      </c>
      <c r="G109" s="196"/>
      <c r="H109" s="24" t="s">
        <v>1835</v>
      </c>
      <c r="I109" s="24" t="s">
        <v>1805</v>
      </c>
      <c r="J109" s="196"/>
      <c r="K109" s="210"/>
    </row>
    <row r="110" spans="1:11" ht="15" customHeight="1">
      <c r="A110" s="183"/>
      <c r="B110" s="221"/>
      <c r="C110" s="24" t="s">
        <v>1814</v>
      </c>
      <c r="D110" s="196"/>
      <c r="E110" s="196"/>
      <c r="F110" s="23" t="s">
        <v>1801</v>
      </c>
      <c r="G110" s="196"/>
      <c r="H110" s="24" t="s">
        <v>1835</v>
      </c>
      <c r="I110" s="24" t="s">
        <v>1797</v>
      </c>
      <c r="J110" s="196">
        <v>50</v>
      </c>
      <c r="K110" s="210"/>
    </row>
    <row r="111" spans="1:11" ht="15" customHeight="1">
      <c r="A111" s="183"/>
      <c r="B111" s="221"/>
      <c r="C111" s="24" t="s">
        <v>1822</v>
      </c>
      <c r="D111" s="196"/>
      <c r="E111" s="196"/>
      <c r="F111" s="23" t="s">
        <v>1801</v>
      </c>
      <c r="G111" s="196"/>
      <c r="H111" s="24" t="s">
        <v>1835</v>
      </c>
      <c r="I111" s="24" t="s">
        <v>1797</v>
      </c>
      <c r="J111" s="196">
        <v>50</v>
      </c>
      <c r="K111" s="210"/>
    </row>
    <row r="112" spans="1:11" ht="15" customHeight="1">
      <c r="A112" s="183"/>
      <c r="B112" s="221"/>
      <c r="C112" s="24" t="s">
        <v>1820</v>
      </c>
      <c r="D112" s="196"/>
      <c r="E112" s="196"/>
      <c r="F112" s="23" t="s">
        <v>1801</v>
      </c>
      <c r="G112" s="196"/>
      <c r="H112" s="24" t="s">
        <v>1835</v>
      </c>
      <c r="I112" s="24" t="s">
        <v>1797</v>
      </c>
      <c r="J112" s="196">
        <v>50</v>
      </c>
      <c r="K112" s="210"/>
    </row>
    <row r="113" spans="1:11" ht="15" customHeight="1">
      <c r="A113" s="183"/>
      <c r="B113" s="221"/>
      <c r="C113" s="24" t="s">
        <v>53</v>
      </c>
      <c r="D113" s="196"/>
      <c r="E113" s="196"/>
      <c r="F113" s="23" t="s">
        <v>1795</v>
      </c>
      <c r="G113" s="196"/>
      <c r="H113" s="24" t="s">
        <v>1836</v>
      </c>
      <c r="I113" s="24" t="s">
        <v>1797</v>
      </c>
      <c r="J113" s="196">
        <v>20</v>
      </c>
      <c r="K113" s="210"/>
    </row>
    <row r="114" spans="1:11" ht="15" customHeight="1">
      <c r="A114" s="183"/>
      <c r="B114" s="221"/>
      <c r="C114" s="24" t="s">
        <v>1837</v>
      </c>
      <c r="D114" s="196"/>
      <c r="E114" s="196"/>
      <c r="F114" s="23" t="s">
        <v>1795</v>
      </c>
      <c r="G114" s="196"/>
      <c r="H114" s="24" t="s">
        <v>1838</v>
      </c>
      <c r="I114" s="24" t="s">
        <v>1797</v>
      </c>
      <c r="J114" s="196">
        <v>120</v>
      </c>
      <c r="K114" s="210"/>
    </row>
    <row r="115" spans="1:11" ht="15" customHeight="1">
      <c r="A115" s="183"/>
      <c r="B115" s="221"/>
      <c r="C115" s="24" t="s">
        <v>39</v>
      </c>
      <c r="D115" s="196"/>
      <c r="E115" s="196"/>
      <c r="F115" s="23" t="s">
        <v>1795</v>
      </c>
      <c r="G115" s="196"/>
      <c r="H115" s="24" t="s">
        <v>1839</v>
      </c>
      <c r="I115" s="24" t="s">
        <v>1830</v>
      </c>
      <c r="J115" s="196"/>
      <c r="K115" s="210"/>
    </row>
    <row r="116" spans="1:11" ht="15" customHeight="1">
      <c r="A116" s="183"/>
      <c r="B116" s="221"/>
      <c r="C116" s="24" t="s">
        <v>49</v>
      </c>
      <c r="D116" s="196"/>
      <c r="E116" s="196"/>
      <c r="F116" s="23" t="s">
        <v>1795</v>
      </c>
      <c r="G116" s="196"/>
      <c r="H116" s="24" t="s">
        <v>1840</v>
      </c>
      <c r="I116" s="24" t="s">
        <v>1830</v>
      </c>
      <c r="J116" s="196"/>
      <c r="K116" s="210"/>
    </row>
    <row r="117" spans="1:11" ht="15" customHeight="1">
      <c r="A117" s="183"/>
      <c r="B117" s="221"/>
      <c r="C117" s="24" t="s">
        <v>57</v>
      </c>
      <c r="D117" s="196"/>
      <c r="E117" s="196"/>
      <c r="F117" s="23" t="s">
        <v>1795</v>
      </c>
      <c r="G117" s="196"/>
      <c r="H117" s="24" t="s">
        <v>1841</v>
      </c>
      <c r="I117" s="24" t="s">
        <v>1842</v>
      </c>
      <c r="J117" s="196"/>
      <c r="K117" s="210"/>
    </row>
    <row r="118" spans="1:11" ht="15" customHeight="1">
      <c r="A118" s="183"/>
      <c r="B118" s="222"/>
      <c r="C118" s="228"/>
      <c r="D118" s="228"/>
      <c r="E118" s="228"/>
      <c r="F118" s="228"/>
      <c r="G118" s="228"/>
      <c r="H118" s="228"/>
      <c r="I118" s="228"/>
      <c r="J118" s="228"/>
      <c r="K118" s="224"/>
    </row>
    <row r="119" spans="1:11" ht="18.75" customHeight="1">
      <c r="A119" s="201"/>
      <c r="B119" s="229"/>
      <c r="C119" s="230"/>
      <c r="D119" s="230"/>
      <c r="E119" s="230"/>
      <c r="F119" s="231"/>
      <c r="G119" s="230"/>
      <c r="H119" s="230"/>
      <c r="I119" s="230"/>
      <c r="J119" s="230"/>
      <c r="K119" s="232"/>
    </row>
    <row r="120" spans="1:11" ht="18.75" customHeight="1">
      <c r="A120" s="201"/>
      <c r="B120" s="204"/>
      <c r="C120" s="204"/>
      <c r="D120" s="204"/>
      <c r="E120" s="204"/>
      <c r="F120" s="204"/>
      <c r="G120" s="204"/>
      <c r="H120" s="204"/>
      <c r="I120" s="204"/>
      <c r="J120" s="204"/>
      <c r="K120" s="205"/>
    </row>
    <row r="121" spans="1:11" ht="7.95" customHeight="1">
      <c r="A121" s="183"/>
      <c r="B121" s="233"/>
      <c r="C121" s="229"/>
      <c r="D121" s="229"/>
      <c r="E121" s="229"/>
      <c r="F121" s="229"/>
      <c r="G121" s="229"/>
      <c r="H121" s="229"/>
      <c r="I121" s="229"/>
      <c r="J121" s="229"/>
      <c r="K121" s="232"/>
    </row>
    <row r="122" spans="1:11" ht="45" customHeight="1">
      <c r="A122" s="183"/>
      <c r="B122" s="234"/>
      <c r="C122" s="275" t="s">
        <v>1843</v>
      </c>
      <c r="D122" s="275"/>
      <c r="E122" s="275"/>
      <c r="F122" s="275"/>
      <c r="G122" s="275"/>
      <c r="H122" s="275"/>
      <c r="I122" s="275"/>
      <c r="J122" s="275"/>
      <c r="K122" s="235"/>
    </row>
    <row r="123" spans="1:11" ht="17.25" customHeight="1">
      <c r="A123" s="183"/>
      <c r="B123" s="236"/>
      <c r="C123" s="211" t="s">
        <v>1789</v>
      </c>
      <c r="D123" s="212"/>
      <c r="E123" s="212"/>
      <c r="F123" s="211" t="s">
        <v>1790</v>
      </c>
      <c r="G123" s="213"/>
      <c r="H123" s="211" t="s">
        <v>54</v>
      </c>
      <c r="I123" s="211" t="s">
        <v>57</v>
      </c>
      <c r="J123" s="211" t="s">
        <v>1791</v>
      </c>
      <c r="K123" s="237"/>
    </row>
    <row r="124" spans="1:11" ht="17.25" customHeight="1">
      <c r="A124" s="183"/>
      <c r="B124" s="236"/>
      <c r="C124" s="214" t="s">
        <v>1792</v>
      </c>
      <c r="D124" s="215"/>
      <c r="E124" s="215"/>
      <c r="F124" s="216" t="s">
        <v>1793</v>
      </c>
      <c r="G124" s="217"/>
      <c r="H124" s="215"/>
      <c r="I124" s="215"/>
      <c r="J124" s="214" t="s">
        <v>1794</v>
      </c>
      <c r="K124" s="237"/>
    </row>
    <row r="125" spans="1:11" ht="7.95" customHeight="1">
      <c r="A125" s="183"/>
      <c r="B125" s="238"/>
      <c r="C125" s="218"/>
      <c r="D125" s="218"/>
      <c r="E125" s="218"/>
      <c r="F125" s="218"/>
      <c r="G125" s="219"/>
      <c r="H125" s="218"/>
      <c r="I125" s="218"/>
      <c r="J125" s="218"/>
      <c r="K125" s="239"/>
    </row>
    <row r="126" spans="1:11" ht="15" customHeight="1">
      <c r="A126" s="183"/>
      <c r="B126" s="238"/>
      <c r="C126" s="24" t="s">
        <v>1798</v>
      </c>
      <c r="D126" s="220"/>
      <c r="E126" s="220"/>
      <c r="F126" s="23" t="s">
        <v>1795</v>
      </c>
      <c r="G126" s="196"/>
      <c r="H126" s="24" t="s">
        <v>1835</v>
      </c>
      <c r="I126" s="24" t="s">
        <v>1797</v>
      </c>
      <c r="J126" s="196">
        <v>120</v>
      </c>
      <c r="K126" s="240"/>
    </row>
    <row r="127" spans="1:11" ht="15" customHeight="1">
      <c r="A127" s="183"/>
      <c r="B127" s="238"/>
      <c r="C127" s="24" t="s">
        <v>1844</v>
      </c>
      <c r="D127" s="196"/>
      <c r="E127" s="196"/>
      <c r="F127" s="23" t="s">
        <v>1795</v>
      </c>
      <c r="G127" s="196"/>
      <c r="H127" s="24" t="s">
        <v>1845</v>
      </c>
      <c r="I127" s="24" t="s">
        <v>1797</v>
      </c>
      <c r="J127" s="24" t="s">
        <v>1846</v>
      </c>
      <c r="K127" s="240"/>
    </row>
    <row r="128" spans="1:11" ht="15" customHeight="1">
      <c r="A128" s="183"/>
      <c r="B128" s="238"/>
      <c r="C128" s="24" t="s">
        <v>1743</v>
      </c>
      <c r="D128" s="196"/>
      <c r="E128" s="196"/>
      <c r="F128" s="23" t="s">
        <v>1795</v>
      </c>
      <c r="G128" s="196"/>
      <c r="H128" s="24" t="s">
        <v>1847</v>
      </c>
      <c r="I128" s="24" t="s">
        <v>1797</v>
      </c>
      <c r="J128" s="24" t="s">
        <v>1846</v>
      </c>
      <c r="K128" s="240"/>
    </row>
    <row r="129" spans="1:11" ht="15" customHeight="1">
      <c r="A129" s="183"/>
      <c r="B129" s="238"/>
      <c r="C129" s="24" t="s">
        <v>1806</v>
      </c>
      <c r="D129" s="196"/>
      <c r="E129" s="196"/>
      <c r="F129" s="23" t="s">
        <v>1801</v>
      </c>
      <c r="G129" s="196"/>
      <c r="H129" s="24" t="s">
        <v>1807</v>
      </c>
      <c r="I129" s="24" t="s">
        <v>1797</v>
      </c>
      <c r="J129" s="196">
        <v>15</v>
      </c>
      <c r="K129" s="240"/>
    </row>
    <row r="130" spans="1:11" ht="15" customHeight="1">
      <c r="A130" s="183"/>
      <c r="B130" s="238"/>
      <c r="C130" s="24" t="s">
        <v>1808</v>
      </c>
      <c r="D130" s="196"/>
      <c r="E130" s="196"/>
      <c r="F130" s="23" t="s">
        <v>1801</v>
      </c>
      <c r="G130" s="196"/>
      <c r="H130" s="24" t="s">
        <v>1809</v>
      </c>
      <c r="I130" s="24" t="s">
        <v>1797</v>
      </c>
      <c r="J130" s="196">
        <v>15</v>
      </c>
      <c r="K130" s="240"/>
    </row>
    <row r="131" spans="1:11" ht="15" customHeight="1">
      <c r="A131" s="183"/>
      <c r="B131" s="238"/>
      <c r="C131" s="24" t="s">
        <v>1810</v>
      </c>
      <c r="D131" s="196"/>
      <c r="E131" s="196"/>
      <c r="F131" s="23" t="s">
        <v>1801</v>
      </c>
      <c r="G131" s="196"/>
      <c r="H131" s="24" t="s">
        <v>1811</v>
      </c>
      <c r="I131" s="24" t="s">
        <v>1797</v>
      </c>
      <c r="J131" s="196">
        <v>20</v>
      </c>
      <c r="K131" s="240"/>
    </row>
    <row r="132" spans="1:11" ht="15" customHeight="1">
      <c r="A132" s="183"/>
      <c r="B132" s="238"/>
      <c r="C132" s="24" t="s">
        <v>1812</v>
      </c>
      <c r="D132" s="196"/>
      <c r="E132" s="196"/>
      <c r="F132" s="23" t="s">
        <v>1801</v>
      </c>
      <c r="G132" s="196"/>
      <c r="H132" s="24" t="s">
        <v>1813</v>
      </c>
      <c r="I132" s="24" t="s">
        <v>1797</v>
      </c>
      <c r="J132" s="196">
        <v>20</v>
      </c>
      <c r="K132" s="240"/>
    </row>
    <row r="133" spans="1:11" ht="15" customHeight="1">
      <c r="A133" s="183"/>
      <c r="B133" s="238"/>
      <c r="C133" s="24" t="s">
        <v>1800</v>
      </c>
      <c r="D133" s="196"/>
      <c r="E133" s="196"/>
      <c r="F133" s="23" t="s">
        <v>1801</v>
      </c>
      <c r="G133" s="196"/>
      <c r="H133" s="24" t="s">
        <v>1835</v>
      </c>
      <c r="I133" s="24" t="s">
        <v>1797</v>
      </c>
      <c r="J133" s="196">
        <v>50</v>
      </c>
      <c r="K133" s="240"/>
    </row>
    <row r="134" spans="1:11" ht="15" customHeight="1">
      <c r="A134" s="183"/>
      <c r="B134" s="238"/>
      <c r="C134" s="24" t="s">
        <v>1814</v>
      </c>
      <c r="D134" s="196"/>
      <c r="E134" s="196"/>
      <c r="F134" s="23" t="s">
        <v>1801</v>
      </c>
      <c r="G134" s="196"/>
      <c r="H134" s="24" t="s">
        <v>1835</v>
      </c>
      <c r="I134" s="24" t="s">
        <v>1797</v>
      </c>
      <c r="J134" s="196">
        <v>50</v>
      </c>
      <c r="K134" s="240"/>
    </row>
    <row r="135" spans="1:11" ht="15" customHeight="1">
      <c r="A135" s="183"/>
      <c r="B135" s="238"/>
      <c r="C135" s="24" t="s">
        <v>1820</v>
      </c>
      <c r="D135" s="196"/>
      <c r="E135" s="196"/>
      <c r="F135" s="23" t="s">
        <v>1801</v>
      </c>
      <c r="G135" s="196"/>
      <c r="H135" s="24" t="s">
        <v>1835</v>
      </c>
      <c r="I135" s="24" t="s">
        <v>1797</v>
      </c>
      <c r="J135" s="196">
        <v>50</v>
      </c>
      <c r="K135" s="240"/>
    </row>
    <row r="136" spans="1:11" ht="15" customHeight="1">
      <c r="A136" s="183"/>
      <c r="B136" s="238"/>
      <c r="C136" s="24" t="s">
        <v>1822</v>
      </c>
      <c r="D136" s="196"/>
      <c r="E136" s="196"/>
      <c r="F136" s="23" t="s">
        <v>1801</v>
      </c>
      <c r="G136" s="196"/>
      <c r="H136" s="24" t="s">
        <v>1835</v>
      </c>
      <c r="I136" s="24" t="s">
        <v>1797</v>
      </c>
      <c r="J136" s="196">
        <v>50</v>
      </c>
      <c r="K136" s="240"/>
    </row>
    <row r="137" spans="1:11" ht="15" customHeight="1">
      <c r="A137" s="183"/>
      <c r="B137" s="238"/>
      <c r="C137" s="24" t="s">
        <v>1823</v>
      </c>
      <c r="D137" s="196"/>
      <c r="E137" s="196"/>
      <c r="F137" s="23" t="s">
        <v>1801</v>
      </c>
      <c r="G137" s="196"/>
      <c r="H137" s="24" t="s">
        <v>1848</v>
      </c>
      <c r="I137" s="24" t="s">
        <v>1797</v>
      </c>
      <c r="J137" s="196">
        <v>255</v>
      </c>
      <c r="K137" s="240"/>
    </row>
    <row r="138" spans="1:11" ht="15" customHeight="1">
      <c r="A138" s="183"/>
      <c r="B138" s="238"/>
      <c r="C138" s="24" t="s">
        <v>1825</v>
      </c>
      <c r="D138" s="196"/>
      <c r="E138" s="196"/>
      <c r="F138" s="23" t="s">
        <v>1795</v>
      </c>
      <c r="G138" s="196"/>
      <c r="H138" s="24" t="s">
        <v>1849</v>
      </c>
      <c r="I138" s="24" t="s">
        <v>1827</v>
      </c>
      <c r="J138" s="196"/>
      <c r="K138" s="240"/>
    </row>
    <row r="139" spans="1:11" ht="15" customHeight="1">
      <c r="A139" s="183"/>
      <c r="B139" s="238"/>
      <c r="C139" s="24" t="s">
        <v>1828</v>
      </c>
      <c r="D139" s="196"/>
      <c r="E139" s="196"/>
      <c r="F139" s="23" t="s">
        <v>1795</v>
      </c>
      <c r="G139" s="196"/>
      <c r="H139" s="24" t="s">
        <v>1850</v>
      </c>
      <c r="I139" s="24" t="s">
        <v>1830</v>
      </c>
      <c r="J139" s="196"/>
      <c r="K139" s="240"/>
    </row>
    <row r="140" spans="1:11" ht="15" customHeight="1">
      <c r="A140" s="183"/>
      <c r="B140" s="238"/>
      <c r="C140" s="24" t="s">
        <v>1831</v>
      </c>
      <c r="D140" s="196"/>
      <c r="E140" s="196"/>
      <c r="F140" s="23" t="s">
        <v>1795</v>
      </c>
      <c r="G140" s="196"/>
      <c r="H140" s="24" t="s">
        <v>1831</v>
      </c>
      <c r="I140" s="24" t="s">
        <v>1830</v>
      </c>
      <c r="J140" s="196"/>
      <c r="K140" s="240"/>
    </row>
    <row r="141" spans="1:11" ht="15" customHeight="1">
      <c r="A141" s="183"/>
      <c r="B141" s="238"/>
      <c r="C141" s="24" t="s">
        <v>39</v>
      </c>
      <c r="D141" s="196"/>
      <c r="E141" s="196"/>
      <c r="F141" s="23" t="s">
        <v>1795</v>
      </c>
      <c r="G141" s="196"/>
      <c r="H141" s="24" t="s">
        <v>1851</v>
      </c>
      <c r="I141" s="24" t="s">
        <v>1830</v>
      </c>
      <c r="J141" s="196"/>
      <c r="K141" s="240"/>
    </row>
    <row r="142" spans="1:11" ht="15" customHeight="1">
      <c r="A142" s="183"/>
      <c r="B142" s="238"/>
      <c r="C142" s="24" t="s">
        <v>1852</v>
      </c>
      <c r="D142" s="196"/>
      <c r="E142" s="196"/>
      <c r="F142" s="23" t="s">
        <v>1795</v>
      </c>
      <c r="G142" s="196"/>
      <c r="H142" s="24" t="s">
        <v>1853</v>
      </c>
      <c r="I142" s="24" t="s">
        <v>1830</v>
      </c>
      <c r="J142" s="196"/>
      <c r="K142" s="240"/>
    </row>
    <row r="143" spans="1:11" ht="15" customHeight="1">
      <c r="A143" s="183"/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1:11" ht="18.75" customHeight="1">
      <c r="A144" s="201"/>
      <c r="B144" s="230"/>
      <c r="C144" s="230"/>
      <c r="D144" s="230"/>
      <c r="E144" s="230"/>
      <c r="F144" s="231"/>
      <c r="G144" s="230"/>
      <c r="H144" s="230"/>
      <c r="I144" s="230"/>
      <c r="J144" s="230"/>
      <c r="K144" s="244"/>
    </row>
    <row r="145" spans="1:11" ht="18.75" customHeight="1">
      <c r="A145" s="201"/>
      <c r="B145" s="204"/>
      <c r="C145" s="204"/>
      <c r="D145" s="204"/>
      <c r="E145" s="204"/>
      <c r="F145" s="204"/>
      <c r="G145" s="204"/>
      <c r="H145" s="204"/>
      <c r="I145" s="204"/>
      <c r="J145" s="204"/>
      <c r="K145" s="205"/>
    </row>
    <row r="146" spans="1:11" ht="7.95" customHeight="1">
      <c r="A146" s="183"/>
      <c r="B146" s="206"/>
      <c r="C146" s="207"/>
      <c r="D146" s="207"/>
      <c r="E146" s="207"/>
      <c r="F146" s="207"/>
      <c r="G146" s="207"/>
      <c r="H146" s="207"/>
      <c r="I146" s="207"/>
      <c r="J146" s="207"/>
      <c r="K146" s="208"/>
    </row>
    <row r="147" spans="1:11" ht="45" customHeight="1">
      <c r="A147" s="183"/>
      <c r="B147" s="209"/>
      <c r="C147" s="280" t="s">
        <v>1854</v>
      </c>
      <c r="D147" s="280"/>
      <c r="E147" s="280"/>
      <c r="F147" s="280"/>
      <c r="G147" s="280"/>
      <c r="H147" s="280"/>
      <c r="I147" s="280"/>
      <c r="J147" s="280"/>
      <c r="K147" s="210"/>
    </row>
    <row r="148" spans="1:11" ht="17.25" customHeight="1">
      <c r="A148" s="183"/>
      <c r="B148" s="209"/>
      <c r="C148" s="211" t="s">
        <v>1789</v>
      </c>
      <c r="D148" s="212"/>
      <c r="E148" s="212"/>
      <c r="F148" s="211" t="s">
        <v>1790</v>
      </c>
      <c r="G148" s="213"/>
      <c r="H148" s="211" t="s">
        <v>54</v>
      </c>
      <c r="I148" s="211" t="s">
        <v>57</v>
      </c>
      <c r="J148" s="211" t="s">
        <v>1791</v>
      </c>
      <c r="K148" s="210"/>
    </row>
    <row r="149" spans="1:11" ht="17.25" customHeight="1">
      <c r="A149" s="183"/>
      <c r="B149" s="209"/>
      <c r="C149" s="214" t="s">
        <v>1792</v>
      </c>
      <c r="D149" s="215"/>
      <c r="E149" s="215"/>
      <c r="F149" s="216" t="s">
        <v>1793</v>
      </c>
      <c r="G149" s="217"/>
      <c r="H149" s="215"/>
      <c r="I149" s="215"/>
      <c r="J149" s="214" t="s">
        <v>1794</v>
      </c>
      <c r="K149" s="210"/>
    </row>
    <row r="150" spans="1:11" ht="7.95" customHeight="1">
      <c r="A150" s="183"/>
      <c r="B150" s="221"/>
      <c r="C150" s="218"/>
      <c r="D150" s="218"/>
      <c r="E150" s="218"/>
      <c r="F150" s="218"/>
      <c r="G150" s="219"/>
      <c r="H150" s="218"/>
      <c r="I150" s="218"/>
      <c r="J150" s="218"/>
      <c r="K150" s="240"/>
    </row>
    <row r="151" spans="1:11" ht="15" customHeight="1">
      <c r="A151" s="183"/>
      <c r="B151" s="221"/>
      <c r="C151" s="245" t="s">
        <v>1798</v>
      </c>
      <c r="D151" s="196"/>
      <c r="E151" s="196"/>
      <c r="F151" s="246" t="s">
        <v>1795</v>
      </c>
      <c r="G151" s="196"/>
      <c r="H151" s="245" t="s">
        <v>1835</v>
      </c>
      <c r="I151" s="245" t="s">
        <v>1797</v>
      </c>
      <c r="J151" s="247">
        <v>120</v>
      </c>
      <c r="K151" s="240"/>
    </row>
    <row r="152" spans="1:11" ht="15" customHeight="1">
      <c r="A152" s="183"/>
      <c r="B152" s="221"/>
      <c r="C152" s="245" t="s">
        <v>1844</v>
      </c>
      <c r="D152" s="196"/>
      <c r="E152" s="196"/>
      <c r="F152" s="246" t="s">
        <v>1795</v>
      </c>
      <c r="G152" s="196"/>
      <c r="H152" s="245" t="s">
        <v>1855</v>
      </c>
      <c r="I152" s="245" t="s">
        <v>1797</v>
      </c>
      <c r="J152" s="245" t="s">
        <v>1846</v>
      </c>
      <c r="K152" s="240"/>
    </row>
    <row r="153" spans="1:11" ht="15" customHeight="1">
      <c r="A153" s="183"/>
      <c r="B153" s="221"/>
      <c r="C153" s="245" t="s">
        <v>1743</v>
      </c>
      <c r="D153" s="196"/>
      <c r="E153" s="196"/>
      <c r="F153" s="246" t="s">
        <v>1795</v>
      </c>
      <c r="G153" s="196"/>
      <c r="H153" s="245" t="s">
        <v>1856</v>
      </c>
      <c r="I153" s="245" t="s">
        <v>1797</v>
      </c>
      <c r="J153" s="245" t="s">
        <v>1846</v>
      </c>
      <c r="K153" s="240"/>
    </row>
    <row r="154" spans="1:11" ht="15" customHeight="1">
      <c r="A154" s="183"/>
      <c r="B154" s="221"/>
      <c r="C154" s="245" t="s">
        <v>1800</v>
      </c>
      <c r="D154" s="196"/>
      <c r="E154" s="196"/>
      <c r="F154" s="246" t="s">
        <v>1801</v>
      </c>
      <c r="G154" s="196"/>
      <c r="H154" s="245" t="s">
        <v>1835</v>
      </c>
      <c r="I154" s="245" t="s">
        <v>1797</v>
      </c>
      <c r="J154" s="247">
        <v>50</v>
      </c>
      <c r="K154" s="240"/>
    </row>
    <row r="155" spans="1:11" ht="15" customHeight="1">
      <c r="A155" s="183"/>
      <c r="B155" s="221"/>
      <c r="C155" s="245" t="s">
        <v>1803</v>
      </c>
      <c r="D155" s="196"/>
      <c r="E155" s="196"/>
      <c r="F155" s="246" t="s">
        <v>1795</v>
      </c>
      <c r="G155" s="196"/>
      <c r="H155" s="245" t="s">
        <v>1835</v>
      </c>
      <c r="I155" s="245" t="s">
        <v>1805</v>
      </c>
      <c r="J155" s="247"/>
      <c r="K155" s="240"/>
    </row>
    <row r="156" spans="1:11" ht="15" customHeight="1">
      <c r="A156" s="183"/>
      <c r="B156" s="221"/>
      <c r="C156" s="245" t="s">
        <v>1814</v>
      </c>
      <c r="D156" s="196"/>
      <c r="E156" s="196"/>
      <c r="F156" s="246" t="s">
        <v>1801</v>
      </c>
      <c r="G156" s="196"/>
      <c r="H156" s="245" t="s">
        <v>1835</v>
      </c>
      <c r="I156" s="245" t="s">
        <v>1797</v>
      </c>
      <c r="J156" s="247">
        <v>50</v>
      </c>
      <c r="K156" s="240"/>
    </row>
    <row r="157" spans="1:11" ht="15" customHeight="1">
      <c r="A157" s="183"/>
      <c r="B157" s="221"/>
      <c r="C157" s="245" t="s">
        <v>1822</v>
      </c>
      <c r="D157" s="196"/>
      <c r="E157" s="196"/>
      <c r="F157" s="246" t="s">
        <v>1801</v>
      </c>
      <c r="G157" s="196"/>
      <c r="H157" s="245" t="s">
        <v>1835</v>
      </c>
      <c r="I157" s="245" t="s">
        <v>1797</v>
      </c>
      <c r="J157" s="247">
        <v>50</v>
      </c>
      <c r="K157" s="240"/>
    </row>
    <row r="158" spans="1:11" ht="15" customHeight="1">
      <c r="A158" s="183"/>
      <c r="B158" s="221"/>
      <c r="C158" s="245" t="s">
        <v>1820</v>
      </c>
      <c r="D158" s="196"/>
      <c r="E158" s="196"/>
      <c r="F158" s="246" t="s">
        <v>1801</v>
      </c>
      <c r="G158" s="196"/>
      <c r="H158" s="245" t="s">
        <v>1835</v>
      </c>
      <c r="I158" s="245" t="s">
        <v>1797</v>
      </c>
      <c r="J158" s="247">
        <v>50</v>
      </c>
      <c r="K158" s="240"/>
    </row>
    <row r="159" spans="1:11" ht="15" customHeight="1">
      <c r="A159" s="183"/>
      <c r="B159" s="221"/>
      <c r="C159" s="245" t="s">
        <v>100</v>
      </c>
      <c r="D159" s="196"/>
      <c r="E159" s="196"/>
      <c r="F159" s="246" t="s">
        <v>1795</v>
      </c>
      <c r="G159" s="196"/>
      <c r="H159" s="245" t="s">
        <v>1857</v>
      </c>
      <c r="I159" s="245" t="s">
        <v>1797</v>
      </c>
      <c r="J159" s="245" t="s">
        <v>1858</v>
      </c>
      <c r="K159" s="240"/>
    </row>
    <row r="160" spans="1:11" ht="15" customHeight="1">
      <c r="A160" s="183"/>
      <c r="B160" s="221"/>
      <c r="C160" s="245" t="s">
        <v>1859</v>
      </c>
      <c r="D160" s="196"/>
      <c r="E160" s="196"/>
      <c r="F160" s="246" t="s">
        <v>1795</v>
      </c>
      <c r="G160" s="196"/>
      <c r="H160" s="245" t="s">
        <v>1860</v>
      </c>
      <c r="I160" s="245" t="s">
        <v>1830</v>
      </c>
      <c r="J160" s="247"/>
      <c r="K160" s="240"/>
    </row>
    <row r="161" spans="1:11" ht="15" customHeight="1">
      <c r="A161" s="183"/>
      <c r="B161" s="248"/>
      <c r="C161" s="228"/>
      <c r="D161" s="228"/>
      <c r="E161" s="228"/>
      <c r="F161" s="228"/>
      <c r="G161" s="228"/>
      <c r="H161" s="228"/>
      <c r="I161" s="228"/>
      <c r="J161" s="228"/>
      <c r="K161" s="249"/>
    </row>
    <row r="162" spans="1:11" ht="18.75" customHeight="1">
      <c r="A162" s="201"/>
      <c r="B162" s="230"/>
      <c r="C162" s="219"/>
      <c r="D162" s="219"/>
      <c r="E162" s="219"/>
      <c r="F162" s="250"/>
      <c r="G162" s="219"/>
      <c r="H162" s="219"/>
      <c r="I162" s="219"/>
      <c r="J162" s="219"/>
      <c r="K162" s="244"/>
    </row>
    <row r="163" spans="1:11" ht="18.75" customHeight="1">
      <c r="A163" s="201"/>
      <c r="B163" s="204"/>
      <c r="C163" s="204"/>
      <c r="D163" s="204"/>
      <c r="E163" s="204"/>
      <c r="F163" s="204"/>
      <c r="G163" s="204"/>
      <c r="H163" s="204"/>
      <c r="I163" s="204"/>
      <c r="J163" s="204"/>
      <c r="K163" s="205"/>
    </row>
    <row r="164" spans="1:11" ht="7.95" customHeight="1">
      <c r="A164" s="183"/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1:11" ht="45" customHeight="1">
      <c r="A165" s="183"/>
      <c r="B165" s="187"/>
      <c r="C165" s="275" t="s">
        <v>1861</v>
      </c>
      <c r="D165" s="275"/>
      <c r="E165" s="275"/>
      <c r="F165" s="275"/>
      <c r="G165" s="275"/>
      <c r="H165" s="275"/>
      <c r="I165" s="275"/>
      <c r="J165" s="275"/>
      <c r="K165" s="188"/>
    </row>
    <row r="166" spans="1:11" ht="17.25" customHeight="1">
      <c r="A166" s="183"/>
      <c r="B166" s="187"/>
      <c r="C166" s="211" t="s">
        <v>1789</v>
      </c>
      <c r="D166" s="212"/>
      <c r="E166" s="212"/>
      <c r="F166" s="211" t="s">
        <v>1790</v>
      </c>
      <c r="G166" s="251"/>
      <c r="H166" s="252" t="s">
        <v>54</v>
      </c>
      <c r="I166" s="252" t="s">
        <v>57</v>
      </c>
      <c r="J166" s="211" t="s">
        <v>1791</v>
      </c>
      <c r="K166" s="188"/>
    </row>
    <row r="167" spans="1:11" ht="17.25" customHeight="1">
      <c r="A167" s="183"/>
      <c r="B167" s="189"/>
      <c r="C167" s="214" t="s">
        <v>1792</v>
      </c>
      <c r="D167" s="215"/>
      <c r="E167" s="215"/>
      <c r="F167" s="216" t="s">
        <v>1793</v>
      </c>
      <c r="G167" s="253"/>
      <c r="H167" s="254"/>
      <c r="I167" s="254"/>
      <c r="J167" s="214" t="s">
        <v>1794</v>
      </c>
      <c r="K167" s="190"/>
    </row>
    <row r="168" spans="1:11" ht="7.95" customHeight="1">
      <c r="A168" s="183"/>
      <c r="B168" s="221"/>
      <c r="C168" s="218"/>
      <c r="D168" s="218"/>
      <c r="E168" s="218"/>
      <c r="F168" s="218"/>
      <c r="G168" s="219"/>
      <c r="H168" s="218"/>
      <c r="I168" s="218"/>
      <c r="J168" s="218"/>
      <c r="K168" s="240"/>
    </row>
    <row r="169" spans="1:11" ht="15" customHeight="1">
      <c r="A169" s="183"/>
      <c r="B169" s="221"/>
      <c r="C169" s="24" t="s">
        <v>1798</v>
      </c>
      <c r="D169" s="196"/>
      <c r="E169" s="196"/>
      <c r="F169" s="23" t="s">
        <v>1795</v>
      </c>
      <c r="G169" s="196"/>
      <c r="H169" s="24" t="s">
        <v>1835</v>
      </c>
      <c r="I169" s="24" t="s">
        <v>1797</v>
      </c>
      <c r="J169" s="196">
        <v>120</v>
      </c>
      <c r="K169" s="240"/>
    </row>
    <row r="170" spans="1:11" ht="15" customHeight="1">
      <c r="A170" s="183"/>
      <c r="B170" s="221"/>
      <c r="C170" s="24" t="s">
        <v>1844</v>
      </c>
      <c r="D170" s="196"/>
      <c r="E170" s="196"/>
      <c r="F170" s="23" t="s">
        <v>1795</v>
      </c>
      <c r="G170" s="196"/>
      <c r="H170" s="24" t="s">
        <v>1845</v>
      </c>
      <c r="I170" s="24" t="s">
        <v>1797</v>
      </c>
      <c r="J170" s="24" t="s">
        <v>1846</v>
      </c>
      <c r="K170" s="240"/>
    </row>
    <row r="171" spans="1:11" ht="15" customHeight="1">
      <c r="A171" s="183"/>
      <c r="B171" s="221"/>
      <c r="C171" s="24" t="s">
        <v>1743</v>
      </c>
      <c r="D171" s="196"/>
      <c r="E171" s="196"/>
      <c r="F171" s="23" t="s">
        <v>1795</v>
      </c>
      <c r="G171" s="196"/>
      <c r="H171" s="24" t="s">
        <v>1862</v>
      </c>
      <c r="I171" s="24" t="s">
        <v>1797</v>
      </c>
      <c r="J171" s="24" t="s">
        <v>1846</v>
      </c>
      <c r="K171" s="240"/>
    </row>
    <row r="172" spans="1:11" ht="15" customHeight="1">
      <c r="A172" s="183"/>
      <c r="B172" s="221"/>
      <c r="C172" s="24" t="s">
        <v>1800</v>
      </c>
      <c r="D172" s="196"/>
      <c r="E172" s="196"/>
      <c r="F172" s="23" t="s">
        <v>1801</v>
      </c>
      <c r="G172" s="196"/>
      <c r="H172" s="24" t="s">
        <v>1862</v>
      </c>
      <c r="I172" s="24" t="s">
        <v>1797</v>
      </c>
      <c r="J172" s="196">
        <v>50</v>
      </c>
      <c r="K172" s="240"/>
    </row>
    <row r="173" spans="1:11" ht="15" customHeight="1">
      <c r="A173" s="183"/>
      <c r="B173" s="221"/>
      <c r="C173" s="24" t="s">
        <v>1803</v>
      </c>
      <c r="D173" s="196"/>
      <c r="E173" s="196"/>
      <c r="F173" s="23" t="s">
        <v>1795</v>
      </c>
      <c r="G173" s="196"/>
      <c r="H173" s="24" t="s">
        <v>1862</v>
      </c>
      <c r="I173" s="24" t="s">
        <v>1805</v>
      </c>
      <c r="J173" s="196"/>
      <c r="K173" s="240"/>
    </row>
    <row r="174" spans="1:11" ht="15" customHeight="1">
      <c r="A174" s="183"/>
      <c r="B174" s="221"/>
      <c r="C174" s="24" t="s">
        <v>1814</v>
      </c>
      <c r="D174" s="196"/>
      <c r="E174" s="196"/>
      <c r="F174" s="23" t="s">
        <v>1801</v>
      </c>
      <c r="G174" s="196"/>
      <c r="H174" s="24" t="s">
        <v>1862</v>
      </c>
      <c r="I174" s="24" t="s">
        <v>1797</v>
      </c>
      <c r="J174" s="196">
        <v>50</v>
      </c>
      <c r="K174" s="240"/>
    </row>
    <row r="175" spans="1:11" ht="15" customHeight="1">
      <c r="A175" s="183"/>
      <c r="B175" s="221"/>
      <c r="C175" s="24" t="s">
        <v>1822</v>
      </c>
      <c r="D175" s="196"/>
      <c r="E175" s="196"/>
      <c r="F175" s="23" t="s">
        <v>1801</v>
      </c>
      <c r="G175" s="196"/>
      <c r="H175" s="24" t="s">
        <v>1862</v>
      </c>
      <c r="I175" s="24" t="s">
        <v>1797</v>
      </c>
      <c r="J175" s="196">
        <v>50</v>
      </c>
      <c r="K175" s="240"/>
    </row>
    <row r="176" spans="1:11" ht="15" customHeight="1">
      <c r="A176" s="183"/>
      <c r="B176" s="221"/>
      <c r="C176" s="24" t="s">
        <v>1820</v>
      </c>
      <c r="D176" s="196"/>
      <c r="E176" s="196"/>
      <c r="F176" s="23" t="s">
        <v>1801</v>
      </c>
      <c r="G176" s="196"/>
      <c r="H176" s="24" t="s">
        <v>1862</v>
      </c>
      <c r="I176" s="24" t="s">
        <v>1797</v>
      </c>
      <c r="J176" s="196">
        <v>50</v>
      </c>
      <c r="K176" s="240"/>
    </row>
    <row r="177" spans="1:11" ht="15" customHeight="1">
      <c r="A177" s="183"/>
      <c r="B177" s="221"/>
      <c r="C177" s="24" t="s">
        <v>116</v>
      </c>
      <c r="D177" s="196"/>
      <c r="E177" s="196"/>
      <c r="F177" s="23" t="s">
        <v>1795</v>
      </c>
      <c r="G177" s="196"/>
      <c r="H177" s="24" t="s">
        <v>1863</v>
      </c>
      <c r="I177" s="24" t="s">
        <v>1864</v>
      </c>
      <c r="J177" s="196"/>
      <c r="K177" s="240"/>
    </row>
    <row r="178" spans="1:11" ht="15" customHeight="1">
      <c r="A178" s="183"/>
      <c r="B178" s="221"/>
      <c r="C178" s="24" t="s">
        <v>57</v>
      </c>
      <c r="D178" s="196"/>
      <c r="E178" s="196"/>
      <c r="F178" s="23" t="s">
        <v>1795</v>
      </c>
      <c r="G178" s="196"/>
      <c r="H178" s="24" t="s">
        <v>1865</v>
      </c>
      <c r="I178" s="24" t="s">
        <v>1866</v>
      </c>
      <c r="J178" s="196">
        <v>1</v>
      </c>
      <c r="K178" s="240"/>
    </row>
    <row r="179" spans="1:11" ht="15" customHeight="1">
      <c r="A179" s="183"/>
      <c r="B179" s="221"/>
      <c r="C179" s="24" t="s">
        <v>53</v>
      </c>
      <c r="D179" s="196"/>
      <c r="E179" s="196"/>
      <c r="F179" s="23" t="s">
        <v>1795</v>
      </c>
      <c r="G179" s="196"/>
      <c r="H179" s="24" t="s">
        <v>1867</v>
      </c>
      <c r="I179" s="24" t="s">
        <v>1797</v>
      </c>
      <c r="J179" s="196">
        <v>20</v>
      </c>
      <c r="K179" s="240"/>
    </row>
    <row r="180" spans="1:11" ht="15" customHeight="1">
      <c r="A180" s="183"/>
      <c r="B180" s="221"/>
      <c r="C180" s="24" t="s">
        <v>54</v>
      </c>
      <c r="D180" s="196"/>
      <c r="E180" s="196"/>
      <c r="F180" s="23" t="s">
        <v>1795</v>
      </c>
      <c r="G180" s="196"/>
      <c r="H180" s="24" t="s">
        <v>1868</v>
      </c>
      <c r="I180" s="24" t="s">
        <v>1797</v>
      </c>
      <c r="J180" s="196">
        <v>255</v>
      </c>
      <c r="K180" s="240"/>
    </row>
    <row r="181" spans="1:11" ht="15" customHeight="1">
      <c r="A181" s="183"/>
      <c r="B181" s="221"/>
      <c r="C181" s="24" t="s">
        <v>117</v>
      </c>
      <c r="D181" s="196"/>
      <c r="E181" s="196"/>
      <c r="F181" s="23" t="s">
        <v>1795</v>
      </c>
      <c r="G181" s="196"/>
      <c r="H181" s="24" t="s">
        <v>1759</v>
      </c>
      <c r="I181" s="24" t="s">
        <v>1797</v>
      </c>
      <c r="J181" s="196">
        <v>10</v>
      </c>
      <c r="K181" s="240"/>
    </row>
    <row r="182" spans="1:11" ht="15" customHeight="1">
      <c r="A182" s="183"/>
      <c r="B182" s="221"/>
      <c r="C182" s="24" t="s">
        <v>118</v>
      </c>
      <c r="D182" s="196"/>
      <c r="E182" s="196"/>
      <c r="F182" s="23" t="s">
        <v>1795</v>
      </c>
      <c r="G182" s="196"/>
      <c r="H182" s="24" t="s">
        <v>1869</v>
      </c>
      <c r="I182" s="24" t="s">
        <v>1830</v>
      </c>
      <c r="J182" s="196"/>
      <c r="K182" s="240"/>
    </row>
    <row r="183" spans="1:11" ht="15" customHeight="1">
      <c r="A183" s="183"/>
      <c r="B183" s="221"/>
      <c r="C183" s="24" t="s">
        <v>1870</v>
      </c>
      <c r="D183" s="196"/>
      <c r="E183" s="196"/>
      <c r="F183" s="23" t="s">
        <v>1795</v>
      </c>
      <c r="G183" s="196"/>
      <c r="H183" s="24" t="s">
        <v>1871</v>
      </c>
      <c r="I183" s="24" t="s">
        <v>1830</v>
      </c>
      <c r="J183" s="196"/>
      <c r="K183" s="240"/>
    </row>
    <row r="184" spans="1:11" ht="15" customHeight="1">
      <c r="A184" s="183"/>
      <c r="B184" s="221"/>
      <c r="C184" s="24" t="s">
        <v>1859</v>
      </c>
      <c r="D184" s="196"/>
      <c r="E184" s="196"/>
      <c r="F184" s="23" t="s">
        <v>1795</v>
      </c>
      <c r="G184" s="196"/>
      <c r="H184" s="24" t="s">
        <v>1872</v>
      </c>
      <c r="I184" s="24" t="s">
        <v>1830</v>
      </c>
      <c r="J184" s="196"/>
      <c r="K184" s="240"/>
    </row>
    <row r="185" spans="1:11" ht="15" customHeight="1">
      <c r="A185" s="183"/>
      <c r="B185" s="221"/>
      <c r="C185" s="24" t="s">
        <v>120</v>
      </c>
      <c r="D185" s="196"/>
      <c r="E185" s="196"/>
      <c r="F185" s="23" t="s">
        <v>1801</v>
      </c>
      <c r="G185" s="196"/>
      <c r="H185" s="24" t="s">
        <v>1873</v>
      </c>
      <c r="I185" s="24" t="s">
        <v>1797</v>
      </c>
      <c r="J185" s="196">
        <v>50</v>
      </c>
      <c r="K185" s="240"/>
    </row>
    <row r="186" spans="1:11" ht="15" customHeight="1">
      <c r="A186" s="183"/>
      <c r="B186" s="221"/>
      <c r="C186" s="24" t="s">
        <v>1874</v>
      </c>
      <c r="D186" s="196"/>
      <c r="E186" s="196"/>
      <c r="F186" s="23" t="s">
        <v>1801</v>
      </c>
      <c r="G186" s="196"/>
      <c r="H186" s="24" t="s">
        <v>1875</v>
      </c>
      <c r="I186" s="24" t="s">
        <v>1876</v>
      </c>
      <c r="J186" s="196"/>
      <c r="K186" s="240"/>
    </row>
    <row r="187" spans="1:11" ht="15" customHeight="1">
      <c r="A187" s="183"/>
      <c r="B187" s="221"/>
      <c r="C187" s="24" t="s">
        <v>1877</v>
      </c>
      <c r="D187" s="196"/>
      <c r="E187" s="196"/>
      <c r="F187" s="23" t="s">
        <v>1801</v>
      </c>
      <c r="G187" s="196"/>
      <c r="H187" s="24" t="s">
        <v>1878</v>
      </c>
      <c r="I187" s="24" t="s">
        <v>1876</v>
      </c>
      <c r="J187" s="196"/>
      <c r="K187" s="240"/>
    </row>
    <row r="188" spans="1:11" ht="15" customHeight="1">
      <c r="A188" s="183"/>
      <c r="B188" s="221"/>
      <c r="C188" s="24" t="s">
        <v>1879</v>
      </c>
      <c r="D188" s="196"/>
      <c r="E188" s="196"/>
      <c r="F188" s="23" t="s">
        <v>1801</v>
      </c>
      <c r="G188" s="196"/>
      <c r="H188" s="24" t="s">
        <v>1880</v>
      </c>
      <c r="I188" s="24" t="s">
        <v>1876</v>
      </c>
      <c r="J188" s="196"/>
      <c r="K188" s="240"/>
    </row>
    <row r="189" spans="1:11" ht="15" customHeight="1">
      <c r="A189" s="183"/>
      <c r="B189" s="221"/>
      <c r="C189" s="255" t="s">
        <v>1881</v>
      </c>
      <c r="D189" s="196"/>
      <c r="E189" s="196"/>
      <c r="F189" s="23" t="s">
        <v>1801</v>
      </c>
      <c r="G189" s="196"/>
      <c r="H189" s="24" t="s">
        <v>1882</v>
      </c>
      <c r="I189" s="24" t="s">
        <v>1883</v>
      </c>
      <c r="J189" s="24" t="s">
        <v>1884</v>
      </c>
      <c r="K189" s="240"/>
    </row>
    <row r="190" spans="1:11" ht="15" customHeight="1">
      <c r="A190" s="183"/>
      <c r="B190" s="221"/>
      <c r="C190" s="255" t="s">
        <v>43</v>
      </c>
      <c r="D190" s="196"/>
      <c r="E190" s="196"/>
      <c r="F190" s="23" t="s">
        <v>1795</v>
      </c>
      <c r="G190" s="196"/>
      <c r="H190" s="159" t="s">
        <v>1885</v>
      </c>
      <c r="I190" s="24" t="s">
        <v>1886</v>
      </c>
      <c r="J190" s="196"/>
      <c r="K190" s="240"/>
    </row>
    <row r="191" spans="1:11" ht="15" customHeight="1">
      <c r="A191" s="183"/>
      <c r="B191" s="221"/>
      <c r="C191" s="255" t="s">
        <v>1887</v>
      </c>
      <c r="D191" s="196"/>
      <c r="E191" s="196"/>
      <c r="F191" s="23" t="s">
        <v>1795</v>
      </c>
      <c r="G191" s="196"/>
      <c r="H191" s="24" t="s">
        <v>1888</v>
      </c>
      <c r="I191" s="24" t="s">
        <v>1830</v>
      </c>
      <c r="J191" s="196"/>
      <c r="K191" s="240"/>
    </row>
    <row r="192" spans="1:11" ht="15" customHeight="1">
      <c r="A192" s="183"/>
      <c r="B192" s="221"/>
      <c r="C192" s="255" t="s">
        <v>1889</v>
      </c>
      <c r="D192" s="196"/>
      <c r="E192" s="196"/>
      <c r="F192" s="23" t="s">
        <v>1795</v>
      </c>
      <c r="G192" s="196"/>
      <c r="H192" s="24" t="s">
        <v>1890</v>
      </c>
      <c r="I192" s="24" t="s">
        <v>1830</v>
      </c>
      <c r="J192" s="196"/>
      <c r="K192" s="240"/>
    </row>
    <row r="193" spans="1:11" ht="15" customHeight="1">
      <c r="A193" s="183"/>
      <c r="B193" s="221"/>
      <c r="C193" s="255" t="s">
        <v>1891</v>
      </c>
      <c r="D193" s="196"/>
      <c r="E193" s="196"/>
      <c r="F193" s="23" t="s">
        <v>1801</v>
      </c>
      <c r="G193" s="196"/>
      <c r="H193" s="24" t="s">
        <v>1892</v>
      </c>
      <c r="I193" s="24" t="s">
        <v>1830</v>
      </c>
      <c r="J193" s="196"/>
      <c r="K193" s="240"/>
    </row>
    <row r="194" spans="1:11" ht="15" customHeight="1">
      <c r="A194" s="183"/>
      <c r="B194" s="248"/>
      <c r="C194" s="256"/>
      <c r="D194" s="228"/>
      <c r="E194" s="228"/>
      <c r="F194" s="228"/>
      <c r="G194" s="228"/>
      <c r="H194" s="228"/>
      <c r="I194" s="228"/>
      <c r="J194" s="228"/>
      <c r="K194" s="249"/>
    </row>
    <row r="195" spans="1:11" ht="18.75" customHeight="1">
      <c r="A195" s="201"/>
      <c r="B195" s="230"/>
      <c r="C195" s="219"/>
      <c r="D195" s="219"/>
      <c r="E195" s="219"/>
      <c r="F195" s="250"/>
      <c r="G195" s="219"/>
      <c r="H195" s="219"/>
      <c r="I195" s="219"/>
      <c r="J195" s="219"/>
      <c r="K195" s="244"/>
    </row>
    <row r="196" spans="1:11" ht="18.75" customHeight="1">
      <c r="A196" s="201"/>
      <c r="B196" s="257"/>
      <c r="C196" s="258"/>
      <c r="D196" s="258"/>
      <c r="E196" s="258"/>
      <c r="F196" s="259"/>
      <c r="G196" s="258"/>
      <c r="H196" s="258"/>
      <c r="I196" s="258"/>
      <c r="J196" s="258"/>
      <c r="K196" s="239"/>
    </row>
    <row r="197" spans="1:11" ht="18.75" customHeight="1">
      <c r="A197" s="201"/>
      <c r="B197" s="204"/>
      <c r="C197" s="204"/>
      <c r="D197" s="204"/>
      <c r="E197" s="204"/>
      <c r="F197" s="204"/>
      <c r="G197" s="204"/>
      <c r="H197" s="204"/>
      <c r="I197" s="204"/>
      <c r="J197" s="204"/>
      <c r="K197" s="205"/>
    </row>
    <row r="198" spans="1:11" ht="13.5" customHeight="1">
      <c r="A198" s="183"/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1:11" ht="21" customHeight="1">
      <c r="A199" s="183"/>
      <c r="B199" s="187"/>
      <c r="C199" s="275" t="s">
        <v>1893</v>
      </c>
      <c r="D199" s="275"/>
      <c r="E199" s="275"/>
      <c r="F199" s="275"/>
      <c r="G199" s="275"/>
      <c r="H199" s="275"/>
      <c r="I199" s="275"/>
      <c r="J199" s="275"/>
      <c r="K199" s="188"/>
    </row>
    <row r="200" spans="1:11" ht="25.5" customHeight="1">
      <c r="A200" s="183"/>
      <c r="B200" s="187"/>
      <c r="C200" s="260" t="s">
        <v>1894</v>
      </c>
      <c r="D200" s="261"/>
      <c r="E200" s="261"/>
      <c r="F200" s="260" t="s">
        <v>1895</v>
      </c>
      <c r="G200" s="262"/>
      <c r="H200" s="281" t="s">
        <v>1896</v>
      </c>
      <c r="I200" s="281"/>
      <c r="J200" s="281"/>
      <c r="K200" s="188"/>
    </row>
    <row r="201" spans="1:11" ht="7.95" customHeight="1">
      <c r="A201" s="183"/>
      <c r="B201" s="221"/>
      <c r="C201" s="218"/>
      <c r="D201" s="218"/>
      <c r="E201" s="218"/>
      <c r="F201" s="218"/>
      <c r="G201" s="219"/>
      <c r="H201" s="218"/>
      <c r="I201" s="218"/>
      <c r="J201" s="218"/>
      <c r="K201" s="240"/>
    </row>
    <row r="202" spans="1:11" ht="15" customHeight="1">
      <c r="A202" s="183"/>
      <c r="B202" s="221"/>
      <c r="C202" s="24" t="s">
        <v>1886</v>
      </c>
      <c r="D202" s="196"/>
      <c r="E202" s="196"/>
      <c r="F202" s="23" t="s">
        <v>44</v>
      </c>
      <c r="G202" s="196"/>
      <c r="H202" s="282" t="s">
        <v>1897</v>
      </c>
      <c r="I202" s="282"/>
      <c r="J202" s="282"/>
      <c r="K202" s="240"/>
    </row>
    <row r="203" spans="1:11" ht="15" customHeight="1">
      <c r="A203" s="183"/>
      <c r="B203" s="221"/>
      <c r="C203" s="196"/>
      <c r="D203" s="196"/>
      <c r="E203" s="196"/>
      <c r="F203" s="23" t="s">
        <v>45</v>
      </c>
      <c r="G203" s="196"/>
      <c r="H203" s="282" t="s">
        <v>1898</v>
      </c>
      <c r="I203" s="282"/>
      <c r="J203" s="282"/>
      <c r="K203" s="240"/>
    </row>
    <row r="204" spans="1:11" ht="15" customHeight="1">
      <c r="A204" s="183"/>
      <c r="B204" s="221"/>
      <c r="C204" s="196"/>
      <c r="D204" s="196"/>
      <c r="E204" s="196"/>
      <c r="F204" s="23" t="s">
        <v>48</v>
      </c>
      <c r="G204" s="196"/>
      <c r="H204" s="282" t="s">
        <v>1899</v>
      </c>
      <c r="I204" s="282"/>
      <c r="J204" s="282"/>
      <c r="K204" s="240"/>
    </row>
    <row r="205" spans="1:11" ht="15" customHeight="1">
      <c r="A205" s="183"/>
      <c r="B205" s="221"/>
      <c r="C205" s="196"/>
      <c r="D205" s="196"/>
      <c r="E205" s="196"/>
      <c r="F205" s="23" t="s">
        <v>46</v>
      </c>
      <c r="G205" s="196"/>
      <c r="H205" s="282" t="s">
        <v>1900</v>
      </c>
      <c r="I205" s="282"/>
      <c r="J205" s="282"/>
      <c r="K205" s="240"/>
    </row>
    <row r="206" spans="1:11" ht="15" customHeight="1">
      <c r="A206" s="183"/>
      <c r="B206" s="221"/>
      <c r="C206" s="196"/>
      <c r="D206" s="196"/>
      <c r="E206" s="196"/>
      <c r="F206" s="23" t="s">
        <v>47</v>
      </c>
      <c r="G206" s="196"/>
      <c r="H206" s="282" t="s">
        <v>1901</v>
      </c>
      <c r="I206" s="282"/>
      <c r="J206" s="282"/>
      <c r="K206" s="240"/>
    </row>
    <row r="207" spans="1:11" ht="15" customHeight="1">
      <c r="A207" s="183"/>
      <c r="B207" s="221"/>
      <c r="C207" s="196"/>
      <c r="D207" s="196"/>
      <c r="E207" s="196"/>
      <c r="F207" s="263"/>
      <c r="G207" s="196"/>
      <c r="H207" s="196"/>
      <c r="I207" s="196"/>
      <c r="J207" s="196"/>
      <c r="K207" s="240"/>
    </row>
    <row r="208" spans="1:11" ht="15" customHeight="1">
      <c r="A208" s="183"/>
      <c r="B208" s="221"/>
      <c r="C208" s="24" t="s">
        <v>1842</v>
      </c>
      <c r="D208" s="196"/>
      <c r="E208" s="196"/>
      <c r="F208" s="23" t="s">
        <v>67</v>
      </c>
      <c r="G208" s="196"/>
      <c r="H208" s="282" t="s">
        <v>1902</v>
      </c>
      <c r="I208" s="282"/>
      <c r="J208" s="282"/>
      <c r="K208" s="240"/>
    </row>
    <row r="209" spans="1:11" ht="15" customHeight="1">
      <c r="A209" s="183"/>
      <c r="B209" s="221"/>
      <c r="C209" s="196"/>
      <c r="D209" s="196"/>
      <c r="E209" s="196"/>
      <c r="F209" s="23" t="s">
        <v>1737</v>
      </c>
      <c r="G209" s="196"/>
      <c r="H209" s="282" t="s">
        <v>1738</v>
      </c>
      <c r="I209" s="282"/>
      <c r="J209" s="282"/>
      <c r="K209" s="240"/>
    </row>
    <row r="210" spans="1:11" ht="15" customHeight="1">
      <c r="A210" s="183"/>
      <c r="B210" s="221"/>
      <c r="C210" s="196"/>
      <c r="D210" s="196"/>
      <c r="E210" s="196"/>
      <c r="F210" s="23" t="s">
        <v>1735</v>
      </c>
      <c r="G210" s="196"/>
      <c r="H210" s="282" t="s">
        <v>1903</v>
      </c>
      <c r="I210" s="282"/>
      <c r="J210" s="282"/>
      <c r="K210" s="240"/>
    </row>
    <row r="211" spans="1:11" ht="15" customHeight="1">
      <c r="A211" s="183"/>
      <c r="B211" s="264"/>
      <c r="C211" s="196"/>
      <c r="D211" s="196"/>
      <c r="E211" s="196"/>
      <c r="F211" s="23" t="s">
        <v>1739</v>
      </c>
      <c r="G211" s="265"/>
      <c r="H211" s="283" t="s">
        <v>1740</v>
      </c>
      <c r="I211" s="283"/>
      <c r="J211" s="283"/>
      <c r="K211" s="266"/>
    </row>
    <row r="212" spans="1:11" ht="15" customHeight="1">
      <c r="A212" s="183"/>
      <c r="B212" s="264"/>
      <c r="C212" s="196"/>
      <c r="D212" s="196"/>
      <c r="E212" s="196"/>
      <c r="F212" s="23" t="s">
        <v>1741</v>
      </c>
      <c r="G212" s="265"/>
      <c r="H212" s="283" t="s">
        <v>1904</v>
      </c>
      <c r="I212" s="283"/>
      <c r="J212" s="283"/>
      <c r="K212" s="266"/>
    </row>
    <row r="213" spans="1:11" ht="15" customHeight="1">
      <c r="A213" s="183"/>
      <c r="B213" s="264"/>
      <c r="C213" s="196"/>
      <c r="D213" s="196"/>
      <c r="E213" s="196"/>
      <c r="F213" s="263"/>
      <c r="G213" s="265"/>
      <c r="H213" s="247"/>
      <c r="I213" s="247"/>
      <c r="J213" s="247"/>
      <c r="K213" s="266"/>
    </row>
    <row r="214" spans="1:11" ht="15" customHeight="1">
      <c r="A214" s="183"/>
      <c r="B214" s="264"/>
      <c r="C214" s="24" t="s">
        <v>1866</v>
      </c>
      <c r="D214" s="196"/>
      <c r="E214" s="196"/>
      <c r="F214" s="263">
        <v>1</v>
      </c>
      <c r="G214" s="265"/>
      <c r="H214" s="283" t="s">
        <v>1905</v>
      </c>
      <c r="I214" s="283"/>
      <c r="J214" s="283"/>
      <c r="K214" s="266"/>
    </row>
    <row r="215" spans="1:11" ht="15" customHeight="1">
      <c r="A215" s="183"/>
      <c r="B215" s="264"/>
      <c r="C215" s="196"/>
      <c r="D215" s="196"/>
      <c r="E215" s="196"/>
      <c r="F215" s="263">
        <v>2</v>
      </c>
      <c r="G215" s="265"/>
      <c r="H215" s="283" t="s">
        <v>1906</v>
      </c>
      <c r="I215" s="283"/>
      <c r="J215" s="283"/>
      <c r="K215" s="266"/>
    </row>
    <row r="216" spans="1:11" ht="15" customHeight="1">
      <c r="A216" s="183"/>
      <c r="B216" s="264"/>
      <c r="C216" s="196"/>
      <c r="D216" s="196"/>
      <c r="E216" s="196"/>
      <c r="F216" s="263">
        <v>3</v>
      </c>
      <c r="G216" s="265"/>
      <c r="H216" s="283" t="s">
        <v>1907</v>
      </c>
      <c r="I216" s="283"/>
      <c r="J216" s="283"/>
      <c r="K216" s="266"/>
    </row>
    <row r="217" spans="1:11" ht="15" customHeight="1">
      <c r="A217" s="183"/>
      <c r="B217" s="264"/>
      <c r="C217" s="196"/>
      <c r="D217" s="196"/>
      <c r="E217" s="196"/>
      <c r="F217" s="263">
        <v>4</v>
      </c>
      <c r="G217" s="265"/>
      <c r="H217" s="283" t="s">
        <v>1908</v>
      </c>
      <c r="I217" s="283"/>
      <c r="J217" s="283"/>
      <c r="K217" s="266"/>
    </row>
    <row r="218" spans="1:11" ht="12.75" customHeight="1">
      <c r="A218" s="267"/>
      <c r="B218" s="268"/>
      <c r="C218" s="204"/>
      <c r="D218" s="204"/>
      <c r="E218" s="204"/>
      <c r="F218" s="204"/>
      <c r="G218" s="204"/>
      <c r="H218" s="204"/>
      <c r="I218" s="204"/>
      <c r="J218" s="204"/>
      <c r="K218" s="205"/>
    </row>
  </sheetData>
  <mergeCells count="77">
    <mergeCell ref="H216:J216"/>
    <mergeCell ref="H217:J217"/>
    <mergeCell ref="H210:J210"/>
    <mergeCell ref="H211:J211"/>
    <mergeCell ref="H212:J212"/>
    <mergeCell ref="H214:J214"/>
    <mergeCell ref="H215:J215"/>
    <mergeCell ref="H204:J204"/>
    <mergeCell ref="H205:J205"/>
    <mergeCell ref="H206:J206"/>
    <mergeCell ref="H208:J208"/>
    <mergeCell ref="H209:J209"/>
    <mergeCell ref="C165:J165"/>
    <mergeCell ref="C199:J199"/>
    <mergeCell ref="H200:J200"/>
    <mergeCell ref="H202:J202"/>
    <mergeCell ref="H203:J203"/>
    <mergeCell ref="D70:J70"/>
    <mergeCell ref="C75:J75"/>
    <mergeCell ref="C102:J102"/>
    <mergeCell ref="C122:J122"/>
    <mergeCell ref="C147:J147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  <mergeCell ref="F23:J23"/>
    <mergeCell ref="C25:J25"/>
    <mergeCell ref="C26:J26"/>
    <mergeCell ref="D27:J27"/>
    <mergeCell ref="D28:J28"/>
    <mergeCell ref="F18:J18"/>
    <mergeCell ref="F19:J19"/>
    <mergeCell ref="F20:J20"/>
    <mergeCell ref="F21:J21"/>
    <mergeCell ref="F22:J22"/>
    <mergeCell ref="D10:J10"/>
    <mergeCell ref="D11:J11"/>
    <mergeCell ref="D15:J15"/>
    <mergeCell ref="D16:J16"/>
    <mergeCell ref="D17:J17"/>
    <mergeCell ref="C3:J3"/>
    <mergeCell ref="C4:J4"/>
    <mergeCell ref="C6:J6"/>
    <mergeCell ref="C7:J7"/>
    <mergeCell ref="C9:J9"/>
  </mergeCells>
  <printOptions/>
  <pageMargins left="0.590277777777778" right="0.590277777777778" top="0.590277777777778" bottom="0.590277777777778" header="0.511811023622047" footer="0"/>
  <pageSetup fitToHeight="1" fitToWidth="1" horizontalDpi="300" verticalDpi="3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02"/>
  <sheetViews>
    <sheetView showGridLines="0" workbookViewId="0" topLeftCell="A1">
      <selection activeCell="Z1" sqref="Z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10.85156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69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97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42" t="s">
        <v>19</v>
      </c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ROUND(J91,2)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ROUND((SUM(BE91:BE201)),2)</f>
        <v>0</v>
      </c>
      <c r="G33" s="25"/>
      <c r="H33" s="25"/>
      <c r="I33" s="85">
        <v>0.21</v>
      </c>
      <c r="J33" s="84">
        <f>ROUND(((SUM(BE91:BE201))*I33),2)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ROUND((SUM(BF91:BF201)),2)</f>
        <v>0</v>
      </c>
      <c r="G34" s="25"/>
      <c r="H34" s="25"/>
      <c r="I34" s="85">
        <v>0.15</v>
      </c>
      <c r="J34" s="84">
        <f>ROUND(((SUM(BF91:BF201))*I34),2)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ROUND((SUM(BG91:BG201)),2)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ROUND((SUM(BH91:BH201)),2)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ROUND((SUM(BI91:BI201)),2)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001.1 - SO01 Venkovní rozvody - technologie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J91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103</v>
      </c>
      <c r="E60" s="38"/>
      <c r="F60" s="38"/>
      <c r="G60" s="38"/>
      <c r="H60" s="38"/>
      <c r="I60" s="38"/>
      <c r="J60" s="95">
        <f>J92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104</v>
      </c>
      <c r="E61" s="97"/>
      <c r="F61" s="97"/>
      <c r="G61" s="97"/>
      <c r="H61" s="97"/>
      <c r="I61" s="97"/>
      <c r="J61" s="98">
        <f>J93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105</v>
      </c>
      <c r="E62" s="97"/>
      <c r="F62" s="97"/>
      <c r="G62" s="97"/>
      <c r="H62" s="97"/>
      <c r="I62" s="97"/>
      <c r="J62" s="98">
        <f>J133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9.95" customHeight="1">
      <c r="A63" s="27"/>
      <c r="B63" s="21"/>
      <c r="C63" s="25"/>
      <c r="D63" s="96" t="s">
        <v>106</v>
      </c>
      <c r="E63" s="97"/>
      <c r="F63" s="97"/>
      <c r="G63" s="97"/>
      <c r="H63" s="97"/>
      <c r="I63" s="97"/>
      <c r="J63" s="98">
        <f>J170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9.95" customHeight="1">
      <c r="A64" s="27"/>
      <c r="B64" s="21"/>
      <c r="C64" s="25"/>
      <c r="D64" s="96" t="s">
        <v>107</v>
      </c>
      <c r="E64" s="97"/>
      <c r="F64" s="97"/>
      <c r="G64" s="97"/>
      <c r="H64" s="97"/>
      <c r="I64" s="97"/>
      <c r="J64" s="98">
        <f>J176</f>
        <v>0</v>
      </c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24.9" customHeight="1">
      <c r="A65" s="27"/>
      <c r="B65" s="21"/>
      <c r="C65" s="25"/>
      <c r="D65" s="99" t="s">
        <v>108</v>
      </c>
      <c r="E65" s="97"/>
      <c r="F65" s="97"/>
      <c r="G65" s="97"/>
      <c r="H65" s="97"/>
      <c r="I65" s="97"/>
      <c r="J65" s="98">
        <f>J178</f>
        <v>0</v>
      </c>
      <c r="K65" s="31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9.95" customHeight="1">
      <c r="A66" s="27"/>
      <c r="B66" s="21"/>
      <c r="C66" s="25"/>
      <c r="D66" s="96" t="s">
        <v>109</v>
      </c>
      <c r="E66" s="97"/>
      <c r="F66" s="97"/>
      <c r="G66" s="97"/>
      <c r="H66" s="97"/>
      <c r="I66" s="97"/>
      <c r="J66" s="98">
        <f>J179</f>
        <v>0</v>
      </c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9.95" customHeight="1">
      <c r="A67" s="27"/>
      <c r="B67" s="21"/>
      <c r="C67" s="25"/>
      <c r="D67" s="96" t="s">
        <v>110</v>
      </c>
      <c r="E67" s="97"/>
      <c r="F67" s="97"/>
      <c r="G67" s="97"/>
      <c r="H67" s="97"/>
      <c r="I67" s="97"/>
      <c r="J67" s="98">
        <f>J189</f>
        <v>0</v>
      </c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24.9" customHeight="1">
      <c r="A68" s="27"/>
      <c r="B68" s="21"/>
      <c r="C68" s="25"/>
      <c r="D68" s="99" t="s">
        <v>111</v>
      </c>
      <c r="E68" s="97"/>
      <c r="F68" s="97"/>
      <c r="G68" s="97"/>
      <c r="H68" s="97"/>
      <c r="I68" s="97"/>
      <c r="J68" s="98">
        <f>J193</f>
        <v>0</v>
      </c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24.9" customHeight="1">
      <c r="A69" s="27"/>
      <c r="B69" s="21"/>
      <c r="C69" s="25"/>
      <c r="D69" s="99" t="s">
        <v>112</v>
      </c>
      <c r="E69" s="97"/>
      <c r="F69" s="97"/>
      <c r="G69" s="97"/>
      <c r="H69" s="97"/>
      <c r="I69" s="97"/>
      <c r="J69" s="98">
        <f>J196</f>
        <v>0</v>
      </c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9.95" customHeight="1">
      <c r="A70" s="27"/>
      <c r="B70" s="21"/>
      <c r="C70" s="25"/>
      <c r="D70" s="96" t="s">
        <v>113</v>
      </c>
      <c r="E70" s="97"/>
      <c r="F70" s="97"/>
      <c r="G70" s="97"/>
      <c r="H70" s="97"/>
      <c r="I70" s="97"/>
      <c r="J70" s="98">
        <f>J197</f>
        <v>0</v>
      </c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9.95" customHeight="1">
      <c r="A71" s="27"/>
      <c r="B71" s="21"/>
      <c r="C71" s="25"/>
      <c r="D71" s="96" t="s">
        <v>114</v>
      </c>
      <c r="E71" s="97"/>
      <c r="F71" s="97"/>
      <c r="G71" s="97"/>
      <c r="H71" s="97"/>
      <c r="I71" s="97"/>
      <c r="J71" s="98">
        <f>J200</f>
        <v>0</v>
      </c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21.75" customHeight="1">
      <c r="A72" s="27"/>
      <c r="B72" s="21"/>
      <c r="C72" s="25"/>
      <c r="D72" s="39"/>
      <c r="E72" s="39"/>
      <c r="F72" s="39"/>
      <c r="G72" s="39"/>
      <c r="H72" s="39"/>
      <c r="I72" s="39"/>
      <c r="J72" s="39"/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7.95" customHeight="1">
      <c r="A73" s="27"/>
      <c r="B73" s="49"/>
      <c r="C73" s="22"/>
      <c r="D73" s="22"/>
      <c r="E73" s="22"/>
      <c r="F73" s="22"/>
      <c r="G73" s="22"/>
      <c r="H73" s="22"/>
      <c r="I73" s="22"/>
      <c r="J73" s="22"/>
      <c r="K73" s="50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12.75" customHeight="1">
      <c r="A74" s="2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2.75" customHeight="1">
      <c r="A75" s="2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12.7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7.95" customHeight="1">
      <c r="A77" s="27"/>
      <c r="B77" s="28"/>
      <c r="C77" s="16"/>
      <c r="D77" s="16"/>
      <c r="E77" s="16"/>
      <c r="F77" s="16"/>
      <c r="G77" s="16"/>
      <c r="H77" s="16"/>
      <c r="I77" s="16"/>
      <c r="J77" s="16"/>
      <c r="K77" s="29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24.9" customHeight="1">
      <c r="A78" s="27"/>
      <c r="B78" s="21"/>
      <c r="C78" s="51" t="s">
        <v>115</v>
      </c>
      <c r="D78" s="25"/>
      <c r="E78" s="25"/>
      <c r="F78" s="25"/>
      <c r="G78" s="25"/>
      <c r="H78" s="25"/>
      <c r="I78" s="25"/>
      <c r="J78" s="25"/>
      <c r="K78" s="31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7.95" customHeight="1">
      <c r="A79" s="27"/>
      <c r="B79" s="21"/>
      <c r="C79" s="25"/>
      <c r="D79" s="25"/>
      <c r="E79" s="25"/>
      <c r="F79" s="25"/>
      <c r="G79" s="25"/>
      <c r="H79" s="25"/>
      <c r="I79" s="25"/>
      <c r="J79" s="25"/>
      <c r="K79" s="31"/>
      <c r="L79" s="2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12" customHeight="1">
      <c r="A80" s="27"/>
      <c r="B80" s="21"/>
      <c r="C80" s="42" t="s">
        <v>16</v>
      </c>
      <c r="D80" s="25"/>
      <c r="E80" s="25"/>
      <c r="F80" s="25"/>
      <c r="G80" s="25"/>
      <c r="H80" s="25"/>
      <c r="I80" s="25"/>
      <c r="J80" s="25"/>
      <c r="K80" s="31"/>
      <c r="L80" s="2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16.5" customHeight="1">
      <c r="A81" s="27"/>
      <c r="B81" s="21"/>
      <c r="C81" s="25"/>
      <c r="D81" s="25"/>
      <c r="E81" s="10" t="str">
        <f>E7</f>
        <v>ČOV Sokolov - výměna teplovodních rozvodů</v>
      </c>
      <c r="F81" s="10"/>
      <c r="G81" s="10"/>
      <c r="H81" s="10"/>
      <c r="I81" s="25"/>
      <c r="J81" s="25"/>
      <c r="K81" s="31"/>
      <c r="L81" s="2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12" customHeight="1">
      <c r="A82" s="27"/>
      <c r="B82" s="21"/>
      <c r="C82" s="42" t="s">
        <v>96</v>
      </c>
      <c r="D82" s="25"/>
      <c r="E82" s="25"/>
      <c r="F82" s="25"/>
      <c r="G82" s="25"/>
      <c r="H82" s="25"/>
      <c r="I82" s="25"/>
      <c r="J82" s="25"/>
      <c r="K82" s="31"/>
      <c r="L82" s="2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16.5" customHeight="1">
      <c r="A83" s="27"/>
      <c r="B83" s="21"/>
      <c r="C83" s="25"/>
      <c r="D83" s="25"/>
      <c r="E83" s="3" t="str">
        <f>E9</f>
        <v>001.1 - SO01 Venkovní rozvody - technologie</v>
      </c>
      <c r="F83" s="3"/>
      <c r="G83" s="3"/>
      <c r="H83" s="3"/>
      <c r="I83" s="25"/>
      <c r="J83" s="25"/>
      <c r="K83" s="31"/>
      <c r="L83" s="2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7.95" customHeight="1">
      <c r="A84" s="27"/>
      <c r="B84" s="21"/>
      <c r="C84" s="25"/>
      <c r="D84" s="25"/>
      <c r="E84" s="25"/>
      <c r="F84" s="25"/>
      <c r="G84" s="25"/>
      <c r="H84" s="25"/>
      <c r="I84" s="25"/>
      <c r="J84" s="25"/>
      <c r="K84" s="31"/>
      <c r="L84" s="2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12" customHeight="1">
      <c r="A85" s="27"/>
      <c r="B85" s="21"/>
      <c r="C85" s="42" t="s">
        <v>22</v>
      </c>
      <c r="D85" s="25"/>
      <c r="E85" s="25"/>
      <c r="F85" s="42" t="str">
        <f>F12</f>
        <v>Sokolov</v>
      </c>
      <c r="G85" s="25"/>
      <c r="H85" s="25"/>
      <c r="I85" s="42" t="s">
        <v>24</v>
      </c>
      <c r="J85" s="42" t="str">
        <f>IF(J12="","",J12)</f>
        <v>24. 2. 2023</v>
      </c>
      <c r="K85" s="31"/>
      <c r="L85" s="2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7.95" customHeight="1">
      <c r="A86" s="27"/>
      <c r="B86" s="21"/>
      <c r="C86" s="25"/>
      <c r="D86" s="25"/>
      <c r="E86" s="25"/>
      <c r="F86" s="25"/>
      <c r="G86" s="25"/>
      <c r="H86" s="25"/>
      <c r="I86" s="25"/>
      <c r="J86" s="25"/>
      <c r="K86" s="31"/>
      <c r="L86" s="2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15.15" customHeight="1">
      <c r="A87" s="27"/>
      <c r="B87" s="21"/>
      <c r="C87" s="42" t="s">
        <v>26</v>
      </c>
      <c r="D87" s="25"/>
      <c r="E87" s="25"/>
      <c r="F87" s="42" t="str">
        <f>E15</f>
        <v>Město Sokolov, Rokycanova 1929, 35601 Sokolov</v>
      </c>
      <c r="G87" s="25"/>
      <c r="H87" s="25"/>
      <c r="I87" s="42" t="s">
        <v>32</v>
      </c>
      <c r="J87" s="37" t="str">
        <f>E21</f>
        <v xml:space="preserve"> </v>
      </c>
      <c r="K87" s="31"/>
      <c r="L87" s="2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15.15" customHeight="1">
      <c r="A88" s="27"/>
      <c r="B88" s="21"/>
      <c r="C88" s="42" t="s">
        <v>30</v>
      </c>
      <c r="D88" s="25"/>
      <c r="E88" s="25"/>
      <c r="F88" s="42" t="str">
        <f>IF(E18="","",E18)</f>
        <v>Vyplň údaj</v>
      </c>
      <c r="G88" s="25"/>
      <c r="H88" s="25"/>
      <c r="I88" s="42" t="s">
        <v>35</v>
      </c>
      <c r="J88" s="37" t="str">
        <f>E24</f>
        <v>Václav Bešta</v>
      </c>
      <c r="K88" s="31"/>
      <c r="L88" s="21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6"/>
    </row>
    <row r="89" spans="1:66" ht="10.35" customHeight="1">
      <c r="A89" s="27"/>
      <c r="B89" s="21"/>
      <c r="C89" s="38"/>
      <c r="D89" s="38"/>
      <c r="E89" s="38"/>
      <c r="F89" s="38"/>
      <c r="G89" s="38"/>
      <c r="H89" s="38"/>
      <c r="I89" s="38"/>
      <c r="J89" s="38"/>
      <c r="K89" s="59"/>
      <c r="L89" s="21"/>
      <c r="M89" s="38"/>
      <c r="N89" s="38"/>
      <c r="O89" s="38"/>
      <c r="P89" s="38"/>
      <c r="Q89" s="38"/>
      <c r="R89" s="38"/>
      <c r="S89" s="38"/>
      <c r="T89" s="38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29.25" customHeight="1">
      <c r="A90" s="27"/>
      <c r="B90" s="56"/>
      <c r="C90" s="62" t="s">
        <v>116</v>
      </c>
      <c r="D90" s="63" t="s">
        <v>57</v>
      </c>
      <c r="E90" s="63" t="s">
        <v>53</v>
      </c>
      <c r="F90" s="63" t="s">
        <v>54</v>
      </c>
      <c r="G90" s="63" t="s">
        <v>117</v>
      </c>
      <c r="H90" s="63" t="s">
        <v>118</v>
      </c>
      <c r="I90" s="63" t="s">
        <v>119</v>
      </c>
      <c r="J90" s="63" t="s">
        <v>101</v>
      </c>
      <c r="K90" s="100" t="s">
        <v>120</v>
      </c>
      <c r="L90" s="56"/>
      <c r="M90" s="101"/>
      <c r="N90" s="102" t="s">
        <v>43</v>
      </c>
      <c r="O90" s="102" t="s">
        <v>121</v>
      </c>
      <c r="P90" s="102" t="s">
        <v>122</v>
      </c>
      <c r="Q90" s="102" t="s">
        <v>123</v>
      </c>
      <c r="R90" s="102" t="s">
        <v>124</v>
      </c>
      <c r="S90" s="102" t="s">
        <v>125</v>
      </c>
      <c r="T90" s="103" t="s">
        <v>126</v>
      </c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6"/>
    </row>
    <row r="91" spans="1:66" ht="22.8" customHeight="1">
      <c r="A91" s="27"/>
      <c r="B91" s="21"/>
      <c r="C91" s="104" t="s">
        <v>127</v>
      </c>
      <c r="D91" s="39"/>
      <c r="E91" s="39"/>
      <c r="F91" s="39"/>
      <c r="G91" s="39"/>
      <c r="H91" s="39"/>
      <c r="I91" s="39"/>
      <c r="J91" s="105">
        <f>BK91</f>
        <v>0</v>
      </c>
      <c r="K91" s="64"/>
      <c r="L91" s="56"/>
      <c r="M91" s="65"/>
      <c r="N91" s="39"/>
      <c r="O91" s="39"/>
      <c r="P91" s="106">
        <f>P92+P178+P193+P196</f>
        <v>0</v>
      </c>
      <c r="Q91" s="39"/>
      <c r="R91" s="106">
        <f>R92+R178+R193+R196</f>
        <v>0.48099500419200003</v>
      </c>
      <c r="S91" s="39"/>
      <c r="T91" s="107">
        <f>T92+T178+T193+T196</f>
        <v>0.93057</v>
      </c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83" t="s">
        <v>59</v>
      </c>
      <c r="AU91" s="83" t="s">
        <v>102</v>
      </c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108">
        <f>BK92+BK178+BK193+BK196</f>
        <v>0</v>
      </c>
      <c r="BL91" s="25"/>
      <c r="BM91" s="25"/>
      <c r="BN91" s="26"/>
    </row>
    <row r="92" spans="1:66" ht="26.85" customHeight="1">
      <c r="A92" s="27"/>
      <c r="B92" s="21"/>
      <c r="C92" s="25"/>
      <c r="D92" s="83" t="s">
        <v>59</v>
      </c>
      <c r="E92" s="71" t="s">
        <v>128</v>
      </c>
      <c r="F92" s="71" t="s">
        <v>129</v>
      </c>
      <c r="G92" s="25"/>
      <c r="H92" s="25"/>
      <c r="I92" s="25"/>
      <c r="J92" s="70">
        <f>BK92</f>
        <v>0</v>
      </c>
      <c r="K92" s="31"/>
      <c r="L92" s="56"/>
      <c r="M92" s="57"/>
      <c r="N92" s="25"/>
      <c r="O92" s="25"/>
      <c r="P92" s="109">
        <f>P93+P133+P170+P176</f>
        <v>0</v>
      </c>
      <c r="Q92" s="25"/>
      <c r="R92" s="109">
        <f>R93+R133+R170+R176</f>
        <v>0.42991148419200004</v>
      </c>
      <c r="S92" s="25"/>
      <c r="T92" s="110">
        <f>T93+T133+T170+T176</f>
        <v>0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83" t="s">
        <v>68</v>
      </c>
      <c r="AS92" s="25"/>
      <c r="AT92" s="111" t="s">
        <v>59</v>
      </c>
      <c r="AU92" s="111" t="s">
        <v>60</v>
      </c>
      <c r="AV92" s="25"/>
      <c r="AW92" s="25"/>
      <c r="AX92" s="25"/>
      <c r="AY92" s="83" t="s">
        <v>130</v>
      </c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12">
        <f>BK93+BK133+BK170+BK176</f>
        <v>0</v>
      </c>
      <c r="BL92" s="25"/>
      <c r="BM92" s="25"/>
      <c r="BN92" s="26"/>
    </row>
    <row r="93" spans="1:66" ht="26.85" customHeight="1">
      <c r="A93" s="27"/>
      <c r="B93" s="21"/>
      <c r="C93" s="38"/>
      <c r="D93" s="113" t="s">
        <v>59</v>
      </c>
      <c r="E93" s="114" t="s">
        <v>131</v>
      </c>
      <c r="F93" s="114" t="s">
        <v>132</v>
      </c>
      <c r="G93" s="38"/>
      <c r="H93" s="38"/>
      <c r="I93" s="38"/>
      <c r="J93" s="115">
        <f>BK93</f>
        <v>0</v>
      </c>
      <c r="K93" s="59"/>
      <c r="L93" s="56"/>
      <c r="M93" s="57"/>
      <c r="N93" s="25"/>
      <c r="O93" s="25"/>
      <c r="P93" s="109">
        <f>SUM(P94:P132)</f>
        <v>0</v>
      </c>
      <c r="Q93" s="25"/>
      <c r="R93" s="109">
        <f>SUM(R94:R132)</f>
        <v>0.041612682096</v>
      </c>
      <c r="S93" s="25"/>
      <c r="T93" s="110">
        <f>SUM(T94:T132)</f>
        <v>0</v>
      </c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83" t="s">
        <v>68</v>
      </c>
      <c r="AS93" s="25"/>
      <c r="AT93" s="111" t="s">
        <v>59</v>
      </c>
      <c r="AU93" s="111" t="s">
        <v>68</v>
      </c>
      <c r="AV93" s="25"/>
      <c r="AW93" s="25"/>
      <c r="AX93" s="25"/>
      <c r="AY93" s="83" t="s">
        <v>130</v>
      </c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112">
        <f>SUM(BK94:BK132)</f>
        <v>0</v>
      </c>
      <c r="BL93" s="25"/>
      <c r="BM93" s="25"/>
      <c r="BN93" s="26"/>
    </row>
    <row r="94" spans="1:66" ht="26.85" customHeight="1">
      <c r="A94" s="27"/>
      <c r="B94" s="56"/>
      <c r="C94" s="116" t="s">
        <v>68</v>
      </c>
      <c r="D94" s="116" t="s">
        <v>133</v>
      </c>
      <c r="E94" s="117" t="s">
        <v>134</v>
      </c>
      <c r="F94" s="117" t="s">
        <v>135</v>
      </c>
      <c r="G94" s="118" t="s">
        <v>136</v>
      </c>
      <c r="H94" s="119">
        <v>6.333</v>
      </c>
      <c r="I94" s="120"/>
      <c r="J94" s="121">
        <f>ROUND(I94*H94,2)</f>
        <v>0</v>
      </c>
      <c r="K94" s="122" t="s">
        <v>137</v>
      </c>
      <c r="L94" s="56"/>
      <c r="M94" s="123"/>
      <c r="N94" s="124" t="s">
        <v>44</v>
      </c>
      <c r="O94" s="25"/>
      <c r="P94" s="125">
        <f>O94*H94</f>
        <v>0</v>
      </c>
      <c r="Q94" s="125">
        <v>0.00010276</v>
      </c>
      <c r="R94" s="125">
        <f>Q94*H94</f>
        <v>0.00065077908</v>
      </c>
      <c r="S94" s="125">
        <v>0</v>
      </c>
      <c r="T94" s="126">
        <f>S94*H94</f>
        <v>0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127" t="s">
        <v>138</v>
      </c>
      <c r="AS94" s="25"/>
      <c r="AT94" s="127" t="s">
        <v>133</v>
      </c>
      <c r="AU94" s="127" t="s">
        <v>70</v>
      </c>
      <c r="AV94" s="25"/>
      <c r="AW94" s="25"/>
      <c r="AX94" s="25"/>
      <c r="AY94" s="83" t="s">
        <v>130</v>
      </c>
      <c r="AZ94" s="25"/>
      <c r="BA94" s="25"/>
      <c r="BB94" s="25"/>
      <c r="BC94" s="25"/>
      <c r="BD94" s="25"/>
      <c r="BE94" s="128">
        <f>IF(N94="základní",J94,0)</f>
        <v>0</v>
      </c>
      <c r="BF94" s="128">
        <f>IF(N94="snížená",J94,0)</f>
        <v>0</v>
      </c>
      <c r="BG94" s="128">
        <f>IF(N94="zákl. přenesená",J94,0)</f>
        <v>0</v>
      </c>
      <c r="BH94" s="128">
        <f>IF(N94="sníž. přenesená",J94,0)</f>
        <v>0</v>
      </c>
      <c r="BI94" s="128">
        <f>IF(N94="nulová",J94,0)</f>
        <v>0</v>
      </c>
      <c r="BJ94" s="83" t="s">
        <v>68</v>
      </c>
      <c r="BK94" s="128">
        <f>ROUND(I94*H94,2)</f>
        <v>0</v>
      </c>
      <c r="BL94" s="83" t="s">
        <v>138</v>
      </c>
      <c r="BM94" s="127" t="s">
        <v>139</v>
      </c>
      <c r="BN94" s="26"/>
    </row>
    <row r="95" spans="1:66" ht="26.85" customHeight="1">
      <c r="A95" s="27"/>
      <c r="B95" s="21"/>
      <c r="C95" s="39"/>
      <c r="D95" s="129" t="s">
        <v>140</v>
      </c>
      <c r="E95" s="39"/>
      <c r="F95" s="130" t="s">
        <v>141</v>
      </c>
      <c r="G95" s="39"/>
      <c r="H95" s="39"/>
      <c r="I95" s="39"/>
      <c r="J95" s="39"/>
      <c r="K95" s="64"/>
      <c r="L95" s="56"/>
      <c r="M95" s="57"/>
      <c r="N95" s="25"/>
      <c r="O95" s="25"/>
      <c r="P95" s="25"/>
      <c r="Q95" s="25"/>
      <c r="R95" s="25"/>
      <c r="S95" s="25"/>
      <c r="T95" s="58"/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83" t="s">
        <v>140</v>
      </c>
      <c r="AU95" s="83" t="s">
        <v>70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6"/>
    </row>
    <row r="96" spans="1:66" ht="26.85" customHeight="1">
      <c r="A96" s="27"/>
      <c r="B96" s="21"/>
      <c r="C96" s="38"/>
      <c r="D96" s="131" t="s">
        <v>142</v>
      </c>
      <c r="E96" s="132"/>
      <c r="F96" s="133" t="s">
        <v>143</v>
      </c>
      <c r="G96" s="38"/>
      <c r="H96" s="134">
        <v>6.333</v>
      </c>
      <c r="I96" s="38"/>
      <c r="J96" s="38"/>
      <c r="K96" s="59"/>
      <c r="L96" s="56"/>
      <c r="M96" s="57"/>
      <c r="N96" s="25"/>
      <c r="O96" s="25"/>
      <c r="P96" s="25"/>
      <c r="Q96" s="25"/>
      <c r="R96" s="25"/>
      <c r="S96" s="25"/>
      <c r="T96" s="58"/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25"/>
      <c r="AS96" s="25"/>
      <c r="AT96" s="83" t="s">
        <v>142</v>
      </c>
      <c r="AU96" s="83" t="s">
        <v>70</v>
      </c>
      <c r="AV96" s="52" t="s">
        <v>70</v>
      </c>
      <c r="AW96" s="52" t="s">
        <v>34</v>
      </c>
      <c r="AX96" s="52" t="s">
        <v>68</v>
      </c>
      <c r="AY96" s="83" t="s">
        <v>130</v>
      </c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6"/>
    </row>
    <row r="97" spans="1:66" ht="26.85" customHeight="1">
      <c r="A97" s="27"/>
      <c r="B97" s="56"/>
      <c r="C97" s="116" t="s">
        <v>70</v>
      </c>
      <c r="D97" s="116" t="s">
        <v>133</v>
      </c>
      <c r="E97" s="117" t="s">
        <v>144</v>
      </c>
      <c r="F97" s="117" t="s">
        <v>145</v>
      </c>
      <c r="G97" s="118" t="s">
        <v>136</v>
      </c>
      <c r="H97" s="119">
        <v>4.667</v>
      </c>
      <c r="I97" s="120"/>
      <c r="J97" s="121">
        <f>ROUND(I97*H97,2)</f>
        <v>0</v>
      </c>
      <c r="K97" s="122" t="s">
        <v>137</v>
      </c>
      <c r="L97" s="56"/>
      <c r="M97" s="123"/>
      <c r="N97" s="124" t="s">
        <v>44</v>
      </c>
      <c r="O97" s="25"/>
      <c r="P97" s="125">
        <f>O97*H97</f>
        <v>0</v>
      </c>
      <c r="Q97" s="125">
        <v>0.00010276</v>
      </c>
      <c r="R97" s="125">
        <f>Q97*H97</f>
        <v>0.00047958091999999997</v>
      </c>
      <c r="S97" s="125">
        <v>0</v>
      </c>
      <c r="T97" s="126">
        <f>S97*H97</f>
        <v>0</v>
      </c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127" t="s">
        <v>138</v>
      </c>
      <c r="AS97" s="25"/>
      <c r="AT97" s="127" t="s">
        <v>133</v>
      </c>
      <c r="AU97" s="127" t="s">
        <v>70</v>
      </c>
      <c r="AV97" s="25"/>
      <c r="AW97" s="25"/>
      <c r="AX97" s="25"/>
      <c r="AY97" s="83" t="s">
        <v>130</v>
      </c>
      <c r="AZ97" s="25"/>
      <c r="BA97" s="25"/>
      <c r="BB97" s="25"/>
      <c r="BC97" s="25"/>
      <c r="BD97" s="25"/>
      <c r="BE97" s="128">
        <f>IF(N97="základní",J97,0)</f>
        <v>0</v>
      </c>
      <c r="BF97" s="128">
        <f>IF(N97="snížená",J97,0)</f>
        <v>0</v>
      </c>
      <c r="BG97" s="128">
        <f>IF(N97="zákl. přenesená",J97,0)</f>
        <v>0</v>
      </c>
      <c r="BH97" s="128">
        <f>IF(N97="sníž. přenesená",J97,0)</f>
        <v>0</v>
      </c>
      <c r="BI97" s="128">
        <f>IF(N97="nulová",J97,0)</f>
        <v>0</v>
      </c>
      <c r="BJ97" s="83" t="s">
        <v>68</v>
      </c>
      <c r="BK97" s="128">
        <f>ROUND(I97*H97,2)</f>
        <v>0</v>
      </c>
      <c r="BL97" s="83" t="s">
        <v>138</v>
      </c>
      <c r="BM97" s="127" t="s">
        <v>146</v>
      </c>
      <c r="BN97" s="26"/>
    </row>
    <row r="98" spans="1:66" ht="26.85" customHeight="1">
      <c r="A98" s="27"/>
      <c r="B98" s="21"/>
      <c r="C98" s="39"/>
      <c r="D98" s="129" t="s">
        <v>140</v>
      </c>
      <c r="E98" s="39"/>
      <c r="F98" s="130" t="s">
        <v>147</v>
      </c>
      <c r="G98" s="39"/>
      <c r="H98" s="39"/>
      <c r="I98" s="39"/>
      <c r="J98" s="39"/>
      <c r="K98" s="64"/>
      <c r="L98" s="56"/>
      <c r="M98" s="57"/>
      <c r="N98" s="25"/>
      <c r="O98" s="25"/>
      <c r="P98" s="25"/>
      <c r="Q98" s="25"/>
      <c r="R98" s="25"/>
      <c r="S98" s="25"/>
      <c r="T98" s="58"/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25"/>
      <c r="AS98" s="25"/>
      <c r="AT98" s="83" t="s">
        <v>140</v>
      </c>
      <c r="AU98" s="83" t="s">
        <v>70</v>
      </c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6"/>
    </row>
    <row r="99" spans="1:66" ht="26.85" customHeight="1">
      <c r="A99" s="27"/>
      <c r="B99" s="21"/>
      <c r="C99" s="38"/>
      <c r="D99" s="131" t="s">
        <v>142</v>
      </c>
      <c r="E99" s="132"/>
      <c r="F99" s="133" t="s">
        <v>148</v>
      </c>
      <c r="G99" s="38"/>
      <c r="H99" s="134">
        <v>4.667</v>
      </c>
      <c r="I99" s="38"/>
      <c r="J99" s="38"/>
      <c r="K99" s="59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142</v>
      </c>
      <c r="AU99" s="83" t="s">
        <v>70</v>
      </c>
      <c r="AV99" s="52" t="s">
        <v>70</v>
      </c>
      <c r="AW99" s="52" t="s">
        <v>34</v>
      </c>
      <c r="AX99" s="52" t="s">
        <v>68</v>
      </c>
      <c r="AY99" s="83" t="s">
        <v>130</v>
      </c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6.85" customHeight="1">
      <c r="A100" s="27"/>
      <c r="B100" s="56"/>
      <c r="C100" s="116" t="s">
        <v>149</v>
      </c>
      <c r="D100" s="116" t="s">
        <v>133</v>
      </c>
      <c r="E100" s="117" t="s">
        <v>150</v>
      </c>
      <c r="F100" s="117" t="s">
        <v>151</v>
      </c>
      <c r="G100" s="118" t="s">
        <v>136</v>
      </c>
      <c r="H100" s="119">
        <v>12.333</v>
      </c>
      <c r="I100" s="120"/>
      <c r="J100" s="121">
        <f>ROUND(I100*H100,2)</f>
        <v>0</v>
      </c>
      <c r="K100" s="122" t="s">
        <v>137</v>
      </c>
      <c r="L100" s="56"/>
      <c r="M100" s="123"/>
      <c r="N100" s="124" t="s">
        <v>44</v>
      </c>
      <c r="O100" s="25"/>
      <c r="P100" s="125">
        <f>O100*H100</f>
        <v>0</v>
      </c>
      <c r="Q100" s="125">
        <v>0.000105712</v>
      </c>
      <c r="R100" s="125">
        <f>Q100*H100</f>
        <v>0.001303746096</v>
      </c>
      <c r="S100" s="125">
        <v>0</v>
      </c>
      <c r="T100" s="126">
        <f>S100*H100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7" t="s">
        <v>138</v>
      </c>
      <c r="AS100" s="25"/>
      <c r="AT100" s="127" t="s">
        <v>133</v>
      </c>
      <c r="AU100" s="127" t="s">
        <v>70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128">
        <f>IF(N100="základní",J100,0)</f>
        <v>0</v>
      </c>
      <c r="BF100" s="128">
        <f>IF(N100="snížená",J100,0)</f>
        <v>0</v>
      </c>
      <c r="BG100" s="128">
        <f>IF(N100="zákl. přenesená",J100,0)</f>
        <v>0</v>
      </c>
      <c r="BH100" s="128">
        <f>IF(N100="sníž. přenesená",J100,0)</f>
        <v>0</v>
      </c>
      <c r="BI100" s="128">
        <f>IF(N100="nulová",J100,0)</f>
        <v>0</v>
      </c>
      <c r="BJ100" s="83" t="s">
        <v>68</v>
      </c>
      <c r="BK100" s="128">
        <f>ROUND(I100*H100,2)</f>
        <v>0</v>
      </c>
      <c r="BL100" s="83" t="s">
        <v>138</v>
      </c>
      <c r="BM100" s="127" t="s">
        <v>152</v>
      </c>
      <c r="BN100" s="26"/>
    </row>
    <row r="101" spans="1:66" ht="26.85" customHeight="1">
      <c r="A101" s="27"/>
      <c r="B101" s="21"/>
      <c r="C101" s="39"/>
      <c r="D101" s="129" t="s">
        <v>140</v>
      </c>
      <c r="E101" s="39"/>
      <c r="F101" s="130" t="s">
        <v>147</v>
      </c>
      <c r="G101" s="39"/>
      <c r="H101" s="39"/>
      <c r="I101" s="39"/>
      <c r="J101" s="39"/>
      <c r="K101" s="64"/>
      <c r="L101" s="56"/>
      <c r="M101" s="57"/>
      <c r="N101" s="25"/>
      <c r="O101" s="25"/>
      <c r="P101" s="25"/>
      <c r="Q101" s="25"/>
      <c r="R101" s="25"/>
      <c r="S101" s="25"/>
      <c r="T101" s="58"/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25"/>
      <c r="AS101" s="25"/>
      <c r="AT101" s="83" t="s">
        <v>140</v>
      </c>
      <c r="AU101" s="83" t="s">
        <v>70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6"/>
    </row>
    <row r="102" spans="1:66" ht="26.85" customHeight="1">
      <c r="A102" s="27"/>
      <c r="B102" s="21"/>
      <c r="C102" s="38"/>
      <c r="D102" s="131" t="s">
        <v>142</v>
      </c>
      <c r="E102" s="132"/>
      <c r="F102" s="133" t="s">
        <v>153</v>
      </c>
      <c r="G102" s="38"/>
      <c r="H102" s="134">
        <v>12.333</v>
      </c>
      <c r="I102" s="38"/>
      <c r="J102" s="38"/>
      <c r="K102" s="59"/>
      <c r="L102" s="56"/>
      <c r="M102" s="57"/>
      <c r="N102" s="25"/>
      <c r="O102" s="25"/>
      <c r="P102" s="25"/>
      <c r="Q102" s="25"/>
      <c r="R102" s="25"/>
      <c r="S102" s="25"/>
      <c r="T102" s="58"/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25"/>
      <c r="AS102" s="25"/>
      <c r="AT102" s="83" t="s">
        <v>142</v>
      </c>
      <c r="AU102" s="83" t="s">
        <v>70</v>
      </c>
      <c r="AV102" s="52" t="s">
        <v>70</v>
      </c>
      <c r="AW102" s="52" t="s">
        <v>34</v>
      </c>
      <c r="AX102" s="52" t="s">
        <v>68</v>
      </c>
      <c r="AY102" s="83" t="s">
        <v>130</v>
      </c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6"/>
    </row>
    <row r="103" spans="1:66" ht="26.85" customHeight="1">
      <c r="A103" s="27"/>
      <c r="B103" s="56"/>
      <c r="C103" s="116" t="s">
        <v>154</v>
      </c>
      <c r="D103" s="116" t="s">
        <v>133</v>
      </c>
      <c r="E103" s="117" t="s">
        <v>155</v>
      </c>
      <c r="F103" s="117" t="s">
        <v>151</v>
      </c>
      <c r="G103" s="118" t="s">
        <v>136</v>
      </c>
      <c r="H103" s="119">
        <v>48</v>
      </c>
      <c r="I103" s="120"/>
      <c r="J103" s="121">
        <f>ROUND(I103*H103,2)</f>
        <v>0</v>
      </c>
      <c r="K103" s="122" t="s">
        <v>137</v>
      </c>
      <c r="L103" s="56"/>
      <c r="M103" s="123"/>
      <c r="N103" s="124" t="s">
        <v>44</v>
      </c>
      <c r="O103" s="25"/>
      <c r="P103" s="125">
        <f>O103*H103</f>
        <v>0</v>
      </c>
      <c r="Q103" s="125">
        <v>0.000105712</v>
      </c>
      <c r="R103" s="125">
        <f>Q103*H103</f>
        <v>0.005074176</v>
      </c>
      <c r="S103" s="125">
        <v>0</v>
      </c>
      <c r="T103" s="126">
        <f>S103*H103</f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138</v>
      </c>
      <c r="AS103" s="25"/>
      <c r="AT103" s="127" t="s">
        <v>133</v>
      </c>
      <c r="AU103" s="127" t="s">
        <v>70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>IF(N103="základní",J103,0)</f>
        <v>0</v>
      </c>
      <c r="BF103" s="128">
        <f>IF(N103="snížená",J103,0)</f>
        <v>0</v>
      </c>
      <c r="BG103" s="128">
        <f>IF(N103="zákl. přenesená",J103,0)</f>
        <v>0</v>
      </c>
      <c r="BH103" s="128">
        <f>IF(N103="sníž. přenesená",J103,0)</f>
        <v>0</v>
      </c>
      <c r="BI103" s="128">
        <f>IF(N103="nulová",J103,0)</f>
        <v>0</v>
      </c>
      <c r="BJ103" s="83" t="s">
        <v>68</v>
      </c>
      <c r="BK103" s="128">
        <f>ROUND(I103*H103,2)</f>
        <v>0</v>
      </c>
      <c r="BL103" s="83" t="s">
        <v>138</v>
      </c>
      <c r="BM103" s="127" t="s">
        <v>156</v>
      </c>
      <c r="BN103" s="26"/>
    </row>
    <row r="104" spans="1:66" ht="26.85" customHeight="1">
      <c r="A104" s="27"/>
      <c r="B104" s="21"/>
      <c r="C104" s="39"/>
      <c r="D104" s="129" t="s">
        <v>140</v>
      </c>
      <c r="E104" s="39"/>
      <c r="F104" s="130" t="s">
        <v>141</v>
      </c>
      <c r="G104" s="39"/>
      <c r="H104" s="39"/>
      <c r="I104" s="39"/>
      <c r="J104" s="39"/>
      <c r="K104" s="64"/>
      <c r="L104" s="56"/>
      <c r="M104" s="57"/>
      <c r="N104" s="25"/>
      <c r="O104" s="25"/>
      <c r="P104" s="25"/>
      <c r="Q104" s="25"/>
      <c r="R104" s="25"/>
      <c r="S104" s="25"/>
      <c r="T104" s="58"/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25"/>
      <c r="AS104" s="25"/>
      <c r="AT104" s="83" t="s">
        <v>140</v>
      </c>
      <c r="AU104" s="83" t="s">
        <v>70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</row>
    <row r="105" spans="1:66" ht="26.85" customHeight="1">
      <c r="A105" s="27"/>
      <c r="B105" s="21"/>
      <c r="C105" s="38"/>
      <c r="D105" s="131" t="s">
        <v>142</v>
      </c>
      <c r="E105" s="132"/>
      <c r="F105" s="133" t="s">
        <v>157</v>
      </c>
      <c r="G105" s="38"/>
      <c r="H105" s="134">
        <v>48</v>
      </c>
      <c r="I105" s="38"/>
      <c r="J105" s="38"/>
      <c r="K105" s="59"/>
      <c r="L105" s="56"/>
      <c r="M105" s="57"/>
      <c r="N105" s="25"/>
      <c r="O105" s="25"/>
      <c r="P105" s="25"/>
      <c r="Q105" s="25"/>
      <c r="R105" s="25"/>
      <c r="S105" s="25"/>
      <c r="T105" s="58"/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25"/>
      <c r="AS105" s="25"/>
      <c r="AT105" s="83" t="s">
        <v>142</v>
      </c>
      <c r="AU105" s="83" t="s">
        <v>70</v>
      </c>
      <c r="AV105" s="52" t="s">
        <v>70</v>
      </c>
      <c r="AW105" s="52" t="s">
        <v>34</v>
      </c>
      <c r="AX105" s="52" t="s">
        <v>68</v>
      </c>
      <c r="AY105" s="83" t="s">
        <v>130</v>
      </c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6"/>
    </row>
    <row r="106" spans="1:66" ht="26.85" customHeight="1">
      <c r="A106" s="27"/>
      <c r="B106" s="56"/>
      <c r="C106" s="116" t="s">
        <v>158</v>
      </c>
      <c r="D106" s="116" t="s">
        <v>133</v>
      </c>
      <c r="E106" s="117" t="s">
        <v>159</v>
      </c>
      <c r="F106" s="117" t="s">
        <v>160</v>
      </c>
      <c r="G106" s="118" t="s">
        <v>136</v>
      </c>
      <c r="H106" s="119">
        <v>96</v>
      </c>
      <c r="I106" s="120"/>
      <c r="J106" s="121">
        <f>ROUND(I106*H106,2)</f>
        <v>0</v>
      </c>
      <c r="K106" s="122" t="s">
        <v>137</v>
      </c>
      <c r="L106" s="56"/>
      <c r="M106" s="123"/>
      <c r="N106" s="124" t="s">
        <v>44</v>
      </c>
      <c r="O106" s="25"/>
      <c r="P106" s="125">
        <f>O106*H106</f>
        <v>0</v>
      </c>
      <c r="Q106" s="125">
        <v>0.000107662</v>
      </c>
      <c r="R106" s="125">
        <f>Q106*H106</f>
        <v>0.010335552</v>
      </c>
      <c r="S106" s="125">
        <v>0</v>
      </c>
      <c r="T106" s="126">
        <f>S106*H106</f>
        <v>0</v>
      </c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127" t="s">
        <v>138</v>
      </c>
      <c r="AS106" s="25"/>
      <c r="AT106" s="127" t="s">
        <v>133</v>
      </c>
      <c r="AU106" s="127" t="s">
        <v>70</v>
      </c>
      <c r="AV106" s="25"/>
      <c r="AW106" s="25"/>
      <c r="AX106" s="25"/>
      <c r="AY106" s="83" t="s">
        <v>130</v>
      </c>
      <c r="AZ106" s="25"/>
      <c r="BA106" s="25"/>
      <c r="BB106" s="25"/>
      <c r="BC106" s="25"/>
      <c r="BD106" s="25"/>
      <c r="BE106" s="128">
        <f>IF(N106="základní",J106,0)</f>
        <v>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83" t="s">
        <v>68</v>
      </c>
      <c r="BK106" s="128">
        <f>ROUND(I106*H106,2)</f>
        <v>0</v>
      </c>
      <c r="BL106" s="83" t="s">
        <v>138</v>
      </c>
      <c r="BM106" s="127" t="s">
        <v>161</v>
      </c>
      <c r="BN106" s="26"/>
    </row>
    <row r="107" spans="1:66" ht="26.85" customHeight="1">
      <c r="A107" s="27"/>
      <c r="B107" s="21"/>
      <c r="C107" s="39"/>
      <c r="D107" s="129" t="s">
        <v>140</v>
      </c>
      <c r="E107" s="39"/>
      <c r="F107" s="130" t="s">
        <v>147</v>
      </c>
      <c r="G107" s="39"/>
      <c r="H107" s="39"/>
      <c r="I107" s="39"/>
      <c r="J107" s="39"/>
      <c r="K107" s="64"/>
      <c r="L107" s="56"/>
      <c r="M107" s="57"/>
      <c r="N107" s="25"/>
      <c r="O107" s="25"/>
      <c r="P107" s="25"/>
      <c r="Q107" s="25"/>
      <c r="R107" s="25"/>
      <c r="S107" s="25"/>
      <c r="T107" s="58"/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25"/>
      <c r="AS107" s="25"/>
      <c r="AT107" s="83" t="s">
        <v>140</v>
      </c>
      <c r="AU107" s="83" t="s">
        <v>70</v>
      </c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6"/>
    </row>
    <row r="108" spans="1:66" ht="26.85" customHeight="1">
      <c r="A108" s="27"/>
      <c r="B108" s="21"/>
      <c r="C108" s="38"/>
      <c r="D108" s="131" t="s">
        <v>142</v>
      </c>
      <c r="E108" s="132"/>
      <c r="F108" s="133" t="s">
        <v>162</v>
      </c>
      <c r="G108" s="38"/>
      <c r="H108" s="134">
        <v>96</v>
      </c>
      <c r="I108" s="38"/>
      <c r="J108" s="38"/>
      <c r="K108" s="59"/>
      <c r="L108" s="56"/>
      <c r="M108" s="57"/>
      <c r="N108" s="25"/>
      <c r="O108" s="25"/>
      <c r="P108" s="25"/>
      <c r="Q108" s="25"/>
      <c r="R108" s="25"/>
      <c r="S108" s="25"/>
      <c r="T108" s="58"/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25"/>
      <c r="AS108" s="25"/>
      <c r="AT108" s="83" t="s">
        <v>142</v>
      </c>
      <c r="AU108" s="83" t="s">
        <v>70</v>
      </c>
      <c r="AV108" s="52" t="s">
        <v>70</v>
      </c>
      <c r="AW108" s="52" t="s">
        <v>34</v>
      </c>
      <c r="AX108" s="52" t="s">
        <v>68</v>
      </c>
      <c r="AY108" s="83" t="s">
        <v>130</v>
      </c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6"/>
    </row>
    <row r="109" spans="1:66" ht="26.85" customHeight="1">
      <c r="A109" s="27"/>
      <c r="B109" s="56"/>
      <c r="C109" s="116" t="s">
        <v>163</v>
      </c>
      <c r="D109" s="116" t="s">
        <v>133</v>
      </c>
      <c r="E109" s="117" t="s">
        <v>164</v>
      </c>
      <c r="F109" s="117" t="s">
        <v>165</v>
      </c>
      <c r="G109" s="118" t="s">
        <v>136</v>
      </c>
      <c r="H109" s="119">
        <v>48</v>
      </c>
      <c r="I109" s="120"/>
      <c r="J109" s="121">
        <f>ROUND(I109*H109,2)</f>
        <v>0</v>
      </c>
      <c r="K109" s="122" t="s">
        <v>137</v>
      </c>
      <c r="L109" s="56"/>
      <c r="M109" s="123"/>
      <c r="N109" s="124" t="s">
        <v>44</v>
      </c>
      <c r="O109" s="25"/>
      <c r="P109" s="125">
        <f>O109*H109</f>
        <v>0</v>
      </c>
      <c r="Q109" s="125">
        <v>0.000109626</v>
      </c>
      <c r="R109" s="125">
        <f>Q109*H109</f>
        <v>0.005262048</v>
      </c>
      <c r="S109" s="125">
        <v>0</v>
      </c>
      <c r="T109" s="126">
        <f>S109*H109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138</v>
      </c>
      <c r="AS109" s="25"/>
      <c r="AT109" s="127" t="s">
        <v>133</v>
      </c>
      <c r="AU109" s="127" t="s">
        <v>70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>IF(N109="základní",J109,0)</f>
        <v>0</v>
      </c>
      <c r="BF109" s="128">
        <f>IF(N109="snížená",J109,0)</f>
        <v>0</v>
      </c>
      <c r="BG109" s="128">
        <f>IF(N109="zákl. přenesená",J109,0)</f>
        <v>0</v>
      </c>
      <c r="BH109" s="128">
        <f>IF(N109="sníž. přenesená",J109,0)</f>
        <v>0</v>
      </c>
      <c r="BI109" s="128">
        <f>IF(N109="nulová",J109,0)</f>
        <v>0</v>
      </c>
      <c r="BJ109" s="83" t="s">
        <v>68</v>
      </c>
      <c r="BK109" s="128">
        <f>ROUND(I109*H109,2)</f>
        <v>0</v>
      </c>
      <c r="BL109" s="83" t="s">
        <v>138</v>
      </c>
      <c r="BM109" s="127" t="s">
        <v>166</v>
      </c>
      <c r="BN109" s="26"/>
    </row>
    <row r="110" spans="1:66" ht="26.85" customHeight="1">
      <c r="A110" s="27"/>
      <c r="B110" s="21"/>
      <c r="C110" s="39"/>
      <c r="D110" s="129" t="s">
        <v>140</v>
      </c>
      <c r="E110" s="39"/>
      <c r="F110" s="130" t="s">
        <v>167</v>
      </c>
      <c r="G110" s="39"/>
      <c r="H110" s="39"/>
      <c r="I110" s="39"/>
      <c r="J110" s="39"/>
      <c r="K110" s="64"/>
      <c r="L110" s="56"/>
      <c r="M110" s="57"/>
      <c r="N110" s="25"/>
      <c r="O110" s="25"/>
      <c r="P110" s="25"/>
      <c r="Q110" s="25"/>
      <c r="R110" s="25"/>
      <c r="S110" s="25"/>
      <c r="T110" s="58"/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25"/>
      <c r="AS110" s="25"/>
      <c r="AT110" s="83" t="s">
        <v>140</v>
      </c>
      <c r="AU110" s="83" t="s">
        <v>70</v>
      </c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6"/>
    </row>
    <row r="111" spans="1:66" ht="26.85" customHeight="1">
      <c r="A111" s="27"/>
      <c r="B111" s="21"/>
      <c r="C111" s="38"/>
      <c r="D111" s="131" t="s">
        <v>142</v>
      </c>
      <c r="E111" s="132"/>
      <c r="F111" s="133" t="s">
        <v>157</v>
      </c>
      <c r="G111" s="38"/>
      <c r="H111" s="134">
        <v>48</v>
      </c>
      <c r="I111" s="38"/>
      <c r="J111" s="38"/>
      <c r="K111" s="59"/>
      <c r="L111" s="56"/>
      <c r="M111" s="57"/>
      <c r="N111" s="25"/>
      <c r="O111" s="25"/>
      <c r="P111" s="25"/>
      <c r="Q111" s="25"/>
      <c r="R111" s="25"/>
      <c r="S111" s="25"/>
      <c r="T111" s="58"/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25"/>
      <c r="AS111" s="25"/>
      <c r="AT111" s="83" t="s">
        <v>142</v>
      </c>
      <c r="AU111" s="83" t="s">
        <v>70</v>
      </c>
      <c r="AV111" s="52" t="s">
        <v>70</v>
      </c>
      <c r="AW111" s="52" t="s">
        <v>34</v>
      </c>
      <c r="AX111" s="52" t="s">
        <v>68</v>
      </c>
      <c r="AY111" s="83" t="s">
        <v>130</v>
      </c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6"/>
    </row>
    <row r="112" spans="1:66" ht="26.85" customHeight="1">
      <c r="A112" s="27"/>
      <c r="B112" s="56"/>
      <c r="C112" s="116" t="s">
        <v>168</v>
      </c>
      <c r="D112" s="116" t="s">
        <v>133</v>
      </c>
      <c r="E112" s="117" t="s">
        <v>169</v>
      </c>
      <c r="F112" s="117" t="s">
        <v>170</v>
      </c>
      <c r="G112" s="118" t="s">
        <v>171</v>
      </c>
      <c r="H112" s="119">
        <v>316</v>
      </c>
      <c r="I112" s="120"/>
      <c r="J112" s="121">
        <f aca="true" t="shared" si="0" ref="J112:J118">ROUND(I112*H112,2)</f>
        <v>0</v>
      </c>
      <c r="K112" s="135"/>
      <c r="L112" s="56"/>
      <c r="M112" s="123"/>
      <c r="N112" s="124" t="s">
        <v>44</v>
      </c>
      <c r="O112" s="25"/>
      <c r="P112" s="125">
        <f aca="true" t="shared" si="1" ref="P112:P118">O112*H112</f>
        <v>0</v>
      </c>
      <c r="Q112" s="125">
        <v>0</v>
      </c>
      <c r="R112" s="125">
        <f aca="true" t="shared" si="2" ref="R112:R118">Q112*H112</f>
        <v>0</v>
      </c>
      <c r="S112" s="125">
        <v>0</v>
      </c>
      <c r="T112" s="126">
        <f aca="true" t="shared" si="3" ref="T112:T118">S112*H112</f>
        <v>0</v>
      </c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127" t="s">
        <v>172</v>
      </c>
      <c r="AS112" s="25"/>
      <c r="AT112" s="127" t="s">
        <v>133</v>
      </c>
      <c r="AU112" s="127" t="s">
        <v>70</v>
      </c>
      <c r="AV112" s="25"/>
      <c r="AW112" s="25"/>
      <c r="AX112" s="25"/>
      <c r="AY112" s="83" t="s">
        <v>130</v>
      </c>
      <c r="AZ112" s="25"/>
      <c r="BA112" s="25"/>
      <c r="BB112" s="25"/>
      <c r="BC112" s="25"/>
      <c r="BD112" s="25"/>
      <c r="BE112" s="128">
        <f aca="true" t="shared" si="4" ref="BE112:BE118">IF(N112="základní",J112,0)</f>
        <v>0</v>
      </c>
      <c r="BF112" s="128">
        <f aca="true" t="shared" si="5" ref="BF112:BF118">IF(N112="snížená",J112,0)</f>
        <v>0</v>
      </c>
      <c r="BG112" s="128">
        <f aca="true" t="shared" si="6" ref="BG112:BG118">IF(N112="zákl. přenesená",J112,0)</f>
        <v>0</v>
      </c>
      <c r="BH112" s="128">
        <f aca="true" t="shared" si="7" ref="BH112:BH118">IF(N112="sníž. přenesená",J112,0)</f>
        <v>0</v>
      </c>
      <c r="BI112" s="128">
        <f aca="true" t="shared" si="8" ref="BI112:BI118">IF(N112="nulová",J112,0)</f>
        <v>0</v>
      </c>
      <c r="BJ112" s="83" t="s">
        <v>68</v>
      </c>
      <c r="BK112" s="128">
        <f aca="true" t="shared" si="9" ref="BK112:BK118">ROUND(I112*H112,2)</f>
        <v>0</v>
      </c>
      <c r="BL112" s="83" t="s">
        <v>172</v>
      </c>
      <c r="BM112" s="127" t="s">
        <v>173</v>
      </c>
      <c r="BN112" s="26"/>
    </row>
    <row r="113" spans="1:66" ht="26.85" customHeight="1">
      <c r="A113" s="27"/>
      <c r="B113" s="56"/>
      <c r="C113" s="116" t="s">
        <v>131</v>
      </c>
      <c r="D113" s="116" t="s">
        <v>133</v>
      </c>
      <c r="E113" s="117" t="s">
        <v>174</v>
      </c>
      <c r="F113" s="117" t="s">
        <v>175</v>
      </c>
      <c r="G113" s="118" t="s">
        <v>136</v>
      </c>
      <c r="H113" s="119">
        <v>2</v>
      </c>
      <c r="I113" s="120"/>
      <c r="J113" s="121">
        <f t="shared" si="0"/>
        <v>0</v>
      </c>
      <c r="K113" s="135"/>
      <c r="L113" s="56"/>
      <c r="M113" s="123"/>
      <c r="N113" s="124" t="s">
        <v>44</v>
      </c>
      <c r="O113" s="25"/>
      <c r="P113" s="125">
        <f t="shared" si="1"/>
        <v>0</v>
      </c>
      <c r="Q113" s="125">
        <v>0</v>
      </c>
      <c r="R113" s="125">
        <f t="shared" si="2"/>
        <v>0</v>
      </c>
      <c r="S113" s="125">
        <v>0</v>
      </c>
      <c r="T113" s="126">
        <f t="shared" si="3"/>
        <v>0</v>
      </c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127" t="s">
        <v>172</v>
      </c>
      <c r="AS113" s="25"/>
      <c r="AT113" s="127" t="s">
        <v>133</v>
      </c>
      <c r="AU113" s="127" t="s">
        <v>70</v>
      </c>
      <c r="AV113" s="25"/>
      <c r="AW113" s="25"/>
      <c r="AX113" s="25"/>
      <c r="AY113" s="83" t="s">
        <v>130</v>
      </c>
      <c r="AZ113" s="25"/>
      <c r="BA113" s="25"/>
      <c r="BB113" s="25"/>
      <c r="BC113" s="25"/>
      <c r="BD113" s="25"/>
      <c r="BE113" s="128">
        <f t="shared" si="4"/>
        <v>0</v>
      </c>
      <c r="BF113" s="128">
        <f t="shared" si="5"/>
        <v>0</v>
      </c>
      <c r="BG113" s="128">
        <f t="shared" si="6"/>
        <v>0</v>
      </c>
      <c r="BH113" s="128">
        <f t="shared" si="7"/>
        <v>0</v>
      </c>
      <c r="BI113" s="128">
        <f t="shared" si="8"/>
        <v>0</v>
      </c>
      <c r="BJ113" s="83" t="s">
        <v>68</v>
      </c>
      <c r="BK113" s="128">
        <f t="shared" si="9"/>
        <v>0</v>
      </c>
      <c r="BL113" s="83" t="s">
        <v>172</v>
      </c>
      <c r="BM113" s="127" t="s">
        <v>176</v>
      </c>
      <c r="BN113" s="26"/>
    </row>
    <row r="114" spans="1:66" ht="26.85" customHeight="1">
      <c r="A114" s="27"/>
      <c r="B114" s="56"/>
      <c r="C114" s="136" t="s">
        <v>177</v>
      </c>
      <c r="D114" s="136" t="s">
        <v>178</v>
      </c>
      <c r="E114" s="137" t="s">
        <v>179</v>
      </c>
      <c r="F114" s="137" t="s">
        <v>180</v>
      </c>
      <c r="G114" s="138" t="s">
        <v>181</v>
      </c>
      <c r="H114" s="139">
        <v>316</v>
      </c>
      <c r="I114" s="140"/>
      <c r="J114" s="141">
        <f t="shared" si="0"/>
        <v>0</v>
      </c>
      <c r="K114" s="142" t="s">
        <v>137</v>
      </c>
      <c r="L114" s="143"/>
      <c r="M114" s="144"/>
      <c r="N114" s="145" t="s">
        <v>44</v>
      </c>
      <c r="O114" s="25"/>
      <c r="P114" s="125">
        <f t="shared" si="1"/>
        <v>0</v>
      </c>
      <c r="Q114" s="125">
        <v>4E-05</v>
      </c>
      <c r="R114" s="125">
        <f t="shared" si="2"/>
        <v>0.01264</v>
      </c>
      <c r="S114" s="125">
        <v>0</v>
      </c>
      <c r="T114" s="126">
        <f t="shared" si="3"/>
        <v>0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127" t="s">
        <v>182</v>
      </c>
      <c r="AS114" s="25"/>
      <c r="AT114" s="127" t="s">
        <v>178</v>
      </c>
      <c r="AU114" s="127" t="s">
        <v>70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128">
        <f t="shared" si="4"/>
        <v>0</v>
      </c>
      <c r="BF114" s="128">
        <f t="shared" si="5"/>
        <v>0</v>
      </c>
      <c r="BG114" s="128">
        <f t="shared" si="6"/>
        <v>0</v>
      </c>
      <c r="BH114" s="128">
        <f t="shared" si="7"/>
        <v>0</v>
      </c>
      <c r="BI114" s="128">
        <f t="shared" si="8"/>
        <v>0</v>
      </c>
      <c r="BJ114" s="83" t="s">
        <v>68</v>
      </c>
      <c r="BK114" s="128">
        <f t="shared" si="9"/>
        <v>0</v>
      </c>
      <c r="BL114" s="83" t="s">
        <v>172</v>
      </c>
      <c r="BM114" s="127" t="s">
        <v>183</v>
      </c>
      <c r="BN114" s="26"/>
    </row>
    <row r="115" spans="1:66" ht="26.85" customHeight="1">
      <c r="A115" s="27"/>
      <c r="B115" s="56"/>
      <c r="C115" s="136" t="s">
        <v>184</v>
      </c>
      <c r="D115" s="136" t="s">
        <v>178</v>
      </c>
      <c r="E115" s="137" t="s">
        <v>185</v>
      </c>
      <c r="F115" s="137" t="s">
        <v>186</v>
      </c>
      <c r="G115" s="138" t="s">
        <v>136</v>
      </c>
      <c r="H115" s="139">
        <v>2</v>
      </c>
      <c r="I115" s="140"/>
      <c r="J115" s="141">
        <f t="shared" si="0"/>
        <v>0</v>
      </c>
      <c r="K115" s="146"/>
      <c r="L115" s="143"/>
      <c r="M115" s="144"/>
      <c r="N115" s="145" t="s">
        <v>44</v>
      </c>
      <c r="O115" s="25"/>
      <c r="P115" s="125">
        <f t="shared" si="1"/>
        <v>0</v>
      </c>
      <c r="Q115" s="125">
        <v>3E-05</v>
      </c>
      <c r="R115" s="125">
        <f t="shared" si="2"/>
        <v>6E-05</v>
      </c>
      <c r="S115" s="125">
        <v>0</v>
      </c>
      <c r="T115" s="126">
        <f t="shared" si="3"/>
        <v>0</v>
      </c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127" t="s">
        <v>182</v>
      </c>
      <c r="AS115" s="25"/>
      <c r="AT115" s="127" t="s">
        <v>178</v>
      </c>
      <c r="AU115" s="127" t="s">
        <v>70</v>
      </c>
      <c r="AV115" s="25"/>
      <c r="AW115" s="25"/>
      <c r="AX115" s="25"/>
      <c r="AY115" s="83" t="s">
        <v>130</v>
      </c>
      <c r="AZ115" s="25"/>
      <c r="BA115" s="25"/>
      <c r="BB115" s="25"/>
      <c r="BC115" s="25"/>
      <c r="BD115" s="25"/>
      <c r="BE115" s="128">
        <f t="shared" si="4"/>
        <v>0</v>
      </c>
      <c r="BF115" s="128">
        <f t="shared" si="5"/>
        <v>0</v>
      </c>
      <c r="BG115" s="128">
        <f t="shared" si="6"/>
        <v>0</v>
      </c>
      <c r="BH115" s="128">
        <f t="shared" si="7"/>
        <v>0</v>
      </c>
      <c r="BI115" s="128">
        <f t="shared" si="8"/>
        <v>0</v>
      </c>
      <c r="BJ115" s="83" t="s">
        <v>68</v>
      </c>
      <c r="BK115" s="128">
        <f t="shared" si="9"/>
        <v>0</v>
      </c>
      <c r="BL115" s="83" t="s">
        <v>172</v>
      </c>
      <c r="BM115" s="127" t="s">
        <v>187</v>
      </c>
      <c r="BN115" s="26"/>
    </row>
    <row r="116" spans="1:66" ht="26.85" customHeight="1">
      <c r="A116" s="27"/>
      <c r="B116" s="56"/>
      <c r="C116" s="136" t="s">
        <v>188</v>
      </c>
      <c r="D116" s="136" t="s">
        <v>178</v>
      </c>
      <c r="E116" s="137" t="s">
        <v>189</v>
      </c>
      <c r="F116" s="137" t="s">
        <v>190</v>
      </c>
      <c r="G116" s="138" t="s">
        <v>181</v>
      </c>
      <c r="H116" s="139">
        <v>1</v>
      </c>
      <c r="I116" s="140"/>
      <c r="J116" s="141">
        <f t="shared" si="0"/>
        <v>0</v>
      </c>
      <c r="K116" s="142" t="s">
        <v>137</v>
      </c>
      <c r="L116" s="143"/>
      <c r="M116" s="144"/>
      <c r="N116" s="145" t="s">
        <v>44</v>
      </c>
      <c r="O116" s="25"/>
      <c r="P116" s="125">
        <f t="shared" si="1"/>
        <v>0</v>
      </c>
      <c r="Q116" s="125">
        <v>0.00012</v>
      </c>
      <c r="R116" s="125">
        <f t="shared" si="2"/>
        <v>0.00012</v>
      </c>
      <c r="S116" s="125">
        <v>0</v>
      </c>
      <c r="T116" s="126">
        <f t="shared" si="3"/>
        <v>0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127" t="s">
        <v>182</v>
      </c>
      <c r="AS116" s="25"/>
      <c r="AT116" s="127" t="s">
        <v>178</v>
      </c>
      <c r="AU116" s="127" t="s">
        <v>70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128">
        <f t="shared" si="4"/>
        <v>0</v>
      </c>
      <c r="BF116" s="128">
        <f t="shared" si="5"/>
        <v>0</v>
      </c>
      <c r="BG116" s="128">
        <f t="shared" si="6"/>
        <v>0</v>
      </c>
      <c r="BH116" s="128">
        <f t="shared" si="7"/>
        <v>0</v>
      </c>
      <c r="BI116" s="128">
        <f t="shared" si="8"/>
        <v>0</v>
      </c>
      <c r="BJ116" s="83" t="s">
        <v>68</v>
      </c>
      <c r="BK116" s="128">
        <f t="shared" si="9"/>
        <v>0</v>
      </c>
      <c r="BL116" s="83" t="s">
        <v>172</v>
      </c>
      <c r="BM116" s="127" t="s">
        <v>191</v>
      </c>
      <c r="BN116" s="26"/>
    </row>
    <row r="117" spans="1:66" ht="26.85" customHeight="1">
      <c r="A117" s="27"/>
      <c r="B117" s="56"/>
      <c r="C117" s="136" t="s">
        <v>192</v>
      </c>
      <c r="D117" s="136" t="s">
        <v>178</v>
      </c>
      <c r="E117" s="137" t="s">
        <v>193</v>
      </c>
      <c r="F117" s="137" t="s">
        <v>194</v>
      </c>
      <c r="G117" s="138" t="s">
        <v>181</v>
      </c>
      <c r="H117" s="139">
        <v>2</v>
      </c>
      <c r="I117" s="140"/>
      <c r="J117" s="141">
        <f t="shared" si="0"/>
        <v>0</v>
      </c>
      <c r="K117" s="142" t="s">
        <v>137</v>
      </c>
      <c r="L117" s="143"/>
      <c r="M117" s="144"/>
      <c r="N117" s="145" t="s">
        <v>44</v>
      </c>
      <c r="O117" s="25"/>
      <c r="P117" s="125">
        <f t="shared" si="1"/>
        <v>0</v>
      </c>
      <c r="Q117" s="125">
        <v>0.00019</v>
      </c>
      <c r="R117" s="125">
        <f t="shared" si="2"/>
        <v>0.00038</v>
      </c>
      <c r="S117" s="125">
        <v>0</v>
      </c>
      <c r="T117" s="126">
        <f t="shared" si="3"/>
        <v>0</v>
      </c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7" t="s">
        <v>182</v>
      </c>
      <c r="AS117" s="25"/>
      <c r="AT117" s="127" t="s">
        <v>178</v>
      </c>
      <c r="AU117" s="127" t="s">
        <v>70</v>
      </c>
      <c r="AV117" s="25"/>
      <c r="AW117" s="25"/>
      <c r="AX117" s="25"/>
      <c r="AY117" s="83" t="s">
        <v>130</v>
      </c>
      <c r="AZ117" s="25"/>
      <c r="BA117" s="25"/>
      <c r="BB117" s="25"/>
      <c r="BC117" s="25"/>
      <c r="BD117" s="25"/>
      <c r="BE117" s="128">
        <f t="shared" si="4"/>
        <v>0</v>
      </c>
      <c r="BF117" s="128">
        <f t="shared" si="5"/>
        <v>0</v>
      </c>
      <c r="BG117" s="128">
        <f t="shared" si="6"/>
        <v>0</v>
      </c>
      <c r="BH117" s="128">
        <f t="shared" si="7"/>
        <v>0</v>
      </c>
      <c r="BI117" s="128">
        <f t="shared" si="8"/>
        <v>0</v>
      </c>
      <c r="BJ117" s="83" t="s">
        <v>68</v>
      </c>
      <c r="BK117" s="128">
        <f t="shared" si="9"/>
        <v>0</v>
      </c>
      <c r="BL117" s="83" t="s">
        <v>172</v>
      </c>
      <c r="BM117" s="127" t="s">
        <v>195</v>
      </c>
      <c r="BN117" s="26"/>
    </row>
    <row r="118" spans="1:66" ht="26.85" customHeight="1">
      <c r="A118" s="27"/>
      <c r="B118" s="56"/>
      <c r="C118" s="136" t="s">
        <v>196</v>
      </c>
      <c r="D118" s="136" t="s">
        <v>178</v>
      </c>
      <c r="E118" s="137" t="s">
        <v>197</v>
      </c>
      <c r="F118" s="137" t="s">
        <v>198</v>
      </c>
      <c r="G118" s="138" t="s">
        <v>199</v>
      </c>
      <c r="H118" s="139">
        <v>1</v>
      </c>
      <c r="I118" s="140"/>
      <c r="J118" s="141">
        <f t="shared" si="0"/>
        <v>0</v>
      </c>
      <c r="K118" s="142" t="s">
        <v>137</v>
      </c>
      <c r="L118" s="143"/>
      <c r="M118" s="144"/>
      <c r="N118" s="145" t="s">
        <v>44</v>
      </c>
      <c r="O118" s="25"/>
      <c r="P118" s="125">
        <f t="shared" si="1"/>
        <v>0</v>
      </c>
      <c r="Q118" s="125">
        <v>0</v>
      </c>
      <c r="R118" s="125">
        <f t="shared" si="2"/>
        <v>0</v>
      </c>
      <c r="S118" s="125">
        <v>0</v>
      </c>
      <c r="T118" s="126">
        <f t="shared" si="3"/>
        <v>0</v>
      </c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127" t="s">
        <v>182</v>
      </c>
      <c r="AS118" s="25"/>
      <c r="AT118" s="127" t="s">
        <v>178</v>
      </c>
      <c r="AU118" s="127" t="s">
        <v>70</v>
      </c>
      <c r="AV118" s="25"/>
      <c r="AW118" s="25"/>
      <c r="AX118" s="25"/>
      <c r="AY118" s="83" t="s">
        <v>130</v>
      </c>
      <c r="AZ118" s="25"/>
      <c r="BA118" s="25"/>
      <c r="BB118" s="25"/>
      <c r="BC118" s="25"/>
      <c r="BD118" s="25"/>
      <c r="BE118" s="128">
        <f t="shared" si="4"/>
        <v>0</v>
      </c>
      <c r="BF118" s="128">
        <f t="shared" si="5"/>
        <v>0</v>
      </c>
      <c r="BG118" s="128">
        <f t="shared" si="6"/>
        <v>0</v>
      </c>
      <c r="BH118" s="128">
        <f t="shared" si="7"/>
        <v>0</v>
      </c>
      <c r="BI118" s="128">
        <f t="shared" si="8"/>
        <v>0</v>
      </c>
      <c r="BJ118" s="83" t="s">
        <v>68</v>
      </c>
      <c r="BK118" s="128">
        <f t="shared" si="9"/>
        <v>0</v>
      </c>
      <c r="BL118" s="83" t="s">
        <v>172</v>
      </c>
      <c r="BM118" s="127" t="s">
        <v>200</v>
      </c>
      <c r="BN118" s="26"/>
    </row>
    <row r="119" spans="1:66" ht="26.85" customHeight="1">
      <c r="A119" s="27"/>
      <c r="B119" s="21"/>
      <c r="C119" s="97"/>
      <c r="D119" s="147" t="s">
        <v>140</v>
      </c>
      <c r="E119" s="97"/>
      <c r="F119" s="148" t="s">
        <v>201</v>
      </c>
      <c r="G119" s="97"/>
      <c r="H119" s="97"/>
      <c r="I119" s="97"/>
      <c r="J119" s="97"/>
      <c r="K119" s="149"/>
      <c r="L119" s="56"/>
      <c r="M119" s="57"/>
      <c r="N119" s="25"/>
      <c r="O119" s="25"/>
      <c r="P119" s="25"/>
      <c r="Q119" s="25"/>
      <c r="R119" s="25"/>
      <c r="S119" s="25"/>
      <c r="T119" s="58"/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25"/>
      <c r="AS119" s="25"/>
      <c r="AT119" s="83" t="s">
        <v>140</v>
      </c>
      <c r="AU119" s="83" t="s">
        <v>70</v>
      </c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6"/>
    </row>
    <row r="120" spans="1:66" ht="26.85" customHeight="1">
      <c r="A120" s="27"/>
      <c r="B120" s="56"/>
      <c r="C120" s="116" t="s">
        <v>202</v>
      </c>
      <c r="D120" s="116" t="s">
        <v>133</v>
      </c>
      <c r="E120" s="117" t="s">
        <v>203</v>
      </c>
      <c r="F120" s="117" t="s">
        <v>204</v>
      </c>
      <c r="G120" s="118" t="s">
        <v>181</v>
      </c>
      <c r="H120" s="119">
        <v>173</v>
      </c>
      <c r="I120" s="120"/>
      <c r="J120" s="121">
        <f aca="true" t="shared" si="10" ref="J120:J128">ROUND(I120*H120,2)</f>
        <v>0</v>
      </c>
      <c r="K120" s="122" t="s">
        <v>137</v>
      </c>
      <c r="L120" s="56"/>
      <c r="M120" s="123"/>
      <c r="N120" s="124" t="s">
        <v>44</v>
      </c>
      <c r="O120" s="25"/>
      <c r="P120" s="125">
        <f aca="true" t="shared" si="11" ref="P120:P128">O120*H120</f>
        <v>0</v>
      </c>
      <c r="Q120" s="125">
        <v>0</v>
      </c>
      <c r="R120" s="125">
        <f aca="true" t="shared" si="12" ref="R120:R128">Q120*H120</f>
        <v>0</v>
      </c>
      <c r="S120" s="125">
        <v>0</v>
      </c>
      <c r="T120" s="126">
        <f aca="true" t="shared" si="13" ref="T120:T128">S120*H120</f>
        <v>0</v>
      </c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7" t="s">
        <v>172</v>
      </c>
      <c r="AS120" s="25"/>
      <c r="AT120" s="127" t="s">
        <v>133</v>
      </c>
      <c r="AU120" s="127" t="s">
        <v>70</v>
      </c>
      <c r="AV120" s="25"/>
      <c r="AW120" s="25"/>
      <c r="AX120" s="25"/>
      <c r="AY120" s="83" t="s">
        <v>130</v>
      </c>
      <c r="AZ120" s="25"/>
      <c r="BA120" s="25"/>
      <c r="BB120" s="25"/>
      <c r="BC120" s="25"/>
      <c r="BD120" s="25"/>
      <c r="BE120" s="128">
        <f aca="true" t="shared" si="14" ref="BE120:BE128">IF(N120="základní",J120,0)</f>
        <v>0</v>
      </c>
      <c r="BF120" s="128">
        <f aca="true" t="shared" si="15" ref="BF120:BF128">IF(N120="snížená",J120,0)</f>
        <v>0</v>
      </c>
      <c r="BG120" s="128">
        <f aca="true" t="shared" si="16" ref="BG120:BG128">IF(N120="zákl. přenesená",J120,0)</f>
        <v>0</v>
      </c>
      <c r="BH120" s="128">
        <f aca="true" t="shared" si="17" ref="BH120:BH128">IF(N120="sníž. přenesená",J120,0)</f>
        <v>0</v>
      </c>
      <c r="BI120" s="128">
        <f aca="true" t="shared" si="18" ref="BI120:BI128">IF(N120="nulová",J120,0)</f>
        <v>0</v>
      </c>
      <c r="BJ120" s="83" t="s">
        <v>68</v>
      </c>
      <c r="BK120" s="128">
        <f aca="true" t="shared" si="19" ref="BK120:BK128">ROUND(I120*H120,2)</f>
        <v>0</v>
      </c>
      <c r="BL120" s="83" t="s">
        <v>172</v>
      </c>
      <c r="BM120" s="127" t="s">
        <v>205</v>
      </c>
      <c r="BN120" s="26"/>
    </row>
    <row r="121" spans="1:66" ht="26.85" customHeight="1">
      <c r="A121" s="27"/>
      <c r="B121" s="56"/>
      <c r="C121" s="116" t="s">
        <v>8</v>
      </c>
      <c r="D121" s="116" t="s">
        <v>133</v>
      </c>
      <c r="E121" s="117" t="s">
        <v>206</v>
      </c>
      <c r="F121" s="117" t="s">
        <v>207</v>
      </c>
      <c r="G121" s="118" t="s">
        <v>136</v>
      </c>
      <c r="H121" s="119">
        <v>1</v>
      </c>
      <c r="I121" s="120"/>
      <c r="J121" s="121">
        <f t="shared" si="10"/>
        <v>0</v>
      </c>
      <c r="K121" s="122" t="s">
        <v>137</v>
      </c>
      <c r="L121" s="56"/>
      <c r="M121" s="123"/>
      <c r="N121" s="124" t="s">
        <v>44</v>
      </c>
      <c r="O121" s="25"/>
      <c r="P121" s="125">
        <f t="shared" si="11"/>
        <v>0</v>
      </c>
      <c r="Q121" s="125">
        <v>0.00053064</v>
      </c>
      <c r="R121" s="125">
        <f t="shared" si="12"/>
        <v>0.00053064</v>
      </c>
      <c r="S121" s="125">
        <v>0</v>
      </c>
      <c r="T121" s="126">
        <f t="shared" si="13"/>
        <v>0</v>
      </c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7" t="s">
        <v>154</v>
      </c>
      <c r="AS121" s="25"/>
      <c r="AT121" s="127" t="s">
        <v>133</v>
      </c>
      <c r="AU121" s="127" t="s">
        <v>70</v>
      </c>
      <c r="AV121" s="25"/>
      <c r="AW121" s="25"/>
      <c r="AX121" s="25"/>
      <c r="AY121" s="83" t="s">
        <v>130</v>
      </c>
      <c r="AZ121" s="25"/>
      <c r="BA121" s="25"/>
      <c r="BB121" s="25"/>
      <c r="BC121" s="25"/>
      <c r="BD121" s="25"/>
      <c r="BE121" s="128">
        <f t="shared" si="14"/>
        <v>0</v>
      </c>
      <c r="BF121" s="128">
        <f t="shared" si="15"/>
        <v>0</v>
      </c>
      <c r="BG121" s="128">
        <f t="shared" si="16"/>
        <v>0</v>
      </c>
      <c r="BH121" s="128">
        <f t="shared" si="17"/>
        <v>0</v>
      </c>
      <c r="BI121" s="128">
        <f t="shared" si="18"/>
        <v>0</v>
      </c>
      <c r="BJ121" s="83" t="s">
        <v>68</v>
      </c>
      <c r="BK121" s="128">
        <f t="shared" si="19"/>
        <v>0</v>
      </c>
      <c r="BL121" s="83" t="s">
        <v>154</v>
      </c>
      <c r="BM121" s="127" t="s">
        <v>208</v>
      </c>
      <c r="BN121" s="26"/>
    </row>
    <row r="122" spans="1:66" ht="26.85" customHeight="1">
      <c r="A122" s="27"/>
      <c r="B122" s="56"/>
      <c r="C122" s="116" t="s">
        <v>172</v>
      </c>
      <c r="D122" s="116" t="s">
        <v>133</v>
      </c>
      <c r="E122" s="117" t="s">
        <v>209</v>
      </c>
      <c r="F122" s="117" t="s">
        <v>210</v>
      </c>
      <c r="G122" s="118" t="s">
        <v>136</v>
      </c>
      <c r="H122" s="119">
        <v>1</v>
      </c>
      <c r="I122" s="120"/>
      <c r="J122" s="121">
        <f t="shared" si="10"/>
        <v>0</v>
      </c>
      <c r="K122" s="122" t="s">
        <v>137</v>
      </c>
      <c r="L122" s="56"/>
      <c r="M122" s="123"/>
      <c r="N122" s="124" t="s">
        <v>44</v>
      </c>
      <c r="O122" s="25"/>
      <c r="P122" s="125">
        <f t="shared" si="11"/>
        <v>0</v>
      </c>
      <c r="Q122" s="125">
        <v>0.00053064</v>
      </c>
      <c r="R122" s="125">
        <f t="shared" si="12"/>
        <v>0.00053064</v>
      </c>
      <c r="S122" s="125">
        <v>0</v>
      </c>
      <c r="T122" s="126">
        <f t="shared" si="13"/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154</v>
      </c>
      <c r="AS122" s="25"/>
      <c r="AT122" s="127" t="s">
        <v>133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 t="shared" si="14"/>
        <v>0</v>
      </c>
      <c r="BF122" s="128">
        <f t="shared" si="15"/>
        <v>0</v>
      </c>
      <c r="BG122" s="128">
        <f t="shared" si="16"/>
        <v>0</v>
      </c>
      <c r="BH122" s="128">
        <f t="shared" si="17"/>
        <v>0</v>
      </c>
      <c r="BI122" s="128">
        <f t="shared" si="18"/>
        <v>0</v>
      </c>
      <c r="BJ122" s="83" t="s">
        <v>68</v>
      </c>
      <c r="BK122" s="128">
        <f t="shared" si="19"/>
        <v>0</v>
      </c>
      <c r="BL122" s="83" t="s">
        <v>154</v>
      </c>
      <c r="BM122" s="127" t="s">
        <v>211</v>
      </c>
      <c r="BN122" s="26"/>
    </row>
    <row r="123" spans="1:66" ht="26.85" customHeight="1">
      <c r="A123" s="27"/>
      <c r="B123" s="56"/>
      <c r="C123" s="116" t="s">
        <v>212</v>
      </c>
      <c r="D123" s="116" t="s">
        <v>133</v>
      </c>
      <c r="E123" s="117" t="s">
        <v>213</v>
      </c>
      <c r="F123" s="117" t="s">
        <v>214</v>
      </c>
      <c r="G123" s="118" t="s">
        <v>136</v>
      </c>
      <c r="H123" s="119">
        <v>2</v>
      </c>
      <c r="I123" s="120"/>
      <c r="J123" s="121">
        <f t="shared" si="10"/>
        <v>0</v>
      </c>
      <c r="K123" s="135"/>
      <c r="L123" s="56"/>
      <c r="M123" s="123"/>
      <c r="N123" s="124" t="s">
        <v>44</v>
      </c>
      <c r="O123" s="25"/>
      <c r="P123" s="125">
        <f t="shared" si="11"/>
        <v>0</v>
      </c>
      <c r="Q123" s="125">
        <v>0.00106138</v>
      </c>
      <c r="R123" s="125">
        <f t="shared" si="12"/>
        <v>0.00212276</v>
      </c>
      <c r="S123" s="125">
        <v>0</v>
      </c>
      <c r="T123" s="126">
        <f t="shared" si="13"/>
        <v>0</v>
      </c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7" t="s">
        <v>154</v>
      </c>
      <c r="AS123" s="25"/>
      <c r="AT123" s="127" t="s">
        <v>133</v>
      </c>
      <c r="AU123" s="127" t="s">
        <v>70</v>
      </c>
      <c r="AV123" s="25"/>
      <c r="AW123" s="25"/>
      <c r="AX123" s="25"/>
      <c r="AY123" s="83" t="s">
        <v>130</v>
      </c>
      <c r="AZ123" s="25"/>
      <c r="BA123" s="25"/>
      <c r="BB123" s="25"/>
      <c r="BC123" s="25"/>
      <c r="BD123" s="25"/>
      <c r="BE123" s="128">
        <f t="shared" si="14"/>
        <v>0</v>
      </c>
      <c r="BF123" s="128">
        <f t="shared" si="15"/>
        <v>0</v>
      </c>
      <c r="BG123" s="128">
        <f t="shared" si="16"/>
        <v>0</v>
      </c>
      <c r="BH123" s="128">
        <f t="shared" si="17"/>
        <v>0</v>
      </c>
      <c r="BI123" s="128">
        <f t="shared" si="18"/>
        <v>0</v>
      </c>
      <c r="BJ123" s="83" t="s">
        <v>68</v>
      </c>
      <c r="BK123" s="128">
        <f t="shared" si="19"/>
        <v>0</v>
      </c>
      <c r="BL123" s="83" t="s">
        <v>154</v>
      </c>
      <c r="BM123" s="127" t="s">
        <v>215</v>
      </c>
      <c r="BN123" s="26"/>
    </row>
    <row r="124" spans="1:66" ht="26.85" customHeight="1">
      <c r="A124" s="27"/>
      <c r="B124" s="56"/>
      <c r="C124" s="116" t="s">
        <v>216</v>
      </c>
      <c r="D124" s="116" t="s">
        <v>133</v>
      </c>
      <c r="E124" s="117" t="s">
        <v>217</v>
      </c>
      <c r="F124" s="117" t="s">
        <v>218</v>
      </c>
      <c r="G124" s="118" t="s">
        <v>136</v>
      </c>
      <c r="H124" s="119">
        <v>2</v>
      </c>
      <c r="I124" s="120"/>
      <c r="J124" s="121">
        <f t="shared" si="10"/>
        <v>0</v>
      </c>
      <c r="K124" s="135"/>
      <c r="L124" s="56"/>
      <c r="M124" s="123"/>
      <c r="N124" s="124" t="s">
        <v>44</v>
      </c>
      <c r="O124" s="25"/>
      <c r="P124" s="125">
        <f t="shared" si="11"/>
        <v>0</v>
      </c>
      <c r="Q124" s="125">
        <v>0.00106138</v>
      </c>
      <c r="R124" s="125">
        <f t="shared" si="12"/>
        <v>0.00212276</v>
      </c>
      <c r="S124" s="125">
        <v>0</v>
      </c>
      <c r="T124" s="126">
        <f t="shared" si="13"/>
        <v>0</v>
      </c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7" t="s">
        <v>154</v>
      </c>
      <c r="AS124" s="25"/>
      <c r="AT124" s="127" t="s">
        <v>133</v>
      </c>
      <c r="AU124" s="127" t="s">
        <v>70</v>
      </c>
      <c r="AV124" s="25"/>
      <c r="AW124" s="25"/>
      <c r="AX124" s="25"/>
      <c r="AY124" s="83" t="s">
        <v>130</v>
      </c>
      <c r="AZ124" s="25"/>
      <c r="BA124" s="25"/>
      <c r="BB124" s="25"/>
      <c r="BC124" s="25"/>
      <c r="BD124" s="25"/>
      <c r="BE124" s="128">
        <f t="shared" si="14"/>
        <v>0</v>
      </c>
      <c r="BF124" s="128">
        <f t="shared" si="15"/>
        <v>0</v>
      </c>
      <c r="BG124" s="128">
        <f t="shared" si="16"/>
        <v>0</v>
      </c>
      <c r="BH124" s="128">
        <f t="shared" si="17"/>
        <v>0</v>
      </c>
      <c r="BI124" s="128">
        <f t="shared" si="18"/>
        <v>0</v>
      </c>
      <c r="BJ124" s="83" t="s">
        <v>68</v>
      </c>
      <c r="BK124" s="128">
        <f t="shared" si="19"/>
        <v>0</v>
      </c>
      <c r="BL124" s="83" t="s">
        <v>154</v>
      </c>
      <c r="BM124" s="127" t="s">
        <v>219</v>
      </c>
      <c r="BN124" s="26"/>
    </row>
    <row r="125" spans="1:66" ht="26.85" customHeight="1">
      <c r="A125" s="27"/>
      <c r="B125" s="56"/>
      <c r="C125" s="116" t="s">
        <v>220</v>
      </c>
      <c r="D125" s="116" t="s">
        <v>133</v>
      </c>
      <c r="E125" s="117" t="s">
        <v>221</v>
      </c>
      <c r="F125" s="117" t="s">
        <v>222</v>
      </c>
      <c r="G125" s="118" t="s">
        <v>136</v>
      </c>
      <c r="H125" s="119">
        <v>1</v>
      </c>
      <c r="I125" s="120"/>
      <c r="J125" s="121">
        <f t="shared" si="10"/>
        <v>0</v>
      </c>
      <c r="K125" s="135"/>
      <c r="L125" s="56"/>
      <c r="M125" s="123"/>
      <c r="N125" s="124" t="s">
        <v>44</v>
      </c>
      <c r="O125" s="25"/>
      <c r="P125" s="125">
        <f t="shared" si="11"/>
        <v>0</v>
      </c>
      <c r="Q125" s="125">
        <v>0</v>
      </c>
      <c r="R125" s="125">
        <f t="shared" si="12"/>
        <v>0</v>
      </c>
      <c r="S125" s="125">
        <v>0</v>
      </c>
      <c r="T125" s="126">
        <f t="shared" si="13"/>
        <v>0</v>
      </c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7" t="s">
        <v>154</v>
      </c>
      <c r="AS125" s="25"/>
      <c r="AT125" s="127" t="s">
        <v>133</v>
      </c>
      <c r="AU125" s="127" t="s">
        <v>70</v>
      </c>
      <c r="AV125" s="25"/>
      <c r="AW125" s="25"/>
      <c r="AX125" s="25"/>
      <c r="AY125" s="83" t="s">
        <v>130</v>
      </c>
      <c r="AZ125" s="25"/>
      <c r="BA125" s="25"/>
      <c r="BB125" s="25"/>
      <c r="BC125" s="25"/>
      <c r="BD125" s="25"/>
      <c r="BE125" s="128">
        <f t="shared" si="14"/>
        <v>0</v>
      </c>
      <c r="BF125" s="128">
        <f t="shared" si="15"/>
        <v>0</v>
      </c>
      <c r="BG125" s="128">
        <f t="shared" si="16"/>
        <v>0</v>
      </c>
      <c r="BH125" s="128">
        <f t="shared" si="17"/>
        <v>0</v>
      </c>
      <c r="BI125" s="128">
        <f t="shared" si="18"/>
        <v>0</v>
      </c>
      <c r="BJ125" s="83" t="s">
        <v>68</v>
      </c>
      <c r="BK125" s="128">
        <f t="shared" si="19"/>
        <v>0</v>
      </c>
      <c r="BL125" s="83" t="s">
        <v>154</v>
      </c>
      <c r="BM125" s="127" t="s">
        <v>223</v>
      </c>
      <c r="BN125" s="26"/>
    </row>
    <row r="126" spans="1:66" ht="26.85" customHeight="1">
      <c r="A126" s="27"/>
      <c r="B126" s="56"/>
      <c r="C126" s="116" t="s">
        <v>224</v>
      </c>
      <c r="D126" s="116" t="s">
        <v>133</v>
      </c>
      <c r="E126" s="117" t="s">
        <v>225</v>
      </c>
      <c r="F126" s="117" t="s">
        <v>226</v>
      </c>
      <c r="G126" s="118" t="s">
        <v>136</v>
      </c>
      <c r="H126" s="119">
        <v>1</v>
      </c>
      <c r="I126" s="120"/>
      <c r="J126" s="121">
        <f t="shared" si="10"/>
        <v>0</v>
      </c>
      <c r="K126" s="135"/>
      <c r="L126" s="56"/>
      <c r="M126" s="123"/>
      <c r="N126" s="124" t="s">
        <v>44</v>
      </c>
      <c r="O126" s="25"/>
      <c r="P126" s="125">
        <f t="shared" si="11"/>
        <v>0</v>
      </c>
      <c r="Q126" s="125">
        <v>0</v>
      </c>
      <c r="R126" s="125">
        <f t="shared" si="12"/>
        <v>0</v>
      </c>
      <c r="S126" s="125">
        <v>0</v>
      </c>
      <c r="T126" s="126">
        <f t="shared" si="13"/>
        <v>0</v>
      </c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7" t="s">
        <v>154</v>
      </c>
      <c r="AS126" s="25"/>
      <c r="AT126" s="127" t="s">
        <v>133</v>
      </c>
      <c r="AU126" s="127" t="s">
        <v>70</v>
      </c>
      <c r="AV126" s="25"/>
      <c r="AW126" s="25"/>
      <c r="AX126" s="25"/>
      <c r="AY126" s="83" t="s">
        <v>130</v>
      </c>
      <c r="AZ126" s="25"/>
      <c r="BA126" s="25"/>
      <c r="BB126" s="25"/>
      <c r="BC126" s="25"/>
      <c r="BD126" s="25"/>
      <c r="BE126" s="128">
        <f t="shared" si="14"/>
        <v>0</v>
      </c>
      <c r="BF126" s="128">
        <f t="shared" si="15"/>
        <v>0</v>
      </c>
      <c r="BG126" s="128">
        <f t="shared" si="16"/>
        <v>0</v>
      </c>
      <c r="BH126" s="128">
        <f t="shared" si="17"/>
        <v>0</v>
      </c>
      <c r="BI126" s="128">
        <f t="shared" si="18"/>
        <v>0</v>
      </c>
      <c r="BJ126" s="83" t="s">
        <v>68</v>
      </c>
      <c r="BK126" s="128">
        <f t="shared" si="19"/>
        <v>0</v>
      </c>
      <c r="BL126" s="83" t="s">
        <v>154</v>
      </c>
      <c r="BM126" s="127" t="s">
        <v>227</v>
      </c>
      <c r="BN126" s="26"/>
    </row>
    <row r="127" spans="1:66" ht="26.85" customHeight="1">
      <c r="A127" s="27"/>
      <c r="B127" s="56"/>
      <c r="C127" s="116" t="s">
        <v>7</v>
      </c>
      <c r="D127" s="116" t="s">
        <v>133</v>
      </c>
      <c r="E127" s="117" t="s">
        <v>228</v>
      </c>
      <c r="F127" s="117" t="s">
        <v>229</v>
      </c>
      <c r="G127" s="118" t="s">
        <v>136</v>
      </c>
      <c r="H127" s="119">
        <v>2</v>
      </c>
      <c r="I127" s="120"/>
      <c r="J127" s="121">
        <f t="shared" si="10"/>
        <v>0</v>
      </c>
      <c r="K127" s="135"/>
      <c r="L127" s="56"/>
      <c r="M127" s="123"/>
      <c r="N127" s="124" t="s">
        <v>44</v>
      </c>
      <c r="O127" s="25"/>
      <c r="P127" s="125">
        <f t="shared" si="11"/>
        <v>0</v>
      </c>
      <c r="Q127" s="125">
        <v>0</v>
      </c>
      <c r="R127" s="125">
        <f t="shared" si="12"/>
        <v>0</v>
      </c>
      <c r="S127" s="125">
        <v>0</v>
      </c>
      <c r="T127" s="126">
        <f t="shared" si="13"/>
        <v>0</v>
      </c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7" t="s">
        <v>154</v>
      </c>
      <c r="AS127" s="25"/>
      <c r="AT127" s="127" t="s">
        <v>133</v>
      </c>
      <c r="AU127" s="127" t="s">
        <v>70</v>
      </c>
      <c r="AV127" s="25"/>
      <c r="AW127" s="25"/>
      <c r="AX127" s="25"/>
      <c r="AY127" s="83" t="s">
        <v>130</v>
      </c>
      <c r="AZ127" s="25"/>
      <c r="BA127" s="25"/>
      <c r="BB127" s="25"/>
      <c r="BC127" s="25"/>
      <c r="BD127" s="25"/>
      <c r="BE127" s="128">
        <f t="shared" si="14"/>
        <v>0</v>
      </c>
      <c r="BF127" s="128">
        <f t="shared" si="15"/>
        <v>0</v>
      </c>
      <c r="BG127" s="128">
        <f t="shared" si="16"/>
        <v>0</v>
      </c>
      <c r="BH127" s="128">
        <f t="shared" si="17"/>
        <v>0</v>
      </c>
      <c r="BI127" s="128">
        <f t="shared" si="18"/>
        <v>0</v>
      </c>
      <c r="BJ127" s="83" t="s">
        <v>68</v>
      </c>
      <c r="BK127" s="128">
        <f t="shared" si="19"/>
        <v>0</v>
      </c>
      <c r="BL127" s="83" t="s">
        <v>154</v>
      </c>
      <c r="BM127" s="127" t="s">
        <v>230</v>
      </c>
      <c r="BN127" s="26"/>
    </row>
    <row r="128" spans="1:66" ht="26.85" customHeight="1">
      <c r="A128" s="27"/>
      <c r="B128" s="56"/>
      <c r="C128" s="136" t="s">
        <v>231</v>
      </c>
      <c r="D128" s="136" t="s">
        <v>178</v>
      </c>
      <c r="E128" s="137" t="s">
        <v>232</v>
      </c>
      <c r="F128" s="137" t="s">
        <v>233</v>
      </c>
      <c r="G128" s="138" t="s">
        <v>234</v>
      </c>
      <c r="H128" s="139">
        <v>1</v>
      </c>
      <c r="I128" s="140"/>
      <c r="J128" s="141">
        <f t="shared" si="10"/>
        <v>0</v>
      </c>
      <c r="K128" s="146"/>
      <c r="L128" s="143"/>
      <c r="M128" s="144"/>
      <c r="N128" s="145" t="s">
        <v>44</v>
      </c>
      <c r="O128" s="25"/>
      <c r="P128" s="125">
        <f t="shared" si="11"/>
        <v>0</v>
      </c>
      <c r="Q128" s="125">
        <v>0</v>
      </c>
      <c r="R128" s="125">
        <f t="shared" si="12"/>
        <v>0</v>
      </c>
      <c r="S128" s="125">
        <v>0</v>
      </c>
      <c r="T128" s="126">
        <f t="shared" si="13"/>
        <v>0</v>
      </c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7" t="s">
        <v>131</v>
      </c>
      <c r="AS128" s="25"/>
      <c r="AT128" s="127" t="s">
        <v>178</v>
      </c>
      <c r="AU128" s="127" t="s">
        <v>70</v>
      </c>
      <c r="AV128" s="25"/>
      <c r="AW128" s="25"/>
      <c r="AX128" s="25"/>
      <c r="AY128" s="83" t="s">
        <v>130</v>
      </c>
      <c r="AZ128" s="25"/>
      <c r="BA128" s="25"/>
      <c r="BB128" s="25"/>
      <c r="BC128" s="25"/>
      <c r="BD128" s="25"/>
      <c r="BE128" s="128">
        <f t="shared" si="14"/>
        <v>0</v>
      </c>
      <c r="BF128" s="128">
        <f t="shared" si="15"/>
        <v>0</v>
      </c>
      <c r="BG128" s="128">
        <f t="shared" si="16"/>
        <v>0</v>
      </c>
      <c r="BH128" s="128">
        <f t="shared" si="17"/>
        <v>0</v>
      </c>
      <c r="BI128" s="128">
        <f t="shared" si="18"/>
        <v>0</v>
      </c>
      <c r="BJ128" s="83" t="s">
        <v>68</v>
      </c>
      <c r="BK128" s="128">
        <f t="shared" si="19"/>
        <v>0</v>
      </c>
      <c r="BL128" s="83" t="s">
        <v>154</v>
      </c>
      <c r="BM128" s="127" t="s">
        <v>235</v>
      </c>
      <c r="BN128" s="26"/>
    </row>
    <row r="129" spans="1:66" ht="46.05" customHeight="1">
      <c r="A129" s="27"/>
      <c r="B129" s="21"/>
      <c r="C129" s="97"/>
      <c r="D129" s="147" t="s">
        <v>140</v>
      </c>
      <c r="E129" s="97"/>
      <c r="F129" s="148" t="s">
        <v>236</v>
      </c>
      <c r="G129" s="97"/>
      <c r="H129" s="97"/>
      <c r="I129" s="97"/>
      <c r="J129" s="97"/>
      <c r="K129" s="149"/>
      <c r="L129" s="56"/>
      <c r="M129" s="57"/>
      <c r="N129" s="25"/>
      <c r="O129" s="25"/>
      <c r="P129" s="25"/>
      <c r="Q129" s="25"/>
      <c r="R129" s="25"/>
      <c r="S129" s="25"/>
      <c r="T129" s="58"/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25"/>
      <c r="AS129" s="25"/>
      <c r="AT129" s="83" t="s">
        <v>140</v>
      </c>
      <c r="AU129" s="83" t="s">
        <v>70</v>
      </c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6"/>
    </row>
    <row r="130" spans="1:66" ht="26.85" customHeight="1">
      <c r="A130" s="27"/>
      <c r="B130" s="56"/>
      <c r="C130" s="116" t="s">
        <v>237</v>
      </c>
      <c r="D130" s="116" t="s">
        <v>133</v>
      </c>
      <c r="E130" s="117" t="s">
        <v>238</v>
      </c>
      <c r="F130" s="117" t="s">
        <v>239</v>
      </c>
      <c r="G130" s="118" t="s">
        <v>181</v>
      </c>
      <c r="H130" s="119">
        <v>26</v>
      </c>
      <c r="I130" s="120"/>
      <c r="J130" s="121">
        <f>ROUND(I130*H130,2)</f>
        <v>0</v>
      </c>
      <c r="K130" s="122" t="s">
        <v>137</v>
      </c>
      <c r="L130" s="56"/>
      <c r="M130" s="123"/>
      <c r="N130" s="124" t="s">
        <v>44</v>
      </c>
      <c r="O130" s="25"/>
      <c r="P130" s="125">
        <f>O130*H130</f>
        <v>0</v>
      </c>
      <c r="Q130" s="125">
        <v>0</v>
      </c>
      <c r="R130" s="125">
        <f>Q130*H130</f>
        <v>0</v>
      </c>
      <c r="S130" s="125">
        <v>0</v>
      </c>
      <c r="T130" s="126">
        <f>S130*H130</f>
        <v>0</v>
      </c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7" t="s">
        <v>154</v>
      </c>
      <c r="AS130" s="25"/>
      <c r="AT130" s="127" t="s">
        <v>133</v>
      </c>
      <c r="AU130" s="127" t="s">
        <v>70</v>
      </c>
      <c r="AV130" s="25"/>
      <c r="AW130" s="25"/>
      <c r="AX130" s="25"/>
      <c r="AY130" s="83" t="s">
        <v>130</v>
      </c>
      <c r="AZ130" s="25"/>
      <c r="BA130" s="25"/>
      <c r="BB130" s="25"/>
      <c r="BC130" s="25"/>
      <c r="BD130" s="25"/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83" t="s">
        <v>68</v>
      </c>
      <c r="BK130" s="128">
        <f>ROUND(I130*H130,2)</f>
        <v>0</v>
      </c>
      <c r="BL130" s="83" t="s">
        <v>154</v>
      </c>
      <c r="BM130" s="127" t="s">
        <v>240</v>
      </c>
      <c r="BN130" s="26"/>
    </row>
    <row r="131" spans="1:66" ht="26.85" customHeight="1">
      <c r="A131" s="27"/>
      <c r="B131" s="56"/>
      <c r="C131" s="116" t="s">
        <v>241</v>
      </c>
      <c r="D131" s="116" t="s">
        <v>133</v>
      </c>
      <c r="E131" s="117" t="s">
        <v>242</v>
      </c>
      <c r="F131" s="117" t="s">
        <v>243</v>
      </c>
      <c r="G131" s="118" t="s">
        <v>181</v>
      </c>
      <c r="H131" s="119">
        <v>75</v>
      </c>
      <c r="I131" s="120"/>
      <c r="J131" s="121">
        <f>ROUND(I131*H131,2)</f>
        <v>0</v>
      </c>
      <c r="K131" s="135"/>
      <c r="L131" s="56"/>
      <c r="M131" s="123"/>
      <c r="N131" s="124" t="s">
        <v>44</v>
      </c>
      <c r="O131" s="25"/>
      <c r="P131" s="125">
        <f>O131*H131</f>
        <v>0</v>
      </c>
      <c r="Q131" s="125">
        <v>0</v>
      </c>
      <c r="R131" s="125">
        <f>Q131*H131</f>
        <v>0</v>
      </c>
      <c r="S131" s="125">
        <v>0</v>
      </c>
      <c r="T131" s="126">
        <f>S131*H131</f>
        <v>0</v>
      </c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7" t="s">
        <v>154</v>
      </c>
      <c r="AS131" s="25"/>
      <c r="AT131" s="127" t="s">
        <v>133</v>
      </c>
      <c r="AU131" s="127" t="s">
        <v>70</v>
      </c>
      <c r="AV131" s="25"/>
      <c r="AW131" s="25"/>
      <c r="AX131" s="25"/>
      <c r="AY131" s="83" t="s">
        <v>130</v>
      </c>
      <c r="AZ131" s="25"/>
      <c r="BA131" s="25"/>
      <c r="BB131" s="25"/>
      <c r="BC131" s="25"/>
      <c r="BD131" s="25"/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83" t="s">
        <v>68</v>
      </c>
      <c r="BK131" s="128">
        <f>ROUND(I131*H131,2)</f>
        <v>0</v>
      </c>
      <c r="BL131" s="83" t="s">
        <v>154</v>
      </c>
      <c r="BM131" s="127" t="s">
        <v>244</v>
      </c>
      <c r="BN131" s="26"/>
    </row>
    <row r="132" spans="1:66" ht="26.85" customHeight="1">
      <c r="A132" s="27"/>
      <c r="B132" s="56"/>
      <c r="C132" s="116" t="s">
        <v>245</v>
      </c>
      <c r="D132" s="116" t="s">
        <v>133</v>
      </c>
      <c r="E132" s="117" t="s">
        <v>246</v>
      </c>
      <c r="F132" s="117" t="s">
        <v>247</v>
      </c>
      <c r="G132" s="118" t="s">
        <v>181</v>
      </c>
      <c r="H132" s="119">
        <v>72</v>
      </c>
      <c r="I132" s="120"/>
      <c r="J132" s="121">
        <f>ROUND(I132*H132,2)</f>
        <v>0</v>
      </c>
      <c r="K132" s="135"/>
      <c r="L132" s="56"/>
      <c r="M132" s="123"/>
      <c r="N132" s="124" t="s">
        <v>44</v>
      </c>
      <c r="O132" s="25"/>
      <c r="P132" s="125">
        <f>O132*H132</f>
        <v>0</v>
      </c>
      <c r="Q132" s="125">
        <v>0</v>
      </c>
      <c r="R132" s="125">
        <f>Q132*H132</f>
        <v>0</v>
      </c>
      <c r="S132" s="125">
        <v>0</v>
      </c>
      <c r="T132" s="126">
        <f>S132*H132</f>
        <v>0</v>
      </c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7" t="s">
        <v>154</v>
      </c>
      <c r="AS132" s="25"/>
      <c r="AT132" s="127" t="s">
        <v>133</v>
      </c>
      <c r="AU132" s="127" t="s">
        <v>70</v>
      </c>
      <c r="AV132" s="25"/>
      <c r="AW132" s="25"/>
      <c r="AX132" s="25"/>
      <c r="AY132" s="83" t="s">
        <v>130</v>
      </c>
      <c r="AZ132" s="25"/>
      <c r="BA132" s="25"/>
      <c r="BB132" s="25"/>
      <c r="BC132" s="25"/>
      <c r="BD132" s="25"/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83" t="s">
        <v>68</v>
      </c>
      <c r="BK132" s="128">
        <f>ROUND(I132*H132,2)</f>
        <v>0</v>
      </c>
      <c r="BL132" s="83" t="s">
        <v>154</v>
      </c>
      <c r="BM132" s="127" t="s">
        <v>248</v>
      </c>
      <c r="BN132" s="26"/>
    </row>
    <row r="133" spans="1:66" ht="26.85" customHeight="1">
      <c r="A133" s="27"/>
      <c r="B133" s="21"/>
      <c r="C133" s="97"/>
      <c r="D133" s="150" t="s">
        <v>59</v>
      </c>
      <c r="E133" s="96" t="s">
        <v>249</v>
      </c>
      <c r="F133" s="96" t="s">
        <v>250</v>
      </c>
      <c r="G133" s="97"/>
      <c r="H133" s="97"/>
      <c r="I133" s="97"/>
      <c r="J133" s="151">
        <f>BK133</f>
        <v>0</v>
      </c>
      <c r="K133" s="149"/>
      <c r="L133" s="56"/>
      <c r="M133" s="57"/>
      <c r="N133" s="25"/>
      <c r="O133" s="25"/>
      <c r="P133" s="109">
        <f>SUM(P134:P169)</f>
        <v>0</v>
      </c>
      <c r="Q133" s="25"/>
      <c r="R133" s="109">
        <f>SUM(R134:R169)</f>
        <v>0.38829880209600004</v>
      </c>
      <c r="S133" s="25"/>
      <c r="T133" s="110">
        <f>SUM(T134:T169)</f>
        <v>0</v>
      </c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83" t="s">
        <v>68</v>
      </c>
      <c r="AS133" s="25"/>
      <c r="AT133" s="111" t="s">
        <v>59</v>
      </c>
      <c r="AU133" s="111" t="s">
        <v>68</v>
      </c>
      <c r="AV133" s="25"/>
      <c r="AW133" s="25"/>
      <c r="AX133" s="25"/>
      <c r="AY133" s="83" t="s">
        <v>130</v>
      </c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112">
        <f>SUM(BK134:BK169)</f>
        <v>0</v>
      </c>
      <c r="BL133" s="25"/>
      <c r="BM133" s="25"/>
      <c r="BN133" s="26"/>
    </row>
    <row r="134" spans="1:66" ht="26.85" customHeight="1">
      <c r="A134" s="27"/>
      <c r="B134" s="56"/>
      <c r="C134" s="116" t="s">
        <v>251</v>
      </c>
      <c r="D134" s="116" t="s">
        <v>133</v>
      </c>
      <c r="E134" s="117" t="s">
        <v>252</v>
      </c>
      <c r="F134" s="117" t="s">
        <v>253</v>
      </c>
      <c r="G134" s="118" t="s">
        <v>136</v>
      </c>
      <c r="H134" s="119">
        <v>1</v>
      </c>
      <c r="I134" s="120"/>
      <c r="J134" s="121">
        <f aca="true" t="shared" si="20" ref="J134:J139">ROUND(I134*H134,2)</f>
        <v>0</v>
      </c>
      <c r="K134" s="122" t="s">
        <v>137</v>
      </c>
      <c r="L134" s="56"/>
      <c r="M134" s="123"/>
      <c r="N134" s="124" t="s">
        <v>44</v>
      </c>
      <c r="O134" s="25"/>
      <c r="P134" s="125">
        <f aca="true" t="shared" si="21" ref="P134:P139">O134*H134</f>
        <v>0</v>
      </c>
      <c r="Q134" s="125">
        <v>0</v>
      </c>
      <c r="R134" s="125">
        <f aca="true" t="shared" si="22" ref="R134:R139">Q134*H134</f>
        <v>0</v>
      </c>
      <c r="S134" s="125">
        <v>0</v>
      </c>
      <c r="T134" s="126">
        <f aca="true" t="shared" si="23" ref="T134:T139">S134*H134</f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154</v>
      </c>
      <c r="AS134" s="25"/>
      <c r="AT134" s="127" t="s">
        <v>133</v>
      </c>
      <c r="AU134" s="127" t="s">
        <v>70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 aca="true" t="shared" si="24" ref="BE134:BE139">IF(N134="základní",J134,0)</f>
        <v>0</v>
      </c>
      <c r="BF134" s="128">
        <f aca="true" t="shared" si="25" ref="BF134:BF139">IF(N134="snížená",J134,0)</f>
        <v>0</v>
      </c>
      <c r="BG134" s="128">
        <f aca="true" t="shared" si="26" ref="BG134:BG139">IF(N134="zákl. přenesená",J134,0)</f>
        <v>0</v>
      </c>
      <c r="BH134" s="128">
        <f aca="true" t="shared" si="27" ref="BH134:BH139">IF(N134="sníž. přenesená",J134,0)</f>
        <v>0</v>
      </c>
      <c r="BI134" s="128">
        <f aca="true" t="shared" si="28" ref="BI134:BI139">IF(N134="nulová",J134,0)</f>
        <v>0</v>
      </c>
      <c r="BJ134" s="83" t="s">
        <v>68</v>
      </c>
      <c r="BK134" s="128">
        <f aca="true" t="shared" si="29" ref="BK134:BK139">ROUND(I134*H134,2)</f>
        <v>0</v>
      </c>
      <c r="BL134" s="83" t="s">
        <v>154</v>
      </c>
      <c r="BM134" s="127" t="s">
        <v>254</v>
      </c>
      <c r="BN134" s="26"/>
    </row>
    <row r="135" spans="1:66" ht="26.85" customHeight="1">
      <c r="A135" s="27"/>
      <c r="B135" s="56"/>
      <c r="C135" s="136" t="s">
        <v>255</v>
      </c>
      <c r="D135" s="136" t="s">
        <v>178</v>
      </c>
      <c r="E135" s="137" t="s">
        <v>256</v>
      </c>
      <c r="F135" s="137" t="s">
        <v>257</v>
      </c>
      <c r="G135" s="138" t="s">
        <v>258</v>
      </c>
      <c r="H135" s="139">
        <v>0.008</v>
      </c>
      <c r="I135" s="140"/>
      <c r="J135" s="141">
        <f t="shared" si="20"/>
        <v>0</v>
      </c>
      <c r="K135" s="142" t="s">
        <v>137</v>
      </c>
      <c r="L135" s="143"/>
      <c r="M135" s="144"/>
      <c r="N135" s="145" t="s">
        <v>44</v>
      </c>
      <c r="O135" s="25"/>
      <c r="P135" s="125">
        <f t="shared" si="21"/>
        <v>0</v>
      </c>
      <c r="Q135" s="125">
        <v>0.017</v>
      </c>
      <c r="R135" s="125">
        <f t="shared" si="22"/>
        <v>0.00013600000000000003</v>
      </c>
      <c r="S135" s="125">
        <v>0</v>
      </c>
      <c r="T135" s="126">
        <f t="shared" si="23"/>
        <v>0</v>
      </c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7" t="s">
        <v>259</v>
      </c>
      <c r="AS135" s="25"/>
      <c r="AT135" s="127" t="s">
        <v>178</v>
      </c>
      <c r="AU135" s="127" t="s">
        <v>70</v>
      </c>
      <c r="AV135" s="25"/>
      <c r="AW135" s="25"/>
      <c r="AX135" s="25"/>
      <c r="AY135" s="83" t="s">
        <v>130</v>
      </c>
      <c r="AZ135" s="25"/>
      <c r="BA135" s="25"/>
      <c r="BB135" s="25"/>
      <c r="BC135" s="25"/>
      <c r="BD135" s="25"/>
      <c r="BE135" s="128">
        <f t="shared" si="24"/>
        <v>0</v>
      </c>
      <c r="BF135" s="128">
        <f t="shared" si="25"/>
        <v>0</v>
      </c>
      <c r="BG135" s="128">
        <f t="shared" si="26"/>
        <v>0</v>
      </c>
      <c r="BH135" s="128">
        <f t="shared" si="27"/>
        <v>0</v>
      </c>
      <c r="BI135" s="128">
        <f t="shared" si="28"/>
        <v>0</v>
      </c>
      <c r="BJ135" s="83" t="s">
        <v>68</v>
      </c>
      <c r="BK135" s="128">
        <f t="shared" si="29"/>
        <v>0</v>
      </c>
      <c r="BL135" s="83" t="s">
        <v>259</v>
      </c>
      <c r="BM135" s="127" t="s">
        <v>260</v>
      </c>
      <c r="BN135" s="26"/>
    </row>
    <row r="136" spans="1:66" ht="26.85" customHeight="1">
      <c r="A136" s="27"/>
      <c r="B136" s="56"/>
      <c r="C136" s="136" t="s">
        <v>261</v>
      </c>
      <c r="D136" s="136" t="s">
        <v>178</v>
      </c>
      <c r="E136" s="137" t="s">
        <v>262</v>
      </c>
      <c r="F136" s="137" t="s">
        <v>263</v>
      </c>
      <c r="G136" s="138" t="s">
        <v>258</v>
      </c>
      <c r="H136" s="139">
        <v>0.008</v>
      </c>
      <c r="I136" s="140"/>
      <c r="J136" s="141">
        <f t="shared" si="20"/>
        <v>0</v>
      </c>
      <c r="K136" s="142" t="s">
        <v>137</v>
      </c>
      <c r="L136" s="143"/>
      <c r="M136" s="144"/>
      <c r="N136" s="145" t="s">
        <v>44</v>
      </c>
      <c r="O136" s="25"/>
      <c r="P136" s="125">
        <f t="shared" si="21"/>
        <v>0</v>
      </c>
      <c r="Q136" s="125">
        <v>0.0025</v>
      </c>
      <c r="R136" s="125">
        <f t="shared" si="22"/>
        <v>2E-05</v>
      </c>
      <c r="S136" s="125">
        <v>0</v>
      </c>
      <c r="T136" s="126">
        <f t="shared" si="23"/>
        <v>0</v>
      </c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7" t="s">
        <v>259</v>
      </c>
      <c r="AS136" s="25"/>
      <c r="AT136" s="127" t="s">
        <v>178</v>
      </c>
      <c r="AU136" s="127" t="s">
        <v>70</v>
      </c>
      <c r="AV136" s="25"/>
      <c r="AW136" s="25"/>
      <c r="AX136" s="25"/>
      <c r="AY136" s="83" t="s">
        <v>130</v>
      </c>
      <c r="AZ136" s="25"/>
      <c r="BA136" s="25"/>
      <c r="BB136" s="25"/>
      <c r="BC136" s="25"/>
      <c r="BD136" s="25"/>
      <c r="BE136" s="128">
        <f t="shared" si="24"/>
        <v>0</v>
      </c>
      <c r="BF136" s="128">
        <f t="shared" si="25"/>
        <v>0</v>
      </c>
      <c r="BG136" s="128">
        <f t="shared" si="26"/>
        <v>0</v>
      </c>
      <c r="BH136" s="128">
        <f t="shared" si="27"/>
        <v>0</v>
      </c>
      <c r="BI136" s="128">
        <f t="shared" si="28"/>
        <v>0</v>
      </c>
      <c r="BJ136" s="83" t="s">
        <v>68</v>
      </c>
      <c r="BK136" s="128">
        <f t="shared" si="29"/>
        <v>0</v>
      </c>
      <c r="BL136" s="83" t="s">
        <v>259</v>
      </c>
      <c r="BM136" s="127" t="s">
        <v>264</v>
      </c>
      <c r="BN136" s="26"/>
    </row>
    <row r="137" spans="1:66" ht="26.85" customHeight="1">
      <c r="A137" s="27"/>
      <c r="B137" s="56"/>
      <c r="C137" s="136" t="s">
        <v>265</v>
      </c>
      <c r="D137" s="136" t="s">
        <v>178</v>
      </c>
      <c r="E137" s="137" t="s">
        <v>266</v>
      </c>
      <c r="F137" s="137" t="s">
        <v>267</v>
      </c>
      <c r="G137" s="138" t="s">
        <v>136</v>
      </c>
      <c r="H137" s="139">
        <v>2</v>
      </c>
      <c r="I137" s="140"/>
      <c r="J137" s="141">
        <f t="shared" si="20"/>
        <v>0</v>
      </c>
      <c r="K137" s="142" t="s">
        <v>137</v>
      </c>
      <c r="L137" s="143"/>
      <c r="M137" s="144"/>
      <c r="N137" s="145" t="s">
        <v>44</v>
      </c>
      <c r="O137" s="25"/>
      <c r="P137" s="125">
        <f t="shared" si="21"/>
        <v>0</v>
      </c>
      <c r="Q137" s="125">
        <v>0.00043</v>
      </c>
      <c r="R137" s="125">
        <f t="shared" si="22"/>
        <v>0.00086</v>
      </c>
      <c r="S137" s="125">
        <v>0</v>
      </c>
      <c r="T137" s="126">
        <f t="shared" si="23"/>
        <v>0</v>
      </c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7" t="s">
        <v>131</v>
      </c>
      <c r="AS137" s="25"/>
      <c r="AT137" s="127" t="s">
        <v>178</v>
      </c>
      <c r="AU137" s="127" t="s">
        <v>70</v>
      </c>
      <c r="AV137" s="25"/>
      <c r="AW137" s="25"/>
      <c r="AX137" s="25"/>
      <c r="AY137" s="83" t="s">
        <v>130</v>
      </c>
      <c r="AZ137" s="25"/>
      <c r="BA137" s="25"/>
      <c r="BB137" s="25"/>
      <c r="BC137" s="25"/>
      <c r="BD137" s="25"/>
      <c r="BE137" s="128">
        <f t="shared" si="24"/>
        <v>0</v>
      </c>
      <c r="BF137" s="128">
        <f t="shared" si="25"/>
        <v>0</v>
      </c>
      <c r="BG137" s="128">
        <f t="shared" si="26"/>
        <v>0</v>
      </c>
      <c r="BH137" s="128">
        <f t="shared" si="27"/>
        <v>0</v>
      </c>
      <c r="BI137" s="128">
        <f t="shared" si="28"/>
        <v>0</v>
      </c>
      <c r="BJ137" s="83" t="s">
        <v>68</v>
      </c>
      <c r="BK137" s="128">
        <f t="shared" si="29"/>
        <v>0</v>
      </c>
      <c r="BL137" s="83" t="s">
        <v>154</v>
      </c>
      <c r="BM137" s="127" t="s">
        <v>268</v>
      </c>
      <c r="BN137" s="26"/>
    </row>
    <row r="138" spans="1:66" ht="26.85" customHeight="1">
      <c r="A138" s="27"/>
      <c r="B138" s="56"/>
      <c r="C138" s="136" t="s">
        <v>269</v>
      </c>
      <c r="D138" s="136" t="s">
        <v>178</v>
      </c>
      <c r="E138" s="137" t="s">
        <v>270</v>
      </c>
      <c r="F138" s="137" t="s">
        <v>271</v>
      </c>
      <c r="G138" s="138" t="s">
        <v>136</v>
      </c>
      <c r="H138" s="139">
        <v>1</v>
      </c>
      <c r="I138" s="140"/>
      <c r="J138" s="141">
        <f t="shared" si="20"/>
        <v>0</v>
      </c>
      <c r="K138" s="142" t="s">
        <v>137</v>
      </c>
      <c r="L138" s="143"/>
      <c r="M138" s="144"/>
      <c r="N138" s="145" t="s">
        <v>44</v>
      </c>
      <c r="O138" s="25"/>
      <c r="P138" s="125">
        <f t="shared" si="21"/>
        <v>0</v>
      </c>
      <c r="Q138" s="125">
        <v>0.00019</v>
      </c>
      <c r="R138" s="125">
        <f t="shared" si="22"/>
        <v>0.00019</v>
      </c>
      <c r="S138" s="125">
        <v>0</v>
      </c>
      <c r="T138" s="126">
        <f t="shared" si="23"/>
        <v>0</v>
      </c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7" t="s">
        <v>131</v>
      </c>
      <c r="AS138" s="25"/>
      <c r="AT138" s="127" t="s">
        <v>178</v>
      </c>
      <c r="AU138" s="127" t="s">
        <v>70</v>
      </c>
      <c r="AV138" s="25"/>
      <c r="AW138" s="25"/>
      <c r="AX138" s="25"/>
      <c r="AY138" s="83" t="s">
        <v>130</v>
      </c>
      <c r="AZ138" s="25"/>
      <c r="BA138" s="25"/>
      <c r="BB138" s="25"/>
      <c r="BC138" s="25"/>
      <c r="BD138" s="25"/>
      <c r="BE138" s="128">
        <f t="shared" si="24"/>
        <v>0</v>
      </c>
      <c r="BF138" s="128">
        <f t="shared" si="25"/>
        <v>0</v>
      </c>
      <c r="BG138" s="128">
        <f t="shared" si="26"/>
        <v>0</v>
      </c>
      <c r="BH138" s="128">
        <f t="shared" si="27"/>
        <v>0</v>
      </c>
      <c r="BI138" s="128">
        <f t="shared" si="28"/>
        <v>0</v>
      </c>
      <c r="BJ138" s="83" t="s">
        <v>68</v>
      </c>
      <c r="BK138" s="128">
        <f t="shared" si="29"/>
        <v>0</v>
      </c>
      <c r="BL138" s="83" t="s">
        <v>154</v>
      </c>
      <c r="BM138" s="127" t="s">
        <v>272</v>
      </c>
      <c r="BN138" s="26"/>
    </row>
    <row r="139" spans="1:66" ht="26.85" customHeight="1">
      <c r="A139" s="27"/>
      <c r="B139" s="56"/>
      <c r="C139" s="116" t="s">
        <v>273</v>
      </c>
      <c r="D139" s="116" t="s">
        <v>133</v>
      </c>
      <c r="E139" s="117" t="s">
        <v>155</v>
      </c>
      <c r="F139" s="117" t="s">
        <v>151</v>
      </c>
      <c r="G139" s="118" t="s">
        <v>136</v>
      </c>
      <c r="H139" s="119">
        <v>6.333</v>
      </c>
      <c r="I139" s="120"/>
      <c r="J139" s="121">
        <f t="shared" si="20"/>
        <v>0</v>
      </c>
      <c r="K139" s="122" t="s">
        <v>137</v>
      </c>
      <c r="L139" s="56"/>
      <c r="M139" s="123"/>
      <c r="N139" s="124" t="s">
        <v>44</v>
      </c>
      <c r="O139" s="25"/>
      <c r="P139" s="125">
        <f t="shared" si="21"/>
        <v>0</v>
      </c>
      <c r="Q139" s="125">
        <v>0.000105712</v>
      </c>
      <c r="R139" s="125">
        <f t="shared" si="22"/>
        <v>0.000669474096</v>
      </c>
      <c r="S139" s="125">
        <v>0</v>
      </c>
      <c r="T139" s="126">
        <f t="shared" si="23"/>
        <v>0</v>
      </c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7" t="s">
        <v>138</v>
      </c>
      <c r="AS139" s="25"/>
      <c r="AT139" s="127" t="s">
        <v>133</v>
      </c>
      <c r="AU139" s="127" t="s">
        <v>70</v>
      </c>
      <c r="AV139" s="25"/>
      <c r="AW139" s="25"/>
      <c r="AX139" s="25"/>
      <c r="AY139" s="83" t="s">
        <v>130</v>
      </c>
      <c r="AZ139" s="25"/>
      <c r="BA139" s="25"/>
      <c r="BB139" s="25"/>
      <c r="BC139" s="25"/>
      <c r="BD139" s="25"/>
      <c r="BE139" s="128">
        <f t="shared" si="24"/>
        <v>0</v>
      </c>
      <c r="BF139" s="128">
        <f t="shared" si="25"/>
        <v>0</v>
      </c>
      <c r="BG139" s="128">
        <f t="shared" si="26"/>
        <v>0</v>
      </c>
      <c r="BH139" s="128">
        <f t="shared" si="27"/>
        <v>0</v>
      </c>
      <c r="BI139" s="128">
        <f t="shared" si="28"/>
        <v>0</v>
      </c>
      <c r="BJ139" s="83" t="s">
        <v>68</v>
      </c>
      <c r="BK139" s="128">
        <f t="shared" si="29"/>
        <v>0</v>
      </c>
      <c r="BL139" s="83" t="s">
        <v>138</v>
      </c>
      <c r="BM139" s="127" t="s">
        <v>274</v>
      </c>
      <c r="BN139" s="26"/>
    </row>
    <row r="140" spans="1:66" ht="26.85" customHeight="1">
      <c r="A140" s="27"/>
      <c r="B140" s="21"/>
      <c r="C140" s="39"/>
      <c r="D140" s="129" t="s">
        <v>140</v>
      </c>
      <c r="E140" s="39"/>
      <c r="F140" s="130" t="s">
        <v>167</v>
      </c>
      <c r="G140" s="39"/>
      <c r="H140" s="39"/>
      <c r="I140" s="39"/>
      <c r="J140" s="39"/>
      <c r="K140" s="64"/>
      <c r="L140" s="56"/>
      <c r="M140" s="57"/>
      <c r="N140" s="25"/>
      <c r="O140" s="25"/>
      <c r="P140" s="25"/>
      <c r="Q140" s="25"/>
      <c r="R140" s="25"/>
      <c r="S140" s="25"/>
      <c r="T140" s="58"/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25"/>
      <c r="AS140" s="25"/>
      <c r="AT140" s="83" t="s">
        <v>140</v>
      </c>
      <c r="AU140" s="83" t="s">
        <v>70</v>
      </c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6"/>
    </row>
    <row r="141" spans="1:66" ht="26.85" customHeight="1">
      <c r="A141" s="27"/>
      <c r="B141" s="21"/>
      <c r="C141" s="38"/>
      <c r="D141" s="131" t="s">
        <v>142</v>
      </c>
      <c r="E141" s="132"/>
      <c r="F141" s="133" t="s">
        <v>143</v>
      </c>
      <c r="G141" s="38"/>
      <c r="H141" s="134">
        <v>6.333</v>
      </c>
      <c r="I141" s="38"/>
      <c r="J141" s="38"/>
      <c r="K141" s="59"/>
      <c r="L141" s="56"/>
      <c r="M141" s="57"/>
      <c r="N141" s="25"/>
      <c r="O141" s="25"/>
      <c r="P141" s="25"/>
      <c r="Q141" s="25"/>
      <c r="R141" s="25"/>
      <c r="S141" s="25"/>
      <c r="T141" s="58"/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25"/>
      <c r="AS141" s="25"/>
      <c r="AT141" s="83" t="s">
        <v>142</v>
      </c>
      <c r="AU141" s="83" t="s">
        <v>70</v>
      </c>
      <c r="AV141" s="52" t="s">
        <v>70</v>
      </c>
      <c r="AW141" s="52" t="s">
        <v>34</v>
      </c>
      <c r="AX141" s="52" t="s">
        <v>68</v>
      </c>
      <c r="AY141" s="83" t="s">
        <v>130</v>
      </c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6"/>
    </row>
    <row r="142" spans="1:66" ht="26.85" customHeight="1">
      <c r="A142" s="27"/>
      <c r="B142" s="56"/>
      <c r="C142" s="116" t="s">
        <v>182</v>
      </c>
      <c r="D142" s="116" t="s">
        <v>133</v>
      </c>
      <c r="E142" s="117" t="s">
        <v>275</v>
      </c>
      <c r="F142" s="117" t="s">
        <v>276</v>
      </c>
      <c r="G142" s="118" t="s">
        <v>136</v>
      </c>
      <c r="H142" s="119">
        <v>144</v>
      </c>
      <c r="I142" s="120"/>
      <c r="J142" s="121">
        <f>ROUND(I142*H142,2)</f>
        <v>0</v>
      </c>
      <c r="K142" s="122" t="s">
        <v>137</v>
      </c>
      <c r="L142" s="56"/>
      <c r="M142" s="123"/>
      <c r="N142" s="124" t="s">
        <v>44</v>
      </c>
      <c r="O142" s="25"/>
      <c r="P142" s="125">
        <f>O142*H142</f>
        <v>0</v>
      </c>
      <c r="Q142" s="125">
        <v>0.000107662</v>
      </c>
      <c r="R142" s="125">
        <f>Q142*H142</f>
        <v>0.015503328</v>
      </c>
      <c r="S142" s="125">
        <v>0</v>
      </c>
      <c r="T142" s="126">
        <f>S142*H142</f>
        <v>0</v>
      </c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7" t="s">
        <v>138</v>
      </c>
      <c r="AS142" s="25"/>
      <c r="AT142" s="127" t="s">
        <v>133</v>
      </c>
      <c r="AU142" s="127" t="s">
        <v>70</v>
      </c>
      <c r="AV142" s="25"/>
      <c r="AW142" s="25"/>
      <c r="AX142" s="25"/>
      <c r="AY142" s="83" t="s">
        <v>130</v>
      </c>
      <c r="AZ142" s="25"/>
      <c r="BA142" s="25"/>
      <c r="BB142" s="25"/>
      <c r="BC142" s="25"/>
      <c r="BD142" s="25"/>
      <c r="BE142" s="128">
        <f>IF(N142="základní",J142,0)</f>
        <v>0</v>
      </c>
      <c r="BF142" s="128">
        <f>IF(N142="snížená",J142,0)</f>
        <v>0</v>
      </c>
      <c r="BG142" s="128">
        <f>IF(N142="zákl. přenesená",J142,0)</f>
        <v>0</v>
      </c>
      <c r="BH142" s="128">
        <f>IF(N142="sníž. přenesená",J142,0)</f>
        <v>0</v>
      </c>
      <c r="BI142" s="128">
        <f>IF(N142="nulová",J142,0)</f>
        <v>0</v>
      </c>
      <c r="BJ142" s="83" t="s">
        <v>68</v>
      </c>
      <c r="BK142" s="128">
        <f>ROUND(I142*H142,2)</f>
        <v>0</v>
      </c>
      <c r="BL142" s="83" t="s">
        <v>138</v>
      </c>
      <c r="BM142" s="127" t="s">
        <v>277</v>
      </c>
      <c r="BN142" s="26"/>
    </row>
    <row r="143" spans="1:66" ht="26.85" customHeight="1">
      <c r="A143" s="27"/>
      <c r="B143" s="21"/>
      <c r="C143" s="39"/>
      <c r="D143" s="129" t="s">
        <v>140</v>
      </c>
      <c r="E143" s="39"/>
      <c r="F143" s="130" t="s">
        <v>141</v>
      </c>
      <c r="G143" s="39"/>
      <c r="H143" s="39"/>
      <c r="I143" s="39"/>
      <c r="J143" s="39"/>
      <c r="K143" s="64"/>
      <c r="L143" s="56"/>
      <c r="M143" s="57"/>
      <c r="N143" s="25"/>
      <c r="O143" s="25"/>
      <c r="P143" s="25"/>
      <c r="Q143" s="25"/>
      <c r="R143" s="25"/>
      <c r="S143" s="25"/>
      <c r="T143" s="58"/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25"/>
      <c r="AS143" s="25"/>
      <c r="AT143" s="83" t="s">
        <v>140</v>
      </c>
      <c r="AU143" s="83" t="s">
        <v>70</v>
      </c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6"/>
    </row>
    <row r="144" spans="1:66" ht="26.85" customHeight="1">
      <c r="A144" s="27"/>
      <c r="B144" s="21"/>
      <c r="C144" s="38"/>
      <c r="D144" s="131" t="s">
        <v>142</v>
      </c>
      <c r="E144" s="132"/>
      <c r="F144" s="133" t="s">
        <v>278</v>
      </c>
      <c r="G144" s="38"/>
      <c r="H144" s="134">
        <v>144</v>
      </c>
      <c r="I144" s="38"/>
      <c r="J144" s="38"/>
      <c r="K144" s="59"/>
      <c r="L144" s="56"/>
      <c r="M144" s="57"/>
      <c r="N144" s="25"/>
      <c r="O144" s="25"/>
      <c r="P144" s="25"/>
      <c r="Q144" s="25"/>
      <c r="R144" s="25"/>
      <c r="S144" s="25"/>
      <c r="T144" s="58"/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25"/>
      <c r="AS144" s="25"/>
      <c r="AT144" s="83" t="s">
        <v>142</v>
      </c>
      <c r="AU144" s="83" t="s">
        <v>70</v>
      </c>
      <c r="AV144" s="52" t="s">
        <v>70</v>
      </c>
      <c r="AW144" s="52" t="s">
        <v>34</v>
      </c>
      <c r="AX144" s="52" t="s">
        <v>68</v>
      </c>
      <c r="AY144" s="83" t="s">
        <v>130</v>
      </c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6"/>
    </row>
    <row r="145" spans="1:66" ht="26.85" customHeight="1">
      <c r="A145" s="27"/>
      <c r="B145" s="56"/>
      <c r="C145" s="116" t="s">
        <v>279</v>
      </c>
      <c r="D145" s="116" t="s">
        <v>133</v>
      </c>
      <c r="E145" s="117" t="s">
        <v>280</v>
      </c>
      <c r="F145" s="117" t="s">
        <v>281</v>
      </c>
      <c r="G145" s="118" t="s">
        <v>282</v>
      </c>
      <c r="H145" s="119">
        <v>1</v>
      </c>
      <c r="I145" s="120"/>
      <c r="J145" s="121">
        <f aca="true" t="shared" si="30" ref="J145:J169">ROUND(I145*H145,2)</f>
        <v>0</v>
      </c>
      <c r="K145" s="122" t="s">
        <v>137</v>
      </c>
      <c r="L145" s="56"/>
      <c r="M145" s="123"/>
      <c r="N145" s="124" t="s">
        <v>44</v>
      </c>
      <c r="O145" s="25"/>
      <c r="P145" s="125">
        <f aca="true" t="shared" si="31" ref="P145:P169">O145*H145</f>
        <v>0</v>
      </c>
      <c r="Q145" s="125">
        <v>0</v>
      </c>
      <c r="R145" s="125">
        <f aca="true" t="shared" si="32" ref="R145:R169">Q145*H145</f>
        <v>0</v>
      </c>
      <c r="S145" s="125">
        <v>0</v>
      </c>
      <c r="T145" s="126">
        <f aca="true" t="shared" si="33" ref="T145:T169">S145*H145</f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138</v>
      </c>
      <c r="AS145" s="25"/>
      <c r="AT145" s="127" t="s">
        <v>133</v>
      </c>
      <c r="AU145" s="127" t="s">
        <v>70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 aca="true" t="shared" si="34" ref="BE145:BE169">IF(N145="základní",J145,0)</f>
        <v>0</v>
      </c>
      <c r="BF145" s="128">
        <f aca="true" t="shared" si="35" ref="BF145:BF169">IF(N145="snížená",J145,0)</f>
        <v>0</v>
      </c>
      <c r="BG145" s="128">
        <f aca="true" t="shared" si="36" ref="BG145:BG169">IF(N145="zákl. přenesená",J145,0)</f>
        <v>0</v>
      </c>
      <c r="BH145" s="128">
        <f aca="true" t="shared" si="37" ref="BH145:BH169">IF(N145="sníž. přenesená",J145,0)</f>
        <v>0</v>
      </c>
      <c r="BI145" s="128">
        <f aca="true" t="shared" si="38" ref="BI145:BI169">IF(N145="nulová",J145,0)</f>
        <v>0</v>
      </c>
      <c r="BJ145" s="83" t="s">
        <v>68</v>
      </c>
      <c r="BK145" s="128">
        <f aca="true" t="shared" si="39" ref="BK145:BK169">ROUND(I145*H145,2)</f>
        <v>0</v>
      </c>
      <c r="BL145" s="83" t="s">
        <v>138</v>
      </c>
      <c r="BM145" s="127" t="s">
        <v>283</v>
      </c>
      <c r="BN145" s="26"/>
    </row>
    <row r="146" spans="1:66" ht="26.85" customHeight="1">
      <c r="A146" s="27"/>
      <c r="B146" s="56"/>
      <c r="C146" s="116" t="s">
        <v>284</v>
      </c>
      <c r="D146" s="116" t="s">
        <v>133</v>
      </c>
      <c r="E146" s="117" t="s">
        <v>285</v>
      </c>
      <c r="F146" s="117" t="s">
        <v>286</v>
      </c>
      <c r="G146" s="118" t="s">
        <v>181</v>
      </c>
      <c r="H146" s="119">
        <v>180</v>
      </c>
      <c r="I146" s="120"/>
      <c r="J146" s="121">
        <f t="shared" si="30"/>
        <v>0</v>
      </c>
      <c r="K146" s="122" t="s">
        <v>137</v>
      </c>
      <c r="L146" s="56"/>
      <c r="M146" s="123"/>
      <c r="N146" s="124" t="s">
        <v>44</v>
      </c>
      <c r="O146" s="25"/>
      <c r="P146" s="125">
        <f t="shared" si="31"/>
        <v>0</v>
      </c>
      <c r="Q146" s="125">
        <v>0</v>
      </c>
      <c r="R146" s="125">
        <f t="shared" si="32"/>
        <v>0</v>
      </c>
      <c r="S146" s="125">
        <v>0</v>
      </c>
      <c r="T146" s="126">
        <f t="shared" si="33"/>
        <v>0</v>
      </c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7" t="s">
        <v>138</v>
      </c>
      <c r="AS146" s="25"/>
      <c r="AT146" s="127" t="s">
        <v>133</v>
      </c>
      <c r="AU146" s="127" t="s">
        <v>70</v>
      </c>
      <c r="AV146" s="25"/>
      <c r="AW146" s="25"/>
      <c r="AX146" s="25"/>
      <c r="AY146" s="83" t="s">
        <v>130</v>
      </c>
      <c r="AZ146" s="25"/>
      <c r="BA146" s="25"/>
      <c r="BB146" s="25"/>
      <c r="BC146" s="25"/>
      <c r="BD146" s="25"/>
      <c r="BE146" s="128">
        <f t="shared" si="34"/>
        <v>0</v>
      </c>
      <c r="BF146" s="128">
        <f t="shared" si="35"/>
        <v>0</v>
      </c>
      <c r="BG146" s="128">
        <f t="shared" si="36"/>
        <v>0</v>
      </c>
      <c r="BH146" s="128">
        <f t="shared" si="37"/>
        <v>0</v>
      </c>
      <c r="BI146" s="128">
        <f t="shared" si="38"/>
        <v>0</v>
      </c>
      <c r="BJ146" s="83" t="s">
        <v>68</v>
      </c>
      <c r="BK146" s="128">
        <f t="shared" si="39"/>
        <v>0</v>
      </c>
      <c r="BL146" s="83" t="s">
        <v>138</v>
      </c>
      <c r="BM146" s="127" t="s">
        <v>287</v>
      </c>
      <c r="BN146" s="26"/>
    </row>
    <row r="147" spans="1:66" ht="26.85" customHeight="1">
      <c r="A147" s="27"/>
      <c r="B147" s="56"/>
      <c r="C147" s="116" t="s">
        <v>288</v>
      </c>
      <c r="D147" s="116" t="s">
        <v>133</v>
      </c>
      <c r="E147" s="117" t="s">
        <v>289</v>
      </c>
      <c r="F147" s="117" t="s">
        <v>290</v>
      </c>
      <c r="G147" s="118" t="s">
        <v>181</v>
      </c>
      <c r="H147" s="119">
        <v>180</v>
      </c>
      <c r="I147" s="120"/>
      <c r="J147" s="121">
        <f t="shared" si="30"/>
        <v>0</v>
      </c>
      <c r="K147" s="122" t="s">
        <v>137</v>
      </c>
      <c r="L147" s="56"/>
      <c r="M147" s="123"/>
      <c r="N147" s="124" t="s">
        <v>44</v>
      </c>
      <c r="O147" s="25"/>
      <c r="P147" s="125">
        <f t="shared" si="31"/>
        <v>0</v>
      </c>
      <c r="Q147" s="125">
        <v>1E-05</v>
      </c>
      <c r="R147" s="125">
        <f t="shared" si="32"/>
        <v>0.0018000000000000002</v>
      </c>
      <c r="S147" s="125">
        <v>0</v>
      </c>
      <c r="T147" s="126">
        <f t="shared" si="33"/>
        <v>0</v>
      </c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7" t="s">
        <v>172</v>
      </c>
      <c r="AS147" s="25"/>
      <c r="AT147" s="127" t="s">
        <v>133</v>
      </c>
      <c r="AU147" s="127" t="s">
        <v>70</v>
      </c>
      <c r="AV147" s="25"/>
      <c r="AW147" s="25"/>
      <c r="AX147" s="25"/>
      <c r="AY147" s="83" t="s">
        <v>130</v>
      </c>
      <c r="AZ147" s="25"/>
      <c r="BA147" s="25"/>
      <c r="BB147" s="25"/>
      <c r="BC147" s="25"/>
      <c r="BD147" s="25"/>
      <c r="BE147" s="128">
        <f t="shared" si="34"/>
        <v>0</v>
      </c>
      <c r="BF147" s="128">
        <f t="shared" si="35"/>
        <v>0</v>
      </c>
      <c r="BG147" s="128">
        <f t="shared" si="36"/>
        <v>0</v>
      </c>
      <c r="BH147" s="128">
        <f t="shared" si="37"/>
        <v>0</v>
      </c>
      <c r="BI147" s="128">
        <f t="shared" si="38"/>
        <v>0</v>
      </c>
      <c r="BJ147" s="83" t="s">
        <v>68</v>
      </c>
      <c r="BK147" s="128">
        <f t="shared" si="39"/>
        <v>0</v>
      </c>
      <c r="BL147" s="83" t="s">
        <v>172</v>
      </c>
      <c r="BM147" s="127" t="s">
        <v>291</v>
      </c>
      <c r="BN147" s="26"/>
    </row>
    <row r="148" spans="1:66" ht="26.85" customHeight="1">
      <c r="A148" s="27"/>
      <c r="B148" s="56"/>
      <c r="C148" s="136" t="s">
        <v>292</v>
      </c>
      <c r="D148" s="136" t="s">
        <v>178</v>
      </c>
      <c r="E148" s="137" t="s">
        <v>293</v>
      </c>
      <c r="F148" s="137" t="s">
        <v>294</v>
      </c>
      <c r="G148" s="138" t="s">
        <v>181</v>
      </c>
      <c r="H148" s="139">
        <v>19</v>
      </c>
      <c r="I148" s="140"/>
      <c r="J148" s="141">
        <f t="shared" si="30"/>
        <v>0</v>
      </c>
      <c r="K148" s="142" t="s">
        <v>137</v>
      </c>
      <c r="L148" s="143"/>
      <c r="M148" s="144"/>
      <c r="N148" s="145" t="s">
        <v>44</v>
      </c>
      <c r="O148" s="25"/>
      <c r="P148" s="125">
        <f t="shared" si="31"/>
        <v>0</v>
      </c>
      <c r="Q148" s="125">
        <v>0.00072</v>
      </c>
      <c r="R148" s="125">
        <f t="shared" si="32"/>
        <v>0.013680000000000001</v>
      </c>
      <c r="S148" s="125">
        <v>0</v>
      </c>
      <c r="T148" s="126">
        <f t="shared" si="33"/>
        <v>0</v>
      </c>
      <c r="U148" s="5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7" t="s">
        <v>131</v>
      </c>
      <c r="AS148" s="25"/>
      <c r="AT148" s="127" t="s">
        <v>178</v>
      </c>
      <c r="AU148" s="127" t="s">
        <v>70</v>
      </c>
      <c r="AV148" s="25"/>
      <c r="AW148" s="25"/>
      <c r="AX148" s="25"/>
      <c r="AY148" s="83" t="s">
        <v>130</v>
      </c>
      <c r="AZ148" s="25"/>
      <c r="BA148" s="25"/>
      <c r="BB148" s="25"/>
      <c r="BC148" s="25"/>
      <c r="BD148" s="25"/>
      <c r="BE148" s="128">
        <f t="shared" si="34"/>
        <v>0</v>
      </c>
      <c r="BF148" s="128">
        <f t="shared" si="35"/>
        <v>0</v>
      </c>
      <c r="BG148" s="128">
        <f t="shared" si="36"/>
        <v>0</v>
      </c>
      <c r="BH148" s="128">
        <f t="shared" si="37"/>
        <v>0</v>
      </c>
      <c r="BI148" s="128">
        <f t="shared" si="38"/>
        <v>0</v>
      </c>
      <c r="BJ148" s="83" t="s">
        <v>68</v>
      </c>
      <c r="BK148" s="128">
        <f t="shared" si="39"/>
        <v>0</v>
      </c>
      <c r="BL148" s="83" t="s">
        <v>154</v>
      </c>
      <c r="BM148" s="127" t="s">
        <v>295</v>
      </c>
      <c r="BN148" s="26"/>
    </row>
    <row r="149" spans="1:66" ht="26.85" customHeight="1">
      <c r="A149" s="27"/>
      <c r="B149" s="56"/>
      <c r="C149" s="136" t="s">
        <v>296</v>
      </c>
      <c r="D149" s="136" t="s">
        <v>178</v>
      </c>
      <c r="E149" s="137" t="s">
        <v>297</v>
      </c>
      <c r="F149" s="137" t="s">
        <v>298</v>
      </c>
      <c r="G149" s="138" t="s">
        <v>181</v>
      </c>
      <c r="H149" s="139">
        <v>143</v>
      </c>
      <c r="I149" s="140"/>
      <c r="J149" s="141">
        <f t="shared" si="30"/>
        <v>0</v>
      </c>
      <c r="K149" s="142" t="s">
        <v>137</v>
      </c>
      <c r="L149" s="143"/>
      <c r="M149" s="144"/>
      <c r="N149" s="145" t="s">
        <v>44</v>
      </c>
      <c r="O149" s="25"/>
      <c r="P149" s="125">
        <f t="shared" si="31"/>
        <v>0</v>
      </c>
      <c r="Q149" s="125">
        <v>0.00211</v>
      </c>
      <c r="R149" s="125">
        <f t="shared" si="32"/>
        <v>0.30173</v>
      </c>
      <c r="S149" s="125">
        <v>0</v>
      </c>
      <c r="T149" s="126">
        <f t="shared" si="33"/>
        <v>0</v>
      </c>
      <c r="U149" s="5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7" t="s">
        <v>131</v>
      </c>
      <c r="AS149" s="25"/>
      <c r="AT149" s="127" t="s">
        <v>178</v>
      </c>
      <c r="AU149" s="127" t="s">
        <v>70</v>
      </c>
      <c r="AV149" s="25"/>
      <c r="AW149" s="25"/>
      <c r="AX149" s="25"/>
      <c r="AY149" s="83" t="s">
        <v>130</v>
      </c>
      <c r="AZ149" s="25"/>
      <c r="BA149" s="25"/>
      <c r="BB149" s="25"/>
      <c r="BC149" s="25"/>
      <c r="BD149" s="25"/>
      <c r="BE149" s="128">
        <f t="shared" si="34"/>
        <v>0</v>
      </c>
      <c r="BF149" s="128">
        <f t="shared" si="35"/>
        <v>0</v>
      </c>
      <c r="BG149" s="128">
        <f t="shared" si="36"/>
        <v>0</v>
      </c>
      <c r="BH149" s="128">
        <f t="shared" si="37"/>
        <v>0</v>
      </c>
      <c r="BI149" s="128">
        <f t="shared" si="38"/>
        <v>0</v>
      </c>
      <c r="BJ149" s="83" t="s">
        <v>68</v>
      </c>
      <c r="BK149" s="128">
        <f t="shared" si="39"/>
        <v>0</v>
      </c>
      <c r="BL149" s="83" t="s">
        <v>154</v>
      </c>
      <c r="BM149" s="127" t="s">
        <v>299</v>
      </c>
      <c r="BN149" s="26"/>
    </row>
    <row r="150" spans="1:66" ht="26.85" customHeight="1">
      <c r="A150" s="27"/>
      <c r="B150" s="56"/>
      <c r="C150" s="136" t="s">
        <v>300</v>
      </c>
      <c r="D150" s="136" t="s">
        <v>178</v>
      </c>
      <c r="E150" s="137" t="s">
        <v>301</v>
      </c>
      <c r="F150" s="137" t="s">
        <v>302</v>
      </c>
      <c r="G150" s="138" t="s">
        <v>181</v>
      </c>
      <c r="H150" s="139">
        <v>6</v>
      </c>
      <c r="I150" s="140"/>
      <c r="J150" s="141">
        <f t="shared" si="30"/>
        <v>0</v>
      </c>
      <c r="K150" s="142" t="s">
        <v>137</v>
      </c>
      <c r="L150" s="143"/>
      <c r="M150" s="144"/>
      <c r="N150" s="145" t="s">
        <v>44</v>
      </c>
      <c r="O150" s="25"/>
      <c r="P150" s="125">
        <f t="shared" si="31"/>
        <v>0</v>
      </c>
      <c r="Q150" s="125">
        <v>0.00067</v>
      </c>
      <c r="R150" s="125">
        <f t="shared" si="32"/>
        <v>0.00402</v>
      </c>
      <c r="S150" s="125">
        <v>0</v>
      </c>
      <c r="T150" s="126">
        <f t="shared" si="33"/>
        <v>0</v>
      </c>
      <c r="U150" s="5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7" t="s">
        <v>131</v>
      </c>
      <c r="AS150" s="25"/>
      <c r="AT150" s="127" t="s">
        <v>178</v>
      </c>
      <c r="AU150" s="127" t="s">
        <v>70</v>
      </c>
      <c r="AV150" s="25"/>
      <c r="AW150" s="25"/>
      <c r="AX150" s="25"/>
      <c r="AY150" s="83" t="s">
        <v>130</v>
      </c>
      <c r="AZ150" s="25"/>
      <c r="BA150" s="25"/>
      <c r="BB150" s="25"/>
      <c r="BC150" s="25"/>
      <c r="BD150" s="25"/>
      <c r="BE150" s="128">
        <f t="shared" si="34"/>
        <v>0</v>
      </c>
      <c r="BF150" s="128">
        <f t="shared" si="35"/>
        <v>0</v>
      </c>
      <c r="BG150" s="128">
        <f t="shared" si="36"/>
        <v>0</v>
      </c>
      <c r="BH150" s="128">
        <f t="shared" si="37"/>
        <v>0</v>
      </c>
      <c r="BI150" s="128">
        <f t="shared" si="38"/>
        <v>0</v>
      </c>
      <c r="BJ150" s="83" t="s">
        <v>68</v>
      </c>
      <c r="BK150" s="128">
        <f t="shared" si="39"/>
        <v>0</v>
      </c>
      <c r="BL150" s="83" t="s">
        <v>154</v>
      </c>
      <c r="BM150" s="127" t="s">
        <v>303</v>
      </c>
      <c r="BN150" s="26"/>
    </row>
    <row r="151" spans="1:66" ht="26.85" customHeight="1">
      <c r="A151" s="27"/>
      <c r="B151" s="56"/>
      <c r="C151" s="136" t="s">
        <v>304</v>
      </c>
      <c r="D151" s="136" t="s">
        <v>178</v>
      </c>
      <c r="E151" s="137" t="s">
        <v>305</v>
      </c>
      <c r="F151" s="137" t="s">
        <v>306</v>
      </c>
      <c r="G151" s="138" t="s">
        <v>181</v>
      </c>
      <c r="H151" s="139">
        <v>12</v>
      </c>
      <c r="I151" s="140"/>
      <c r="J151" s="141">
        <f t="shared" si="30"/>
        <v>0</v>
      </c>
      <c r="K151" s="142" t="s">
        <v>137</v>
      </c>
      <c r="L151" s="143"/>
      <c r="M151" s="144"/>
      <c r="N151" s="145" t="s">
        <v>44</v>
      </c>
      <c r="O151" s="25"/>
      <c r="P151" s="125">
        <f t="shared" si="31"/>
        <v>0</v>
      </c>
      <c r="Q151" s="125">
        <v>0.00318</v>
      </c>
      <c r="R151" s="125">
        <f t="shared" si="32"/>
        <v>0.03816</v>
      </c>
      <c r="S151" s="125">
        <v>0</v>
      </c>
      <c r="T151" s="126">
        <f t="shared" si="33"/>
        <v>0</v>
      </c>
      <c r="U151" s="5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7" t="s">
        <v>131</v>
      </c>
      <c r="AS151" s="25"/>
      <c r="AT151" s="127" t="s">
        <v>178</v>
      </c>
      <c r="AU151" s="127" t="s">
        <v>70</v>
      </c>
      <c r="AV151" s="25"/>
      <c r="AW151" s="25"/>
      <c r="AX151" s="25"/>
      <c r="AY151" s="83" t="s">
        <v>130</v>
      </c>
      <c r="AZ151" s="25"/>
      <c r="BA151" s="25"/>
      <c r="BB151" s="25"/>
      <c r="BC151" s="25"/>
      <c r="BD151" s="25"/>
      <c r="BE151" s="128">
        <f t="shared" si="34"/>
        <v>0</v>
      </c>
      <c r="BF151" s="128">
        <f t="shared" si="35"/>
        <v>0</v>
      </c>
      <c r="BG151" s="128">
        <f t="shared" si="36"/>
        <v>0</v>
      </c>
      <c r="BH151" s="128">
        <f t="shared" si="37"/>
        <v>0</v>
      </c>
      <c r="BI151" s="128">
        <f t="shared" si="38"/>
        <v>0</v>
      </c>
      <c r="BJ151" s="83" t="s">
        <v>68</v>
      </c>
      <c r="BK151" s="128">
        <f t="shared" si="39"/>
        <v>0</v>
      </c>
      <c r="BL151" s="83" t="s">
        <v>154</v>
      </c>
      <c r="BM151" s="127" t="s">
        <v>307</v>
      </c>
      <c r="BN151" s="26"/>
    </row>
    <row r="152" spans="1:66" ht="26.85" customHeight="1">
      <c r="A152" s="27"/>
      <c r="B152" s="56"/>
      <c r="C152" s="136" t="s">
        <v>308</v>
      </c>
      <c r="D152" s="136" t="s">
        <v>178</v>
      </c>
      <c r="E152" s="137" t="s">
        <v>309</v>
      </c>
      <c r="F152" s="137" t="s">
        <v>310</v>
      </c>
      <c r="G152" s="138" t="s">
        <v>136</v>
      </c>
      <c r="H152" s="139">
        <v>4</v>
      </c>
      <c r="I152" s="140"/>
      <c r="J152" s="141">
        <f t="shared" si="30"/>
        <v>0</v>
      </c>
      <c r="K152" s="142" t="s">
        <v>137</v>
      </c>
      <c r="L152" s="143"/>
      <c r="M152" s="144"/>
      <c r="N152" s="145" t="s">
        <v>44</v>
      </c>
      <c r="O152" s="25"/>
      <c r="P152" s="125">
        <f t="shared" si="31"/>
        <v>0</v>
      </c>
      <c r="Q152" s="125">
        <v>0.00084</v>
      </c>
      <c r="R152" s="125">
        <f t="shared" si="32"/>
        <v>0.00336</v>
      </c>
      <c r="S152" s="125">
        <v>0</v>
      </c>
      <c r="T152" s="126">
        <f t="shared" si="33"/>
        <v>0</v>
      </c>
      <c r="U152" s="5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7" t="s">
        <v>131</v>
      </c>
      <c r="AS152" s="25"/>
      <c r="AT152" s="127" t="s">
        <v>178</v>
      </c>
      <c r="AU152" s="127" t="s">
        <v>70</v>
      </c>
      <c r="AV152" s="25"/>
      <c r="AW152" s="25"/>
      <c r="AX152" s="25"/>
      <c r="AY152" s="83" t="s">
        <v>130</v>
      </c>
      <c r="AZ152" s="25"/>
      <c r="BA152" s="25"/>
      <c r="BB152" s="25"/>
      <c r="BC152" s="25"/>
      <c r="BD152" s="25"/>
      <c r="BE152" s="128">
        <f t="shared" si="34"/>
        <v>0</v>
      </c>
      <c r="BF152" s="128">
        <f t="shared" si="35"/>
        <v>0</v>
      </c>
      <c r="BG152" s="128">
        <f t="shared" si="36"/>
        <v>0</v>
      </c>
      <c r="BH152" s="128">
        <f t="shared" si="37"/>
        <v>0</v>
      </c>
      <c r="BI152" s="128">
        <f t="shared" si="38"/>
        <v>0</v>
      </c>
      <c r="BJ152" s="83" t="s">
        <v>68</v>
      </c>
      <c r="BK152" s="128">
        <f t="shared" si="39"/>
        <v>0</v>
      </c>
      <c r="BL152" s="83" t="s">
        <v>154</v>
      </c>
      <c r="BM152" s="127" t="s">
        <v>311</v>
      </c>
      <c r="BN152" s="26"/>
    </row>
    <row r="153" spans="1:66" ht="26.85" customHeight="1">
      <c r="A153" s="27"/>
      <c r="B153" s="56"/>
      <c r="C153" s="136" t="s">
        <v>312</v>
      </c>
      <c r="D153" s="136" t="s">
        <v>178</v>
      </c>
      <c r="E153" s="137" t="s">
        <v>313</v>
      </c>
      <c r="F153" s="137" t="s">
        <v>314</v>
      </c>
      <c r="G153" s="138" t="s">
        <v>136</v>
      </c>
      <c r="H153" s="139">
        <v>1</v>
      </c>
      <c r="I153" s="140"/>
      <c r="J153" s="141">
        <f t="shared" si="30"/>
        <v>0</v>
      </c>
      <c r="K153" s="142" t="s">
        <v>137</v>
      </c>
      <c r="L153" s="143"/>
      <c r="M153" s="144"/>
      <c r="N153" s="145" t="s">
        <v>44</v>
      </c>
      <c r="O153" s="25"/>
      <c r="P153" s="125">
        <f t="shared" si="31"/>
        <v>0</v>
      </c>
      <c r="Q153" s="125">
        <v>0.0002</v>
      </c>
      <c r="R153" s="125">
        <f t="shared" si="32"/>
        <v>0.0002</v>
      </c>
      <c r="S153" s="125">
        <v>0</v>
      </c>
      <c r="T153" s="126">
        <f t="shared" si="33"/>
        <v>0</v>
      </c>
      <c r="U153" s="5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7" t="s">
        <v>131</v>
      </c>
      <c r="AS153" s="25"/>
      <c r="AT153" s="127" t="s">
        <v>178</v>
      </c>
      <c r="AU153" s="127" t="s">
        <v>70</v>
      </c>
      <c r="AV153" s="25"/>
      <c r="AW153" s="25"/>
      <c r="AX153" s="25"/>
      <c r="AY153" s="83" t="s">
        <v>130</v>
      </c>
      <c r="AZ153" s="25"/>
      <c r="BA153" s="25"/>
      <c r="BB153" s="25"/>
      <c r="BC153" s="25"/>
      <c r="BD153" s="25"/>
      <c r="BE153" s="128">
        <f t="shared" si="34"/>
        <v>0</v>
      </c>
      <c r="BF153" s="128">
        <f t="shared" si="35"/>
        <v>0</v>
      </c>
      <c r="BG153" s="128">
        <f t="shared" si="36"/>
        <v>0</v>
      </c>
      <c r="BH153" s="128">
        <f t="shared" si="37"/>
        <v>0</v>
      </c>
      <c r="BI153" s="128">
        <f t="shared" si="38"/>
        <v>0</v>
      </c>
      <c r="BJ153" s="83" t="s">
        <v>68</v>
      </c>
      <c r="BK153" s="128">
        <f t="shared" si="39"/>
        <v>0</v>
      </c>
      <c r="BL153" s="83" t="s">
        <v>154</v>
      </c>
      <c r="BM153" s="127" t="s">
        <v>315</v>
      </c>
      <c r="BN153" s="26"/>
    </row>
    <row r="154" spans="1:66" ht="26.85" customHeight="1">
      <c r="A154" s="27"/>
      <c r="B154" s="56"/>
      <c r="C154" s="136" t="s">
        <v>316</v>
      </c>
      <c r="D154" s="136" t="s">
        <v>178</v>
      </c>
      <c r="E154" s="137" t="s">
        <v>317</v>
      </c>
      <c r="F154" s="137" t="s">
        <v>318</v>
      </c>
      <c r="G154" s="138" t="s">
        <v>136</v>
      </c>
      <c r="H154" s="139">
        <v>2</v>
      </c>
      <c r="I154" s="140"/>
      <c r="J154" s="141">
        <f t="shared" si="30"/>
        <v>0</v>
      </c>
      <c r="K154" s="142" t="s">
        <v>137</v>
      </c>
      <c r="L154" s="143"/>
      <c r="M154" s="144"/>
      <c r="N154" s="145" t="s">
        <v>44</v>
      </c>
      <c r="O154" s="25"/>
      <c r="P154" s="125">
        <f t="shared" si="31"/>
        <v>0</v>
      </c>
      <c r="Q154" s="125">
        <v>0.00145</v>
      </c>
      <c r="R154" s="125">
        <f t="shared" si="32"/>
        <v>0.0029</v>
      </c>
      <c r="S154" s="125">
        <v>0</v>
      </c>
      <c r="T154" s="126">
        <f t="shared" si="33"/>
        <v>0</v>
      </c>
      <c r="U154" s="5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7" t="s">
        <v>131</v>
      </c>
      <c r="AS154" s="25"/>
      <c r="AT154" s="127" t="s">
        <v>178</v>
      </c>
      <c r="AU154" s="127" t="s">
        <v>70</v>
      </c>
      <c r="AV154" s="25"/>
      <c r="AW154" s="25"/>
      <c r="AX154" s="25"/>
      <c r="AY154" s="83" t="s">
        <v>130</v>
      </c>
      <c r="AZ154" s="25"/>
      <c r="BA154" s="25"/>
      <c r="BB154" s="25"/>
      <c r="BC154" s="25"/>
      <c r="BD154" s="25"/>
      <c r="BE154" s="128">
        <f t="shared" si="34"/>
        <v>0</v>
      </c>
      <c r="BF154" s="128">
        <f t="shared" si="35"/>
        <v>0</v>
      </c>
      <c r="BG154" s="128">
        <f t="shared" si="36"/>
        <v>0</v>
      </c>
      <c r="BH154" s="128">
        <f t="shared" si="37"/>
        <v>0</v>
      </c>
      <c r="BI154" s="128">
        <f t="shared" si="38"/>
        <v>0</v>
      </c>
      <c r="BJ154" s="83" t="s">
        <v>68</v>
      </c>
      <c r="BK154" s="128">
        <f t="shared" si="39"/>
        <v>0</v>
      </c>
      <c r="BL154" s="83" t="s">
        <v>154</v>
      </c>
      <c r="BM154" s="127" t="s">
        <v>319</v>
      </c>
      <c r="BN154" s="26"/>
    </row>
    <row r="155" spans="1:66" ht="26.85" customHeight="1">
      <c r="A155" s="27"/>
      <c r="B155" s="56"/>
      <c r="C155" s="136" t="s">
        <v>320</v>
      </c>
      <c r="D155" s="136" t="s">
        <v>178</v>
      </c>
      <c r="E155" s="137" t="s">
        <v>321</v>
      </c>
      <c r="F155" s="137" t="s">
        <v>322</v>
      </c>
      <c r="G155" s="138" t="s">
        <v>136</v>
      </c>
      <c r="H155" s="139">
        <v>1</v>
      </c>
      <c r="I155" s="140"/>
      <c r="J155" s="141">
        <f t="shared" si="30"/>
        <v>0</v>
      </c>
      <c r="K155" s="146"/>
      <c r="L155" s="143"/>
      <c r="M155" s="144"/>
      <c r="N155" s="145" t="s">
        <v>44</v>
      </c>
      <c r="O155" s="25"/>
      <c r="P155" s="125">
        <f t="shared" si="31"/>
        <v>0</v>
      </c>
      <c r="Q155" s="125">
        <v>0.00145</v>
      </c>
      <c r="R155" s="125">
        <f t="shared" si="32"/>
        <v>0.00145</v>
      </c>
      <c r="S155" s="125">
        <v>0</v>
      </c>
      <c r="T155" s="126">
        <f t="shared" si="33"/>
        <v>0</v>
      </c>
      <c r="U155" s="5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7" t="s">
        <v>131</v>
      </c>
      <c r="AS155" s="25"/>
      <c r="AT155" s="127" t="s">
        <v>178</v>
      </c>
      <c r="AU155" s="127" t="s">
        <v>70</v>
      </c>
      <c r="AV155" s="25"/>
      <c r="AW155" s="25"/>
      <c r="AX155" s="25"/>
      <c r="AY155" s="83" t="s">
        <v>130</v>
      </c>
      <c r="AZ155" s="25"/>
      <c r="BA155" s="25"/>
      <c r="BB155" s="25"/>
      <c r="BC155" s="25"/>
      <c r="BD155" s="25"/>
      <c r="BE155" s="128">
        <f t="shared" si="34"/>
        <v>0</v>
      </c>
      <c r="BF155" s="128">
        <f t="shared" si="35"/>
        <v>0</v>
      </c>
      <c r="BG155" s="128">
        <f t="shared" si="36"/>
        <v>0</v>
      </c>
      <c r="BH155" s="128">
        <f t="shared" si="37"/>
        <v>0</v>
      </c>
      <c r="BI155" s="128">
        <f t="shared" si="38"/>
        <v>0</v>
      </c>
      <c r="BJ155" s="83" t="s">
        <v>68</v>
      </c>
      <c r="BK155" s="128">
        <f t="shared" si="39"/>
        <v>0</v>
      </c>
      <c r="BL155" s="83" t="s">
        <v>154</v>
      </c>
      <c r="BM155" s="127" t="s">
        <v>323</v>
      </c>
      <c r="BN155" s="26"/>
    </row>
    <row r="156" spans="1:66" ht="26.85" customHeight="1">
      <c r="A156" s="27"/>
      <c r="B156" s="56"/>
      <c r="C156" s="136" t="s">
        <v>324</v>
      </c>
      <c r="D156" s="136" t="s">
        <v>178</v>
      </c>
      <c r="E156" s="137" t="s">
        <v>325</v>
      </c>
      <c r="F156" s="137" t="s">
        <v>326</v>
      </c>
      <c r="G156" s="138" t="s">
        <v>136</v>
      </c>
      <c r="H156" s="139">
        <v>1</v>
      </c>
      <c r="I156" s="140"/>
      <c r="J156" s="141">
        <f t="shared" si="30"/>
        <v>0</v>
      </c>
      <c r="K156" s="146"/>
      <c r="L156" s="143"/>
      <c r="M156" s="144"/>
      <c r="N156" s="145" t="s">
        <v>44</v>
      </c>
      <c r="O156" s="25"/>
      <c r="P156" s="125">
        <f t="shared" si="31"/>
        <v>0</v>
      </c>
      <c r="Q156" s="125">
        <v>0.00145</v>
      </c>
      <c r="R156" s="125">
        <f t="shared" si="32"/>
        <v>0.00145</v>
      </c>
      <c r="S156" s="125">
        <v>0</v>
      </c>
      <c r="T156" s="126">
        <f t="shared" si="33"/>
        <v>0</v>
      </c>
      <c r="U156" s="5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7" t="s">
        <v>131</v>
      </c>
      <c r="AS156" s="25"/>
      <c r="AT156" s="127" t="s">
        <v>178</v>
      </c>
      <c r="AU156" s="127" t="s">
        <v>70</v>
      </c>
      <c r="AV156" s="25"/>
      <c r="AW156" s="25"/>
      <c r="AX156" s="25"/>
      <c r="AY156" s="83" t="s">
        <v>130</v>
      </c>
      <c r="AZ156" s="25"/>
      <c r="BA156" s="25"/>
      <c r="BB156" s="25"/>
      <c r="BC156" s="25"/>
      <c r="BD156" s="25"/>
      <c r="BE156" s="128">
        <f t="shared" si="34"/>
        <v>0</v>
      </c>
      <c r="BF156" s="128">
        <f t="shared" si="35"/>
        <v>0</v>
      </c>
      <c r="BG156" s="128">
        <f t="shared" si="36"/>
        <v>0</v>
      </c>
      <c r="BH156" s="128">
        <f t="shared" si="37"/>
        <v>0</v>
      </c>
      <c r="BI156" s="128">
        <f t="shared" si="38"/>
        <v>0</v>
      </c>
      <c r="BJ156" s="83" t="s">
        <v>68</v>
      </c>
      <c r="BK156" s="128">
        <f t="shared" si="39"/>
        <v>0</v>
      </c>
      <c r="BL156" s="83" t="s">
        <v>154</v>
      </c>
      <c r="BM156" s="127" t="s">
        <v>327</v>
      </c>
      <c r="BN156" s="26"/>
    </row>
    <row r="157" spans="1:66" ht="26.85" customHeight="1">
      <c r="A157" s="27"/>
      <c r="B157" s="56"/>
      <c r="C157" s="136" t="s">
        <v>328</v>
      </c>
      <c r="D157" s="136" t="s">
        <v>178</v>
      </c>
      <c r="E157" s="137" t="s">
        <v>329</v>
      </c>
      <c r="F157" s="137" t="s">
        <v>330</v>
      </c>
      <c r="G157" s="138" t="s">
        <v>136</v>
      </c>
      <c r="H157" s="139">
        <v>1</v>
      </c>
      <c r="I157" s="140"/>
      <c r="J157" s="141">
        <f t="shared" si="30"/>
        <v>0</v>
      </c>
      <c r="K157" s="142" t="s">
        <v>137</v>
      </c>
      <c r="L157" s="143"/>
      <c r="M157" s="144"/>
      <c r="N157" s="145" t="s">
        <v>44</v>
      </c>
      <c r="O157" s="25"/>
      <c r="P157" s="125">
        <f t="shared" si="31"/>
        <v>0</v>
      </c>
      <c r="Q157" s="125">
        <v>0.00039</v>
      </c>
      <c r="R157" s="125">
        <f t="shared" si="32"/>
        <v>0.00039</v>
      </c>
      <c r="S157" s="125">
        <v>0</v>
      </c>
      <c r="T157" s="126">
        <f t="shared" si="33"/>
        <v>0</v>
      </c>
      <c r="U157" s="5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7" t="s">
        <v>131</v>
      </c>
      <c r="AS157" s="25"/>
      <c r="AT157" s="127" t="s">
        <v>178</v>
      </c>
      <c r="AU157" s="127" t="s">
        <v>70</v>
      </c>
      <c r="AV157" s="25"/>
      <c r="AW157" s="25"/>
      <c r="AX157" s="25"/>
      <c r="AY157" s="83" t="s">
        <v>130</v>
      </c>
      <c r="AZ157" s="25"/>
      <c r="BA157" s="25"/>
      <c r="BB157" s="25"/>
      <c r="BC157" s="25"/>
      <c r="BD157" s="25"/>
      <c r="BE157" s="128">
        <f t="shared" si="34"/>
        <v>0</v>
      </c>
      <c r="BF157" s="128">
        <f t="shared" si="35"/>
        <v>0</v>
      </c>
      <c r="BG157" s="128">
        <f t="shared" si="36"/>
        <v>0</v>
      </c>
      <c r="BH157" s="128">
        <f t="shared" si="37"/>
        <v>0</v>
      </c>
      <c r="BI157" s="128">
        <f t="shared" si="38"/>
        <v>0</v>
      </c>
      <c r="BJ157" s="83" t="s">
        <v>68</v>
      </c>
      <c r="BK157" s="128">
        <f t="shared" si="39"/>
        <v>0</v>
      </c>
      <c r="BL157" s="83" t="s">
        <v>154</v>
      </c>
      <c r="BM157" s="127" t="s">
        <v>331</v>
      </c>
      <c r="BN157" s="26"/>
    </row>
    <row r="158" spans="1:66" ht="26.85" customHeight="1">
      <c r="A158" s="27"/>
      <c r="B158" s="56"/>
      <c r="C158" s="136" t="s">
        <v>332</v>
      </c>
      <c r="D158" s="136" t="s">
        <v>178</v>
      </c>
      <c r="E158" s="137" t="s">
        <v>333</v>
      </c>
      <c r="F158" s="137" t="s">
        <v>334</v>
      </c>
      <c r="G158" s="138" t="s">
        <v>136</v>
      </c>
      <c r="H158" s="139">
        <v>1</v>
      </c>
      <c r="I158" s="140"/>
      <c r="J158" s="141">
        <f t="shared" si="30"/>
        <v>0</v>
      </c>
      <c r="K158" s="142" t="s">
        <v>137</v>
      </c>
      <c r="L158" s="143"/>
      <c r="M158" s="144"/>
      <c r="N158" s="145" t="s">
        <v>44</v>
      </c>
      <c r="O158" s="25"/>
      <c r="P158" s="125">
        <f t="shared" si="31"/>
        <v>0</v>
      </c>
      <c r="Q158" s="125">
        <v>0.00077</v>
      </c>
      <c r="R158" s="125">
        <f t="shared" si="32"/>
        <v>0.00077</v>
      </c>
      <c r="S158" s="125">
        <v>0</v>
      </c>
      <c r="T158" s="126">
        <f t="shared" si="33"/>
        <v>0</v>
      </c>
      <c r="U158" s="5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7" t="s">
        <v>131</v>
      </c>
      <c r="AS158" s="25"/>
      <c r="AT158" s="127" t="s">
        <v>178</v>
      </c>
      <c r="AU158" s="127" t="s">
        <v>70</v>
      </c>
      <c r="AV158" s="25"/>
      <c r="AW158" s="25"/>
      <c r="AX158" s="25"/>
      <c r="AY158" s="83" t="s">
        <v>130</v>
      </c>
      <c r="AZ158" s="25"/>
      <c r="BA158" s="25"/>
      <c r="BB158" s="25"/>
      <c r="BC158" s="25"/>
      <c r="BD158" s="25"/>
      <c r="BE158" s="128">
        <f t="shared" si="34"/>
        <v>0</v>
      </c>
      <c r="BF158" s="128">
        <f t="shared" si="35"/>
        <v>0</v>
      </c>
      <c r="BG158" s="128">
        <f t="shared" si="36"/>
        <v>0</v>
      </c>
      <c r="BH158" s="128">
        <f t="shared" si="37"/>
        <v>0</v>
      </c>
      <c r="BI158" s="128">
        <f t="shared" si="38"/>
        <v>0</v>
      </c>
      <c r="BJ158" s="83" t="s">
        <v>68</v>
      </c>
      <c r="BK158" s="128">
        <f t="shared" si="39"/>
        <v>0</v>
      </c>
      <c r="BL158" s="83" t="s">
        <v>154</v>
      </c>
      <c r="BM158" s="127" t="s">
        <v>335</v>
      </c>
      <c r="BN158" s="26"/>
    </row>
    <row r="159" spans="1:66" ht="26.85" customHeight="1">
      <c r="A159" s="27"/>
      <c r="B159" s="56"/>
      <c r="C159" s="136" t="s">
        <v>336</v>
      </c>
      <c r="D159" s="136" t="s">
        <v>178</v>
      </c>
      <c r="E159" s="137" t="s">
        <v>337</v>
      </c>
      <c r="F159" s="137" t="s">
        <v>338</v>
      </c>
      <c r="G159" s="138" t="s">
        <v>136</v>
      </c>
      <c r="H159" s="139">
        <v>1</v>
      </c>
      <c r="I159" s="140"/>
      <c r="J159" s="141">
        <f t="shared" si="30"/>
        <v>0</v>
      </c>
      <c r="K159" s="142" t="s">
        <v>137</v>
      </c>
      <c r="L159" s="143"/>
      <c r="M159" s="144"/>
      <c r="N159" s="145" t="s">
        <v>44</v>
      </c>
      <c r="O159" s="25"/>
      <c r="P159" s="125">
        <f t="shared" si="31"/>
        <v>0</v>
      </c>
      <c r="Q159" s="125">
        <v>0.00051</v>
      </c>
      <c r="R159" s="125">
        <f t="shared" si="32"/>
        <v>0.00051</v>
      </c>
      <c r="S159" s="125">
        <v>0</v>
      </c>
      <c r="T159" s="126">
        <f t="shared" si="33"/>
        <v>0</v>
      </c>
      <c r="U159" s="5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7" t="s">
        <v>131</v>
      </c>
      <c r="AS159" s="25"/>
      <c r="AT159" s="127" t="s">
        <v>178</v>
      </c>
      <c r="AU159" s="127" t="s">
        <v>70</v>
      </c>
      <c r="AV159" s="25"/>
      <c r="AW159" s="25"/>
      <c r="AX159" s="25"/>
      <c r="AY159" s="83" t="s">
        <v>130</v>
      </c>
      <c r="AZ159" s="25"/>
      <c r="BA159" s="25"/>
      <c r="BB159" s="25"/>
      <c r="BC159" s="25"/>
      <c r="BD159" s="25"/>
      <c r="BE159" s="128">
        <f t="shared" si="34"/>
        <v>0</v>
      </c>
      <c r="BF159" s="128">
        <f t="shared" si="35"/>
        <v>0</v>
      </c>
      <c r="BG159" s="128">
        <f t="shared" si="36"/>
        <v>0</v>
      </c>
      <c r="BH159" s="128">
        <f t="shared" si="37"/>
        <v>0</v>
      </c>
      <c r="BI159" s="128">
        <f t="shared" si="38"/>
        <v>0</v>
      </c>
      <c r="BJ159" s="83" t="s">
        <v>68</v>
      </c>
      <c r="BK159" s="128">
        <f t="shared" si="39"/>
        <v>0</v>
      </c>
      <c r="BL159" s="83" t="s">
        <v>154</v>
      </c>
      <c r="BM159" s="127" t="s">
        <v>339</v>
      </c>
      <c r="BN159" s="26"/>
    </row>
    <row r="160" spans="1:66" ht="26.85" customHeight="1">
      <c r="A160" s="27"/>
      <c r="B160" s="56"/>
      <c r="C160" s="136" t="s">
        <v>340</v>
      </c>
      <c r="D160" s="136" t="s">
        <v>178</v>
      </c>
      <c r="E160" s="137" t="s">
        <v>341</v>
      </c>
      <c r="F160" s="137" t="s">
        <v>342</v>
      </c>
      <c r="G160" s="138" t="s">
        <v>136</v>
      </c>
      <c r="H160" s="139">
        <v>1</v>
      </c>
      <c r="I160" s="140"/>
      <c r="J160" s="141">
        <f t="shared" si="30"/>
        <v>0</v>
      </c>
      <c r="K160" s="146"/>
      <c r="L160" s="143"/>
      <c r="M160" s="144"/>
      <c r="N160" s="145" t="s">
        <v>44</v>
      </c>
      <c r="O160" s="25"/>
      <c r="P160" s="125">
        <f t="shared" si="31"/>
        <v>0</v>
      </c>
      <c r="Q160" s="125">
        <v>0.0005</v>
      </c>
      <c r="R160" s="125">
        <f t="shared" si="32"/>
        <v>0.0005</v>
      </c>
      <c r="S160" s="125">
        <v>0</v>
      </c>
      <c r="T160" s="126">
        <f t="shared" si="33"/>
        <v>0</v>
      </c>
      <c r="U160" s="5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7" t="s">
        <v>131</v>
      </c>
      <c r="AS160" s="25"/>
      <c r="AT160" s="127" t="s">
        <v>178</v>
      </c>
      <c r="AU160" s="127" t="s">
        <v>70</v>
      </c>
      <c r="AV160" s="25"/>
      <c r="AW160" s="25"/>
      <c r="AX160" s="25"/>
      <c r="AY160" s="83" t="s">
        <v>130</v>
      </c>
      <c r="AZ160" s="25"/>
      <c r="BA160" s="25"/>
      <c r="BB160" s="25"/>
      <c r="BC160" s="25"/>
      <c r="BD160" s="25"/>
      <c r="BE160" s="128">
        <f t="shared" si="34"/>
        <v>0</v>
      </c>
      <c r="BF160" s="128">
        <f t="shared" si="35"/>
        <v>0</v>
      </c>
      <c r="BG160" s="128">
        <f t="shared" si="36"/>
        <v>0</v>
      </c>
      <c r="BH160" s="128">
        <f t="shared" si="37"/>
        <v>0</v>
      </c>
      <c r="BI160" s="128">
        <f t="shared" si="38"/>
        <v>0</v>
      </c>
      <c r="BJ160" s="83" t="s">
        <v>68</v>
      </c>
      <c r="BK160" s="128">
        <f t="shared" si="39"/>
        <v>0</v>
      </c>
      <c r="BL160" s="83" t="s">
        <v>154</v>
      </c>
      <c r="BM160" s="127" t="s">
        <v>343</v>
      </c>
      <c r="BN160" s="26"/>
    </row>
    <row r="161" spans="1:66" ht="26.85" customHeight="1">
      <c r="A161" s="27"/>
      <c r="B161" s="56"/>
      <c r="C161" s="116" t="s">
        <v>344</v>
      </c>
      <c r="D161" s="116" t="s">
        <v>133</v>
      </c>
      <c r="E161" s="117" t="s">
        <v>345</v>
      </c>
      <c r="F161" s="117" t="s">
        <v>346</v>
      </c>
      <c r="G161" s="118" t="s">
        <v>181</v>
      </c>
      <c r="H161" s="119">
        <v>6</v>
      </c>
      <c r="I161" s="120"/>
      <c r="J161" s="121">
        <f t="shared" si="30"/>
        <v>0</v>
      </c>
      <c r="K161" s="122" t="s">
        <v>137</v>
      </c>
      <c r="L161" s="56"/>
      <c r="M161" s="123"/>
      <c r="N161" s="124" t="s">
        <v>44</v>
      </c>
      <c r="O161" s="25"/>
      <c r="P161" s="125">
        <f t="shared" si="31"/>
        <v>0</v>
      </c>
      <c r="Q161" s="125">
        <v>0</v>
      </c>
      <c r="R161" s="125">
        <f t="shared" si="32"/>
        <v>0</v>
      </c>
      <c r="S161" s="125">
        <v>0</v>
      </c>
      <c r="T161" s="126">
        <f t="shared" si="33"/>
        <v>0</v>
      </c>
      <c r="U161" s="5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7" t="s">
        <v>154</v>
      </c>
      <c r="AS161" s="25"/>
      <c r="AT161" s="127" t="s">
        <v>133</v>
      </c>
      <c r="AU161" s="127" t="s">
        <v>70</v>
      </c>
      <c r="AV161" s="25"/>
      <c r="AW161" s="25"/>
      <c r="AX161" s="25"/>
      <c r="AY161" s="83" t="s">
        <v>130</v>
      </c>
      <c r="AZ161" s="25"/>
      <c r="BA161" s="25"/>
      <c r="BB161" s="25"/>
      <c r="BC161" s="25"/>
      <c r="BD161" s="25"/>
      <c r="BE161" s="128">
        <f t="shared" si="34"/>
        <v>0</v>
      </c>
      <c r="BF161" s="128">
        <f t="shared" si="35"/>
        <v>0</v>
      </c>
      <c r="BG161" s="128">
        <f t="shared" si="36"/>
        <v>0</v>
      </c>
      <c r="BH161" s="128">
        <f t="shared" si="37"/>
        <v>0</v>
      </c>
      <c r="BI161" s="128">
        <f t="shared" si="38"/>
        <v>0</v>
      </c>
      <c r="BJ161" s="83" t="s">
        <v>68</v>
      </c>
      <c r="BK161" s="128">
        <f t="shared" si="39"/>
        <v>0</v>
      </c>
      <c r="BL161" s="83" t="s">
        <v>154</v>
      </c>
      <c r="BM161" s="127" t="s">
        <v>347</v>
      </c>
      <c r="BN161" s="26"/>
    </row>
    <row r="162" spans="1:66" ht="26.85" customHeight="1">
      <c r="A162" s="27"/>
      <c r="B162" s="56"/>
      <c r="C162" s="116" t="s">
        <v>348</v>
      </c>
      <c r="D162" s="116" t="s">
        <v>133</v>
      </c>
      <c r="E162" s="117" t="s">
        <v>349</v>
      </c>
      <c r="F162" s="117" t="s">
        <v>350</v>
      </c>
      <c r="G162" s="118" t="s">
        <v>181</v>
      </c>
      <c r="H162" s="119">
        <v>19</v>
      </c>
      <c r="I162" s="120"/>
      <c r="J162" s="121">
        <f t="shared" si="30"/>
        <v>0</v>
      </c>
      <c r="K162" s="122" t="s">
        <v>137</v>
      </c>
      <c r="L162" s="56"/>
      <c r="M162" s="123"/>
      <c r="N162" s="124" t="s">
        <v>44</v>
      </c>
      <c r="O162" s="25"/>
      <c r="P162" s="125">
        <f t="shared" si="31"/>
        <v>0</v>
      </c>
      <c r="Q162" s="125">
        <v>0</v>
      </c>
      <c r="R162" s="125">
        <f t="shared" si="32"/>
        <v>0</v>
      </c>
      <c r="S162" s="125">
        <v>0</v>
      </c>
      <c r="T162" s="126">
        <f t="shared" si="33"/>
        <v>0</v>
      </c>
      <c r="U162" s="5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7" t="s">
        <v>154</v>
      </c>
      <c r="AS162" s="25"/>
      <c r="AT162" s="127" t="s">
        <v>133</v>
      </c>
      <c r="AU162" s="127" t="s">
        <v>70</v>
      </c>
      <c r="AV162" s="25"/>
      <c r="AW162" s="25"/>
      <c r="AX162" s="25"/>
      <c r="AY162" s="83" t="s">
        <v>130</v>
      </c>
      <c r="AZ162" s="25"/>
      <c r="BA162" s="25"/>
      <c r="BB162" s="25"/>
      <c r="BC162" s="25"/>
      <c r="BD162" s="25"/>
      <c r="BE162" s="128">
        <f t="shared" si="34"/>
        <v>0</v>
      </c>
      <c r="BF162" s="128">
        <f t="shared" si="35"/>
        <v>0</v>
      </c>
      <c r="BG162" s="128">
        <f t="shared" si="36"/>
        <v>0</v>
      </c>
      <c r="BH162" s="128">
        <f t="shared" si="37"/>
        <v>0</v>
      </c>
      <c r="BI162" s="128">
        <f t="shared" si="38"/>
        <v>0</v>
      </c>
      <c r="BJ162" s="83" t="s">
        <v>68</v>
      </c>
      <c r="BK162" s="128">
        <f t="shared" si="39"/>
        <v>0</v>
      </c>
      <c r="BL162" s="83" t="s">
        <v>154</v>
      </c>
      <c r="BM162" s="127" t="s">
        <v>351</v>
      </c>
      <c r="BN162" s="26"/>
    </row>
    <row r="163" spans="1:66" ht="26.85" customHeight="1">
      <c r="A163" s="27"/>
      <c r="B163" s="56"/>
      <c r="C163" s="116" t="s">
        <v>352</v>
      </c>
      <c r="D163" s="116" t="s">
        <v>133</v>
      </c>
      <c r="E163" s="117" t="s">
        <v>353</v>
      </c>
      <c r="F163" s="117" t="s">
        <v>354</v>
      </c>
      <c r="G163" s="118" t="s">
        <v>181</v>
      </c>
      <c r="H163" s="119">
        <v>155</v>
      </c>
      <c r="I163" s="120"/>
      <c r="J163" s="121">
        <f t="shared" si="30"/>
        <v>0</v>
      </c>
      <c r="K163" s="122" t="s">
        <v>137</v>
      </c>
      <c r="L163" s="56"/>
      <c r="M163" s="123"/>
      <c r="N163" s="124" t="s">
        <v>44</v>
      </c>
      <c r="O163" s="25"/>
      <c r="P163" s="125">
        <f t="shared" si="31"/>
        <v>0</v>
      </c>
      <c r="Q163" s="125">
        <v>0</v>
      </c>
      <c r="R163" s="125">
        <f t="shared" si="32"/>
        <v>0</v>
      </c>
      <c r="S163" s="125">
        <v>0</v>
      </c>
      <c r="T163" s="126">
        <f t="shared" si="33"/>
        <v>0</v>
      </c>
      <c r="U163" s="5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7" t="s">
        <v>154</v>
      </c>
      <c r="AS163" s="25"/>
      <c r="AT163" s="127" t="s">
        <v>133</v>
      </c>
      <c r="AU163" s="127" t="s">
        <v>70</v>
      </c>
      <c r="AV163" s="25"/>
      <c r="AW163" s="25"/>
      <c r="AX163" s="25"/>
      <c r="AY163" s="83" t="s">
        <v>130</v>
      </c>
      <c r="AZ163" s="25"/>
      <c r="BA163" s="25"/>
      <c r="BB163" s="25"/>
      <c r="BC163" s="25"/>
      <c r="BD163" s="25"/>
      <c r="BE163" s="128">
        <f t="shared" si="34"/>
        <v>0</v>
      </c>
      <c r="BF163" s="128">
        <f t="shared" si="35"/>
        <v>0</v>
      </c>
      <c r="BG163" s="128">
        <f t="shared" si="36"/>
        <v>0</v>
      </c>
      <c r="BH163" s="128">
        <f t="shared" si="37"/>
        <v>0</v>
      </c>
      <c r="BI163" s="128">
        <f t="shared" si="38"/>
        <v>0</v>
      </c>
      <c r="BJ163" s="83" t="s">
        <v>68</v>
      </c>
      <c r="BK163" s="128">
        <f t="shared" si="39"/>
        <v>0</v>
      </c>
      <c r="BL163" s="83" t="s">
        <v>154</v>
      </c>
      <c r="BM163" s="127" t="s">
        <v>355</v>
      </c>
      <c r="BN163" s="26"/>
    </row>
    <row r="164" spans="1:66" ht="26.85" customHeight="1">
      <c r="A164" s="27"/>
      <c r="B164" s="56"/>
      <c r="C164" s="116" t="s">
        <v>356</v>
      </c>
      <c r="D164" s="116" t="s">
        <v>133</v>
      </c>
      <c r="E164" s="117" t="s">
        <v>357</v>
      </c>
      <c r="F164" s="117" t="s">
        <v>358</v>
      </c>
      <c r="G164" s="118" t="s">
        <v>359</v>
      </c>
      <c r="H164" s="119">
        <v>2</v>
      </c>
      <c r="I164" s="120"/>
      <c r="J164" s="121">
        <f t="shared" si="30"/>
        <v>0</v>
      </c>
      <c r="K164" s="122" t="s">
        <v>137</v>
      </c>
      <c r="L164" s="56"/>
      <c r="M164" s="123"/>
      <c r="N164" s="124" t="s">
        <v>44</v>
      </c>
      <c r="O164" s="25"/>
      <c r="P164" s="125">
        <f t="shared" si="31"/>
        <v>0</v>
      </c>
      <c r="Q164" s="125">
        <v>0</v>
      </c>
      <c r="R164" s="125">
        <f t="shared" si="32"/>
        <v>0</v>
      </c>
      <c r="S164" s="125">
        <v>0</v>
      </c>
      <c r="T164" s="126">
        <f t="shared" si="33"/>
        <v>0</v>
      </c>
      <c r="U164" s="5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7" t="s">
        <v>154</v>
      </c>
      <c r="AS164" s="25"/>
      <c r="AT164" s="127" t="s">
        <v>133</v>
      </c>
      <c r="AU164" s="127" t="s">
        <v>70</v>
      </c>
      <c r="AV164" s="25"/>
      <c r="AW164" s="25"/>
      <c r="AX164" s="25"/>
      <c r="AY164" s="83" t="s">
        <v>130</v>
      </c>
      <c r="AZ164" s="25"/>
      <c r="BA164" s="25"/>
      <c r="BB164" s="25"/>
      <c r="BC164" s="25"/>
      <c r="BD164" s="25"/>
      <c r="BE164" s="128">
        <f t="shared" si="34"/>
        <v>0</v>
      </c>
      <c r="BF164" s="128">
        <f t="shared" si="35"/>
        <v>0</v>
      </c>
      <c r="BG164" s="128">
        <f t="shared" si="36"/>
        <v>0</v>
      </c>
      <c r="BH164" s="128">
        <f t="shared" si="37"/>
        <v>0</v>
      </c>
      <c r="BI164" s="128">
        <f t="shared" si="38"/>
        <v>0</v>
      </c>
      <c r="BJ164" s="83" t="s">
        <v>68</v>
      </c>
      <c r="BK164" s="128">
        <f t="shared" si="39"/>
        <v>0</v>
      </c>
      <c r="BL164" s="83" t="s">
        <v>154</v>
      </c>
      <c r="BM164" s="127" t="s">
        <v>360</v>
      </c>
      <c r="BN164" s="26"/>
    </row>
    <row r="165" spans="1:66" ht="26.85" customHeight="1">
      <c r="A165" s="27"/>
      <c r="B165" s="56"/>
      <c r="C165" s="136" t="s">
        <v>361</v>
      </c>
      <c r="D165" s="136" t="s">
        <v>178</v>
      </c>
      <c r="E165" s="137" t="s">
        <v>362</v>
      </c>
      <c r="F165" s="137" t="s">
        <v>363</v>
      </c>
      <c r="G165" s="138" t="s">
        <v>136</v>
      </c>
      <c r="H165" s="139">
        <v>2</v>
      </c>
      <c r="I165" s="140"/>
      <c r="J165" s="141">
        <f t="shared" si="30"/>
        <v>0</v>
      </c>
      <c r="K165" s="146"/>
      <c r="L165" s="143"/>
      <c r="M165" s="144"/>
      <c r="N165" s="145" t="s">
        <v>44</v>
      </c>
      <c r="O165" s="25"/>
      <c r="P165" s="125">
        <f t="shared" si="31"/>
        <v>0</v>
      </c>
      <c r="Q165" s="125">
        <v>0</v>
      </c>
      <c r="R165" s="125">
        <f t="shared" si="32"/>
        <v>0</v>
      </c>
      <c r="S165" s="125">
        <v>0</v>
      </c>
      <c r="T165" s="126">
        <f t="shared" si="33"/>
        <v>0</v>
      </c>
      <c r="U165" s="5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7" t="s">
        <v>131</v>
      </c>
      <c r="AS165" s="25"/>
      <c r="AT165" s="127" t="s">
        <v>178</v>
      </c>
      <c r="AU165" s="127" t="s">
        <v>70</v>
      </c>
      <c r="AV165" s="25"/>
      <c r="AW165" s="25"/>
      <c r="AX165" s="25"/>
      <c r="AY165" s="83" t="s">
        <v>130</v>
      </c>
      <c r="AZ165" s="25"/>
      <c r="BA165" s="25"/>
      <c r="BB165" s="25"/>
      <c r="BC165" s="25"/>
      <c r="BD165" s="25"/>
      <c r="BE165" s="128">
        <f t="shared" si="34"/>
        <v>0</v>
      </c>
      <c r="BF165" s="128">
        <f t="shared" si="35"/>
        <v>0</v>
      </c>
      <c r="BG165" s="128">
        <f t="shared" si="36"/>
        <v>0</v>
      </c>
      <c r="BH165" s="128">
        <f t="shared" si="37"/>
        <v>0</v>
      </c>
      <c r="BI165" s="128">
        <f t="shared" si="38"/>
        <v>0</v>
      </c>
      <c r="BJ165" s="83" t="s">
        <v>68</v>
      </c>
      <c r="BK165" s="128">
        <f t="shared" si="39"/>
        <v>0</v>
      </c>
      <c r="BL165" s="83" t="s">
        <v>154</v>
      </c>
      <c r="BM165" s="127" t="s">
        <v>364</v>
      </c>
      <c r="BN165" s="26"/>
    </row>
    <row r="166" spans="1:66" ht="26.85" customHeight="1">
      <c r="A166" s="27"/>
      <c r="B166" s="56"/>
      <c r="C166" s="136" t="s">
        <v>365</v>
      </c>
      <c r="D166" s="136" t="s">
        <v>178</v>
      </c>
      <c r="E166" s="137" t="s">
        <v>366</v>
      </c>
      <c r="F166" s="137" t="s">
        <v>367</v>
      </c>
      <c r="G166" s="138" t="s">
        <v>136</v>
      </c>
      <c r="H166" s="139">
        <v>1</v>
      </c>
      <c r="I166" s="140"/>
      <c r="J166" s="141">
        <f t="shared" si="30"/>
        <v>0</v>
      </c>
      <c r="K166" s="146"/>
      <c r="L166" s="143"/>
      <c r="M166" s="144"/>
      <c r="N166" s="145" t="s">
        <v>44</v>
      </c>
      <c r="O166" s="25"/>
      <c r="P166" s="125">
        <f t="shared" si="31"/>
        <v>0</v>
      </c>
      <c r="Q166" s="125">
        <v>0</v>
      </c>
      <c r="R166" s="125">
        <f t="shared" si="32"/>
        <v>0</v>
      </c>
      <c r="S166" s="125">
        <v>0</v>
      </c>
      <c r="T166" s="126">
        <f t="shared" si="33"/>
        <v>0</v>
      </c>
      <c r="U166" s="5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7" t="s">
        <v>131</v>
      </c>
      <c r="AS166" s="25"/>
      <c r="AT166" s="127" t="s">
        <v>178</v>
      </c>
      <c r="AU166" s="127" t="s">
        <v>70</v>
      </c>
      <c r="AV166" s="25"/>
      <c r="AW166" s="25"/>
      <c r="AX166" s="25"/>
      <c r="AY166" s="83" t="s">
        <v>130</v>
      </c>
      <c r="AZ166" s="25"/>
      <c r="BA166" s="25"/>
      <c r="BB166" s="25"/>
      <c r="BC166" s="25"/>
      <c r="BD166" s="25"/>
      <c r="BE166" s="128">
        <f t="shared" si="34"/>
        <v>0</v>
      </c>
      <c r="BF166" s="128">
        <f t="shared" si="35"/>
        <v>0</v>
      </c>
      <c r="BG166" s="128">
        <f t="shared" si="36"/>
        <v>0</v>
      </c>
      <c r="BH166" s="128">
        <f t="shared" si="37"/>
        <v>0</v>
      </c>
      <c r="BI166" s="128">
        <f t="shared" si="38"/>
        <v>0</v>
      </c>
      <c r="BJ166" s="83" t="s">
        <v>68</v>
      </c>
      <c r="BK166" s="128">
        <f t="shared" si="39"/>
        <v>0</v>
      </c>
      <c r="BL166" s="83" t="s">
        <v>154</v>
      </c>
      <c r="BM166" s="127" t="s">
        <v>368</v>
      </c>
      <c r="BN166" s="26"/>
    </row>
    <row r="167" spans="1:66" ht="26.85" customHeight="1">
      <c r="A167" s="27"/>
      <c r="B167" s="56"/>
      <c r="C167" s="136" t="s">
        <v>369</v>
      </c>
      <c r="D167" s="136" t="s">
        <v>178</v>
      </c>
      <c r="E167" s="137" t="s">
        <v>370</v>
      </c>
      <c r="F167" s="137" t="s">
        <v>371</v>
      </c>
      <c r="G167" s="138" t="s">
        <v>136</v>
      </c>
      <c r="H167" s="139">
        <v>1</v>
      </c>
      <c r="I167" s="140"/>
      <c r="J167" s="141">
        <f t="shared" si="30"/>
        <v>0</v>
      </c>
      <c r="K167" s="146"/>
      <c r="L167" s="143"/>
      <c r="M167" s="144"/>
      <c r="N167" s="145" t="s">
        <v>44</v>
      </c>
      <c r="O167" s="25"/>
      <c r="P167" s="125">
        <f t="shared" si="31"/>
        <v>0</v>
      </c>
      <c r="Q167" s="125">
        <v>0</v>
      </c>
      <c r="R167" s="125">
        <f t="shared" si="32"/>
        <v>0</v>
      </c>
      <c r="S167" s="125">
        <v>0</v>
      </c>
      <c r="T167" s="126">
        <f t="shared" si="33"/>
        <v>0</v>
      </c>
      <c r="U167" s="5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7" t="s">
        <v>131</v>
      </c>
      <c r="AS167" s="25"/>
      <c r="AT167" s="127" t="s">
        <v>178</v>
      </c>
      <c r="AU167" s="127" t="s">
        <v>70</v>
      </c>
      <c r="AV167" s="25"/>
      <c r="AW167" s="25"/>
      <c r="AX167" s="25"/>
      <c r="AY167" s="83" t="s">
        <v>130</v>
      </c>
      <c r="AZ167" s="25"/>
      <c r="BA167" s="25"/>
      <c r="BB167" s="25"/>
      <c r="BC167" s="25"/>
      <c r="BD167" s="25"/>
      <c r="BE167" s="128">
        <f t="shared" si="34"/>
        <v>0</v>
      </c>
      <c r="BF167" s="128">
        <f t="shared" si="35"/>
        <v>0</v>
      </c>
      <c r="BG167" s="128">
        <f t="shared" si="36"/>
        <v>0</v>
      </c>
      <c r="BH167" s="128">
        <f t="shared" si="37"/>
        <v>0</v>
      </c>
      <c r="BI167" s="128">
        <f t="shared" si="38"/>
        <v>0</v>
      </c>
      <c r="BJ167" s="83" t="s">
        <v>68</v>
      </c>
      <c r="BK167" s="128">
        <f t="shared" si="39"/>
        <v>0</v>
      </c>
      <c r="BL167" s="83" t="s">
        <v>154</v>
      </c>
      <c r="BM167" s="127" t="s">
        <v>372</v>
      </c>
      <c r="BN167" s="26"/>
    </row>
    <row r="168" spans="1:66" ht="26.85" customHeight="1">
      <c r="A168" s="27"/>
      <c r="B168" s="56"/>
      <c r="C168" s="116" t="s">
        <v>373</v>
      </c>
      <c r="D168" s="116" t="s">
        <v>133</v>
      </c>
      <c r="E168" s="117" t="s">
        <v>374</v>
      </c>
      <c r="F168" s="117" t="s">
        <v>375</v>
      </c>
      <c r="G168" s="118" t="s">
        <v>359</v>
      </c>
      <c r="H168" s="119">
        <v>8</v>
      </c>
      <c r="I168" s="120"/>
      <c r="J168" s="121">
        <f t="shared" si="30"/>
        <v>0</v>
      </c>
      <c r="K168" s="122" t="s">
        <v>137</v>
      </c>
      <c r="L168" s="56"/>
      <c r="M168" s="123"/>
      <c r="N168" s="124" t="s">
        <v>44</v>
      </c>
      <c r="O168" s="25"/>
      <c r="P168" s="125">
        <f t="shared" si="31"/>
        <v>0</v>
      </c>
      <c r="Q168" s="125">
        <v>0</v>
      </c>
      <c r="R168" s="125">
        <f t="shared" si="32"/>
        <v>0</v>
      </c>
      <c r="S168" s="125">
        <v>0</v>
      </c>
      <c r="T168" s="126">
        <f t="shared" si="33"/>
        <v>0</v>
      </c>
      <c r="U168" s="5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7" t="s">
        <v>376</v>
      </c>
      <c r="AS168" s="25"/>
      <c r="AT168" s="127" t="s">
        <v>133</v>
      </c>
      <c r="AU168" s="127" t="s">
        <v>70</v>
      </c>
      <c r="AV168" s="25"/>
      <c r="AW168" s="25"/>
      <c r="AX168" s="25"/>
      <c r="AY168" s="83" t="s">
        <v>130</v>
      </c>
      <c r="AZ168" s="25"/>
      <c r="BA168" s="25"/>
      <c r="BB168" s="25"/>
      <c r="BC168" s="25"/>
      <c r="BD168" s="25"/>
      <c r="BE168" s="128">
        <f t="shared" si="34"/>
        <v>0</v>
      </c>
      <c r="BF168" s="128">
        <f t="shared" si="35"/>
        <v>0</v>
      </c>
      <c r="BG168" s="128">
        <f t="shared" si="36"/>
        <v>0</v>
      </c>
      <c r="BH168" s="128">
        <f t="shared" si="37"/>
        <v>0</v>
      </c>
      <c r="BI168" s="128">
        <f t="shared" si="38"/>
        <v>0</v>
      </c>
      <c r="BJ168" s="83" t="s">
        <v>68</v>
      </c>
      <c r="BK168" s="128">
        <f t="shared" si="39"/>
        <v>0</v>
      </c>
      <c r="BL168" s="83" t="s">
        <v>376</v>
      </c>
      <c r="BM168" s="127" t="s">
        <v>377</v>
      </c>
      <c r="BN168" s="26"/>
    </row>
    <row r="169" spans="1:66" ht="26.85" customHeight="1">
      <c r="A169" s="27"/>
      <c r="B169" s="56"/>
      <c r="C169" s="136" t="s">
        <v>378</v>
      </c>
      <c r="D169" s="136" t="s">
        <v>178</v>
      </c>
      <c r="E169" s="137" t="s">
        <v>379</v>
      </c>
      <c r="F169" s="137" t="s">
        <v>380</v>
      </c>
      <c r="G169" s="138" t="s">
        <v>136</v>
      </c>
      <c r="H169" s="139">
        <v>95</v>
      </c>
      <c r="I169" s="140"/>
      <c r="J169" s="141">
        <f t="shared" si="30"/>
        <v>0</v>
      </c>
      <c r="K169" s="146"/>
      <c r="L169" s="143"/>
      <c r="M169" s="144"/>
      <c r="N169" s="145" t="s">
        <v>44</v>
      </c>
      <c r="O169" s="25"/>
      <c r="P169" s="125">
        <f t="shared" si="31"/>
        <v>0</v>
      </c>
      <c r="Q169" s="125">
        <v>0</v>
      </c>
      <c r="R169" s="125">
        <f t="shared" si="32"/>
        <v>0</v>
      </c>
      <c r="S169" s="125">
        <v>0</v>
      </c>
      <c r="T169" s="126">
        <f t="shared" si="33"/>
        <v>0</v>
      </c>
      <c r="U169" s="5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7" t="s">
        <v>381</v>
      </c>
      <c r="AS169" s="25"/>
      <c r="AT169" s="127" t="s">
        <v>178</v>
      </c>
      <c r="AU169" s="127" t="s">
        <v>70</v>
      </c>
      <c r="AV169" s="25"/>
      <c r="AW169" s="25"/>
      <c r="AX169" s="25"/>
      <c r="AY169" s="83" t="s">
        <v>130</v>
      </c>
      <c r="AZ169" s="25"/>
      <c r="BA169" s="25"/>
      <c r="BB169" s="25"/>
      <c r="BC169" s="25"/>
      <c r="BD169" s="25"/>
      <c r="BE169" s="128">
        <f t="shared" si="34"/>
        <v>0</v>
      </c>
      <c r="BF169" s="128">
        <f t="shared" si="35"/>
        <v>0</v>
      </c>
      <c r="BG169" s="128">
        <f t="shared" si="36"/>
        <v>0</v>
      </c>
      <c r="BH169" s="128">
        <f t="shared" si="37"/>
        <v>0</v>
      </c>
      <c r="BI169" s="128">
        <f t="shared" si="38"/>
        <v>0</v>
      </c>
      <c r="BJ169" s="83" t="s">
        <v>68</v>
      </c>
      <c r="BK169" s="128">
        <f t="shared" si="39"/>
        <v>0</v>
      </c>
      <c r="BL169" s="83" t="s">
        <v>138</v>
      </c>
      <c r="BM169" s="127" t="s">
        <v>382</v>
      </c>
      <c r="BN169" s="26"/>
    </row>
    <row r="170" spans="1:66" ht="26.85" customHeight="1">
      <c r="A170" s="27"/>
      <c r="B170" s="21"/>
      <c r="C170" s="97"/>
      <c r="D170" s="150" t="s">
        <v>59</v>
      </c>
      <c r="E170" s="96" t="s">
        <v>383</v>
      </c>
      <c r="F170" s="96" t="s">
        <v>384</v>
      </c>
      <c r="G170" s="97"/>
      <c r="H170" s="97"/>
      <c r="I170" s="97"/>
      <c r="J170" s="151">
        <f>BK170</f>
        <v>0</v>
      </c>
      <c r="K170" s="149"/>
      <c r="L170" s="56"/>
      <c r="M170" s="57"/>
      <c r="N170" s="25"/>
      <c r="O170" s="25"/>
      <c r="P170" s="109">
        <f>SUM(P171:P175)</f>
        <v>0</v>
      </c>
      <c r="Q170" s="25"/>
      <c r="R170" s="109">
        <f>SUM(R171:R175)</f>
        <v>0</v>
      </c>
      <c r="S170" s="25"/>
      <c r="T170" s="110">
        <f>SUM(T171:T175)</f>
        <v>0</v>
      </c>
      <c r="U170" s="5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83" t="s">
        <v>68</v>
      </c>
      <c r="AS170" s="25"/>
      <c r="AT170" s="111" t="s">
        <v>59</v>
      </c>
      <c r="AU170" s="111" t="s">
        <v>68</v>
      </c>
      <c r="AV170" s="25"/>
      <c r="AW170" s="25"/>
      <c r="AX170" s="25"/>
      <c r="AY170" s="83" t="s">
        <v>130</v>
      </c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112">
        <f>SUM(BK171:BK175)</f>
        <v>0</v>
      </c>
      <c r="BL170" s="25"/>
      <c r="BM170" s="25"/>
      <c r="BN170" s="26"/>
    </row>
    <row r="171" spans="1:66" ht="26.85" customHeight="1">
      <c r="A171" s="27"/>
      <c r="B171" s="56"/>
      <c r="C171" s="116" t="s">
        <v>385</v>
      </c>
      <c r="D171" s="116" t="s">
        <v>133</v>
      </c>
      <c r="E171" s="117" t="s">
        <v>386</v>
      </c>
      <c r="F171" s="117" t="s">
        <v>387</v>
      </c>
      <c r="G171" s="118" t="s">
        <v>388</v>
      </c>
      <c r="H171" s="119">
        <v>0.931</v>
      </c>
      <c r="I171" s="120"/>
      <c r="J171" s="121">
        <f>ROUND(I171*H171,2)</f>
        <v>0</v>
      </c>
      <c r="K171" s="122" t="s">
        <v>137</v>
      </c>
      <c r="L171" s="56"/>
      <c r="M171" s="123"/>
      <c r="N171" s="124" t="s">
        <v>44</v>
      </c>
      <c r="O171" s="25"/>
      <c r="P171" s="125">
        <f>O171*H171</f>
        <v>0</v>
      </c>
      <c r="Q171" s="125">
        <v>0</v>
      </c>
      <c r="R171" s="125">
        <f>Q171*H171</f>
        <v>0</v>
      </c>
      <c r="S171" s="125">
        <v>0</v>
      </c>
      <c r="T171" s="126">
        <f>S171*H171</f>
        <v>0</v>
      </c>
      <c r="U171" s="5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7" t="s">
        <v>154</v>
      </c>
      <c r="AS171" s="25"/>
      <c r="AT171" s="127" t="s">
        <v>133</v>
      </c>
      <c r="AU171" s="127" t="s">
        <v>70</v>
      </c>
      <c r="AV171" s="25"/>
      <c r="AW171" s="25"/>
      <c r="AX171" s="25"/>
      <c r="AY171" s="83" t="s">
        <v>130</v>
      </c>
      <c r="AZ171" s="25"/>
      <c r="BA171" s="25"/>
      <c r="BB171" s="25"/>
      <c r="BC171" s="25"/>
      <c r="BD171" s="25"/>
      <c r="BE171" s="128">
        <f>IF(N171="základní",J171,0)</f>
        <v>0</v>
      </c>
      <c r="BF171" s="128">
        <f>IF(N171="snížená",J171,0)</f>
        <v>0</v>
      </c>
      <c r="BG171" s="128">
        <f>IF(N171="zákl. přenesená",J171,0)</f>
        <v>0</v>
      </c>
      <c r="BH171" s="128">
        <f>IF(N171="sníž. přenesená",J171,0)</f>
        <v>0</v>
      </c>
      <c r="BI171" s="128">
        <f>IF(N171="nulová",J171,0)</f>
        <v>0</v>
      </c>
      <c r="BJ171" s="83" t="s">
        <v>68</v>
      </c>
      <c r="BK171" s="128">
        <f>ROUND(I171*H171,2)</f>
        <v>0</v>
      </c>
      <c r="BL171" s="83" t="s">
        <v>154</v>
      </c>
      <c r="BM171" s="127" t="s">
        <v>389</v>
      </c>
      <c r="BN171" s="26"/>
    </row>
    <row r="172" spans="1:66" ht="26.85" customHeight="1">
      <c r="A172" s="27"/>
      <c r="B172" s="56"/>
      <c r="C172" s="116" t="s">
        <v>390</v>
      </c>
      <c r="D172" s="116" t="s">
        <v>133</v>
      </c>
      <c r="E172" s="117" t="s">
        <v>391</v>
      </c>
      <c r="F172" s="117" t="s">
        <v>392</v>
      </c>
      <c r="G172" s="118" t="s">
        <v>388</v>
      </c>
      <c r="H172" s="119">
        <v>9.31</v>
      </c>
      <c r="I172" s="120"/>
      <c r="J172" s="121">
        <f>ROUND(I172*H172,2)</f>
        <v>0</v>
      </c>
      <c r="K172" s="122" t="s">
        <v>137</v>
      </c>
      <c r="L172" s="56"/>
      <c r="M172" s="123"/>
      <c r="N172" s="124" t="s">
        <v>44</v>
      </c>
      <c r="O172" s="25"/>
      <c r="P172" s="125">
        <f>O172*H172</f>
        <v>0</v>
      </c>
      <c r="Q172" s="125">
        <v>0</v>
      </c>
      <c r="R172" s="125">
        <f>Q172*H172</f>
        <v>0</v>
      </c>
      <c r="S172" s="125">
        <v>0</v>
      </c>
      <c r="T172" s="126">
        <f>S172*H172</f>
        <v>0</v>
      </c>
      <c r="U172" s="5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7" t="s">
        <v>154</v>
      </c>
      <c r="AS172" s="25"/>
      <c r="AT172" s="127" t="s">
        <v>133</v>
      </c>
      <c r="AU172" s="127" t="s">
        <v>70</v>
      </c>
      <c r="AV172" s="25"/>
      <c r="AW172" s="25"/>
      <c r="AX172" s="25"/>
      <c r="AY172" s="83" t="s">
        <v>130</v>
      </c>
      <c r="AZ172" s="25"/>
      <c r="BA172" s="25"/>
      <c r="BB172" s="25"/>
      <c r="BC172" s="25"/>
      <c r="BD172" s="25"/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83" t="s">
        <v>68</v>
      </c>
      <c r="BK172" s="128">
        <f>ROUND(I172*H172,2)</f>
        <v>0</v>
      </c>
      <c r="BL172" s="83" t="s">
        <v>154</v>
      </c>
      <c r="BM172" s="127" t="s">
        <v>393</v>
      </c>
      <c r="BN172" s="26"/>
    </row>
    <row r="173" spans="1:66" ht="26.85" customHeight="1">
      <c r="A173" s="27"/>
      <c r="B173" s="21"/>
      <c r="C173" s="97"/>
      <c r="D173" s="147" t="s">
        <v>142</v>
      </c>
      <c r="E173" s="97"/>
      <c r="F173" s="152" t="s">
        <v>394</v>
      </c>
      <c r="G173" s="97"/>
      <c r="H173" s="153">
        <v>9.31</v>
      </c>
      <c r="I173" s="97"/>
      <c r="J173" s="97"/>
      <c r="K173" s="149"/>
      <c r="L173" s="56"/>
      <c r="M173" s="57"/>
      <c r="N173" s="25"/>
      <c r="O173" s="25"/>
      <c r="P173" s="25"/>
      <c r="Q173" s="25"/>
      <c r="R173" s="25"/>
      <c r="S173" s="25"/>
      <c r="T173" s="58"/>
      <c r="U173" s="5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25"/>
      <c r="AS173" s="25"/>
      <c r="AT173" s="83" t="s">
        <v>142</v>
      </c>
      <c r="AU173" s="83" t="s">
        <v>70</v>
      </c>
      <c r="AV173" s="52" t="s">
        <v>70</v>
      </c>
      <c r="AW173" s="52" t="s">
        <v>3</v>
      </c>
      <c r="AX173" s="52" t="s">
        <v>68</v>
      </c>
      <c r="AY173" s="83" t="s">
        <v>130</v>
      </c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6"/>
    </row>
    <row r="174" spans="1:66" ht="26.85" customHeight="1">
      <c r="A174" s="27"/>
      <c r="B174" s="56"/>
      <c r="C174" s="116" t="s">
        <v>395</v>
      </c>
      <c r="D174" s="116" t="s">
        <v>133</v>
      </c>
      <c r="E174" s="117" t="s">
        <v>396</v>
      </c>
      <c r="F174" s="117" t="s">
        <v>397</v>
      </c>
      <c r="G174" s="118" t="s">
        <v>388</v>
      </c>
      <c r="H174" s="119">
        <v>0.931</v>
      </c>
      <c r="I174" s="120"/>
      <c r="J174" s="121">
        <f>ROUND(I174*H174,2)</f>
        <v>0</v>
      </c>
      <c r="K174" s="122" t="s">
        <v>137</v>
      </c>
      <c r="L174" s="56"/>
      <c r="M174" s="123"/>
      <c r="N174" s="124" t="s">
        <v>44</v>
      </c>
      <c r="O174" s="25"/>
      <c r="P174" s="125">
        <f>O174*H174</f>
        <v>0</v>
      </c>
      <c r="Q174" s="125">
        <v>0</v>
      </c>
      <c r="R174" s="125">
        <f>Q174*H174</f>
        <v>0</v>
      </c>
      <c r="S174" s="125">
        <v>0</v>
      </c>
      <c r="T174" s="126">
        <f>S174*H174</f>
        <v>0</v>
      </c>
      <c r="U174" s="57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7" t="s">
        <v>154</v>
      </c>
      <c r="AS174" s="25"/>
      <c r="AT174" s="127" t="s">
        <v>133</v>
      </c>
      <c r="AU174" s="127" t="s">
        <v>70</v>
      </c>
      <c r="AV174" s="25"/>
      <c r="AW174" s="25"/>
      <c r="AX174" s="25"/>
      <c r="AY174" s="83" t="s">
        <v>130</v>
      </c>
      <c r="AZ174" s="25"/>
      <c r="BA174" s="25"/>
      <c r="BB174" s="25"/>
      <c r="BC174" s="25"/>
      <c r="BD174" s="25"/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83" t="s">
        <v>68</v>
      </c>
      <c r="BK174" s="128">
        <f>ROUND(I174*H174,2)</f>
        <v>0</v>
      </c>
      <c r="BL174" s="83" t="s">
        <v>154</v>
      </c>
      <c r="BM174" s="127" t="s">
        <v>398</v>
      </c>
      <c r="BN174" s="26"/>
    </row>
    <row r="175" spans="1:66" ht="26.85" customHeight="1">
      <c r="A175" s="27"/>
      <c r="B175" s="56"/>
      <c r="C175" s="116" t="s">
        <v>399</v>
      </c>
      <c r="D175" s="116" t="s">
        <v>133</v>
      </c>
      <c r="E175" s="117" t="s">
        <v>400</v>
      </c>
      <c r="F175" s="117" t="s">
        <v>401</v>
      </c>
      <c r="G175" s="118" t="s">
        <v>388</v>
      </c>
      <c r="H175" s="119">
        <v>0.931</v>
      </c>
      <c r="I175" s="120"/>
      <c r="J175" s="121">
        <f>ROUND(I175*H175,2)</f>
        <v>0</v>
      </c>
      <c r="K175" s="135"/>
      <c r="L175" s="56"/>
      <c r="M175" s="123"/>
      <c r="N175" s="124" t="s">
        <v>44</v>
      </c>
      <c r="O175" s="25"/>
      <c r="P175" s="125">
        <f>O175*H175</f>
        <v>0</v>
      </c>
      <c r="Q175" s="125">
        <v>0</v>
      </c>
      <c r="R175" s="125">
        <f>Q175*H175</f>
        <v>0</v>
      </c>
      <c r="S175" s="125">
        <v>0</v>
      </c>
      <c r="T175" s="126">
        <f>S175*H175</f>
        <v>0</v>
      </c>
      <c r="U175" s="57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7" t="s">
        <v>154</v>
      </c>
      <c r="AS175" s="25"/>
      <c r="AT175" s="127" t="s">
        <v>133</v>
      </c>
      <c r="AU175" s="127" t="s">
        <v>70</v>
      </c>
      <c r="AV175" s="25"/>
      <c r="AW175" s="25"/>
      <c r="AX175" s="25"/>
      <c r="AY175" s="83" t="s">
        <v>130</v>
      </c>
      <c r="AZ175" s="25"/>
      <c r="BA175" s="25"/>
      <c r="BB175" s="25"/>
      <c r="BC175" s="25"/>
      <c r="BD175" s="25"/>
      <c r="BE175" s="128">
        <f>IF(N175="základní",J175,0)</f>
        <v>0</v>
      </c>
      <c r="BF175" s="128">
        <f>IF(N175="snížená",J175,0)</f>
        <v>0</v>
      </c>
      <c r="BG175" s="128">
        <f>IF(N175="zákl. přenesená",J175,0)</f>
        <v>0</v>
      </c>
      <c r="BH175" s="128">
        <f>IF(N175="sníž. přenesená",J175,0)</f>
        <v>0</v>
      </c>
      <c r="BI175" s="128">
        <f>IF(N175="nulová",J175,0)</f>
        <v>0</v>
      </c>
      <c r="BJ175" s="83" t="s">
        <v>68</v>
      </c>
      <c r="BK175" s="128">
        <f>ROUND(I175*H175,2)</f>
        <v>0</v>
      </c>
      <c r="BL175" s="83" t="s">
        <v>154</v>
      </c>
      <c r="BM175" s="127" t="s">
        <v>402</v>
      </c>
      <c r="BN175" s="26"/>
    </row>
    <row r="176" spans="1:66" ht="26.85" customHeight="1">
      <c r="A176" s="27"/>
      <c r="B176" s="21"/>
      <c r="C176" s="97"/>
      <c r="D176" s="150" t="s">
        <v>59</v>
      </c>
      <c r="E176" s="96" t="s">
        <v>403</v>
      </c>
      <c r="F176" s="96" t="s">
        <v>404</v>
      </c>
      <c r="G176" s="97"/>
      <c r="H176" s="97"/>
      <c r="I176" s="97"/>
      <c r="J176" s="151">
        <f>BK176</f>
        <v>0</v>
      </c>
      <c r="K176" s="149"/>
      <c r="L176" s="56"/>
      <c r="M176" s="57"/>
      <c r="N176" s="25"/>
      <c r="O176" s="25"/>
      <c r="P176" s="109">
        <f>P177</f>
        <v>0</v>
      </c>
      <c r="Q176" s="25"/>
      <c r="R176" s="109">
        <f>R177</f>
        <v>0</v>
      </c>
      <c r="S176" s="25"/>
      <c r="T176" s="110">
        <f>T177</f>
        <v>0</v>
      </c>
      <c r="U176" s="57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83" t="s">
        <v>68</v>
      </c>
      <c r="AS176" s="25"/>
      <c r="AT176" s="111" t="s">
        <v>59</v>
      </c>
      <c r="AU176" s="111" t="s">
        <v>68</v>
      </c>
      <c r="AV176" s="25"/>
      <c r="AW176" s="25"/>
      <c r="AX176" s="25"/>
      <c r="AY176" s="83" t="s">
        <v>130</v>
      </c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112">
        <f>BK177</f>
        <v>0</v>
      </c>
      <c r="BL176" s="25"/>
      <c r="BM176" s="25"/>
      <c r="BN176" s="26"/>
    </row>
    <row r="177" spans="1:66" ht="26.85" customHeight="1">
      <c r="A177" s="27"/>
      <c r="B177" s="56"/>
      <c r="C177" s="116" t="s">
        <v>405</v>
      </c>
      <c r="D177" s="116" t="s">
        <v>133</v>
      </c>
      <c r="E177" s="117" t="s">
        <v>406</v>
      </c>
      <c r="F177" s="117" t="s">
        <v>407</v>
      </c>
      <c r="G177" s="118" t="s">
        <v>388</v>
      </c>
      <c r="H177" s="119">
        <v>1.6</v>
      </c>
      <c r="I177" s="120"/>
      <c r="J177" s="121">
        <f>ROUND(I177*H177,2)</f>
        <v>0</v>
      </c>
      <c r="K177" s="122" t="s">
        <v>408</v>
      </c>
      <c r="L177" s="56"/>
      <c r="M177" s="123"/>
      <c r="N177" s="124" t="s">
        <v>44</v>
      </c>
      <c r="O177" s="25"/>
      <c r="P177" s="125">
        <f>O177*H177</f>
        <v>0</v>
      </c>
      <c r="Q177" s="125">
        <v>0</v>
      </c>
      <c r="R177" s="125">
        <f>Q177*H177</f>
        <v>0</v>
      </c>
      <c r="S177" s="125">
        <v>0</v>
      </c>
      <c r="T177" s="126">
        <f>S177*H177</f>
        <v>0</v>
      </c>
      <c r="U177" s="57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7" t="s">
        <v>154</v>
      </c>
      <c r="AS177" s="25"/>
      <c r="AT177" s="127" t="s">
        <v>133</v>
      </c>
      <c r="AU177" s="127" t="s">
        <v>70</v>
      </c>
      <c r="AV177" s="25"/>
      <c r="AW177" s="25"/>
      <c r="AX177" s="25"/>
      <c r="AY177" s="83" t="s">
        <v>130</v>
      </c>
      <c r="AZ177" s="25"/>
      <c r="BA177" s="25"/>
      <c r="BB177" s="25"/>
      <c r="BC177" s="25"/>
      <c r="BD177" s="25"/>
      <c r="BE177" s="128">
        <f>IF(N177="základní",J177,0)</f>
        <v>0</v>
      </c>
      <c r="BF177" s="128">
        <f>IF(N177="snížená",J177,0)</f>
        <v>0</v>
      </c>
      <c r="BG177" s="128">
        <f>IF(N177="zákl. přenesená",J177,0)</f>
        <v>0</v>
      </c>
      <c r="BH177" s="128">
        <f>IF(N177="sníž. přenesená",J177,0)</f>
        <v>0</v>
      </c>
      <c r="BI177" s="128">
        <f>IF(N177="nulová",J177,0)</f>
        <v>0</v>
      </c>
      <c r="BJ177" s="83" t="s">
        <v>68</v>
      </c>
      <c r="BK177" s="128">
        <f>ROUND(I177*H177,2)</f>
        <v>0</v>
      </c>
      <c r="BL177" s="83" t="s">
        <v>154</v>
      </c>
      <c r="BM177" s="127" t="s">
        <v>409</v>
      </c>
      <c r="BN177" s="26"/>
    </row>
    <row r="178" spans="1:66" ht="26.85" customHeight="1">
      <c r="A178" s="27"/>
      <c r="B178" s="21"/>
      <c r="C178" s="39"/>
      <c r="D178" s="154" t="s">
        <v>59</v>
      </c>
      <c r="E178" s="155" t="s">
        <v>410</v>
      </c>
      <c r="F178" s="155" t="s">
        <v>411</v>
      </c>
      <c r="G178" s="39"/>
      <c r="H178" s="39"/>
      <c r="I178" s="39"/>
      <c r="J178" s="156">
        <f>BK178</f>
        <v>0</v>
      </c>
      <c r="K178" s="64"/>
      <c r="L178" s="56"/>
      <c r="M178" s="57"/>
      <c r="N178" s="25"/>
      <c r="O178" s="25"/>
      <c r="P178" s="109">
        <f>P179+P189</f>
        <v>0</v>
      </c>
      <c r="Q178" s="25"/>
      <c r="R178" s="109">
        <f>R179+R189</f>
        <v>0.05108351999999999</v>
      </c>
      <c r="S178" s="25"/>
      <c r="T178" s="110">
        <f>T179+T189</f>
        <v>0.93057</v>
      </c>
      <c r="U178" s="5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83" t="s">
        <v>70</v>
      </c>
      <c r="AS178" s="25"/>
      <c r="AT178" s="111" t="s">
        <v>59</v>
      </c>
      <c r="AU178" s="111" t="s">
        <v>60</v>
      </c>
      <c r="AV178" s="25"/>
      <c r="AW178" s="25"/>
      <c r="AX178" s="25"/>
      <c r="AY178" s="83" t="s">
        <v>130</v>
      </c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112">
        <f>BK179+BK189</f>
        <v>0</v>
      </c>
      <c r="BL178" s="25"/>
      <c r="BM178" s="25"/>
      <c r="BN178" s="26"/>
    </row>
    <row r="179" spans="1:66" ht="26.85" customHeight="1">
      <c r="A179" s="27"/>
      <c r="B179" s="21"/>
      <c r="C179" s="38"/>
      <c r="D179" s="113" t="s">
        <v>59</v>
      </c>
      <c r="E179" s="114" t="s">
        <v>412</v>
      </c>
      <c r="F179" s="114" t="s">
        <v>413</v>
      </c>
      <c r="G179" s="38"/>
      <c r="H179" s="38"/>
      <c r="I179" s="38"/>
      <c r="J179" s="115">
        <f>BK179</f>
        <v>0</v>
      </c>
      <c r="K179" s="59"/>
      <c r="L179" s="56"/>
      <c r="M179" s="57"/>
      <c r="N179" s="25"/>
      <c r="O179" s="25"/>
      <c r="P179" s="109">
        <f>SUM(P180:P188)</f>
        <v>0</v>
      </c>
      <c r="Q179" s="25"/>
      <c r="R179" s="109">
        <f>SUM(R180:R188)</f>
        <v>0</v>
      </c>
      <c r="S179" s="25"/>
      <c r="T179" s="110">
        <f>SUM(T180:T188)</f>
        <v>0.93057</v>
      </c>
      <c r="U179" s="5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83" t="s">
        <v>70</v>
      </c>
      <c r="AS179" s="25"/>
      <c r="AT179" s="111" t="s">
        <v>59</v>
      </c>
      <c r="AU179" s="111" t="s">
        <v>68</v>
      </c>
      <c r="AV179" s="25"/>
      <c r="AW179" s="25"/>
      <c r="AX179" s="25"/>
      <c r="AY179" s="83" t="s">
        <v>130</v>
      </c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112">
        <f>SUM(BK180:BK188)</f>
        <v>0</v>
      </c>
      <c r="BL179" s="25"/>
      <c r="BM179" s="25"/>
      <c r="BN179" s="26"/>
    </row>
    <row r="180" spans="1:66" ht="26.85" customHeight="1">
      <c r="A180" s="27"/>
      <c r="B180" s="56"/>
      <c r="C180" s="116" t="s">
        <v>414</v>
      </c>
      <c r="D180" s="116" t="s">
        <v>133</v>
      </c>
      <c r="E180" s="117" t="s">
        <v>415</v>
      </c>
      <c r="F180" s="117" t="s">
        <v>416</v>
      </c>
      <c r="G180" s="118" t="s">
        <v>181</v>
      </c>
      <c r="H180" s="119">
        <v>646</v>
      </c>
      <c r="I180" s="120"/>
      <c r="J180" s="121">
        <f>ROUND(I180*H180,2)</f>
        <v>0</v>
      </c>
      <c r="K180" s="122" t="s">
        <v>137</v>
      </c>
      <c r="L180" s="56"/>
      <c r="M180" s="123"/>
      <c r="N180" s="124" t="s">
        <v>44</v>
      </c>
      <c r="O180" s="25"/>
      <c r="P180" s="125">
        <f>O180*H180</f>
        <v>0</v>
      </c>
      <c r="Q180" s="125">
        <v>0</v>
      </c>
      <c r="R180" s="125">
        <f>Q180*H180</f>
        <v>0</v>
      </c>
      <c r="S180" s="125">
        <v>0.0013</v>
      </c>
      <c r="T180" s="126">
        <f>S180*H180</f>
        <v>0.8398</v>
      </c>
      <c r="U180" s="57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7" t="s">
        <v>172</v>
      </c>
      <c r="AS180" s="25"/>
      <c r="AT180" s="127" t="s">
        <v>133</v>
      </c>
      <c r="AU180" s="127" t="s">
        <v>70</v>
      </c>
      <c r="AV180" s="25"/>
      <c r="AW180" s="25"/>
      <c r="AX180" s="25"/>
      <c r="AY180" s="83" t="s">
        <v>130</v>
      </c>
      <c r="AZ180" s="25"/>
      <c r="BA180" s="25"/>
      <c r="BB180" s="25"/>
      <c r="BC180" s="25"/>
      <c r="BD180" s="25"/>
      <c r="BE180" s="128">
        <f>IF(N180="základní",J180,0)</f>
        <v>0</v>
      </c>
      <c r="BF180" s="128">
        <f>IF(N180="snížená",J180,0)</f>
        <v>0</v>
      </c>
      <c r="BG180" s="128">
        <f>IF(N180="zákl. přenesená",J180,0)</f>
        <v>0</v>
      </c>
      <c r="BH180" s="128">
        <f>IF(N180="sníž. přenesená",J180,0)</f>
        <v>0</v>
      </c>
      <c r="BI180" s="128">
        <f>IF(N180="nulová",J180,0)</f>
        <v>0</v>
      </c>
      <c r="BJ180" s="83" t="s">
        <v>68</v>
      </c>
      <c r="BK180" s="128">
        <f>ROUND(I180*H180,2)</f>
        <v>0</v>
      </c>
      <c r="BL180" s="83" t="s">
        <v>172</v>
      </c>
      <c r="BM180" s="127" t="s">
        <v>417</v>
      </c>
      <c r="BN180" s="26"/>
    </row>
    <row r="181" spans="1:66" ht="26.85" customHeight="1">
      <c r="A181" s="27"/>
      <c r="B181" s="21"/>
      <c r="C181" s="39"/>
      <c r="D181" s="129" t="s">
        <v>140</v>
      </c>
      <c r="E181" s="39"/>
      <c r="F181" s="130" t="s">
        <v>418</v>
      </c>
      <c r="G181" s="39"/>
      <c r="H181" s="39"/>
      <c r="I181" s="39"/>
      <c r="J181" s="39"/>
      <c r="K181" s="64"/>
      <c r="L181" s="56"/>
      <c r="M181" s="57"/>
      <c r="N181" s="25"/>
      <c r="O181" s="25"/>
      <c r="P181" s="25"/>
      <c r="Q181" s="25"/>
      <c r="R181" s="25"/>
      <c r="S181" s="25"/>
      <c r="T181" s="58"/>
      <c r="U181" s="57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25"/>
      <c r="AS181" s="25"/>
      <c r="AT181" s="83" t="s">
        <v>140</v>
      </c>
      <c r="AU181" s="83" t="s">
        <v>70</v>
      </c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6"/>
    </row>
    <row r="182" spans="1:66" ht="26.85" customHeight="1">
      <c r="A182" s="27"/>
      <c r="B182" s="21"/>
      <c r="C182" s="38"/>
      <c r="D182" s="131" t="s">
        <v>142</v>
      </c>
      <c r="E182" s="132"/>
      <c r="F182" s="133" t="s">
        <v>419</v>
      </c>
      <c r="G182" s="38"/>
      <c r="H182" s="134">
        <v>646</v>
      </c>
      <c r="I182" s="38"/>
      <c r="J182" s="38"/>
      <c r="K182" s="59"/>
      <c r="L182" s="56"/>
      <c r="M182" s="57"/>
      <c r="N182" s="25"/>
      <c r="O182" s="25"/>
      <c r="P182" s="25"/>
      <c r="Q182" s="25"/>
      <c r="R182" s="25"/>
      <c r="S182" s="25"/>
      <c r="T182" s="58"/>
      <c r="U182" s="57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25"/>
      <c r="AS182" s="25"/>
      <c r="AT182" s="83" t="s">
        <v>142</v>
      </c>
      <c r="AU182" s="83" t="s">
        <v>70</v>
      </c>
      <c r="AV182" s="52" t="s">
        <v>70</v>
      </c>
      <c r="AW182" s="52" t="s">
        <v>34</v>
      </c>
      <c r="AX182" s="52" t="s">
        <v>68</v>
      </c>
      <c r="AY182" s="83" t="s">
        <v>130</v>
      </c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6"/>
    </row>
    <row r="183" spans="1:66" ht="26.85" customHeight="1">
      <c r="A183" s="27"/>
      <c r="B183" s="56"/>
      <c r="C183" s="116" t="s">
        <v>138</v>
      </c>
      <c r="D183" s="116" t="s">
        <v>133</v>
      </c>
      <c r="E183" s="117" t="s">
        <v>420</v>
      </c>
      <c r="F183" s="117" t="s">
        <v>421</v>
      </c>
      <c r="G183" s="118" t="s">
        <v>181</v>
      </c>
      <c r="H183" s="119">
        <v>19</v>
      </c>
      <c r="I183" s="120"/>
      <c r="J183" s="121">
        <f>ROUND(I183*H183,2)</f>
        <v>0</v>
      </c>
      <c r="K183" s="122" t="s">
        <v>137</v>
      </c>
      <c r="L183" s="56"/>
      <c r="M183" s="123"/>
      <c r="N183" s="124" t="s">
        <v>44</v>
      </c>
      <c r="O183" s="25"/>
      <c r="P183" s="125">
        <f>O183*H183</f>
        <v>0</v>
      </c>
      <c r="Q183" s="125">
        <v>0</v>
      </c>
      <c r="R183" s="125">
        <f>Q183*H183</f>
        <v>0</v>
      </c>
      <c r="S183" s="125">
        <v>0.00023</v>
      </c>
      <c r="T183" s="126">
        <f>S183*H183</f>
        <v>0.00437</v>
      </c>
      <c r="U183" s="57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7" t="s">
        <v>172</v>
      </c>
      <c r="AS183" s="25"/>
      <c r="AT183" s="127" t="s">
        <v>133</v>
      </c>
      <c r="AU183" s="127" t="s">
        <v>70</v>
      </c>
      <c r="AV183" s="25"/>
      <c r="AW183" s="25"/>
      <c r="AX183" s="25"/>
      <c r="AY183" s="83" t="s">
        <v>130</v>
      </c>
      <c r="AZ183" s="25"/>
      <c r="BA183" s="25"/>
      <c r="BB183" s="25"/>
      <c r="BC183" s="25"/>
      <c r="BD183" s="25"/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83" t="s">
        <v>68</v>
      </c>
      <c r="BK183" s="128">
        <f>ROUND(I183*H183,2)</f>
        <v>0</v>
      </c>
      <c r="BL183" s="83" t="s">
        <v>172</v>
      </c>
      <c r="BM183" s="127" t="s">
        <v>422</v>
      </c>
      <c r="BN183" s="26"/>
    </row>
    <row r="184" spans="1:66" ht="26.85" customHeight="1">
      <c r="A184" s="27"/>
      <c r="B184" s="21"/>
      <c r="C184" s="39"/>
      <c r="D184" s="129" t="s">
        <v>140</v>
      </c>
      <c r="E184" s="39"/>
      <c r="F184" s="130" t="s">
        <v>423</v>
      </c>
      <c r="G184" s="39"/>
      <c r="H184" s="39"/>
      <c r="I184" s="39"/>
      <c r="J184" s="39"/>
      <c r="K184" s="64"/>
      <c r="L184" s="56"/>
      <c r="M184" s="57"/>
      <c r="N184" s="25"/>
      <c r="O184" s="25"/>
      <c r="P184" s="25"/>
      <c r="Q184" s="25"/>
      <c r="R184" s="25"/>
      <c r="S184" s="25"/>
      <c r="T184" s="58"/>
      <c r="U184" s="57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25"/>
      <c r="AS184" s="25"/>
      <c r="AT184" s="83" t="s">
        <v>140</v>
      </c>
      <c r="AU184" s="83" t="s">
        <v>70</v>
      </c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6"/>
    </row>
    <row r="185" spans="1:66" ht="26.85" customHeight="1">
      <c r="A185" s="27"/>
      <c r="B185" s="21"/>
      <c r="C185" s="38"/>
      <c r="D185" s="131" t="s">
        <v>142</v>
      </c>
      <c r="E185" s="132"/>
      <c r="F185" s="133" t="s">
        <v>220</v>
      </c>
      <c r="G185" s="38"/>
      <c r="H185" s="134">
        <v>19</v>
      </c>
      <c r="I185" s="38"/>
      <c r="J185" s="38"/>
      <c r="K185" s="59"/>
      <c r="L185" s="56"/>
      <c r="M185" s="57"/>
      <c r="N185" s="25"/>
      <c r="O185" s="25"/>
      <c r="P185" s="25"/>
      <c r="Q185" s="25"/>
      <c r="R185" s="25"/>
      <c r="S185" s="25"/>
      <c r="T185" s="58"/>
      <c r="U185" s="57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25"/>
      <c r="AS185" s="25"/>
      <c r="AT185" s="83" t="s">
        <v>142</v>
      </c>
      <c r="AU185" s="83" t="s">
        <v>70</v>
      </c>
      <c r="AV185" s="52" t="s">
        <v>70</v>
      </c>
      <c r="AW185" s="52" t="s">
        <v>34</v>
      </c>
      <c r="AX185" s="52" t="s">
        <v>68</v>
      </c>
      <c r="AY185" s="83" t="s">
        <v>130</v>
      </c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6"/>
    </row>
    <row r="186" spans="1:66" ht="26.85" customHeight="1">
      <c r="A186" s="27"/>
      <c r="B186" s="56"/>
      <c r="C186" s="116" t="s">
        <v>424</v>
      </c>
      <c r="D186" s="116" t="s">
        <v>133</v>
      </c>
      <c r="E186" s="117" t="s">
        <v>425</v>
      </c>
      <c r="F186" s="117" t="s">
        <v>426</v>
      </c>
      <c r="G186" s="118" t="s">
        <v>181</v>
      </c>
      <c r="H186" s="119">
        <v>144</v>
      </c>
      <c r="I186" s="120"/>
      <c r="J186" s="121">
        <f>ROUND(I186*H186,2)</f>
        <v>0</v>
      </c>
      <c r="K186" s="122" t="s">
        <v>137</v>
      </c>
      <c r="L186" s="56"/>
      <c r="M186" s="123"/>
      <c r="N186" s="124" t="s">
        <v>44</v>
      </c>
      <c r="O186" s="25"/>
      <c r="P186" s="125">
        <f>O186*H186</f>
        <v>0</v>
      </c>
      <c r="Q186" s="125">
        <v>0</v>
      </c>
      <c r="R186" s="125">
        <f>Q186*H186</f>
        <v>0</v>
      </c>
      <c r="S186" s="125">
        <v>0.0006</v>
      </c>
      <c r="T186" s="126">
        <f>S186*H186</f>
        <v>0.08639999999999999</v>
      </c>
      <c r="U186" s="57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7" t="s">
        <v>172</v>
      </c>
      <c r="AS186" s="25"/>
      <c r="AT186" s="127" t="s">
        <v>133</v>
      </c>
      <c r="AU186" s="127" t="s">
        <v>70</v>
      </c>
      <c r="AV186" s="25"/>
      <c r="AW186" s="25"/>
      <c r="AX186" s="25"/>
      <c r="AY186" s="83" t="s">
        <v>130</v>
      </c>
      <c r="AZ186" s="25"/>
      <c r="BA186" s="25"/>
      <c r="BB186" s="25"/>
      <c r="BC186" s="25"/>
      <c r="BD186" s="25"/>
      <c r="BE186" s="128">
        <f>IF(N186="základní",J186,0)</f>
        <v>0</v>
      </c>
      <c r="BF186" s="128">
        <f>IF(N186="snížená",J186,0)</f>
        <v>0</v>
      </c>
      <c r="BG186" s="128">
        <f>IF(N186="zákl. přenesená",J186,0)</f>
        <v>0</v>
      </c>
      <c r="BH186" s="128">
        <f>IF(N186="sníž. přenesená",J186,0)</f>
        <v>0</v>
      </c>
      <c r="BI186" s="128">
        <f>IF(N186="nulová",J186,0)</f>
        <v>0</v>
      </c>
      <c r="BJ186" s="83" t="s">
        <v>68</v>
      </c>
      <c r="BK186" s="128">
        <f>ROUND(I186*H186,2)</f>
        <v>0</v>
      </c>
      <c r="BL186" s="83" t="s">
        <v>172</v>
      </c>
      <c r="BM186" s="127" t="s">
        <v>427</v>
      </c>
      <c r="BN186" s="26"/>
    </row>
    <row r="187" spans="1:66" ht="26.85" customHeight="1">
      <c r="A187" s="27"/>
      <c r="B187" s="21"/>
      <c r="C187" s="39"/>
      <c r="D187" s="129" t="s">
        <v>140</v>
      </c>
      <c r="E187" s="39"/>
      <c r="F187" s="130" t="s">
        <v>423</v>
      </c>
      <c r="G187" s="39"/>
      <c r="H187" s="39"/>
      <c r="I187" s="39"/>
      <c r="J187" s="39"/>
      <c r="K187" s="64"/>
      <c r="L187" s="56"/>
      <c r="M187" s="57"/>
      <c r="N187" s="25"/>
      <c r="O187" s="25"/>
      <c r="P187" s="25"/>
      <c r="Q187" s="25"/>
      <c r="R187" s="25"/>
      <c r="S187" s="25"/>
      <c r="T187" s="58"/>
      <c r="U187" s="57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25"/>
      <c r="AS187" s="25"/>
      <c r="AT187" s="83" t="s">
        <v>140</v>
      </c>
      <c r="AU187" s="83" t="s">
        <v>70</v>
      </c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6"/>
    </row>
    <row r="188" spans="1:66" ht="26.85" customHeight="1">
      <c r="A188" s="27"/>
      <c r="B188" s="21"/>
      <c r="C188" s="25"/>
      <c r="D188" s="157" t="s">
        <v>142</v>
      </c>
      <c r="E188" s="158"/>
      <c r="F188" s="159" t="s">
        <v>278</v>
      </c>
      <c r="G188" s="25"/>
      <c r="H188" s="160">
        <v>144</v>
      </c>
      <c r="I188" s="25"/>
      <c r="J188" s="25"/>
      <c r="K188" s="31"/>
      <c r="L188" s="56"/>
      <c r="M188" s="57"/>
      <c r="N188" s="25"/>
      <c r="O188" s="25"/>
      <c r="P188" s="25"/>
      <c r="Q188" s="25"/>
      <c r="R188" s="25"/>
      <c r="S188" s="25"/>
      <c r="T188" s="58"/>
      <c r="U188" s="57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25"/>
      <c r="AS188" s="25"/>
      <c r="AT188" s="83" t="s">
        <v>142</v>
      </c>
      <c r="AU188" s="83" t="s">
        <v>70</v>
      </c>
      <c r="AV188" s="52" t="s">
        <v>70</v>
      </c>
      <c r="AW188" s="52" t="s">
        <v>34</v>
      </c>
      <c r="AX188" s="52" t="s">
        <v>68</v>
      </c>
      <c r="AY188" s="83" t="s">
        <v>130</v>
      </c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6"/>
    </row>
    <row r="189" spans="1:66" ht="26.85" customHeight="1">
      <c r="A189" s="27"/>
      <c r="B189" s="21"/>
      <c r="C189" s="38"/>
      <c r="D189" s="113" t="s">
        <v>59</v>
      </c>
      <c r="E189" s="114" t="s">
        <v>428</v>
      </c>
      <c r="F189" s="114" t="s">
        <v>429</v>
      </c>
      <c r="G189" s="38"/>
      <c r="H189" s="38"/>
      <c r="I189" s="38"/>
      <c r="J189" s="115">
        <f>BK189</f>
        <v>0</v>
      </c>
      <c r="K189" s="59"/>
      <c r="L189" s="56"/>
      <c r="M189" s="57"/>
      <c r="N189" s="25"/>
      <c r="O189" s="25"/>
      <c r="P189" s="109">
        <f>SUM(P190:P192)</f>
        <v>0</v>
      </c>
      <c r="Q189" s="25"/>
      <c r="R189" s="109">
        <f>SUM(R190:R192)</f>
        <v>0.05108351999999999</v>
      </c>
      <c r="S189" s="25"/>
      <c r="T189" s="110">
        <f>SUM(T190:T192)</f>
        <v>0</v>
      </c>
      <c r="U189" s="57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83" t="s">
        <v>70</v>
      </c>
      <c r="AS189" s="25"/>
      <c r="AT189" s="111" t="s">
        <v>59</v>
      </c>
      <c r="AU189" s="111" t="s">
        <v>68</v>
      </c>
      <c r="AV189" s="25"/>
      <c r="AW189" s="25"/>
      <c r="AX189" s="25"/>
      <c r="AY189" s="83" t="s">
        <v>130</v>
      </c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112">
        <f>SUM(BK190:BK192)</f>
        <v>0</v>
      </c>
      <c r="BL189" s="25"/>
      <c r="BM189" s="25"/>
      <c r="BN189" s="26"/>
    </row>
    <row r="190" spans="1:66" ht="26.85" customHeight="1">
      <c r="A190" s="27"/>
      <c r="B190" s="56"/>
      <c r="C190" s="116" t="s">
        <v>430</v>
      </c>
      <c r="D190" s="116" t="s">
        <v>133</v>
      </c>
      <c r="E190" s="117" t="s">
        <v>431</v>
      </c>
      <c r="F190" s="117" t="s">
        <v>432</v>
      </c>
      <c r="G190" s="118" t="s">
        <v>433</v>
      </c>
      <c r="H190" s="119">
        <v>798.18</v>
      </c>
      <c r="I190" s="120"/>
      <c r="J190" s="121">
        <f>ROUND(I190*H190,2)</f>
        <v>0</v>
      </c>
      <c r="K190" s="135"/>
      <c r="L190" s="56"/>
      <c r="M190" s="123"/>
      <c r="N190" s="124" t="s">
        <v>44</v>
      </c>
      <c r="O190" s="25"/>
      <c r="P190" s="125">
        <f>O190*H190</f>
        <v>0</v>
      </c>
      <c r="Q190" s="125">
        <v>6.4E-05</v>
      </c>
      <c r="R190" s="125">
        <f>Q190*H190</f>
        <v>0.05108351999999999</v>
      </c>
      <c r="S190" s="125">
        <v>0</v>
      </c>
      <c r="T190" s="126">
        <f>S190*H190</f>
        <v>0</v>
      </c>
      <c r="U190" s="57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7" t="s">
        <v>172</v>
      </c>
      <c r="AS190" s="25"/>
      <c r="AT190" s="127" t="s">
        <v>133</v>
      </c>
      <c r="AU190" s="127" t="s">
        <v>70</v>
      </c>
      <c r="AV190" s="25"/>
      <c r="AW190" s="25"/>
      <c r="AX190" s="25"/>
      <c r="AY190" s="83" t="s">
        <v>130</v>
      </c>
      <c r="AZ190" s="25"/>
      <c r="BA190" s="25"/>
      <c r="BB190" s="25"/>
      <c r="BC190" s="25"/>
      <c r="BD190" s="25"/>
      <c r="BE190" s="128">
        <f>IF(N190="základní",J190,0)</f>
        <v>0</v>
      </c>
      <c r="BF190" s="128">
        <f>IF(N190="snížená",J190,0)</f>
        <v>0</v>
      </c>
      <c r="BG190" s="128">
        <f>IF(N190="zákl. přenesená",J190,0)</f>
        <v>0</v>
      </c>
      <c r="BH190" s="128">
        <f>IF(N190="sníž. přenesená",J190,0)</f>
        <v>0</v>
      </c>
      <c r="BI190" s="128">
        <f>IF(N190="nulová",J190,0)</f>
        <v>0</v>
      </c>
      <c r="BJ190" s="83" t="s">
        <v>68</v>
      </c>
      <c r="BK190" s="128">
        <f>ROUND(I190*H190,2)</f>
        <v>0</v>
      </c>
      <c r="BL190" s="83" t="s">
        <v>172</v>
      </c>
      <c r="BM190" s="127" t="s">
        <v>434</v>
      </c>
      <c r="BN190" s="26"/>
    </row>
    <row r="191" spans="1:66" ht="26.85" customHeight="1">
      <c r="A191" s="27"/>
      <c r="B191" s="21"/>
      <c r="C191" s="39"/>
      <c r="D191" s="129" t="s">
        <v>140</v>
      </c>
      <c r="E191" s="39"/>
      <c r="F191" s="130" t="s">
        <v>435</v>
      </c>
      <c r="G191" s="39"/>
      <c r="H191" s="39"/>
      <c r="I191" s="39"/>
      <c r="J191" s="39"/>
      <c r="K191" s="64"/>
      <c r="L191" s="56"/>
      <c r="M191" s="57"/>
      <c r="N191" s="25"/>
      <c r="O191" s="25"/>
      <c r="P191" s="25"/>
      <c r="Q191" s="25"/>
      <c r="R191" s="25"/>
      <c r="S191" s="25"/>
      <c r="T191" s="58"/>
      <c r="U191" s="57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25"/>
      <c r="AS191" s="25"/>
      <c r="AT191" s="83" t="s">
        <v>140</v>
      </c>
      <c r="AU191" s="83" t="s">
        <v>70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6"/>
    </row>
    <row r="192" spans="1:66" ht="26.85" customHeight="1">
      <c r="A192" s="27"/>
      <c r="B192" s="21"/>
      <c r="C192" s="25"/>
      <c r="D192" s="157" t="s">
        <v>142</v>
      </c>
      <c r="E192" s="158"/>
      <c r="F192" s="159" t="s">
        <v>436</v>
      </c>
      <c r="G192" s="25"/>
      <c r="H192" s="160">
        <v>798.18</v>
      </c>
      <c r="I192" s="25"/>
      <c r="J192" s="25"/>
      <c r="K192" s="31"/>
      <c r="L192" s="56"/>
      <c r="M192" s="57"/>
      <c r="N192" s="25"/>
      <c r="O192" s="25"/>
      <c r="P192" s="25"/>
      <c r="Q192" s="25"/>
      <c r="R192" s="25"/>
      <c r="S192" s="25"/>
      <c r="T192" s="58"/>
      <c r="U192" s="57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25"/>
      <c r="AS192" s="25"/>
      <c r="AT192" s="83" t="s">
        <v>142</v>
      </c>
      <c r="AU192" s="83" t="s">
        <v>70</v>
      </c>
      <c r="AV192" s="52" t="s">
        <v>70</v>
      </c>
      <c r="AW192" s="52" t="s">
        <v>34</v>
      </c>
      <c r="AX192" s="52" t="s">
        <v>68</v>
      </c>
      <c r="AY192" s="83" t="s">
        <v>130</v>
      </c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6"/>
    </row>
    <row r="193" spans="1:66" ht="26.85" customHeight="1">
      <c r="A193" s="27"/>
      <c r="B193" s="21"/>
      <c r="C193" s="38"/>
      <c r="D193" s="113" t="s">
        <v>59</v>
      </c>
      <c r="E193" s="94" t="s">
        <v>437</v>
      </c>
      <c r="F193" s="94" t="s">
        <v>438</v>
      </c>
      <c r="G193" s="38"/>
      <c r="H193" s="38"/>
      <c r="I193" s="38"/>
      <c r="J193" s="161">
        <f>BK193</f>
        <v>0</v>
      </c>
      <c r="K193" s="59"/>
      <c r="L193" s="56"/>
      <c r="M193" s="57"/>
      <c r="N193" s="25"/>
      <c r="O193" s="25"/>
      <c r="P193" s="109">
        <f>SUM(P194:P195)</f>
        <v>0</v>
      </c>
      <c r="Q193" s="25"/>
      <c r="R193" s="109">
        <f>SUM(R194:R195)</f>
        <v>0</v>
      </c>
      <c r="S193" s="25"/>
      <c r="T193" s="110">
        <f>SUM(T194:T195)</f>
        <v>0</v>
      </c>
      <c r="U193" s="57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83" t="s">
        <v>154</v>
      </c>
      <c r="AS193" s="25"/>
      <c r="AT193" s="111" t="s">
        <v>59</v>
      </c>
      <c r="AU193" s="111" t="s">
        <v>60</v>
      </c>
      <c r="AV193" s="25"/>
      <c r="AW193" s="25"/>
      <c r="AX193" s="25"/>
      <c r="AY193" s="83" t="s">
        <v>130</v>
      </c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112">
        <f>SUM(BK194:BK195)</f>
        <v>0</v>
      </c>
      <c r="BL193" s="25"/>
      <c r="BM193" s="25"/>
      <c r="BN193" s="26"/>
    </row>
    <row r="194" spans="1:66" ht="26.85" customHeight="1">
      <c r="A194" s="27"/>
      <c r="B194" s="56"/>
      <c r="C194" s="116" t="s">
        <v>439</v>
      </c>
      <c r="D194" s="116" t="s">
        <v>133</v>
      </c>
      <c r="E194" s="117" t="s">
        <v>440</v>
      </c>
      <c r="F194" s="117" t="s">
        <v>441</v>
      </c>
      <c r="G194" s="118" t="s">
        <v>359</v>
      </c>
      <c r="H194" s="119">
        <v>8</v>
      </c>
      <c r="I194" s="120"/>
      <c r="J194" s="121">
        <f>ROUND(I194*H194,2)</f>
        <v>0</v>
      </c>
      <c r="K194" s="122" t="s">
        <v>137</v>
      </c>
      <c r="L194" s="56"/>
      <c r="M194" s="123"/>
      <c r="N194" s="124" t="s">
        <v>44</v>
      </c>
      <c r="O194" s="25"/>
      <c r="P194" s="125">
        <f>O194*H194</f>
        <v>0</v>
      </c>
      <c r="Q194" s="125">
        <v>0</v>
      </c>
      <c r="R194" s="125">
        <f>Q194*H194</f>
        <v>0</v>
      </c>
      <c r="S194" s="125">
        <v>0</v>
      </c>
      <c r="T194" s="126">
        <f>S194*H194</f>
        <v>0</v>
      </c>
      <c r="U194" s="57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7" t="s">
        <v>376</v>
      </c>
      <c r="AS194" s="25"/>
      <c r="AT194" s="127" t="s">
        <v>133</v>
      </c>
      <c r="AU194" s="127" t="s">
        <v>68</v>
      </c>
      <c r="AV194" s="25"/>
      <c r="AW194" s="25"/>
      <c r="AX194" s="25"/>
      <c r="AY194" s="83" t="s">
        <v>130</v>
      </c>
      <c r="AZ194" s="25"/>
      <c r="BA194" s="25"/>
      <c r="BB194" s="25"/>
      <c r="BC194" s="25"/>
      <c r="BD194" s="25"/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83" t="s">
        <v>68</v>
      </c>
      <c r="BK194" s="128">
        <f>ROUND(I194*H194,2)</f>
        <v>0</v>
      </c>
      <c r="BL194" s="83" t="s">
        <v>376</v>
      </c>
      <c r="BM194" s="127" t="s">
        <v>442</v>
      </c>
      <c r="BN194" s="26"/>
    </row>
    <row r="195" spans="1:66" ht="26.85" customHeight="1">
      <c r="A195" s="27"/>
      <c r="B195" s="56"/>
      <c r="C195" s="116" t="s">
        <v>443</v>
      </c>
      <c r="D195" s="116" t="s">
        <v>133</v>
      </c>
      <c r="E195" s="117" t="s">
        <v>444</v>
      </c>
      <c r="F195" s="117" t="s">
        <v>445</v>
      </c>
      <c r="G195" s="118" t="s">
        <v>359</v>
      </c>
      <c r="H195" s="119">
        <v>72</v>
      </c>
      <c r="I195" s="120"/>
      <c r="J195" s="121">
        <f>ROUND(I195*H195,2)</f>
        <v>0</v>
      </c>
      <c r="K195" s="122" t="s">
        <v>137</v>
      </c>
      <c r="L195" s="56"/>
      <c r="M195" s="123"/>
      <c r="N195" s="124" t="s">
        <v>44</v>
      </c>
      <c r="O195" s="25"/>
      <c r="P195" s="125">
        <f>O195*H195</f>
        <v>0</v>
      </c>
      <c r="Q195" s="125">
        <v>0</v>
      </c>
      <c r="R195" s="125">
        <f>Q195*H195</f>
        <v>0</v>
      </c>
      <c r="S195" s="125">
        <v>0</v>
      </c>
      <c r="T195" s="126">
        <f>S195*H195</f>
        <v>0</v>
      </c>
      <c r="U195" s="57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7" t="s">
        <v>376</v>
      </c>
      <c r="AS195" s="25"/>
      <c r="AT195" s="127" t="s">
        <v>133</v>
      </c>
      <c r="AU195" s="127" t="s">
        <v>68</v>
      </c>
      <c r="AV195" s="25"/>
      <c r="AW195" s="25"/>
      <c r="AX195" s="25"/>
      <c r="AY195" s="83" t="s">
        <v>130</v>
      </c>
      <c r="AZ195" s="25"/>
      <c r="BA195" s="25"/>
      <c r="BB195" s="25"/>
      <c r="BC195" s="25"/>
      <c r="BD195" s="25"/>
      <c r="BE195" s="128">
        <f>IF(N195="základní",J195,0)</f>
        <v>0</v>
      </c>
      <c r="BF195" s="128">
        <f>IF(N195="snížená",J195,0)</f>
        <v>0</v>
      </c>
      <c r="BG195" s="128">
        <f>IF(N195="zákl. přenesená",J195,0)</f>
        <v>0</v>
      </c>
      <c r="BH195" s="128">
        <f>IF(N195="sníž. přenesená",J195,0)</f>
        <v>0</v>
      </c>
      <c r="BI195" s="128">
        <f>IF(N195="nulová",J195,0)</f>
        <v>0</v>
      </c>
      <c r="BJ195" s="83" t="s">
        <v>68</v>
      </c>
      <c r="BK195" s="128">
        <f>ROUND(I195*H195,2)</f>
        <v>0</v>
      </c>
      <c r="BL195" s="83" t="s">
        <v>376</v>
      </c>
      <c r="BM195" s="127" t="s">
        <v>446</v>
      </c>
      <c r="BN195" s="26"/>
    </row>
    <row r="196" spans="1:66" ht="26.85" customHeight="1">
      <c r="A196" s="27"/>
      <c r="B196" s="21"/>
      <c r="C196" s="39"/>
      <c r="D196" s="154" t="s">
        <v>59</v>
      </c>
      <c r="E196" s="155" t="s">
        <v>447</v>
      </c>
      <c r="F196" s="155" t="s">
        <v>448</v>
      </c>
      <c r="G196" s="39"/>
      <c r="H196" s="39"/>
      <c r="I196" s="39"/>
      <c r="J196" s="156">
        <f>BK196</f>
        <v>0</v>
      </c>
      <c r="K196" s="64"/>
      <c r="L196" s="56"/>
      <c r="M196" s="57"/>
      <c r="N196" s="25"/>
      <c r="O196" s="25"/>
      <c r="P196" s="109">
        <f>P197+P200</f>
        <v>0</v>
      </c>
      <c r="Q196" s="25"/>
      <c r="R196" s="109">
        <f>R197+R200</f>
        <v>0</v>
      </c>
      <c r="S196" s="25"/>
      <c r="T196" s="110">
        <f>T197+T200</f>
        <v>0</v>
      </c>
      <c r="U196" s="57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83" t="s">
        <v>158</v>
      </c>
      <c r="AS196" s="25"/>
      <c r="AT196" s="111" t="s">
        <v>59</v>
      </c>
      <c r="AU196" s="111" t="s">
        <v>60</v>
      </c>
      <c r="AV196" s="25"/>
      <c r="AW196" s="25"/>
      <c r="AX196" s="25"/>
      <c r="AY196" s="83" t="s">
        <v>130</v>
      </c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112">
        <f>BK197+BK200</f>
        <v>0</v>
      </c>
      <c r="BL196" s="25"/>
      <c r="BM196" s="25"/>
      <c r="BN196" s="26"/>
    </row>
    <row r="197" spans="1:66" ht="26.85" customHeight="1">
      <c r="A197" s="27"/>
      <c r="B197" s="21"/>
      <c r="C197" s="38"/>
      <c r="D197" s="113" t="s">
        <v>59</v>
      </c>
      <c r="E197" s="114" t="s">
        <v>449</v>
      </c>
      <c r="F197" s="114" t="s">
        <v>450</v>
      </c>
      <c r="G197" s="38"/>
      <c r="H197" s="38"/>
      <c r="I197" s="38"/>
      <c r="J197" s="115">
        <f>BK197</f>
        <v>0</v>
      </c>
      <c r="K197" s="59"/>
      <c r="L197" s="56"/>
      <c r="M197" s="57"/>
      <c r="N197" s="25"/>
      <c r="O197" s="25"/>
      <c r="P197" s="109">
        <f>SUM(P198:P199)</f>
        <v>0</v>
      </c>
      <c r="Q197" s="25"/>
      <c r="R197" s="109">
        <f>SUM(R198:R199)</f>
        <v>0</v>
      </c>
      <c r="S197" s="25"/>
      <c r="T197" s="110">
        <f>SUM(T198:T199)</f>
        <v>0</v>
      </c>
      <c r="U197" s="57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83" t="s">
        <v>158</v>
      </c>
      <c r="AS197" s="25"/>
      <c r="AT197" s="111" t="s">
        <v>59</v>
      </c>
      <c r="AU197" s="111" t="s">
        <v>68</v>
      </c>
      <c r="AV197" s="25"/>
      <c r="AW197" s="25"/>
      <c r="AX197" s="25"/>
      <c r="AY197" s="83" t="s">
        <v>130</v>
      </c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112">
        <f>SUM(BK198:BK199)</f>
        <v>0</v>
      </c>
      <c r="BL197" s="25"/>
      <c r="BM197" s="25"/>
      <c r="BN197" s="26"/>
    </row>
    <row r="198" spans="1:66" ht="26.85" customHeight="1">
      <c r="A198" s="27"/>
      <c r="B198" s="56"/>
      <c r="C198" s="116" t="s">
        <v>451</v>
      </c>
      <c r="D198" s="116" t="s">
        <v>133</v>
      </c>
      <c r="E198" s="117" t="s">
        <v>452</v>
      </c>
      <c r="F198" s="117" t="s">
        <v>453</v>
      </c>
      <c r="G198" s="118" t="s">
        <v>234</v>
      </c>
      <c r="H198" s="119">
        <v>1</v>
      </c>
      <c r="I198" s="120"/>
      <c r="J198" s="121">
        <f>ROUND(I198*H198,2)</f>
        <v>0</v>
      </c>
      <c r="K198" s="117" t="s">
        <v>137</v>
      </c>
      <c r="L198" s="162"/>
      <c r="M198" s="123"/>
      <c r="N198" s="124" t="s">
        <v>44</v>
      </c>
      <c r="O198" s="25"/>
      <c r="P198" s="125">
        <f>O198*H198</f>
        <v>0</v>
      </c>
      <c r="Q198" s="125">
        <v>0</v>
      </c>
      <c r="R198" s="125">
        <f>Q198*H198</f>
        <v>0</v>
      </c>
      <c r="S198" s="125">
        <v>0</v>
      </c>
      <c r="T198" s="126">
        <f>S198*H198</f>
        <v>0</v>
      </c>
      <c r="U198" s="57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7" t="s">
        <v>454</v>
      </c>
      <c r="AS198" s="25"/>
      <c r="AT198" s="127" t="s">
        <v>133</v>
      </c>
      <c r="AU198" s="127" t="s">
        <v>70</v>
      </c>
      <c r="AV198" s="25"/>
      <c r="AW198" s="25"/>
      <c r="AX198" s="25"/>
      <c r="AY198" s="83" t="s">
        <v>130</v>
      </c>
      <c r="AZ198" s="25"/>
      <c r="BA198" s="25"/>
      <c r="BB198" s="25"/>
      <c r="BC198" s="25"/>
      <c r="BD198" s="25"/>
      <c r="BE198" s="128">
        <f>IF(N198="základní",J198,0)</f>
        <v>0</v>
      </c>
      <c r="BF198" s="128">
        <f>IF(N198="snížená",J198,0)</f>
        <v>0</v>
      </c>
      <c r="BG198" s="128">
        <f>IF(N198="zákl. přenesená",J198,0)</f>
        <v>0</v>
      </c>
      <c r="BH198" s="128">
        <f>IF(N198="sníž. přenesená",J198,0)</f>
        <v>0</v>
      </c>
      <c r="BI198" s="128">
        <f>IF(N198="nulová",J198,0)</f>
        <v>0</v>
      </c>
      <c r="BJ198" s="83" t="s">
        <v>68</v>
      </c>
      <c r="BK198" s="128">
        <f>ROUND(I198*H198,2)</f>
        <v>0</v>
      </c>
      <c r="BL198" s="83" t="s">
        <v>454</v>
      </c>
      <c r="BM198" s="127" t="s">
        <v>455</v>
      </c>
      <c r="BN198" s="26"/>
    </row>
    <row r="199" spans="1:66" ht="26.85" customHeight="1">
      <c r="A199" s="27"/>
      <c r="B199" s="56"/>
      <c r="C199" s="116" t="s">
        <v>456</v>
      </c>
      <c r="D199" s="116" t="s">
        <v>133</v>
      </c>
      <c r="E199" s="117" t="s">
        <v>457</v>
      </c>
      <c r="F199" s="117" t="s">
        <v>458</v>
      </c>
      <c r="G199" s="118" t="s">
        <v>234</v>
      </c>
      <c r="H199" s="119">
        <v>1</v>
      </c>
      <c r="I199" s="120"/>
      <c r="J199" s="121">
        <f>ROUND(I199*H199,2)</f>
        <v>0</v>
      </c>
      <c r="K199" s="117" t="s">
        <v>137</v>
      </c>
      <c r="L199" s="162"/>
      <c r="M199" s="123"/>
      <c r="N199" s="124" t="s">
        <v>44</v>
      </c>
      <c r="O199" s="25"/>
      <c r="P199" s="125">
        <f>O199*H199</f>
        <v>0</v>
      </c>
      <c r="Q199" s="125">
        <v>0</v>
      </c>
      <c r="R199" s="125">
        <f>Q199*H199</f>
        <v>0</v>
      </c>
      <c r="S199" s="125">
        <v>0</v>
      </c>
      <c r="T199" s="126">
        <f>S199*H199</f>
        <v>0</v>
      </c>
      <c r="U199" s="57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7" t="s">
        <v>454</v>
      </c>
      <c r="AS199" s="25"/>
      <c r="AT199" s="127" t="s">
        <v>133</v>
      </c>
      <c r="AU199" s="127" t="s">
        <v>70</v>
      </c>
      <c r="AV199" s="25"/>
      <c r="AW199" s="25"/>
      <c r="AX199" s="25"/>
      <c r="AY199" s="83" t="s">
        <v>130</v>
      </c>
      <c r="AZ199" s="25"/>
      <c r="BA199" s="25"/>
      <c r="BB199" s="25"/>
      <c r="BC199" s="25"/>
      <c r="BD199" s="25"/>
      <c r="BE199" s="128">
        <f>IF(N199="základní",J199,0)</f>
        <v>0</v>
      </c>
      <c r="BF199" s="128">
        <f>IF(N199="snížená",J199,0)</f>
        <v>0</v>
      </c>
      <c r="BG199" s="128">
        <f>IF(N199="zákl. přenesená",J199,0)</f>
        <v>0</v>
      </c>
      <c r="BH199" s="128">
        <f>IF(N199="sníž. přenesená",J199,0)</f>
        <v>0</v>
      </c>
      <c r="BI199" s="128">
        <f>IF(N199="nulová",J199,0)</f>
        <v>0</v>
      </c>
      <c r="BJ199" s="83" t="s">
        <v>68</v>
      </c>
      <c r="BK199" s="128">
        <f>ROUND(I199*H199,2)</f>
        <v>0</v>
      </c>
      <c r="BL199" s="83" t="s">
        <v>454</v>
      </c>
      <c r="BM199" s="127" t="s">
        <v>459</v>
      </c>
      <c r="BN199" s="26"/>
    </row>
    <row r="200" spans="1:66" ht="26.85" customHeight="1">
      <c r="A200" s="27"/>
      <c r="B200" s="21"/>
      <c r="C200" s="97"/>
      <c r="D200" s="150" t="s">
        <v>59</v>
      </c>
      <c r="E200" s="96" t="s">
        <v>460</v>
      </c>
      <c r="F200" s="96" t="s">
        <v>461</v>
      </c>
      <c r="G200" s="97"/>
      <c r="H200" s="97"/>
      <c r="I200" s="97"/>
      <c r="J200" s="151">
        <f>BK200</f>
        <v>0</v>
      </c>
      <c r="K200" s="149"/>
      <c r="L200" s="56"/>
      <c r="M200" s="57"/>
      <c r="N200" s="25"/>
      <c r="O200" s="25"/>
      <c r="P200" s="109">
        <f>P201</f>
        <v>0</v>
      </c>
      <c r="Q200" s="25"/>
      <c r="R200" s="109">
        <f>R201</f>
        <v>0</v>
      </c>
      <c r="S200" s="25"/>
      <c r="T200" s="110">
        <f>T201</f>
        <v>0</v>
      </c>
      <c r="U200" s="57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83" t="s">
        <v>158</v>
      </c>
      <c r="AS200" s="25"/>
      <c r="AT200" s="111" t="s">
        <v>59</v>
      </c>
      <c r="AU200" s="111" t="s">
        <v>68</v>
      </c>
      <c r="AV200" s="25"/>
      <c r="AW200" s="25"/>
      <c r="AX200" s="25"/>
      <c r="AY200" s="83" t="s">
        <v>130</v>
      </c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112">
        <f>BK201</f>
        <v>0</v>
      </c>
      <c r="BL200" s="25"/>
      <c r="BM200" s="25"/>
      <c r="BN200" s="26"/>
    </row>
    <row r="201" spans="1:66" ht="26.85" customHeight="1">
      <c r="A201" s="27"/>
      <c r="B201" s="56"/>
      <c r="C201" s="116" t="s">
        <v>462</v>
      </c>
      <c r="D201" s="116" t="s">
        <v>133</v>
      </c>
      <c r="E201" s="117" t="s">
        <v>463</v>
      </c>
      <c r="F201" s="117" t="s">
        <v>464</v>
      </c>
      <c r="G201" s="118" t="s">
        <v>234</v>
      </c>
      <c r="H201" s="119">
        <v>1</v>
      </c>
      <c r="I201" s="120"/>
      <c r="J201" s="121">
        <f>ROUND(I201*H201,2)</f>
        <v>0</v>
      </c>
      <c r="K201" s="117" t="s">
        <v>137</v>
      </c>
      <c r="L201" s="162"/>
      <c r="M201" s="163"/>
      <c r="N201" s="164" t="s">
        <v>44</v>
      </c>
      <c r="O201" s="38"/>
      <c r="P201" s="165">
        <f>O201*H201</f>
        <v>0</v>
      </c>
      <c r="Q201" s="165">
        <v>0</v>
      </c>
      <c r="R201" s="165">
        <f>Q201*H201</f>
        <v>0</v>
      </c>
      <c r="S201" s="165">
        <v>0</v>
      </c>
      <c r="T201" s="166">
        <f>S201*H201</f>
        <v>0</v>
      </c>
      <c r="U201" s="57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7" t="s">
        <v>454</v>
      </c>
      <c r="AS201" s="25"/>
      <c r="AT201" s="127" t="s">
        <v>133</v>
      </c>
      <c r="AU201" s="127" t="s">
        <v>70</v>
      </c>
      <c r="AV201" s="25"/>
      <c r="AW201" s="25"/>
      <c r="AX201" s="25"/>
      <c r="AY201" s="83" t="s">
        <v>130</v>
      </c>
      <c r="AZ201" s="25"/>
      <c r="BA201" s="25"/>
      <c r="BB201" s="25"/>
      <c r="BC201" s="25"/>
      <c r="BD201" s="25"/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83" t="s">
        <v>68</v>
      </c>
      <c r="BK201" s="128">
        <f>ROUND(I201*H201,2)</f>
        <v>0</v>
      </c>
      <c r="BL201" s="83" t="s">
        <v>454</v>
      </c>
      <c r="BM201" s="127" t="s">
        <v>465</v>
      </c>
      <c r="BN201" s="26"/>
    </row>
    <row r="202" spans="1:66" ht="26.85" customHeight="1">
      <c r="A202" s="78"/>
      <c r="B202" s="49"/>
      <c r="C202" s="89"/>
      <c r="D202" s="89"/>
      <c r="E202" s="89"/>
      <c r="F202" s="89"/>
      <c r="G202" s="89"/>
      <c r="H202" s="89"/>
      <c r="I202" s="89"/>
      <c r="J202" s="89"/>
      <c r="K202" s="90"/>
      <c r="L202" s="49"/>
      <c r="M202" s="89"/>
      <c r="N202" s="89"/>
      <c r="O202" s="89"/>
      <c r="P202" s="89"/>
      <c r="Q202" s="89"/>
      <c r="R202" s="89"/>
      <c r="S202" s="89"/>
      <c r="T202" s="89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80"/>
    </row>
  </sheetData>
  <mergeCells count="9">
    <mergeCell ref="E48:H48"/>
    <mergeCell ref="E50:H50"/>
    <mergeCell ref="E81:H81"/>
    <mergeCell ref="E83:H83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87"/>
  <sheetViews>
    <sheetView showGridLines="0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0.2890625" style="0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73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466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42" t="s">
        <v>19</v>
      </c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ROUND(J99,2)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ROUND((SUM(BE99:BE286)),2)</f>
        <v>0</v>
      </c>
      <c r="G33" s="25"/>
      <c r="H33" s="25"/>
      <c r="I33" s="85">
        <v>0.21</v>
      </c>
      <c r="J33" s="84">
        <f>ROUND(((SUM(BE99:BE286))*I33),2)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ROUND((SUM(BF99:BF286)),2)</f>
        <v>0</v>
      </c>
      <c r="G34" s="25"/>
      <c r="H34" s="25"/>
      <c r="I34" s="85">
        <v>0.15</v>
      </c>
      <c r="J34" s="84">
        <f>ROUND(((SUM(BF99:BF286))*I34),2)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ROUND((SUM(BG99:BG286)),2)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ROUND((SUM(BH99:BH286)),2)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ROUND((SUM(BI99:BI286)),2)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001.2 - SO01 Vnitřní propojení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J99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103</v>
      </c>
      <c r="E60" s="38"/>
      <c r="F60" s="38"/>
      <c r="G60" s="38"/>
      <c r="H60" s="38"/>
      <c r="I60" s="38"/>
      <c r="J60" s="95">
        <f>J100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105</v>
      </c>
      <c r="E61" s="97"/>
      <c r="F61" s="97"/>
      <c r="G61" s="97"/>
      <c r="H61" s="97"/>
      <c r="I61" s="97"/>
      <c r="J61" s="98">
        <f>J101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106</v>
      </c>
      <c r="E62" s="97"/>
      <c r="F62" s="97"/>
      <c r="G62" s="97"/>
      <c r="H62" s="97"/>
      <c r="I62" s="97"/>
      <c r="J62" s="98">
        <f>J109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24.9" customHeight="1">
      <c r="A63" s="27"/>
      <c r="B63" s="21"/>
      <c r="C63" s="25"/>
      <c r="D63" s="99" t="s">
        <v>108</v>
      </c>
      <c r="E63" s="97"/>
      <c r="F63" s="97"/>
      <c r="G63" s="97"/>
      <c r="H63" s="97"/>
      <c r="I63" s="97"/>
      <c r="J63" s="98">
        <f>J115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9.95" customHeight="1">
      <c r="A64" s="27"/>
      <c r="B64" s="21"/>
      <c r="C64" s="25"/>
      <c r="D64" s="96" t="s">
        <v>109</v>
      </c>
      <c r="E64" s="97"/>
      <c r="F64" s="97"/>
      <c r="G64" s="97"/>
      <c r="H64" s="97"/>
      <c r="I64" s="97"/>
      <c r="J64" s="98">
        <f>J116</f>
        <v>0</v>
      </c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9.95" customHeight="1">
      <c r="A65" s="27"/>
      <c r="B65" s="21"/>
      <c r="C65" s="25"/>
      <c r="D65" s="96" t="s">
        <v>467</v>
      </c>
      <c r="E65" s="97"/>
      <c r="F65" s="97"/>
      <c r="G65" s="97"/>
      <c r="H65" s="97"/>
      <c r="I65" s="97"/>
      <c r="J65" s="98">
        <f>J144</f>
        <v>0</v>
      </c>
      <c r="K65" s="31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9.95" customHeight="1">
      <c r="A66" s="27"/>
      <c r="B66" s="21"/>
      <c r="C66" s="25"/>
      <c r="D66" s="96" t="s">
        <v>468</v>
      </c>
      <c r="E66" s="97"/>
      <c r="F66" s="97"/>
      <c r="G66" s="97"/>
      <c r="H66" s="97"/>
      <c r="I66" s="97"/>
      <c r="J66" s="98">
        <f>J169</f>
        <v>0</v>
      </c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9.95" customHeight="1">
      <c r="A67" s="27"/>
      <c r="B67" s="21"/>
      <c r="C67" s="25"/>
      <c r="D67" s="96" t="s">
        <v>469</v>
      </c>
      <c r="E67" s="97"/>
      <c r="F67" s="97"/>
      <c r="G67" s="97"/>
      <c r="H67" s="97"/>
      <c r="I67" s="97"/>
      <c r="J67" s="98">
        <f>J177</f>
        <v>0</v>
      </c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19.95" customHeight="1">
      <c r="A68" s="27"/>
      <c r="B68" s="21"/>
      <c r="C68" s="25"/>
      <c r="D68" s="96" t="s">
        <v>470</v>
      </c>
      <c r="E68" s="97"/>
      <c r="F68" s="97"/>
      <c r="G68" s="97"/>
      <c r="H68" s="97"/>
      <c r="I68" s="97"/>
      <c r="J68" s="98">
        <f>J181</f>
        <v>0</v>
      </c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19.95" customHeight="1">
      <c r="A69" s="27"/>
      <c r="B69" s="21"/>
      <c r="C69" s="25"/>
      <c r="D69" s="96" t="s">
        <v>471</v>
      </c>
      <c r="E69" s="97"/>
      <c r="F69" s="97"/>
      <c r="G69" s="97"/>
      <c r="H69" s="97"/>
      <c r="I69" s="97"/>
      <c r="J69" s="98">
        <f>J194</f>
        <v>0</v>
      </c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9.95" customHeight="1">
      <c r="A70" s="27"/>
      <c r="B70" s="21"/>
      <c r="C70" s="25"/>
      <c r="D70" s="96" t="s">
        <v>472</v>
      </c>
      <c r="E70" s="97"/>
      <c r="F70" s="97"/>
      <c r="G70" s="97"/>
      <c r="H70" s="97"/>
      <c r="I70" s="97"/>
      <c r="J70" s="98">
        <f>J220</f>
        <v>0</v>
      </c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9.95" customHeight="1">
      <c r="A71" s="27"/>
      <c r="B71" s="21"/>
      <c r="C71" s="25"/>
      <c r="D71" s="96" t="s">
        <v>110</v>
      </c>
      <c r="E71" s="97"/>
      <c r="F71" s="97"/>
      <c r="G71" s="97"/>
      <c r="H71" s="97"/>
      <c r="I71" s="97"/>
      <c r="J71" s="98">
        <f>J223</f>
        <v>0</v>
      </c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19.95" customHeight="1">
      <c r="A72" s="27"/>
      <c r="B72" s="21"/>
      <c r="C72" s="25"/>
      <c r="D72" s="96" t="s">
        <v>473</v>
      </c>
      <c r="E72" s="97"/>
      <c r="F72" s="97"/>
      <c r="G72" s="97"/>
      <c r="H72" s="97"/>
      <c r="I72" s="97"/>
      <c r="J72" s="98">
        <f>J251</f>
        <v>0</v>
      </c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24.9" customHeight="1">
      <c r="A73" s="27"/>
      <c r="B73" s="21"/>
      <c r="C73" s="25"/>
      <c r="D73" s="99" t="s">
        <v>474</v>
      </c>
      <c r="E73" s="97"/>
      <c r="F73" s="97"/>
      <c r="G73" s="97"/>
      <c r="H73" s="97"/>
      <c r="I73" s="97"/>
      <c r="J73" s="98">
        <f>J256</f>
        <v>0</v>
      </c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19.95" customHeight="1">
      <c r="A74" s="27"/>
      <c r="B74" s="21"/>
      <c r="C74" s="25"/>
      <c r="D74" s="96" t="s">
        <v>475</v>
      </c>
      <c r="E74" s="97"/>
      <c r="F74" s="97"/>
      <c r="G74" s="97"/>
      <c r="H74" s="97"/>
      <c r="I74" s="97"/>
      <c r="J74" s="98">
        <f>J257</f>
        <v>0</v>
      </c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24.9" customHeight="1">
      <c r="A75" s="27"/>
      <c r="B75" s="21"/>
      <c r="C75" s="25"/>
      <c r="D75" s="99" t="s">
        <v>111</v>
      </c>
      <c r="E75" s="97"/>
      <c r="F75" s="97"/>
      <c r="G75" s="97"/>
      <c r="H75" s="97"/>
      <c r="I75" s="97"/>
      <c r="J75" s="98">
        <f>J277</f>
        <v>0</v>
      </c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24.9" customHeight="1">
      <c r="A76" s="27"/>
      <c r="B76" s="21"/>
      <c r="C76" s="25"/>
      <c r="D76" s="99" t="s">
        <v>112</v>
      </c>
      <c r="E76" s="97"/>
      <c r="F76" s="97"/>
      <c r="G76" s="97"/>
      <c r="H76" s="97"/>
      <c r="I76" s="97"/>
      <c r="J76" s="98">
        <f>J280</f>
        <v>0</v>
      </c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9.95" customHeight="1">
      <c r="A77" s="27"/>
      <c r="B77" s="21"/>
      <c r="C77" s="25"/>
      <c r="D77" s="96" t="s">
        <v>113</v>
      </c>
      <c r="E77" s="97"/>
      <c r="F77" s="97"/>
      <c r="G77" s="97"/>
      <c r="H77" s="97"/>
      <c r="I77" s="97"/>
      <c r="J77" s="98">
        <f>J281</f>
        <v>0</v>
      </c>
      <c r="K77" s="31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19.95" customHeight="1">
      <c r="A78" s="27"/>
      <c r="B78" s="21"/>
      <c r="C78" s="25"/>
      <c r="D78" s="96" t="s">
        <v>476</v>
      </c>
      <c r="E78" s="97"/>
      <c r="F78" s="97"/>
      <c r="G78" s="97"/>
      <c r="H78" s="97"/>
      <c r="I78" s="97"/>
      <c r="J78" s="98">
        <f>J283</f>
        <v>0</v>
      </c>
      <c r="K78" s="31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19.95" customHeight="1">
      <c r="A79" s="27"/>
      <c r="B79" s="21"/>
      <c r="C79" s="25"/>
      <c r="D79" s="96" t="s">
        <v>114</v>
      </c>
      <c r="E79" s="97"/>
      <c r="F79" s="97"/>
      <c r="G79" s="97"/>
      <c r="H79" s="97"/>
      <c r="I79" s="97"/>
      <c r="J79" s="98">
        <f>J285</f>
        <v>0</v>
      </c>
      <c r="K79" s="31"/>
      <c r="L79" s="2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21.75" customHeight="1">
      <c r="A80" s="27"/>
      <c r="B80" s="21"/>
      <c r="C80" s="25"/>
      <c r="D80" s="39"/>
      <c r="E80" s="39"/>
      <c r="F80" s="39"/>
      <c r="G80" s="39"/>
      <c r="H80" s="39"/>
      <c r="I80" s="39"/>
      <c r="J80" s="39"/>
      <c r="K80" s="31"/>
      <c r="L80" s="2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7.95" customHeight="1">
      <c r="A81" s="27"/>
      <c r="B81" s="49"/>
      <c r="C81" s="22"/>
      <c r="D81" s="22"/>
      <c r="E81" s="22"/>
      <c r="F81" s="22"/>
      <c r="G81" s="22"/>
      <c r="H81" s="22"/>
      <c r="I81" s="22"/>
      <c r="J81" s="22"/>
      <c r="K81" s="50"/>
      <c r="L81" s="2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12.75" customHeight="1">
      <c r="A82" s="2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12.75" customHeight="1">
      <c r="A83" s="2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12.75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7.95" customHeight="1">
      <c r="A85" s="27"/>
      <c r="B85" s="28"/>
      <c r="C85" s="16"/>
      <c r="D85" s="16"/>
      <c r="E85" s="16"/>
      <c r="F85" s="16"/>
      <c r="G85" s="16"/>
      <c r="H85" s="16"/>
      <c r="I85" s="16"/>
      <c r="J85" s="16"/>
      <c r="K85" s="29"/>
      <c r="L85" s="2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24.9" customHeight="1">
      <c r="A86" s="27"/>
      <c r="B86" s="21"/>
      <c r="C86" s="51" t="s">
        <v>115</v>
      </c>
      <c r="D86" s="25"/>
      <c r="E86" s="25"/>
      <c r="F86" s="25"/>
      <c r="G86" s="25"/>
      <c r="H86" s="25"/>
      <c r="I86" s="25"/>
      <c r="J86" s="25"/>
      <c r="K86" s="31"/>
      <c r="L86" s="2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7.95" customHeight="1">
      <c r="A87" s="27"/>
      <c r="B87" s="21"/>
      <c r="C87" s="25"/>
      <c r="D87" s="25"/>
      <c r="E87" s="25"/>
      <c r="F87" s="25"/>
      <c r="G87" s="25"/>
      <c r="H87" s="25"/>
      <c r="I87" s="25"/>
      <c r="J87" s="25"/>
      <c r="K87" s="31"/>
      <c r="L87" s="2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12" customHeight="1">
      <c r="A88" s="27"/>
      <c r="B88" s="21"/>
      <c r="C88" s="42" t="s">
        <v>16</v>
      </c>
      <c r="D88" s="25"/>
      <c r="E88" s="25"/>
      <c r="F88" s="25"/>
      <c r="G88" s="25"/>
      <c r="H88" s="25"/>
      <c r="I88" s="25"/>
      <c r="J88" s="25"/>
      <c r="K88" s="31"/>
      <c r="L88" s="21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6"/>
    </row>
    <row r="89" spans="1:66" ht="16.5" customHeight="1">
      <c r="A89" s="27"/>
      <c r="B89" s="21"/>
      <c r="C89" s="25"/>
      <c r="D89" s="25"/>
      <c r="E89" s="10" t="str">
        <f>E7</f>
        <v>ČOV Sokolov - výměna teplovodních rozvodů</v>
      </c>
      <c r="F89" s="10"/>
      <c r="G89" s="10"/>
      <c r="H89" s="10"/>
      <c r="I89" s="25"/>
      <c r="J89" s="25"/>
      <c r="K89" s="31"/>
      <c r="L89" s="21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12" customHeight="1">
      <c r="A90" s="27"/>
      <c r="B90" s="21"/>
      <c r="C90" s="42" t="s">
        <v>96</v>
      </c>
      <c r="D90" s="25"/>
      <c r="E90" s="25"/>
      <c r="F90" s="25"/>
      <c r="G90" s="25"/>
      <c r="H90" s="25"/>
      <c r="I90" s="25"/>
      <c r="J90" s="25"/>
      <c r="K90" s="31"/>
      <c r="L90" s="21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6"/>
    </row>
    <row r="91" spans="1:66" ht="16.5" customHeight="1">
      <c r="A91" s="27"/>
      <c r="B91" s="21"/>
      <c r="C91" s="25"/>
      <c r="D91" s="25"/>
      <c r="E91" s="3" t="str">
        <f>E9</f>
        <v>001.2 - SO01 Vnitřní propojení</v>
      </c>
      <c r="F91" s="3"/>
      <c r="G91" s="3"/>
      <c r="H91" s="3"/>
      <c r="I91" s="25"/>
      <c r="J91" s="25"/>
      <c r="K91" s="31"/>
      <c r="L91" s="21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7.95" customHeight="1">
      <c r="A92" s="27"/>
      <c r="B92" s="21"/>
      <c r="C92" s="25"/>
      <c r="D92" s="25"/>
      <c r="E92" s="25"/>
      <c r="F92" s="25"/>
      <c r="G92" s="25"/>
      <c r="H92" s="25"/>
      <c r="I92" s="25"/>
      <c r="J92" s="25"/>
      <c r="K92" s="31"/>
      <c r="L92" s="21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6"/>
    </row>
    <row r="93" spans="1:66" ht="12" customHeight="1">
      <c r="A93" s="27"/>
      <c r="B93" s="21"/>
      <c r="C93" s="42" t="s">
        <v>22</v>
      </c>
      <c r="D93" s="25"/>
      <c r="E93" s="25"/>
      <c r="F93" s="42" t="str">
        <f>F12</f>
        <v>Sokolov</v>
      </c>
      <c r="G93" s="25"/>
      <c r="H93" s="25"/>
      <c r="I93" s="42" t="s">
        <v>24</v>
      </c>
      <c r="J93" s="42" t="str">
        <f>IF(J12="","",J12)</f>
        <v>24. 2. 2023</v>
      </c>
      <c r="K93" s="31"/>
      <c r="L93" s="21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7.95" customHeight="1">
      <c r="A94" s="27"/>
      <c r="B94" s="21"/>
      <c r="C94" s="25"/>
      <c r="D94" s="25"/>
      <c r="E94" s="25"/>
      <c r="F94" s="25"/>
      <c r="G94" s="25"/>
      <c r="H94" s="25"/>
      <c r="I94" s="25"/>
      <c r="J94" s="25"/>
      <c r="K94" s="31"/>
      <c r="L94" s="21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6"/>
    </row>
    <row r="95" spans="1:66" ht="15.15" customHeight="1">
      <c r="A95" s="27"/>
      <c r="B95" s="21"/>
      <c r="C95" s="42" t="s">
        <v>26</v>
      </c>
      <c r="D95" s="25"/>
      <c r="E95" s="25"/>
      <c r="F95" s="42" t="str">
        <f>E15</f>
        <v>Město Sokolov, Rokycanova 1929, 35601 Sokolov</v>
      </c>
      <c r="G95" s="25"/>
      <c r="H95" s="25"/>
      <c r="I95" s="42" t="s">
        <v>32</v>
      </c>
      <c r="J95" s="37" t="str">
        <f>E21</f>
        <v xml:space="preserve"> </v>
      </c>
      <c r="K95" s="31"/>
      <c r="L95" s="21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6"/>
    </row>
    <row r="96" spans="1:66" ht="15.15" customHeight="1">
      <c r="A96" s="27"/>
      <c r="B96" s="21"/>
      <c r="C96" s="42" t="s">
        <v>30</v>
      </c>
      <c r="D96" s="25"/>
      <c r="E96" s="25"/>
      <c r="F96" s="42" t="str">
        <f>IF(E18="","",E18)</f>
        <v>Vyplň údaj</v>
      </c>
      <c r="G96" s="25"/>
      <c r="H96" s="25"/>
      <c r="I96" s="42" t="s">
        <v>35</v>
      </c>
      <c r="J96" s="37" t="str">
        <f>E24</f>
        <v>Václav Bešta</v>
      </c>
      <c r="K96" s="31"/>
      <c r="L96" s="21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6"/>
    </row>
    <row r="97" spans="1:66" ht="10.35" customHeight="1">
      <c r="A97" s="27"/>
      <c r="B97" s="21"/>
      <c r="C97" s="38"/>
      <c r="D97" s="38"/>
      <c r="E97" s="38"/>
      <c r="F97" s="38"/>
      <c r="G97" s="38"/>
      <c r="H97" s="38"/>
      <c r="I97" s="38"/>
      <c r="J97" s="38"/>
      <c r="K97" s="59"/>
      <c r="L97" s="21"/>
      <c r="M97" s="38"/>
      <c r="N97" s="38"/>
      <c r="O97" s="38"/>
      <c r="P97" s="38"/>
      <c r="Q97" s="38"/>
      <c r="R97" s="38"/>
      <c r="S97" s="38"/>
      <c r="T97" s="38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6"/>
    </row>
    <row r="98" spans="1:66" ht="29.25" customHeight="1">
      <c r="A98" s="27"/>
      <c r="B98" s="56"/>
      <c r="C98" s="62" t="s">
        <v>116</v>
      </c>
      <c r="D98" s="63" t="s">
        <v>57</v>
      </c>
      <c r="E98" s="63" t="s">
        <v>53</v>
      </c>
      <c r="F98" s="63" t="s">
        <v>54</v>
      </c>
      <c r="G98" s="63" t="s">
        <v>117</v>
      </c>
      <c r="H98" s="63" t="s">
        <v>118</v>
      </c>
      <c r="I98" s="63" t="s">
        <v>119</v>
      </c>
      <c r="J98" s="63" t="s">
        <v>101</v>
      </c>
      <c r="K98" s="100" t="s">
        <v>120</v>
      </c>
      <c r="L98" s="56"/>
      <c r="M98" s="101"/>
      <c r="N98" s="102" t="s">
        <v>43</v>
      </c>
      <c r="O98" s="102" t="s">
        <v>121</v>
      </c>
      <c r="P98" s="102" t="s">
        <v>122</v>
      </c>
      <c r="Q98" s="102" t="s">
        <v>123</v>
      </c>
      <c r="R98" s="102" t="s">
        <v>124</v>
      </c>
      <c r="S98" s="102" t="s">
        <v>125</v>
      </c>
      <c r="T98" s="103" t="s">
        <v>126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6"/>
    </row>
    <row r="99" spans="1:66" ht="22.8" customHeight="1">
      <c r="A99" s="27"/>
      <c r="B99" s="21"/>
      <c r="C99" s="104" t="s">
        <v>127</v>
      </c>
      <c r="D99" s="39"/>
      <c r="E99" s="39"/>
      <c r="F99" s="39"/>
      <c r="G99" s="39"/>
      <c r="H99" s="39"/>
      <c r="I99" s="39"/>
      <c r="J99" s="105">
        <f>BK99</f>
        <v>0</v>
      </c>
      <c r="K99" s="64"/>
      <c r="L99" s="56"/>
      <c r="M99" s="65"/>
      <c r="N99" s="39"/>
      <c r="O99" s="39"/>
      <c r="P99" s="106">
        <f>P100+P115+P256+P277+P280</f>
        <v>0</v>
      </c>
      <c r="Q99" s="39"/>
      <c r="R99" s="106">
        <f>R100+R115+R256+R277+R280</f>
        <v>0.9184965822000001</v>
      </c>
      <c r="S99" s="39"/>
      <c r="T99" s="107">
        <f>T100+T115+T256+T277+T280</f>
        <v>0.164325</v>
      </c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59</v>
      </c>
      <c r="AU99" s="83" t="s">
        <v>102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08">
        <f>BK100+BK115+BK256+BK277+BK280</f>
        <v>0</v>
      </c>
      <c r="BL99" s="25"/>
      <c r="BM99" s="25"/>
      <c r="BN99" s="26"/>
    </row>
    <row r="100" spans="1:66" ht="25.95" customHeight="1">
      <c r="A100" s="27"/>
      <c r="B100" s="21"/>
      <c r="C100" s="25"/>
      <c r="D100" s="83" t="s">
        <v>59</v>
      </c>
      <c r="E100" s="71" t="s">
        <v>128</v>
      </c>
      <c r="F100" s="71" t="s">
        <v>129</v>
      </c>
      <c r="G100" s="25"/>
      <c r="H100" s="25"/>
      <c r="I100" s="25"/>
      <c r="J100" s="70">
        <f>BK100</f>
        <v>0</v>
      </c>
      <c r="K100" s="31"/>
      <c r="L100" s="56"/>
      <c r="M100" s="57"/>
      <c r="N100" s="25"/>
      <c r="O100" s="25"/>
      <c r="P100" s="109">
        <f>P101+P109</f>
        <v>0</v>
      </c>
      <c r="Q100" s="25"/>
      <c r="R100" s="109">
        <f>R101+R109</f>
        <v>0.00173</v>
      </c>
      <c r="S100" s="25"/>
      <c r="T100" s="110">
        <f>T101+T109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83" t="s">
        <v>68</v>
      </c>
      <c r="AS100" s="25"/>
      <c r="AT100" s="111" t="s">
        <v>59</v>
      </c>
      <c r="AU100" s="111" t="s">
        <v>60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12">
        <f>BK101+BK109</f>
        <v>0</v>
      </c>
      <c r="BL100" s="25"/>
      <c r="BM100" s="25"/>
      <c r="BN100" s="26"/>
    </row>
    <row r="101" spans="1:66" ht="25.95" customHeight="1">
      <c r="A101" s="27"/>
      <c r="B101" s="21"/>
      <c r="C101" s="38"/>
      <c r="D101" s="113" t="s">
        <v>59</v>
      </c>
      <c r="E101" s="114" t="s">
        <v>249</v>
      </c>
      <c r="F101" s="114" t="s">
        <v>250</v>
      </c>
      <c r="G101" s="38"/>
      <c r="H101" s="38"/>
      <c r="I101" s="38"/>
      <c r="J101" s="115">
        <f>BK101</f>
        <v>0</v>
      </c>
      <c r="K101" s="59"/>
      <c r="L101" s="56"/>
      <c r="M101" s="57"/>
      <c r="N101" s="25"/>
      <c r="O101" s="25"/>
      <c r="P101" s="109">
        <f>SUM(P102:P108)</f>
        <v>0</v>
      </c>
      <c r="Q101" s="25"/>
      <c r="R101" s="109">
        <f>SUM(R102:R108)</f>
        <v>0.00173</v>
      </c>
      <c r="S101" s="25"/>
      <c r="T101" s="110">
        <f>SUM(T102:T108)</f>
        <v>0</v>
      </c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83" t="s">
        <v>68</v>
      </c>
      <c r="AS101" s="25"/>
      <c r="AT101" s="111" t="s">
        <v>59</v>
      </c>
      <c r="AU101" s="111" t="s">
        <v>68</v>
      </c>
      <c r="AV101" s="25"/>
      <c r="AW101" s="25"/>
      <c r="AX101" s="25"/>
      <c r="AY101" s="83" t="s">
        <v>130</v>
      </c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12">
        <f>SUM(BK102:BK108)</f>
        <v>0</v>
      </c>
      <c r="BL101" s="25"/>
      <c r="BM101" s="25"/>
      <c r="BN101" s="26"/>
    </row>
    <row r="102" spans="1:66" ht="25.95" customHeight="1">
      <c r="A102" s="27"/>
      <c r="B102" s="56"/>
      <c r="C102" s="116" t="s">
        <v>68</v>
      </c>
      <c r="D102" s="116" t="s">
        <v>133</v>
      </c>
      <c r="E102" s="117" t="s">
        <v>353</v>
      </c>
      <c r="F102" s="117" t="s">
        <v>354</v>
      </c>
      <c r="G102" s="118" t="s">
        <v>181</v>
      </c>
      <c r="H102" s="119">
        <v>6</v>
      </c>
      <c r="I102" s="120"/>
      <c r="J102" s="121">
        <f>ROUND(I102*H102,2)</f>
        <v>0</v>
      </c>
      <c r="K102" s="122" t="s">
        <v>137</v>
      </c>
      <c r="L102" s="56"/>
      <c r="M102" s="123"/>
      <c r="N102" s="124" t="s">
        <v>44</v>
      </c>
      <c r="O102" s="25"/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154</v>
      </c>
      <c r="AS102" s="25"/>
      <c r="AT102" s="127" t="s">
        <v>133</v>
      </c>
      <c r="AU102" s="127" t="s">
        <v>70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83" t="s">
        <v>68</v>
      </c>
      <c r="BK102" s="128">
        <f>ROUND(I102*H102,2)</f>
        <v>0</v>
      </c>
      <c r="BL102" s="83" t="s">
        <v>154</v>
      </c>
      <c r="BM102" s="127" t="s">
        <v>477</v>
      </c>
      <c r="BN102" s="26"/>
    </row>
    <row r="103" spans="1:66" ht="25.95" customHeight="1">
      <c r="A103" s="27"/>
      <c r="B103" s="56"/>
      <c r="C103" s="136" t="s">
        <v>70</v>
      </c>
      <c r="D103" s="136" t="s">
        <v>178</v>
      </c>
      <c r="E103" s="137" t="s">
        <v>478</v>
      </c>
      <c r="F103" s="137" t="s">
        <v>479</v>
      </c>
      <c r="G103" s="138" t="s">
        <v>136</v>
      </c>
      <c r="H103" s="139">
        <v>1</v>
      </c>
      <c r="I103" s="140"/>
      <c r="J103" s="141">
        <f>ROUND(I103*H103,2)</f>
        <v>0</v>
      </c>
      <c r="K103" s="146"/>
      <c r="L103" s="143"/>
      <c r="M103" s="144"/>
      <c r="N103" s="145" t="s">
        <v>44</v>
      </c>
      <c r="O103" s="25"/>
      <c r="P103" s="125">
        <f>O103*H103</f>
        <v>0</v>
      </c>
      <c r="Q103" s="125">
        <v>0.0005</v>
      </c>
      <c r="R103" s="125">
        <f>Q103*H103</f>
        <v>0.0005</v>
      </c>
      <c r="S103" s="125">
        <v>0</v>
      </c>
      <c r="T103" s="126">
        <f>S103*H103</f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131</v>
      </c>
      <c r="AS103" s="25"/>
      <c r="AT103" s="127" t="s">
        <v>178</v>
      </c>
      <c r="AU103" s="127" t="s">
        <v>70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>IF(N103="základní",J103,0)</f>
        <v>0</v>
      </c>
      <c r="BF103" s="128">
        <f>IF(N103="snížená",J103,0)</f>
        <v>0</v>
      </c>
      <c r="BG103" s="128">
        <f>IF(N103="zákl. přenesená",J103,0)</f>
        <v>0</v>
      </c>
      <c r="BH103" s="128">
        <f>IF(N103="sníž. přenesená",J103,0)</f>
        <v>0</v>
      </c>
      <c r="BI103" s="128">
        <f>IF(N103="nulová",J103,0)</f>
        <v>0</v>
      </c>
      <c r="BJ103" s="83" t="s">
        <v>68</v>
      </c>
      <c r="BK103" s="128">
        <f>ROUND(I103*H103,2)</f>
        <v>0</v>
      </c>
      <c r="BL103" s="83" t="s">
        <v>154</v>
      </c>
      <c r="BM103" s="127" t="s">
        <v>480</v>
      </c>
      <c r="BN103" s="26"/>
    </row>
    <row r="104" spans="1:66" ht="25.95" customHeight="1">
      <c r="A104" s="27"/>
      <c r="B104" s="21"/>
      <c r="C104" s="97"/>
      <c r="D104" s="147" t="s">
        <v>140</v>
      </c>
      <c r="E104" s="97"/>
      <c r="F104" s="148" t="s">
        <v>481</v>
      </c>
      <c r="G104" s="97"/>
      <c r="H104" s="97"/>
      <c r="I104" s="97"/>
      <c r="J104" s="97"/>
      <c r="K104" s="149"/>
      <c r="L104" s="56"/>
      <c r="M104" s="57"/>
      <c r="N104" s="25"/>
      <c r="O104" s="25"/>
      <c r="P104" s="25"/>
      <c r="Q104" s="25"/>
      <c r="R104" s="25"/>
      <c r="S104" s="25"/>
      <c r="T104" s="58"/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25"/>
      <c r="AS104" s="25"/>
      <c r="AT104" s="83" t="s">
        <v>140</v>
      </c>
      <c r="AU104" s="83" t="s">
        <v>70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</row>
    <row r="105" spans="1:66" ht="25.95" customHeight="1">
      <c r="A105" s="27"/>
      <c r="B105" s="56"/>
      <c r="C105" s="136" t="s">
        <v>149</v>
      </c>
      <c r="D105" s="136" t="s">
        <v>178</v>
      </c>
      <c r="E105" s="137" t="s">
        <v>309</v>
      </c>
      <c r="F105" s="137" t="s">
        <v>482</v>
      </c>
      <c r="G105" s="138" t="s">
        <v>136</v>
      </c>
      <c r="H105" s="139">
        <v>1</v>
      </c>
      <c r="I105" s="140"/>
      <c r="J105" s="141">
        <f>ROUND(I105*H105,2)</f>
        <v>0</v>
      </c>
      <c r="K105" s="142" t="s">
        <v>137</v>
      </c>
      <c r="L105" s="143"/>
      <c r="M105" s="144"/>
      <c r="N105" s="145" t="s">
        <v>44</v>
      </c>
      <c r="O105" s="25"/>
      <c r="P105" s="125">
        <f>O105*H105</f>
        <v>0</v>
      </c>
      <c r="Q105" s="125">
        <v>0.00084</v>
      </c>
      <c r="R105" s="125">
        <f>Q105*H105</f>
        <v>0.00084</v>
      </c>
      <c r="S105" s="125">
        <v>0</v>
      </c>
      <c r="T105" s="126">
        <f>S105*H105</f>
        <v>0</v>
      </c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127" t="s">
        <v>131</v>
      </c>
      <c r="AS105" s="25"/>
      <c r="AT105" s="127" t="s">
        <v>178</v>
      </c>
      <c r="AU105" s="127" t="s">
        <v>70</v>
      </c>
      <c r="AV105" s="25"/>
      <c r="AW105" s="25"/>
      <c r="AX105" s="25"/>
      <c r="AY105" s="83" t="s">
        <v>130</v>
      </c>
      <c r="AZ105" s="25"/>
      <c r="BA105" s="25"/>
      <c r="BB105" s="25"/>
      <c r="BC105" s="25"/>
      <c r="BD105" s="25"/>
      <c r="BE105" s="128">
        <f>IF(N105="základní",J105,0)</f>
        <v>0</v>
      </c>
      <c r="BF105" s="128">
        <f>IF(N105="snížená",J105,0)</f>
        <v>0</v>
      </c>
      <c r="BG105" s="128">
        <f>IF(N105="zákl. přenesená",J105,0)</f>
        <v>0</v>
      </c>
      <c r="BH105" s="128">
        <f>IF(N105="sníž. přenesená",J105,0)</f>
        <v>0</v>
      </c>
      <c r="BI105" s="128">
        <f>IF(N105="nulová",J105,0)</f>
        <v>0</v>
      </c>
      <c r="BJ105" s="83" t="s">
        <v>68</v>
      </c>
      <c r="BK105" s="128">
        <f>ROUND(I105*H105,2)</f>
        <v>0</v>
      </c>
      <c r="BL105" s="83" t="s">
        <v>154</v>
      </c>
      <c r="BM105" s="127" t="s">
        <v>483</v>
      </c>
      <c r="BN105" s="26"/>
    </row>
    <row r="106" spans="1:66" ht="25.95" customHeight="1">
      <c r="A106" s="27"/>
      <c r="B106" s="21"/>
      <c r="C106" s="97"/>
      <c r="D106" s="147" t="s">
        <v>142</v>
      </c>
      <c r="E106" s="97"/>
      <c r="F106" s="152" t="s">
        <v>484</v>
      </c>
      <c r="G106" s="97"/>
      <c r="H106" s="153">
        <v>1</v>
      </c>
      <c r="I106" s="97"/>
      <c r="J106" s="97"/>
      <c r="K106" s="149"/>
      <c r="L106" s="56"/>
      <c r="M106" s="57"/>
      <c r="N106" s="25"/>
      <c r="O106" s="25"/>
      <c r="P106" s="25"/>
      <c r="Q106" s="25"/>
      <c r="R106" s="25"/>
      <c r="S106" s="25"/>
      <c r="T106" s="58"/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25"/>
      <c r="AS106" s="25"/>
      <c r="AT106" s="83" t="s">
        <v>142</v>
      </c>
      <c r="AU106" s="83" t="s">
        <v>70</v>
      </c>
      <c r="AV106" s="52" t="s">
        <v>70</v>
      </c>
      <c r="AW106" s="52" t="s">
        <v>3</v>
      </c>
      <c r="AX106" s="52" t="s">
        <v>68</v>
      </c>
      <c r="AY106" s="83" t="s">
        <v>130</v>
      </c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</row>
    <row r="107" spans="1:66" ht="25.95" customHeight="1">
      <c r="A107" s="27"/>
      <c r="B107" s="56"/>
      <c r="C107" s="136" t="s">
        <v>154</v>
      </c>
      <c r="D107" s="136" t="s">
        <v>178</v>
      </c>
      <c r="E107" s="137" t="s">
        <v>329</v>
      </c>
      <c r="F107" s="137" t="s">
        <v>330</v>
      </c>
      <c r="G107" s="138" t="s">
        <v>136</v>
      </c>
      <c r="H107" s="139">
        <v>1</v>
      </c>
      <c r="I107" s="140"/>
      <c r="J107" s="141">
        <f>ROUND(I107*H107,2)</f>
        <v>0</v>
      </c>
      <c r="K107" s="142" t="s">
        <v>137</v>
      </c>
      <c r="L107" s="143"/>
      <c r="M107" s="144"/>
      <c r="N107" s="145" t="s">
        <v>44</v>
      </c>
      <c r="O107" s="25"/>
      <c r="P107" s="125">
        <f>O107*H107</f>
        <v>0</v>
      </c>
      <c r="Q107" s="125">
        <v>0.00039</v>
      </c>
      <c r="R107" s="125">
        <f>Q107*H107</f>
        <v>0.00039</v>
      </c>
      <c r="S107" s="125">
        <v>0</v>
      </c>
      <c r="T107" s="126">
        <f>S107*H107</f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131</v>
      </c>
      <c r="AS107" s="25"/>
      <c r="AT107" s="127" t="s">
        <v>178</v>
      </c>
      <c r="AU107" s="127" t="s">
        <v>70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>IF(N107="základní",J107,0)</f>
        <v>0</v>
      </c>
      <c r="BF107" s="128">
        <f>IF(N107="snížená",J107,0)</f>
        <v>0</v>
      </c>
      <c r="BG107" s="128">
        <f>IF(N107="zákl. přenesená",J107,0)</f>
        <v>0</v>
      </c>
      <c r="BH107" s="128">
        <f>IF(N107="sníž. přenesená",J107,0)</f>
        <v>0</v>
      </c>
      <c r="BI107" s="128">
        <f>IF(N107="nulová",J107,0)</f>
        <v>0</v>
      </c>
      <c r="BJ107" s="83" t="s">
        <v>68</v>
      </c>
      <c r="BK107" s="128">
        <f>ROUND(I107*H107,2)</f>
        <v>0</v>
      </c>
      <c r="BL107" s="83" t="s">
        <v>154</v>
      </c>
      <c r="BM107" s="127" t="s">
        <v>485</v>
      </c>
      <c r="BN107" s="26"/>
    </row>
    <row r="108" spans="1:66" ht="25.95" customHeight="1">
      <c r="A108" s="27"/>
      <c r="B108" s="21"/>
      <c r="C108" s="39"/>
      <c r="D108" s="129" t="s">
        <v>142</v>
      </c>
      <c r="E108" s="39"/>
      <c r="F108" s="167" t="s">
        <v>486</v>
      </c>
      <c r="G108" s="39"/>
      <c r="H108" s="168">
        <v>1</v>
      </c>
      <c r="I108" s="39"/>
      <c r="J108" s="39"/>
      <c r="K108" s="64"/>
      <c r="L108" s="56"/>
      <c r="M108" s="57"/>
      <c r="N108" s="25"/>
      <c r="O108" s="25"/>
      <c r="P108" s="25"/>
      <c r="Q108" s="25"/>
      <c r="R108" s="25"/>
      <c r="S108" s="25"/>
      <c r="T108" s="58"/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25"/>
      <c r="AS108" s="25"/>
      <c r="AT108" s="83" t="s">
        <v>142</v>
      </c>
      <c r="AU108" s="83" t="s">
        <v>70</v>
      </c>
      <c r="AV108" s="52" t="s">
        <v>70</v>
      </c>
      <c r="AW108" s="52" t="s">
        <v>3</v>
      </c>
      <c r="AX108" s="52" t="s">
        <v>68</v>
      </c>
      <c r="AY108" s="83" t="s">
        <v>130</v>
      </c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6"/>
    </row>
    <row r="109" spans="1:66" ht="25.95" customHeight="1">
      <c r="A109" s="27"/>
      <c r="B109" s="21"/>
      <c r="C109" s="38"/>
      <c r="D109" s="113" t="s">
        <v>59</v>
      </c>
      <c r="E109" s="114" t="s">
        <v>383</v>
      </c>
      <c r="F109" s="114" t="s">
        <v>384</v>
      </c>
      <c r="G109" s="38"/>
      <c r="H109" s="38"/>
      <c r="I109" s="38"/>
      <c r="J109" s="115">
        <f>BK109</f>
        <v>0</v>
      </c>
      <c r="K109" s="59"/>
      <c r="L109" s="56"/>
      <c r="M109" s="57"/>
      <c r="N109" s="25"/>
      <c r="O109" s="25"/>
      <c r="P109" s="109">
        <f>SUM(P110:P114)</f>
        <v>0</v>
      </c>
      <c r="Q109" s="25"/>
      <c r="R109" s="109">
        <f>SUM(R110:R114)</f>
        <v>0</v>
      </c>
      <c r="S109" s="25"/>
      <c r="T109" s="110">
        <f>SUM(T110:T114)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83" t="s">
        <v>68</v>
      </c>
      <c r="AS109" s="25"/>
      <c r="AT109" s="111" t="s">
        <v>59</v>
      </c>
      <c r="AU109" s="111" t="s">
        <v>68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112">
        <f>SUM(BK110:BK114)</f>
        <v>0</v>
      </c>
      <c r="BL109" s="25"/>
      <c r="BM109" s="25"/>
      <c r="BN109" s="26"/>
    </row>
    <row r="110" spans="1:66" ht="25.95" customHeight="1">
      <c r="A110" s="27"/>
      <c r="B110" s="56"/>
      <c r="C110" s="116" t="s">
        <v>158</v>
      </c>
      <c r="D110" s="116" t="s">
        <v>133</v>
      </c>
      <c r="E110" s="117" t="s">
        <v>386</v>
      </c>
      <c r="F110" s="117" t="s">
        <v>387</v>
      </c>
      <c r="G110" s="118" t="s">
        <v>388</v>
      </c>
      <c r="H110" s="119">
        <v>0.164</v>
      </c>
      <c r="I110" s="120"/>
      <c r="J110" s="121">
        <f>ROUND(I110*H110,2)</f>
        <v>0</v>
      </c>
      <c r="K110" s="122" t="s">
        <v>137</v>
      </c>
      <c r="L110" s="56"/>
      <c r="M110" s="123"/>
      <c r="N110" s="124" t="s">
        <v>44</v>
      </c>
      <c r="O110" s="25"/>
      <c r="P110" s="125">
        <f>O110*H110</f>
        <v>0</v>
      </c>
      <c r="Q110" s="125">
        <v>0</v>
      </c>
      <c r="R110" s="125">
        <f>Q110*H110</f>
        <v>0</v>
      </c>
      <c r="S110" s="125">
        <v>0</v>
      </c>
      <c r="T110" s="126">
        <f>S110*H110</f>
        <v>0</v>
      </c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127" t="s">
        <v>154</v>
      </c>
      <c r="AS110" s="25"/>
      <c r="AT110" s="127" t="s">
        <v>133</v>
      </c>
      <c r="AU110" s="127" t="s">
        <v>70</v>
      </c>
      <c r="AV110" s="25"/>
      <c r="AW110" s="25"/>
      <c r="AX110" s="25"/>
      <c r="AY110" s="83" t="s">
        <v>130</v>
      </c>
      <c r="AZ110" s="25"/>
      <c r="BA110" s="25"/>
      <c r="BB110" s="25"/>
      <c r="BC110" s="25"/>
      <c r="BD110" s="25"/>
      <c r="BE110" s="128">
        <f>IF(N110="základní",J110,0)</f>
        <v>0</v>
      </c>
      <c r="BF110" s="128">
        <f>IF(N110="snížená",J110,0)</f>
        <v>0</v>
      </c>
      <c r="BG110" s="128">
        <f>IF(N110="zákl. přenesená",J110,0)</f>
        <v>0</v>
      </c>
      <c r="BH110" s="128">
        <f>IF(N110="sníž. přenesená",J110,0)</f>
        <v>0</v>
      </c>
      <c r="BI110" s="128">
        <f>IF(N110="nulová",J110,0)</f>
        <v>0</v>
      </c>
      <c r="BJ110" s="83" t="s">
        <v>68</v>
      </c>
      <c r="BK110" s="128">
        <f>ROUND(I110*H110,2)</f>
        <v>0</v>
      </c>
      <c r="BL110" s="83" t="s">
        <v>154</v>
      </c>
      <c r="BM110" s="127" t="s">
        <v>487</v>
      </c>
      <c r="BN110" s="26"/>
    </row>
    <row r="111" spans="1:66" ht="25.95" customHeight="1">
      <c r="A111" s="27"/>
      <c r="B111" s="56"/>
      <c r="C111" s="116" t="s">
        <v>163</v>
      </c>
      <c r="D111" s="116" t="s">
        <v>133</v>
      </c>
      <c r="E111" s="117" t="s">
        <v>391</v>
      </c>
      <c r="F111" s="117" t="s">
        <v>392</v>
      </c>
      <c r="G111" s="118" t="s">
        <v>388</v>
      </c>
      <c r="H111" s="119">
        <v>1.64</v>
      </c>
      <c r="I111" s="120"/>
      <c r="J111" s="121">
        <f>ROUND(I111*H111,2)</f>
        <v>0</v>
      </c>
      <c r="K111" s="122" t="s">
        <v>137</v>
      </c>
      <c r="L111" s="56"/>
      <c r="M111" s="123"/>
      <c r="N111" s="124" t="s">
        <v>44</v>
      </c>
      <c r="O111" s="25"/>
      <c r="P111" s="125">
        <f>O111*H111</f>
        <v>0</v>
      </c>
      <c r="Q111" s="125">
        <v>0</v>
      </c>
      <c r="R111" s="125">
        <f>Q111*H111</f>
        <v>0</v>
      </c>
      <c r="S111" s="125">
        <v>0</v>
      </c>
      <c r="T111" s="126">
        <f>S111*H111</f>
        <v>0</v>
      </c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127" t="s">
        <v>154</v>
      </c>
      <c r="AS111" s="25"/>
      <c r="AT111" s="127" t="s">
        <v>133</v>
      </c>
      <c r="AU111" s="127" t="s">
        <v>70</v>
      </c>
      <c r="AV111" s="25"/>
      <c r="AW111" s="25"/>
      <c r="AX111" s="25"/>
      <c r="AY111" s="83" t="s">
        <v>130</v>
      </c>
      <c r="AZ111" s="25"/>
      <c r="BA111" s="25"/>
      <c r="BB111" s="25"/>
      <c r="BC111" s="25"/>
      <c r="BD111" s="25"/>
      <c r="BE111" s="128">
        <f>IF(N111="základní",J111,0)</f>
        <v>0</v>
      </c>
      <c r="BF111" s="128">
        <f>IF(N111="snížená",J111,0)</f>
        <v>0</v>
      </c>
      <c r="BG111" s="128">
        <f>IF(N111="zákl. přenesená",J111,0)</f>
        <v>0</v>
      </c>
      <c r="BH111" s="128">
        <f>IF(N111="sníž. přenesená",J111,0)</f>
        <v>0</v>
      </c>
      <c r="BI111" s="128">
        <f>IF(N111="nulová",J111,0)</f>
        <v>0</v>
      </c>
      <c r="BJ111" s="83" t="s">
        <v>68</v>
      </c>
      <c r="BK111" s="128">
        <f>ROUND(I111*H111,2)</f>
        <v>0</v>
      </c>
      <c r="BL111" s="83" t="s">
        <v>154</v>
      </c>
      <c r="BM111" s="127" t="s">
        <v>488</v>
      </c>
      <c r="BN111" s="26"/>
    </row>
    <row r="112" spans="1:66" ht="25.95" customHeight="1">
      <c r="A112" s="27"/>
      <c r="B112" s="21"/>
      <c r="C112" s="97"/>
      <c r="D112" s="147" t="s">
        <v>142</v>
      </c>
      <c r="E112" s="97"/>
      <c r="F112" s="152" t="s">
        <v>489</v>
      </c>
      <c r="G112" s="97"/>
      <c r="H112" s="153">
        <v>1.64</v>
      </c>
      <c r="I112" s="97"/>
      <c r="J112" s="97"/>
      <c r="K112" s="149"/>
      <c r="L112" s="56"/>
      <c r="M112" s="57"/>
      <c r="N112" s="25"/>
      <c r="O112" s="25"/>
      <c r="P112" s="25"/>
      <c r="Q112" s="25"/>
      <c r="R112" s="25"/>
      <c r="S112" s="25"/>
      <c r="T112" s="58"/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25"/>
      <c r="AS112" s="25"/>
      <c r="AT112" s="83" t="s">
        <v>142</v>
      </c>
      <c r="AU112" s="83" t="s">
        <v>70</v>
      </c>
      <c r="AV112" s="52" t="s">
        <v>70</v>
      </c>
      <c r="AW112" s="52" t="s">
        <v>3</v>
      </c>
      <c r="AX112" s="52" t="s">
        <v>68</v>
      </c>
      <c r="AY112" s="83" t="s">
        <v>130</v>
      </c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6"/>
    </row>
    <row r="113" spans="1:66" ht="25.95" customHeight="1">
      <c r="A113" s="27"/>
      <c r="B113" s="56"/>
      <c r="C113" s="116" t="s">
        <v>168</v>
      </c>
      <c r="D113" s="116" t="s">
        <v>133</v>
      </c>
      <c r="E113" s="117" t="s">
        <v>396</v>
      </c>
      <c r="F113" s="117" t="s">
        <v>397</v>
      </c>
      <c r="G113" s="118" t="s">
        <v>388</v>
      </c>
      <c r="H113" s="119">
        <v>0.164</v>
      </c>
      <c r="I113" s="120"/>
      <c r="J113" s="121">
        <f>ROUND(I113*H113,2)</f>
        <v>0</v>
      </c>
      <c r="K113" s="122" t="s">
        <v>137</v>
      </c>
      <c r="L113" s="56"/>
      <c r="M113" s="123"/>
      <c r="N113" s="124" t="s">
        <v>44</v>
      </c>
      <c r="O113" s="25"/>
      <c r="P113" s="125">
        <f>O113*H113</f>
        <v>0</v>
      </c>
      <c r="Q113" s="125">
        <v>0</v>
      </c>
      <c r="R113" s="125">
        <f>Q113*H113</f>
        <v>0</v>
      </c>
      <c r="S113" s="125">
        <v>0</v>
      </c>
      <c r="T113" s="126">
        <f>S113*H113</f>
        <v>0</v>
      </c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127" t="s">
        <v>154</v>
      </c>
      <c r="AS113" s="25"/>
      <c r="AT113" s="127" t="s">
        <v>133</v>
      </c>
      <c r="AU113" s="127" t="s">
        <v>70</v>
      </c>
      <c r="AV113" s="25"/>
      <c r="AW113" s="25"/>
      <c r="AX113" s="25"/>
      <c r="AY113" s="83" t="s">
        <v>130</v>
      </c>
      <c r="AZ113" s="25"/>
      <c r="BA113" s="25"/>
      <c r="BB113" s="25"/>
      <c r="BC113" s="25"/>
      <c r="BD113" s="25"/>
      <c r="BE113" s="128">
        <f>IF(N113="základní",J113,0)</f>
        <v>0</v>
      </c>
      <c r="BF113" s="128">
        <f>IF(N113="snížená",J113,0)</f>
        <v>0</v>
      </c>
      <c r="BG113" s="128">
        <f>IF(N113="zákl. přenesená",J113,0)</f>
        <v>0</v>
      </c>
      <c r="BH113" s="128">
        <f>IF(N113="sníž. přenesená",J113,0)</f>
        <v>0</v>
      </c>
      <c r="BI113" s="128">
        <f>IF(N113="nulová",J113,0)</f>
        <v>0</v>
      </c>
      <c r="BJ113" s="83" t="s">
        <v>68</v>
      </c>
      <c r="BK113" s="128">
        <f>ROUND(I113*H113,2)</f>
        <v>0</v>
      </c>
      <c r="BL113" s="83" t="s">
        <v>154</v>
      </c>
      <c r="BM113" s="127" t="s">
        <v>490</v>
      </c>
      <c r="BN113" s="26"/>
    </row>
    <row r="114" spans="1:66" ht="25.95" customHeight="1">
      <c r="A114" s="27"/>
      <c r="B114" s="56"/>
      <c r="C114" s="116" t="s">
        <v>131</v>
      </c>
      <c r="D114" s="116" t="s">
        <v>133</v>
      </c>
      <c r="E114" s="117" t="s">
        <v>400</v>
      </c>
      <c r="F114" s="117" t="s">
        <v>491</v>
      </c>
      <c r="G114" s="118" t="s">
        <v>388</v>
      </c>
      <c r="H114" s="119">
        <v>0.164</v>
      </c>
      <c r="I114" s="120"/>
      <c r="J114" s="121">
        <f>ROUND(I114*H114,2)</f>
        <v>0</v>
      </c>
      <c r="K114" s="135"/>
      <c r="L114" s="56"/>
      <c r="M114" s="123"/>
      <c r="N114" s="124" t="s">
        <v>44</v>
      </c>
      <c r="O114" s="25"/>
      <c r="P114" s="125">
        <f>O114*H114</f>
        <v>0</v>
      </c>
      <c r="Q114" s="125">
        <v>0</v>
      </c>
      <c r="R114" s="125">
        <f>Q114*H114</f>
        <v>0</v>
      </c>
      <c r="S114" s="125">
        <v>0</v>
      </c>
      <c r="T114" s="126">
        <f>S114*H114</f>
        <v>0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127" t="s">
        <v>154</v>
      </c>
      <c r="AS114" s="25"/>
      <c r="AT114" s="127" t="s">
        <v>133</v>
      </c>
      <c r="AU114" s="127" t="s">
        <v>70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83" t="s">
        <v>68</v>
      </c>
      <c r="BK114" s="128">
        <f>ROUND(I114*H114,2)</f>
        <v>0</v>
      </c>
      <c r="BL114" s="83" t="s">
        <v>154</v>
      </c>
      <c r="BM114" s="127" t="s">
        <v>492</v>
      </c>
      <c r="BN114" s="26"/>
    </row>
    <row r="115" spans="1:66" ht="25.95" customHeight="1">
      <c r="A115" s="27"/>
      <c r="B115" s="21"/>
      <c r="C115" s="39"/>
      <c r="D115" s="154" t="s">
        <v>59</v>
      </c>
      <c r="E115" s="155" t="s">
        <v>410</v>
      </c>
      <c r="F115" s="155" t="s">
        <v>411</v>
      </c>
      <c r="G115" s="39"/>
      <c r="H115" s="39"/>
      <c r="I115" s="39"/>
      <c r="J115" s="156">
        <f>BK115</f>
        <v>0</v>
      </c>
      <c r="K115" s="64"/>
      <c r="L115" s="56"/>
      <c r="M115" s="57"/>
      <c r="N115" s="25"/>
      <c r="O115" s="25"/>
      <c r="P115" s="109">
        <f>P116+P144+P169+P177+P181+P194+P220+P223+P251</f>
        <v>0</v>
      </c>
      <c r="Q115" s="25"/>
      <c r="R115" s="109">
        <f>R116+R144+R169+R177+R181+R194+R220+R223+R251</f>
        <v>0.9107952217</v>
      </c>
      <c r="S115" s="25"/>
      <c r="T115" s="110">
        <f>T116+T144+T169+T177+T181+T194+T220+T223+T251</f>
        <v>0.164325</v>
      </c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83" t="s">
        <v>70</v>
      </c>
      <c r="AS115" s="25"/>
      <c r="AT115" s="111" t="s">
        <v>59</v>
      </c>
      <c r="AU115" s="111" t="s">
        <v>60</v>
      </c>
      <c r="AV115" s="25"/>
      <c r="AW115" s="25"/>
      <c r="AX115" s="25"/>
      <c r="AY115" s="83" t="s">
        <v>130</v>
      </c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112">
        <f>BK116+BK144+BK169+BK177+BK181+BK194+BK220+BK223+BK251</f>
        <v>0</v>
      </c>
      <c r="BL115" s="25"/>
      <c r="BM115" s="25"/>
      <c r="BN115" s="26"/>
    </row>
    <row r="116" spans="1:66" ht="25.95" customHeight="1">
      <c r="A116" s="27"/>
      <c r="B116" s="21"/>
      <c r="C116" s="38"/>
      <c r="D116" s="113" t="s">
        <v>59</v>
      </c>
      <c r="E116" s="114" t="s">
        <v>412</v>
      </c>
      <c r="F116" s="114" t="s">
        <v>413</v>
      </c>
      <c r="G116" s="38"/>
      <c r="H116" s="38"/>
      <c r="I116" s="38"/>
      <c r="J116" s="115">
        <f>BK116</f>
        <v>0</v>
      </c>
      <c r="K116" s="59"/>
      <c r="L116" s="56"/>
      <c r="M116" s="57"/>
      <c r="N116" s="25"/>
      <c r="O116" s="25"/>
      <c r="P116" s="109">
        <f>SUM(P117:P143)</f>
        <v>0</v>
      </c>
      <c r="Q116" s="25"/>
      <c r="R116" s="109">
        <f>SUM(R117:R143)</f>
        <v>0.131847348</v>
      </c>
      <c r="S116" s="25"/>
      <c r="T116" s="110">
        <f>SUM(T117:T143)</f>
        <v>0.11324499999999998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83" t="s">
        <v>70</v>
      </c>
      <c r="AS116" s="25"/>
      <c r="AT116" s="111" t="s">
        <v>59</v>
      </c>
      <c r="AU116" s="111" t="s">
        <v>68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112">
        <f>SUM(BK117:BK143)</f>
        <v>0</v>
      </c>
      <c r="BL116" s="25"/>
      <c r="BM116" s="25"/>
      <c r="BN116" s="26"/>
    </row>
    <row r="117" spans="1:66" ht="25.95" customHeight="1">
      <c r="A117" s="27"/>
      <c r="B117" s="56"/>
      <c r="C117" s="116" t="s">
        <v>177</v>
      </c>
      <c r="D117" s="116" t="s">
        <v>133</v>
      </c>
      <c r="E117" s="117" t="s">
        <v>415</v>
      </c>
      <c r="F117" s="117" t="s">
        <v>416</v>
      </c>
      <c r="G117" s="118" t="s">
        <v>181</v>
      </c>
      <c r="H117" s="119">
        <v>74</v>
      </c>
      <c r="I117" s="120"/>
      <c r="J117" s="121">
        <f>ROUND(I117*H117,2)</f>
        <v>0</v>
      </c>
      <c r="K117" s="122" t="s">
        <v>137</v>
      </c>
      <c r="L117" s="56"/>
      <c r="M117" s="123"/>
      <c r="N117" s="124" t="s">
        <v>44</v>
      </c>
      <c r="O117" s="25"/>
      <c r="P117" s="125">
        <f>O117*H117</f>
        <v>0</v>
      </c>
      <c r="Q117" s="125">
        <v>0</v>
      </c>
      <c r="R117" s="125">
        <f>Q117*H117</f>
        <v>0</v>
      </c>
      <c r="S117" s="125">
        <v>0.0013</v>
      </c>
      <c r="T117" s="126">
        <f>S117*H117</f>
        <v>0.0962</v>
      </c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7" t="s">
        <v>172</v>
      </c>
      <c r="AS117" s="25"/>
      <c r="AT117" s="127" t="s">
        <v>133</v>
      </c>
      <c r="AU117" s="127" t="s">
        <v>70</v>
      </c>
      <c r="AV117" s="25"/>
      <c r="AW117" s="25"/>
      <c r="AX117" s="25"/>
      <c r="AY117" s="83" t="s">
        <v>130</v>
      </c>
      <c r="AZ117" s="25"/>
      <c r="BA117" s="25"/>
      <c r="BB117" s="25"/>
      <c r="BC117" s="25"/>
      <c r="BD117" s="25"/>
      <c r="BE117" s="128">
        <f>IF(N117="základní",J117,0)</f>
        <v>0</v>
      </c>
      <c r="BF117" s="128">
        <f>IF(N117="snížená",J117,0)</f>
        <v>0</v>
      </c>
      <c r="BG117" s="128">
        <f>IF(N117="zákl. přenesená",J117,0)</f>
        <v>0</v>
      </c>
      <c r="BH117" s="128">
        <f>IF(N117="sníž. přenesená",J117,0)</f>
        <v>0</v>
      </c>
      <c r="BI117" s="128">
        <f>IF(N117="nulová",J117,0)</f>
        <v>0</v>
      </c>
      <c r="BJ117" s="83" t="s">
        <v>68</v>
      </c>
      <c r="BK117" s="128">
        <f>ROUND(I117*H117,2)</f>
        <v>0</v>
      </c>
      <c r="BL117" s="83" t="s">
        <v>172</v>
      </c>
      <c r="BM117" s="127" t="s">
        <v>493</v>
      </c>
      <c r="BN117" s="26"/>
    </row>
    <row r="118" spans="1:66" ht="25.95" customHeight="1">
      <c r="A118" s="27"/>
      <c r="B118" s="21"/>
      <c r="C118" s="97"/>
      <c r="D118" s="147" t="s">
        <v>140</v>
      </c>
      <c r="E118" s="97"/>
      <c r="F118" s="148" t="s">
        <v>418</v>
      </c>
      <c r="G118" s="97"/>
      <c r="H118" s="97"/>
      <c r="I118" s="97"/>
      <c r="J118" s="97"/>
      <c r="K118" s="149"/>
      <c r="L118" s="56"/>
      <c r="M118" s="57"/>
      <c r="N118" s="25"/>
      <c r="O118" s="25"/>
      <c r="P118" s="25"/>
      <c r="Q118" s="25"/>
      <c r="R118" s="25"/>
      <c r="S118" s="25"/>
      <c r="T118" s="58"/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25"/>
      <c r="AS118" s="25"/>
      <c r="AT118" s="83" t="s">
        <v>140</v>
      </c>
      <c r="AU118" s="83" t="s">
        <v>70</v>
      </c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6"/>
    </row>
    <row r="119" spans="1:66" ht="25.95" customHeight="1">
      <c r="A119" s="27"/>
      <c r="B119" s="56"/>
      <c r="C119" s="116" t="s">
        <v>184</v>
      </c>
      <c r="D119" s="116" t="s">
        <v>133</v>
      </c>
      <c r="E119" s="117" t="s">
        <v>494</v>
      </c>
      <c r="F119" s="117" t="s">
        <v>495</v>
      </c>
      <c r="G119" s="118" t="s">
        <v>496</v>
      </c>
      <c r="H119" s="119">
        <v>5</v>
      </c>
      <c r="I119" s="120"/>
      <c r="J119" s="121">
        <f>ROUND(I119*H119,2)</f>
        <v>0</v>
      </c>
      <c r="K119" s="122" t="s">
        <v>137</v>
      </c>
      <c r="L119" s="56"/>
      <c r="M119" s="123"/>
      <c r="N119" s="124" t="s">
        <v>44</v>
      </c>
      <c r="O119" s="25"/>
      <c r="P119" s="125">
        <f>O119*H119</f>
        <v>0</v>
      </c>
      <c r="Q119" s="125">
        <v>0.000224</v>
      </c>
      <c r="R119" s="125">
        <f>Q119*H119</f>
        <v>0.00112</v>
      </c>
      <c r="S119" s="125">
        <v>0</v>
      </c>
      <c r="T119" s="126">
        <f>S119*H119</f>
        <v>0</v>
      </c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7" t="s">
        <v>172</v>
      </c>
      <c r="AS119" s="25"/>
      <c r="AT119" s="127" t="s">
        <v>133</v>
      </c>
      <c r="AU119" s="127" t="s">
        <v>70</v>
      </c>
      <c r="AV119" s="25"/>
      <c r="AW119" s="25"/>
      <c r="AX119" s="25"/>
      <c r="AY119" s="83" t="s">
        <v>130</v>
      </c>
      <c r="AZ119" s="25"/>
      <c r="BA119" s="25"/>
      <c r="BB119" s="25"/>
      <c r="BC119" s="25"/>
      <c r="BD119" s="25"/>
      <c r="BE119" s="128">
        <f>IF(N119="základní",J119,0)</f>
        <v>0</v>
      </c>
      <c r="BF119" s="128">
        <f>IF(N119="snížená",J119,0)</f>
        <v>0</v>
      </c>
      <c r="BG119" s="128">
        <f>IF(N119="zákl. přenesená",J119,0)</f>
        <v>0</v>
      </c>
      <c r="BH119" s="128">
        <f>IF(N119="sníž. přenesená",J119,0)</f>
        <v>0</v>
      </c>
      <c r="BI119" s="128">
        <f>IF(N119="nulová",J119,0)</f>
        <v>0</v>
      </c>
      <c r="BJ119" s="83" t="s">
        <v>68</v>
      </c>
      <c r="BK119" s="128">
        <f>ROUND(I119*H119,2)</f>
        <v>0</v>
      </c>
      <c r="BL119" s="83" t="s">
        <v>172</v>
      </c>
      <c r="BM119" s="127" t="s">
        <v>497</v>
      </c>
      <c r="BN119" s="26"/>
    </row>
    <row r="120" spans="1:66" ht="25.95" customHeight="1">
      <c r="A120" s="27"/>
      <c r="B120" s="56"/>
      <c r="C120" s="136" t="s">
        <v>188</v>
      </c>
      <c r="D120" s="136" t="s">
        <v>178</v>
      </c>
      <c r="E120" s="137" t="s">
        <v>498</v>
      </c>
      <c r="F120" s="137" t="s">
        <v>499</v>
      </c>
      <c r="G120" s="138" t="s">
        <v>496</v>
      </c>
      <c r="H120" s="139">
        <v>4.5</v>
      </c>
      <c r="I120" s="140"/>
      <c r="J120" s="141">
        <f>ROUND(I120*H120,2)</f>
        <v>0</v>
      </c>
      <c r="K120" s="142" t="s">
        <v>137</v>
      </c>
      <c r="L120" s="143"/>
      <c r="M120" s="144"/>
      <c r="N120" s="145" t="s">
        <v>44</v>
      </c>
      <c r="O120" s="25"/>
      <c r="P120" s="125">
        <f>O120*H120</f>
        <v>0</v>
      </c>
      <c r="Q120" s="125">
        <v>0.00325</v>
      </c>
      <c r="R120" s="125">
        <f>Q120*H120</f>
        <v>0.014624999999999999</v>
      </c>
      <c r="S120" s="125">
        <v>0</v>
      </c>
      <c r="T120" s="126">
        <f>S120*H120</f>
        <v>0</v>
      </c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7" t="s">
        <v>182</v>
      </c>
      <c r="AS120" s="25"/>
      <c r="AT120" s="127" t="s">
        <v>178</v>
      </c>
      <c r="AU120" s="127" t="s">
        <v>70</v>
      </c>
      <c r="AV120" s="25"/>
      <c r="AW120" s="25"/>
      <c r="AX120" s="25"/>
      <c r="AY120" s="83" t="s">
        <v>130</v>
      </c>
      <c r="AZ120" s="25"/>
      <c r="BA120" s="25"/>
      <c r="BB120" s="25"/>
      <c r="BC120" s="25"/>
      <c r="BD120" s="25"/>
      <c r="BE120" s="128">
        <f>IF(N120="základní",J120,0)</f>
        <v>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83" t="s">
        <v>68</v>
      </c>
      <c r="BK120" s="128">
        <f>ROUND(I120*H120,2)</f>
        <v>0</v>
      </c>
      <c r="BL120" s="83" t="s">
        <v>172</v>
      </c>
      <c r="BM120" s="127" t="s">
        <v>500</v>
      </c>
      <c r="BN120" s="26"/>
    </row>
    <row r="121" spans="1:66" ht="25.95" customHeight="1">
      <c r="A121" s="27"/>
      <c r="B121" s="21"/>
      <c r="C121" s="97"/>
      <c r="D121" s="147" t="s">
        <v>142</v>
      </c>
      <c r="E121" s="97"/>
      <c r="F121" s="152" t="s">
        <v>501</v>
      </c>
      <c r="G121" s="97"/>
      <c r="H121" s="153">
        <v>4.5</v>
      </c>
      <c r="I121" s="97"/>
      <c r="J121" s="97"/>
      <c r="K121" s="149"/>
      <c r="L121" s="56"/>
      <c r="M121" s="57"/>
      <c r="N121" s="25"/>
      <c r="O121" s="25"/>
      <c r="P121" s="25"/>
      <c r="Q121" s="25"/>
      <c r="R121" s="25"/>
      <c r="S121" s="25"/>
      <c r="T121" s="58"/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25"/>
      <c r="AS121" s="25"/>
      <c r="AT121" s="83" t="s">
        <v>142</v>
      </c>
      <c r="AU121" s="83" t="s">
        <v>70</v>
      </c>
      <c r="AV121" s="52" t="s">
        <v>70</v>
      </c>
      <c r="AW121" s="52" t="s">
        <v>3</v>
      </c>
      <c r="AX121" s="52" t="s">
        <v>68</v>
      </c>
      <c r="AY121" s="83" t="s">
        <v>130</v>
      </c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6"/>
    </row>
    <row r="122" spans="1:66" ht="25.95" customHeight="1">
      <c r="A122" s="27"/>
      <c r="B122" s="56"/>
      <c r="C122" s="116" t="s">
        <v>192</v>
      </c>
      <c r="D122" s="116" t="s">
        <v>133</v>
      </c>
      <c r="E122" s="117" t="s">
        <v>502</v>
      </c>
      <c r="F122" s="117" t="s">
        <v>503</v>
      </c>
      <c r="G122" s="118" t="s">
        <v>181</v>
      </c>
      <c r="H122" s="119">
        <v>33.55</v>
      </c>
      <c r="I122" s="120"/>
      <c r="J122" s="121">
        <f aca="true" t="shared" si="0" ref="J122:J135">ROUND(I122*H122,2)</f>
        <v>0</v>
      </c>
      <c r="K122" s="122" t="s">
        <v>137</v>
      </c>
      <c r="L122" s="56"/>
      <c r="M122" s="123"/>
      <c r="N122" s="124" t="s">
        <v>44</v>
      </c>
      <c r="O122" s="25"/>
      <c r="P122" s="125">
        <f aca="true" t="shared" si="1" ref="P122:P135">O122*H122</f>
        <v>0</v>
      </c>
      <c r="Q122" s="125">
        <v>0</v>
      </c>
      <c r="R122" s="125">
        <f aca="true" t="shared" si="2" ref="R122:R135">Q122*H122</f>
        <v>0</v>
      </c>
      <c r="S122" s="125">
        <v>0</v>
      </c>
      <c r="T122" s="126">
        <f aca="true" t="shared" si="3" ref="T122:T135">S122*H122</f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172</v>
      </c>
      <c r="AS122" s="25"/>
      <c r="AT122" s="127" t="s">
        <v>133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 aca="true" t="shared" si="4" ref="BE122:BE135">IF(N122="základní",J122,0)</f>
        <v>0</v>
      </c>
      <c r="BF122" s="128">
        <f aca="true" t="shared" si="5" ref="BF122:BF135">IF(N122="snížená",J122,0)</f>
        <v>0</v>
      </c>
      <c r="BG122" s="128">
        <f aca="true" t="shared" si="6" ref="BG122:BG135">IF(N122="zákl. přenesená",J122,0)</f>
        <v>0</v>
      </c>
      <c r="BH122" s="128">
        <f aca="true" t="shared" si="7" ref="BH122:BH135">IF(N122="sníž. přenesená",J122,0)</f>
        <v>0</v>
      </c>
      <c r="BI122" s="128">
        <f aca="true" t="shared" si="8" ref="BI122:BI135">IF(N122="nulová",J122,0)</f>
        <v>0</v>
      </c>
      <c r="BJ122" s="83" t="s">
        <v>68</v>
      </c>
      <c r="BK122" s="128">
        <f aca="true" t="shared" si="9" ref="BK122:BK135">ROUND(I122*H122,2)</f>
        <v>0</v>
      </c>
      <c r="BL122" s="83" t="s">
        <v>172</v>
      </c>
      <c r="BM122" s="127" t="s">
        <v>504</v>
      </c>
      <c r="BN122" s="26"/>
    </row>
    <row r="123" spans="1:66" ht="25.95" customHeight="1">
      <c r="A123" s="27"/>
      <c r="B123" s="56"/>
      <c r="C123" s="136" t="s">
        <v>196</v>
      </c>
      <c r="D123" s="136" t="s">
        <v>178</v>
      </c>
      <c r="E123" s="137" t="s">
        <v>505</v>
      </c>
      <c r="F123" s="137" t="s">
        <v>506</v>
      </c>
      <c r="G123" s="138" t="s">
        <v>181</v>
      </c>
      <c r="H123" s="139">
        <v>1</v>
      </c>
      <c r="I123" s="140"/>
      <c r="J123" s="141">
        <f t="shared" si="0"/>
        <v>0</v>
      </c>
      <c r="K123" s="146"/>
      <c r="L123" s="143"/>
      <c r="M123" s="144"/>
      <c r="N123" s="145" t="s">
        <v>44</v>
      </c>
      <c r="O123" s="25"/>
      <c r="P123" s="125">
        <f t="shared" si="1"/>
        <v>0</v>
      </c>
      <c r="Q123" s="125">
        <v>0</v>
      </c>
      <c r="R123" s="125">
        <f t="shared" si="2"/>
        <v>0</v>
      </c>
      <c r="S123" s="125">
        <v>0</v>
      </c>
      <c r="T123" s="126">
        <f t="shared" si="3"/>
        <v>0</v>
      </c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7" t="s">
        <v>182</v>
      </c>
      <c r="AS123" s="25"/>
      <c r="AT123" s="127" t="s">
        <v>178</v>
      </c>
      <c r="AU123" s="127" t="s">
        <v>70</v>
      </c>
      <c r="AV123" s="25"/>
      <c r="AW123" s="25"/>
      <c r="AX123" s="25"/>
      <c r="AY123" s="83" t="s">
        <v>130</v>
      </c>
      <c r="AZ123" s="25"/>
      <c r="BA123" s="25"/>
      <c r="BB123" s="25"/>
      <c r="BC123" s="25"/>
      <c r="BD123" s="25"/>
      <c r="BE123" s="128">
        <f t="shared" si="4"/>
        <v>0</v>
      </c>
      <c r="BF123" s="128">
        <f t="shared" si="5"/>
        <v>0</v>
      </c>
      <c r="BG123" s="128">
        <f t="shared" si="6"/>
        <v>0</v>
      </c>
      <c r="BH123" s="128">
        <f t="shared" si="7"/>
        <v>0</v>
      </c>
      <c r="BI123" s="128">
        <f t="shared" si="8"/>
        <v>0</v>
      </c>
      <c r="BJ123" s="83" t="s">
        <v>68</v>
      </c>
      <c r="BK123" s="128">
        <f t="shared" si="9"/>
        <v>0</v>
      </c>
      <c r="BL123" s="83" t="s">
        <v>172</v>
      </c>
      <c r="BM123" s="127" t="s">
        <v>507</v>
      </c>
      <c r="BN123" s="26"/>
    </row>
    <row r="124" spans="1:66" ht="25.95" customHeight="1">
      <c r="A124" s="27"/>
      <c r="B124" s="56"/>
      <c r="C124" s="136" t="s">
        <v>202</v>
      </c>
      <c r="D124" s="136" t="s">
        <v>178</v>
      </c>
      <c r="E124" s="137" t="s">
        <v>508</v>
      </c>
      <c r="F124" s="137" t="s">
        <v>509</v>
      </c>
      <c r="G124" s="138" t="s">
        <v>181</v>
      </c>
      <c r="H124" s="139">
        <v>2</v>
      </c>
      <c r="I124" s="140"/>
      <c r="J124" s="141">
        <f t="shared" si="0"/>
        <v>0</v>
      </c>
      <c r="K124" s="146"/>
      <c r="L124" s="143"/>
      <c r="M124" s="144"/>
      <c r="N124" s="145" t="s">
        <v>44</v>
      </c>
      <c r="O124" s="25"/>
      <c r="P124" s="125">
        <f t="shared" si="1"/>
        <v>0</v>
      </c>
      <c r="Q124" s="125">
        <v>0.0001</v>
      </c>
      <c r="R124" s="125">
        <f t="shared" si="2"/>
        <v>0.0002</v>
      </c>
      <c r="S124" s="125">
        <v>0</v>
      </c>
      <c r="T124" s="126">
        <f t="shared" si="3"/>
        <v>0</v>
      </c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7" t="s">
        <v>182</v>
      </c>
      <c r="AS124" s="25"/>
      <c r="AT124" s="127" t="s">
        <v>178</v>
      </c>
      <c r="AU124" s="127" t="s">
        <v>70</v>
      </c>
      <c r="AV124" s="25"/>
      <c r="AW124" s="25"/>
      <c r="AX124" s="25"/>
      <c r="AY124" s="83" t="s">
        <v>130</v>
      </c>
      <c r="AZ124" s="25"/>
      <c r="BA124" s="25"/>
      <c r="BB124" s="25"/>
      <c r="BC124" s="25"/>
      <c r="BD124" s="25"/>
      <c r="BE124" s="128">
        <f t="shared" si="4"/>
        <v>0</v>
      </c>
      <c r="BF124" s="128">
        <f t="shared" si="5"/>
        <v>0</v>
      </c>
      <c r="BG124" s="128">
        <f t="shared" si="6"/>
        <v>0</v>
      </c>
      <c r="BH124" s="128">
        <f t="shared" si="7"/>
        <v>0</v>
      </c>
      <c r="BI124" s="128">
        <f t="shared" si="8"/>
        <v>0</v>
      </c>
      <c r="BJ124" s="83" t="s">
        <v>68</v>
      </c>
      <c r="BK124" s="128">
        <f t="shared" si="9"/>
        <v>0</v>
      </c>
      <c r="BL124" s="83" t="s">
        <v>172</v>
      </c>
      <c r="BM124" s="127" t="s">
        <v>510</v>
      </c>
      <c r="BN124" s="26"/>
    </row>
    <row r="125" spans="1:66" ht="25.95" customHeight="1">
      <c r="A125" s="27"/>
      <c r="B125" s="56"/>
      <c r="C125" s="136" t="s">
        <v>8</v>
      </c>
      <c r="D125" s="136" t="s">
        <v>178</v>
      </c>
      <c r="E125" s="137" t="s">
        <v>511</v>
      </c>
      <c r="F125" s="137" t="s">
        <v>512</v>
      </c>
      <c r="G125" s="138" t="s">
        <v>181</v>
      </c>
      <c r="H125" s="139">
        <v>7</v>
      </c>
      <c r="I125" s="140"/>
      <c r="J125" s="141">
        <f t="shared" si="0"/>
        <v>0</v>
      </c>
      <c r="K125" s="146"/>
      <c r="L125" s="143"/>
      <c r="M125" s="144"/>
      <c r="N125" s="145" t="s">
        <v>44</v>
      </c>
      <c r="O125" s="25"/>
      <c r="P125" s="125">
        <f t="shared" si="1"/>
        <v>0</v>
      </c>
      <c r="Q125" s="125">
        <v>0.0006</v>
      </c>
      <c r="R125" s="125">
        <f t="shared" si="2"/>
        <v>0.0042</v>
      </c>
      <c r="S125" s="125">
        <v>0</v>
      </c>
      <c r="T125" s="126">
        <f t="shared" si="3"/>
        <v>0</v>
      </c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7" t="s">
        <v>182</v>
      </c>
      <c r="AS125" s="25"/>
      <c r="AT125" s="127" t="s">
        <v>178</v>
      </c>
      <c r="AU125" s="127" t="s">
        <v>70</v>
      </c>
      <c r="AV125" s="25"/>
      <c r="AW125" s="25"/>
      <c r="AX125" s="25"/>
      <c r="AY125" s="83" t="s">
        <v>130</v>
      </c>
      <c r="AZ125" s="25"/>
      <c r="BA125" s="25"/>
      <c r="BB125" s="25"/>
      <c r="BC125" s="25"/>
      <c r="BD125" s="25"/>
      <c r="BE125" s="128">
        <f t="shared" si="4"/>
        <v>0</v>
      </c>
      <c r="BF125" s="128">
        <f t="shared" si="5"/>
        <v>0</v>
      </c>
      <c r="BG125" s="128">
        <f t="shared" si="6"/>
        <v>0</v>
      </c>
      <c r="BH125" s="128">
        <f t="shared" si="7"/>
        <v>0</v>
      </c>
      <c r="BI125" s="128">
        <f t="shared" si="8"/>
        <v>0</v>
      </c>
      <c r="BJ125" s="83" t="s">
        <v>68</v>
      </c>
      <c r="BK125" s="128">
        <f t="shared" si="9"/>
        <v>0</v>
      </c>
      <c r="BL125" s="83" t="s">
        <v>172</v>
      </c>
      <c r="BM125" s="127" t="s">
        <v>513</v>
      </c>
      <c r="BN125" s="26"/>
    </row>
    <row r="126" spans="1:66" ht="25.95" customHeight="1">
      <c r="A126" s="27"/>
      <c r="B126" s="56"/>
      <c r="C126" s="136" t="s">
        <v>172</v>
      </c>
      <c r="D126" s="136" t="s">
        <v>178</v>
      </c>
      <c r="E126" s="137" t="s">
        <v>514</v>
      </c>
      <c r="F126" s="137" t="s">
        <v>515</v>
      </c>
      <c r="G126" s="138" t="s">
        <v>181</v>
      </c>
      <c r="H126" s="139">
        <v>5</v>
      </c>
      <c r="I126" s="140"/>
      <c r="J126" s="141">
        <f t="shared" si="0"/>
        <v>0</v>
      </c>
      <c r="K126" s="146"/>
      <c r="L126" s="143"/>
      <c r="M126" s="144"/>
      <c r="N126" s="145" t="s">
        <v>44</v>
      </c>
      <c r="O126" s="25"/>
      <c r="P126" s="125">
        <f t="shared" si="1"/>
        <v>0</v>
      </c>
      <c r="Q126" s="125">
        <v>0.0001</v>
      </c>
      <c r="R126" s="125">
        <f t="shared" si="2"/>
        <v>0.0005</v>
      </c>
      <c r="S126" s="125">
        <v>0</v>
      </c>
      <c r="T126" s="126">
        <f t="shared" si="3"/>
        <v>0</v>
      </c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7" t="s">
        <v>182</v>
      </c>
      <c r="AS126" s="25"/>
      <c r="AT126" s="127" t="s">
        <v>178</v>
      </c>
      <c r="AU126" s="127" t="s">
        <v>70</v>
      </c>
      <c r="AV126" s="25"/>
      <c r="AW126" s="25"/>
      <c r="AX126" s="25"/>
      <c r="AY126" s="83" t="s">
        <v>130</v>
      </c>
      <c r="AZ126" s="25"/>
      <c r="BA126" s="25"/>
      <c r="BB126" s="25"/>
      <c r="BC126" s="25"/>
      <c r="BD126" s="25"/>
      <c r="BE126" s="128">
        <f t="shared" si="4"/>
        <v>0</v>
      </c>
      <c r="BF126" s="128">
        <f t="shared" si="5"/>
        <v>0</v>
      </c>
      <c r="BG126" s="128">
        <f t="shared" si="6"/>
        <v>0</v>
      </c>
      <c r="BH126" s="128">
        <f t="shared" si="7"/>
        <v>0</v>
      </c>
      <c r="BI126" s="128">
        <f t="shared" si="8"/>
        <v>0</v>
      </c>
      <c r="BJ126" s="83" t="s">
        <v>68</v>
      </c>
      <c r="BK126" s="128">
        <f t="shared" si="9"/>
        <v>0</v>
      </c>
      <c r="BL126" s="83" t="s">
        <v>172</v>
      </c>
      <c r="BM126" s="127" t="s">
        <v>516</v>
      </c>
      <c r="BN126" s="26"/>
    </row>
    <row r="127" spans="1:66" ht="25.95" customHeight="1">
      <c r="A127" s="27"/>
      <c r="B127" s="56"/>
      <c r="C127" s="136" t="s">
        <v>212</v>
      </c>
      <c r="D127" s="136" t="s">
        <v>178</v>
      </c>
      <c r="E127" s="137" t="s">
        <v>517</v>
      </c>
      <c r="F127" s="137" t="s">
        <v>518</v>
      </c>
      <c r="G127" s="138" t="s">
        <v>181</v>
      </c>
      <c r="H127" s="139">
        <v>5.55</v>
      </c>
      <c r="I127" s="140"/>
      <c r="J127" s="141">
        <f t="shared" si="0"/>
        <v>0</v>
      </c>
      <c r="K127" s="146"/>
      <c r="L127" s="143"/>
      <c r="M127" s="144"/>
      <c r="N127" s="145" t="s">
        <v>44</v>
      </c>
      <c r="O127" s="25"/>
      <c r="P127" s="125">
        <f t="shared" si="1"/>
        <v>0</v>
      </c>
      <c r="Q127" s="125">
        <v>0.0001</v>
      </c>
      <c r="R127" s="125">
        <f t="shared" si="2"/>
        <v>0.000555</v>
      </c>
      <c r="S127" s="125">
        <v>0</v>
      </c>
      <c r="T127" s="126">
        <f t="shared" si="3"/>
        <v>0</v>
      </c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7" t="s">
        <v>182</v>
      </c>
      <c r="AS127" s="25"/>
      <c r="AT127" s="127" t="s">
        <v>178</v>
      </c>
      <c r="AU127" s="127" t="s">
        <v>70</v>
      </c>
      <c r="AV127" s="25"/>
      <c r="AW127" s="25"/>
      <c r="AX127" s="25"/>
      <c r="AY127" s="83" t="s">
        <v>130</v>
      </c>
      <c r="AZ127" s="25"/>
      <c r="BA127" s="25"/>
      <c r="BB127" s="25"/>
      <c r="BC127" s="25"/>
      <c r="BD127" s="25"/>
      <c r="BE127" s="128">
        <f t="shared" si="4"/>
        <v>0</v>
      </c>
      <c r="BF127" s="128">
        <f t="shared" si="5"/>
        <v>0</v>
      </c>
      <c r="BG127" s="128">
        <f t="shared" si="6"/>
        <v>0</v>
      </c>
      <c r="BH127" s="128">
        <f t="shared" si="7"/>
        <v>0</v>
      </c>
      <c r="BI127" s="128">
        <f t="shared" si="8"/>
        <v>0</v>
      </c>
      <c r="BJ127" s="83" t="s">
        <v>68</v>
      </c>
      <c r="BK127" s="128">
        <f t="shared" si="9"/>
        <v>0</v>
      </c>
      <c r="BL127" s="83" t="s">
        <v>172</v>
      </c>
      <c r="BM127" s="127" t="s">
        <v>519</v>
      </c>
      <c r="BN127" s="26"/>
    </row>
    <row r="128" spans="1:66" ht="25.95" customHeight="1">
      <c r="A128" s="27"/>
      <c r="B128" s="56"/>
      <c r="C128" s="136" t="s">
        <v>216</v>
      </c>
      <c r="D128" s="136" t="s">
        <v>178</v>
      </c>
      <c r="E128" s="137" t="s">
        <v>520</v>
      </c>
      <c r="F128" s="137" t="s">
        <v>521</v>
      </c>
      <c r="G128" s="138" t="s">
        <v>181</v>
      </c>
      <c r="H128" s="139">
        <v>13</v>
      </c>
      <c r="I128" s="140"/>
      <c r="J128" s="141">
        <f t="shared" si="0"/>
        <v>0</v>
      </c>
      <c r="K128" s="146"/>
      <c r="L128" s="143"/>
      <c r="M128" s="144"/>
      <c r="N128" s="145" t="s">
        <v>44</v>
      </c>
      <c r="O128" s="25"/>
      <c r="P128" s="125">
        <f t="shared" si="1"/>
        <v>0</v>
      </c>
      <c r="Q128" s="125">
        <v>0.0002</v>
      </c>
      <c r="R128" s="125">
        <f t="shared" si="2"/>
        <v>0.0026000000000000003</v>
      </c>
      <c r="S128" s="125">
        <v>0</v>
      </c>
      <c r="T128" s="126">
        <f t="shared" si="3"/>
        <v>0</v>
      </c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7" t="s">
        <v>182</v>
      </c>
      <c r="AS128" s="25"/>
      <c r="AT128" s="127" t="s">
        <v>178</v>
      </c>
      <c r="AU128" s="127" t="s">
        <v>70</v>
      </c>
      <c r="AV128" s="25"/>
      <c r="AW128" s="25"/>
      <c r="AX128" s="25"/>
      <c r="AY128" s="83" t="s">
        <v>130</v>
      </c>
      <c r="AZ128" s="25"/>
      <c r="BA128" s="25"/>
      <c r="BB128" s="25"/>
      <c r="BC128" s="25"/>
      <c r="BD128" s="25"/>
      <c r="BE128" s="128">
        <f t="shared" si="4"/>
        <v>0</v>
      </c>
      <c r="BF128" s="128">
        <f t="shared" si="5"/>
        <v>0</v>
      </c>
      <c r="BG128" s="128">
        <f t="shared" si="6"/>
        <v>0</v>
      </c>
      <c r="BH128" s="128">
        <f t="shared" si="7"/>
        <v>0</v>
      </c>
      <c r="BI128" s="128">
        <f t="shared" si="8"/>
        <v>0</v>
      </c>
      <c r="BJ128" s="83" t="s">
        <v>68</v>
      </c>
      <c r="BK128" s="128">
        <f t="shared" si="9"/>
        <v>0</v>
      </c>
      <c r="BL128" s="83" t="s">
        <v>172</v>
      </c>
      <c r="BM128" s="127" t="s">
        <v>522</v>
      </c>
      <c r="BN128" s="26"/>
    </row>
    <row r="129" spans="1:66" ht="25.95" customHeight="1">
      <c r="A129" s="27"/>
      <c r="B129" s="56"/>
      <c r="C129" s="116" t="s">
        <v>220</v>
      </c>
      <c r="D129" s="116" t="s">
        <v>133</v>
      </c>
      <c r="E129" s="117" t="s">
        <v>523</v>
      </c>
      <c r="F129" s="117" t="s">
        <v>524</v>
      </c>
      <c r="G129" s="118" t="s">
        <v>181</v>
      </c>
      <c r="H129" s="119">
        <v>12</v>
      </c>
      <c r="I129" s="120"/>
      <c r="J129" s="121">
        <f t="shared" si="0"/>
        <v>0</v>
      </c>
      <c r="K129" s="122" t="s">
        <v>137</v>
      </c>
      <c r="L129" s="56"/>
      <c r="M129" s="123"/>
      <c r="N129" s="124" t="s">
        <v>44</v>
      </c>
      <c r="O129" s="25"/>
      <c r="P129" s="125">
        <f t="shared" si="1"/>
        <v>0</v>
      </c>
      <c r="Q129" s="125">
        <v>9.333E-05</v>
      </c>
      <c r="R129" s="125">
        <f t="shared" si="2"/>
        <v>0.0011199600000000001</v>
      </c>
      <c r="S129" s="125">
        <v>0</v>
      </c>
      <c r="T129" s="126">
        <f t="shared" si="3"/>
        <v>0</v>
      </c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7" t="s">
        <v>172</v>
      </c>
      <c r="AS129" s="25"/>
      <c r="AT129" s="127" t="s">
        <v>133</v>
      </c>
      <c r="AU129" s="127" t="s">
        <v>70</v>
      </c>
      <c r="AV129" s="25"/>
      <c r="AW129" s="25"/>
      <c r="AX129" s="25"/>
      <c r="AY129" s="83" t="s">
        <v>130</v>
      </c>
      <c r="AZ129" s="25"/>
      <c r="BA129" s="25"/>
      <c r="BB129" s="25"/>
      <c r="BC129" s="25"/>
      <c r="BD129" s="25"/>
      <c r="BE129" s="128">
        <f t="shared" si="4"/>
        <v>0</v>
      </c>
      <c r="BF129" s="128">
        <f t="shared" si="5"/>
        <v>0</v>
      </c>
      <c r="BG129" s="128">
        <f t="shared" si="6"/>
        <v>0</v>
      </c>
      <c r="BH129" s="128">
        <f t="shared" si="7"/>
        <v>0</v>
      </c>
      <c r="BI129" s="128">
        <f t="shared" si="8"/>
        <v>0</v>
      </c>
      <c r="BJ129" s="83" t="s">
        <v>68</v>
      </c>
      <c r="BK129" s="128">
        <f t="shared" si="9"/>
        <v>0</v>
      </c>
      <c r="BL129" s="83" t="s">
        <v>172</v>
      </c>
      <c r="BM129" s="127" t="s">
        <v>525</v>
      </c>
      <c r="BN129" s="26"/>
    </row>
    <row r="130" spans="1:66" ht="25.95" customHeight="1">
      <c r="A130" s="27"/>
      <c r="B130" s="56"/>
      <c r="C130" s="136" t="s">
        <v>224</v>
      </c>
      <c r="D130" s="136" t="s">
        <v>178</v>
      </c>
      <c r="E130" s="137" t="s">
        <v>526</v>
      </c>
      <c r="F130" s="137" t="s">
        <v>527</v>
      </c>
      <c r="G130" s="138" t="s">
        <v>181</v>
      </c>
      <c r="H130" s="139">
        <v>12</v>
      </c>
      <c r="I130" s="140"/>
      <c r="J130" s="141">
        <f t="shared" si="0"/>
        <v>0</v>
      </c>
      <c r="K130" s="142" t="s">
        <v>137</v>
      </c>
      <c r="L130" s="143"/>
      <c r="M130" s="144"/>
      <c r="N130" s="145" t="s">
        <v>44</v>
      </c>
      <c r="O130" s="25"/>
      <c r="P130" s="125">
        <f t="shared" si="1"/>
        <v>0</v>
      </c>
      <c r="Q130" s="125">
        <v>0.00108</v>
      </c>
      <c r="R130" s="125">
        <f t="shared" si="2"/>
        <v>0.01296</v>
      </c>
      <c r="S130" s="125">
        <v>0</v>
      </c>
      <c r="T130" s="126">
        <f t="shared" si="3"/>
        <v>0</v>
      </c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7" t="s">
        <v>182</v>
      </c>
      <c r="AS130" s="25"/>
      <c r="AT130" s="127" t="s">
        <v>178</v>
      </c>
      <c r="AU130" s="127" t="s">
        <v>70</v>
      </c>
      <c r="AV130" s="25"/>
      <c r="AW130" s="25"/>
      <c r="AX130" s="25"/>
      <c r="AY130" s="83" t="s">
        <v>130</v>
      </c>
      <c r="AZ130" s="25"/>
      <c r="BA130" s="25"/>
      <c r="BB130" s="25"/>
      <c r="BC130" s="25"/>
      <c r="BD130" s="25"/>
      <c r="BE130" s="128">
        <f t="shared" si="4"/>
        <v>0</v>
      </c>
      <c r="BF130" s="128">
        <f t="shared" si="5"/>
        <v>0</v>
      </c>
      <c r="BG130" s="128">
        <f t="shared" si="6"/>
        <v>0</v>
      </c>
      <c r="BH130" s="128">
        <f t="shared" si="7"/>
        <v>0</v>
      </c>
      <c r="BI130" s="128">
        <f t="shared" si="8"/>
        <v>0</v>
      </c>
      <c r="BJ130" s="83" t="s">
        <v>68</v>
      </c>
      <c r="BK130" s="128">
        <f t="shared" si="9"/>
        <v>0</v>
      </c>
      <c r="BL130" s="83" t="s">
        <v>172</v>
      </c>
      <c r="BM130" s="127" t="s">
        <v>528</v>
      </c>
      <c r="BN130" s="26"/>
    </row>
    <row r="131" spans="1:66" ht="25.95" customHeight="1">
      <c r="A131" s="27"/>
      <c r="B131" s="56"/>
      <c r="C131" s="116" t="s">
        <v>7</v>
      </c>
      <c r="D131" s="116" t="s">
        <v>133</v>
      </c>
      <c r="E131" s="117" t="s">
        <v>529</v>
      </c>
      <c r="F131" s="117" t="s">
        <v>530</v>
      </c>
      <c r="G131" s="118" t="s">
        <v>181</v>
      </c>
      <c r="H131" s="119">
        <v>35</v>
      </c>
      <c r="I131" s="120"/>
      <c r="J131" s="121">
        <f t="shared" si="0"/>
        <v>0</v>
      </c>
      <c r="K131" s="122" t="s">
        <v>137</v>
      </c>
      <c r="L131" s="56"/>
      <c r="M131" s="123"/>
      <c r="N131" s="124" t="s">
        <v>44</v>
      </c>
      <c r="O131" s="25"/>
      <c r="P131" s="125">
        <f t="shared" si="1"/>
        <v>0</v>
      </c>
      <c r="Q131" s="125">
        <v>0.00016794</v>
      </c>
      <c r="R131" s="125">
        <f t="shared" si="2"/>
        <v>0.0058779</v>
      </c>
      <c r="S131" s="125">
        <v>0</v>
      </c>
      <c r="T131" s="126">
        <f t="shared" si="3"/>
        <v>0</v>
      </c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7" t="s">
        <v>172</v>
      </c>
      <c r="AS131" s="25"/>
      <c r="AT131" s="127" t="s">
        <v>133</v>
      </c>
      <c r="AU131" s="127" t="s">
        <v>70</v>
      </c>
      <c r="AV131" s="25"/>
      <c r="AW131" s="25"/>
      <c r="AX131" s="25"/>
      <c r="AY131" s="83" t="s">
        <v>130</v>
      </c>
      <c r="AZ131" s="25"/>
      <c r="BA131" s="25"/>
      <c r="BB131" s="25"/>
      <c r="BC131" s="25"/>
      <c r="BD131" s="25"/>
      <c r="BE131" s="128">
        <f t="shared" si="4"/>
        <v>0</v>
      </c>
      <c r="BF131" s="128">
        <f t="shared" si="5"/>
        <v>0</v>
      </c>
      <c r="BG131" s="128">
        <f t="shared" si="6"/>
        <v>0</v>
      </c>
      <c r="BH131" s="128">
        <f t="shared" si="7"/>
        <v>0</v>
      </c>
      <c r="BI131" s="128">
        <f t="shared" si="8"/>
        <v>0</v>
      </c>
      <c r="BJ131" s="83" t="s">
        <v>68</v>
      </c>
      <c r="BK131" s="128">
        <f t="shared" si="9"/>
        <v>0</v>
      </c>
      <c r="BL131" s="83" t="s">
        <v>172</v>
      </c>
      <c r="BM131" s="127" t="s">
        <v>531</v>
      </c>
      <c r="BN131" s="26"/>
    </row>
    <row r="132" spans="1:66" ht="25.95" customHeight="1">
      <c r="A132" s="27"/>
      <c r="B132" s="56"/>
      <c r="C132" s="136" t="s">
        <v>231</v>
      </c>
      <c r="D132" s="136" t="s">
        <v>178</v>
      </c>
      <c r="E132" s="137" t="s">
        <v>532</v>
      </c>
      <c r="F132" s="137" t="s">
        <v>533</v>
      </c>
      <c r="G132" s="138" t="s">
        <v>181</v>
      </c>
      <c r="H132" s="139">
        <v>2</v>
      </c>
      <c r="I132" s="140"/>
      <c r="J132" s="141">
        <f t="shared" si="0"/>
        <v>0</v>
      </c>
      <c r="K132" s="146"/>
      <c r="L132" s="143"/>
      <c r="M132" s="144"/>
      <c r="N132" s="145" t="s">
        <v>44</v>
      </c>
      <c r="O132" s="25"/>
      <c r="P132" s="125">
        <f t="shared" si="1"/>
        <v>0</v>
      </c>
      <c r="Q132" s="125">
        <v>0.00125</v>
      </c>
      <c r="R132" s="125">
        <f t="shared" si="2"/>
        <v>0.0025</v>
      </c>
      <c r="S132" s="125">
        <v>0</v>
      </c>
      <c r="T132" s="126">
        <f t="shared" si="3"/>
        <v>0</v>
      </c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7" t="s">
        <v>182</v>
      </c>
      <c r="AS132" s="25"/>
      <c r="AT132" s="127" t="s">
        <v>178</v>
      </c>
      <c r="AU132" s="127" t="s">
        <v>70</v>
      </c>
      <c r="AV132" s="25"/>
      <c r="AW132" s="25"/>
      <c r="AX132" s="25"/>
      <c r="AY132" s="83" t="s">
        <v>130</v>
      </c>
      <c r="AZ132" s="25"/>
      <c r="BA132" s="25"/>
      <c r="BB132" s="25"/>
      <c r="BC132" s="25"/>
      <c r="BD132" s="25"/>
      <c r="BE132" s="128">
        <f t="shared" si="4"/>
        <v>0</v>
      </c>
      <c r="BF132" s="128">
        <f t="shared" si="5"/>
        <v>0</v>
      </c>
      <c r="BG132" s="128">
        <f t="shared" si="6"/>
        <v>0</v>
      </c>
      <c r="BH132" s="128">
        <f t="shared" si="7"/>
        <v>0</v>
      </c>
      <c r="BI132" s="128">
        <f t="shared" si="8"/>
        <v>0</v>
      </c>
      <c r="BJ132" s="83" t="s">
        <v>68</v>
      </c>
      <c r="BK132" s="128">
        <f t="shared" si="9"/>
        <v>0</v>
      </c>
      <c r="BL132" s="83" t="s">
        <v>172</v>
      </c>
      <c r="BM132" s="127" t="s">
        <v>534</v>
      </c>
      <c r="BN132" s="26"/>
    </row>
    <row r="133" spans="1:66" ht="25.95" customHeight="1">
      <c r="A133" s="27"/>
      <c r="B133" s="56"/>
      <c r="C133" s="136" t="s">
        <v>237</v>
      </c>
      <c r="D133" s="136" t="s">
        <v>178</v>
      </c>
      <c r="E133" s="137" t="s">
        <v>535</v>
      </c>
      <c r="F133" s="137" t="s">
        <v>536</v>
      </c>
      <c r="G133" s="138" t="s">
        <v>181</v>
      </c>
      <c r="H133" s="139">
        <v>33</v>
      </c>
      <c r="I133" s="140"/>
      <c r="J133" s="141">
        <f t="shared" si="0"/>
        <v>0</v>
      </c>
      <c r="K133" s="146"/>
      <c r="L133" s="143"/>
      <c r="M133" s="144"/>
      <c r="N133" s="145" t="s">
        <v>44</v>
      </c>
      <c r="O133" s="25"/>
      <c r="P133" s="125">
        <f t="shared" si="1"/>
        <v>0</v>
      </c>
      <c r="Q133" s="125">
        <v>0.0021</v>
      </c>
      <c r="R133" s="125">
        <f t="shared" si="2"/>
        <v>0.0693</v>
      </c>
      <c r="S133" s="125">
        <v>0</v>
      </c>
      <c r="T133" s="126">
        <f t="shared" si="3"/>
        <v>0</v>
      </c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7" t="s">
        <v>182</v>
      </c>
      <c r="AS133" s="25"/>
      <c r="AT133" s="127" t="s">
        <v>178</v>
      </c>
      <c r="AU133" s="127" t="s">
        <v>70</v>
      </c>
      <c r="AV133" s="25"/>
      <c r="AW133" s="25"/>
      <c r="AX133" s="25"/>
      <c r="AY133" s="83" t="s">
        <v>130</v>
      </c>
      <c r="AZ133" s="25"/>
      <c r="BA133" s="25"/>
      <c r="BB133" s="25"/>
      <c r="BC133" s="25"/>
      <c r="BD133" s="25"/>
      <c r="BE133" s="128">
        <f t="shared" si="4"/>
        <v>0</v>
      </c>
      <c r="BF133" s="128">
        <f t="shared" si="5"/>
        <v>0</v>
      </c>
      <c r="BG133" s="128">
        <f t="shared" si="6"/>
        <v>0</v>
      </c>
      <c r="BH133" s="128">
        <f t="shared" si="7"/>
        <v>0</v>
      </c>
      <c r="BI133" s="128">
        <f t="shared" si="8"/>
        <v>0</v>
      </c>
      <c r="BJ133" s="83" t="s">
        <v>68</v>
      </c>
      <c r="BK133" s="128">
        <f t="shared" si="9"/>
        <v>0</v>
      </c>
      <c r="BL133" s="83" t="s">
        <v>172</v>
      </c>
      <c r="BM133" s="127" t="s">
        <v>537</v>
      </c>
      <c r="BN133" s="26"/>
    </row>
    <row r="134" spans="1:66" ht="25.95" customHeight="1">
      <c r="A134" s="27"/>
      <c r="B134" s="56"/>
      <c r="C134" s="116" t="s">
        <v>241</v>
      </c>
      <c r="D134" s="116" t="s">
        <v>133</v>
      </c>
      <c r="E134" s="117" t="s">
        <v>538</v>
      </c>
      <c r="F134" s="117" t="s">
        <v>539</v>
      </c>
      <c r="G134" s="118" t="s">
        <v>496</v>
      </c>
      <c r="H134" s="119">
        <v>8</v>
      </c>
      <c r="I134" s="120"/>
      <c r="J134" s="121">
        <f t="shared" si="0"/>
        <v>0</v>
      </c>
      <c r="K134" s="122" t="s">
        <v>137</v>
      </c>
      <c r="L134" s="56"/>
      <c r="M134" s="123"/>
      <c r="N134" s="124" t="s">
        <v>44</v>
      </c>
      <c r="O134" s="25"/>
      <c r="P134" s="125">
        <f t="shared" si="1"/>
        <v>0</v>
      </c>
      <c r="Q134" s="125">
        <v>0.000973686</v>
      </c>
      <c r="R134" s="125">
        <f t="shared" si="2"/>
        <v>0.007789488</v>
      </c>
      <c r="S134" s="125">
        <v>0</v>
      </c>
      <c r="T134" s="126">
        <f t="shared" si="3"/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172</v>
      </c>
      <c r="AS134" s="25"/>
      <c r="AT134" s="127" t="s">
        <v>133</v>
      </c>
      <c r="AU134" s="127" t="s">
        <v>70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 t="shared" si="4"/>
        <v>0</v>
      </c>
      <c r="BF134" s="128">
        <f t="shared" si="5"/>
        <v>0</v>
      </c>
      <c r="BG134" s="128">
        <f t="shared" si="6"/>
        <v>0</v>
      </c>
      <c r="BH134" s="128">
        <f t="shared" si="7"/>
        <v>0</v>
      </c>
      <c r="BI134" s="128">
        <f t="shared" si="8"/>
        <v>0</v>
      </c>
      <c r="BJ134" s="83" t="s">
        <v>68</v>
      </c>
      <c r="BK134" s="128">
        <f t="shared" si="9"/>
        <v>0</v>
      </c>
      <c r="BL134" s="83" t="s">
        <v>172</v>
      </c>
      <c r="BM134" s="127" t="s">
        <v>540</v>
      </c>
      <c r="BN134" s="26"/>
    </row>
    <row r="135" spans="1:66" ht="25.95" customHeight="1">
      <c r="A135" s="27"/>
      <c r="B135" s="56"/>
      <c r="C135" s="136" t="s">
        <v>245</v>
      </c>
      <c r="D135" s="136" t="s">
        <v>178</v>
      </c>
      <c r="E135" s="137" t="s">
        <v>541</v>
      </c>
      <c r="F135" s="137" t="s">
        <v>542</v>
      </c>
      <c r="G135" s="138" t="s">
        <v>496</v>
      </c>
      <c r="H135" s="139">
        <v>8</v>
      </c>
      <c r="I135" s="140"/>
      <c r="J135" s="141">
        <f t="shared" si="0"/>
        <v>0</v>
      </c>
      <c r="K135" s="146"/>
      <c r="L135" s="143"/>
      <c r="M135" s="144"/>
      <c r="N135" s="145" t="s">
        <v>44</v>
      </c>
      <c r="O135" s="25"/>
      <c r="P135" s="125">
        <f t="shared" si="1"/>
        <v>0</v>
      </c>
      <c r="Q135" s="125">
        <v>0.001</v>
      </c>
      <c r="R135" s="125">
        <f t="shared" si="2"/>
        <v>0.008</v>
      </c>
      <c r="S135" s="125">
        <v>0</v>
      </c>
      <c r="T135" s="126">
        <f t="shared" si="3"/>
        <v>0</v>
      </c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27" t="s">
        <v>182</v>
      </c>
      <c r="AS135" s="25"/>
      <c r="AT135" s="127" t="s">
        <v>178</v>
      </c>
      <c r="AU135" s="127" t="s">
        <v>70</v>
      </c>
      <c r="AV135" s="25"/>
      <c r="AW135" s="25"/>
      <c r="AX135" s="25"/>
      <c r="AY135" s="83" t="s">
        <v>130</v>
      </c>
      <c r="AZ135" s="25"/>
      <c r="BA135" s="25"/>
      <c r="BB135" s="25"/>
      <c r="BC135" s="25"/>
      <c r="BD135" s="25"/>
      <c r="BE135" s="128">
        <f t="shared" si="4"/>
        <v>0</v>
      </c>
      <c r="BF135" s="128">
        <f t="shared" si="5"/>
        <v>0</v>
      </c>
      <c r="BG135" s="128">
        <f t="shared" si="6"/>
        <v>0</v>
      </c>
      <c r="BH135" s="128">
        <f t="shared" si="7"/>
        <v>0</v>
      </c>
      <c r="BI135" s="128">
        <f t="shared" si="8"/>
        <v>0</v>
      </c>
      <c r="BJ135" s="83" t="s">
        <v>68</v>
      </c>
      <c r="BK135" s="128">
        <f t="shared" si="9"/>
        <v>0</v>
      </c>
      <c r="BL135" s="83" t="s">
        <v>172</v>
      </c>
      <c r="BM135" s="127" t="s">
        <v>543</v>
      </c>
      <c r="BN135" s="26"/>
    </row>
    <row r="136" spans="1:66" ht="25.95" customHeight="1">
      <c r="A136" s="27"/>
      <c r="B136" s="21"/>
      <c r="C136" s="97"/>
      <c r="D136" s="147" t="s">
        <v>142</v>
      </c>
      <c r="E136" s="97"/>
      <c r="F136" s="152" t="s">
        <v>544</v>
      </c>
      <c r="G136" s="97"/>
      <c r="H136" s="153">
        <v>8</v>
      </c>
      <c r="I136" s="97"/>
      <c r="J136" s="97"/>
      <c r="K136" s="149"/>
      <c r="L136" s="56"/>
      <c r="M136" s="57"/>
      <c r="N136" s="25"/>
      <c r="O136" s="25"/>
      <c r="P136" s="25"/>
      <c r="Q136" s="25"/>
      <c r="R136" s="25"/>
      <c r="S136" s="25"/>
      <c r="T136" s="58"/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25"/>
      <c r="AS136" s="25"/>
      <c r="AT136" s="83" t="s">
        <v>142</v>
      </c>
      <c r="AU136" s="83" t="s">
        <v>70</v>
      </c>
      <c r="AV136" s="52" t="s">
        <v>70</v>
      </c>
      <c r="AW136" s="52" t="s">
        <v>3</v>
      </c>
      <c r="AX136" s="52" t="s">
        <v>68</v>
      </c>
      <c r="AY136" s="83" t="s">
        <v>130</v>
      </c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6"/>
    </row>
    <row r="137" spans="1:66" ht="25.95" customHeight="1">
      <c r="A137" s="27"/>
      <c r="B137" s="56"/>
      <c r="C137" s="136" t="s">
        <v>251</v>
      </c>
      <c r="D137" s="136" t="s">
        <v>178</v>
      </c>
      <c r="E137" s="137" t="s">
        <v>545</v>
      </c>
      <c r="F137" s="137" t="s">
        <v>546</v>
      </c>
      <c r="G137" s="138" t="s">
        <v>433</v>
      </c>
      <c r="H137" s="139">
        <v>0.5</v>
      </c>
      <c r="I137" s="140"/>
      <c r="J137" s="141">
        <f>ROUND(I137*H137,2)</f>
        <v>0</v>
      </c>
      <c r="K137" s="142" t="s">
        <v>137</v>
      </c>
      <c r="L137" s="143"/>
      <c r="M137" s="144"/>
      <c r="N137" s="145" t="s">
        <v>44</v>
      </c>
      <c r="O137" s="25"/>
      <c r="P137" s="125">
        <f>O137*H137</f>
        <v>0</v>
      </c>
      <c r="Q137" s="125">
        <v>0.001</v>
      </c>
      <c r="R137" s="125">
        <f>Q137*H137</f>
        <v>0.0005</v>
      </c>
      <c r="S137" s="125">
        <v>0</v>
      </c>
      <c r="T137" s="126">
        <f>S137*H137</f>
        <v>0</v>
      </c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7" t="s">
        <v>182</v>
      </c>
      <c r="AS137" s="25"/>
      <c r="AT137" s="127" t="s">
        <v>178</v>
      </c>
      <c r="AU137" s="127" t="s">
        <v>70</v>
      </c>
      <c r="AV137" s="25"/>
      <c r="AW137" s="25"/>
      <c r="AX137" s="25"/>
      <c r="AY137" s="83" t="s">
        <v>130</v>
      </c>
      <c r="AZ137" s="25"/>
      <c r="BA137" s="25"/>
      <c r="BB137" s="25"/>
      <c r="BC137" s="25"/>
      <c r="BD137" s="25"/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83" t="s">
        <v>68</v>
      </c>
      <c r="BK137" s="128">
        <f>ROUND(I137*H137,2)</f>
        <v>0</v>
      </c>
      <c r="BL137" s="83" t="s">
        <v>172</v>
      </c>
      <c r="BM137" s="127" t="s">
        <v>547</v>
      </c>
      <c r="BN137" s="26"/>
    </row>
    <row r="138" spans="1:66" ht="25.95" customHeight="1">
      <c r="A138" s="27"/>
      <c r="B138" s="21"/>
      <c r="C138" s="97"/>
      <c r="D138" s="147" t="s">
        <v>142</v>
      </c>
      <c r="E138" s="97"/>
      <c r="F138" s="152" t="s">
        <v>548</v>
      </c>
      <c r="G138" s="97"/>
      <c r="H138" s="153">
        <v>0.5</v>
      </c>
      <c r="I138" s="97"/>
      <c r="J138" s="97"/>
      <c r="K138" s="149"/>
      <c r="L138" s="56"/>
      <c r="M138" s="57"/>
      <c r="N138" s="25"/>
      <c r="O138" s="25"/>
      <c r="P138" s="25"/>
      <c r="Q138" s="25"/>
      <c r="R138" s="25"/>
      <c r="S138" s="25"/>
      <c r="T138" s="58"/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25"/>
      <c r="AS138" s="25"/>
      <c r="AT138" s="83" t="s">
        <v>142</v>
      </c>
      <c r="AU138" s="83" t="s">
        <v>70</v>
      </c>
      <c r="AV138" s="52" t="s">
        <v>70</v>
      </c>
      <c r="AW138" s="52" t="s">
        <v>3</v>
      </c>
      <c r="AX138" s="52" t="s">
        <v>68</v>
      </c>
      <c r="AY138" s="83" t="s">
        <v>130</v>
      </c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6"/>
    </row>
    <row r="139" spans="1:66" ht="25.95" customHeight="1">
      <c r="A139" s="27"/>
      <c r="B139" s="56"/>
      <c r="C139" s="116" t="s">
        <v>255</v>
      </c>
      <c r="D139" s="116" t="s">
        <v>133</v>
      </c>
      <c r="E139" s="117" t="s">
        <v>420</v>
      </c>
      <c r="F139" s="117" t="s">
        <v>421</v>
      </c>
      <c r="G139" s="118" t="s">
        <v>181</v>
      </c>
      <c r="H139" s="119">
        <v>11.5</v>
      </c>
      <c r="I139" s="120"/>
      <c r="J139" s="121">
        <f>ROUND(I139*H139,2)</f>
        <v>0</v>
      </c>
      <c r="K139" s="122" t="s">
        <v>137</v>
      </c>
      <c r="L139" s="56"/>
      <c r="M139" s="123"/>
      <c r="N139" s="124" t="s">
        <v>44</v>
      </c>
      <c r="O139" s="25"/>
      <c r="P139" s="125">
        <f>O139*H139</f>
        <v>0</v>
      </c>
      <c r="Q139" s="125">
        <v>0</v>
      </c>
      <c r="R139" s="125">
        <f>Q139*H139</f>
        <v>0</v>
      </c>
      <c r="S139" s="125">
        <v>0.00023</v>
      </c>
      <c r="T139" s="126">
        <f>S139*H139</f>
        <v>0.002645</v>
      </c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7" t="s">
        <v>172</v>
      </c>
      <c r="AS139" s="25"/>
      <c r="AT139" s="127" t="s">
        <v>133</v>
      </c>
      <c r="AU139" s="127" t="s">
        <v>70</v>
      </c>
      <c r="AV139" s="25"/>
      <c r="AW139" s="25"/>
      <c r="AX139" s="25"/>
      <c r="AY139" s="83" t="s">
        <v>130</v>
      </c>
      <c r="AZ139" s="25"/>
      <c r="BA139" s="25"/>
      <c r="BB139" s="25"/>
      <c r="BC139" s="25"/>
      <c r="BD139" s="25"/>
      <c r="BE139" s="128">
        <f>IF(N139="základní",J139,0)</f>
        <v>0</v>
      </c>
      <c r="BF139" s="128">
        <f>IF(N139="snížená",J139,0)</f>
        <v>0</v>
      </c>
      <c r="BG139" s="128">
        <f>IF(N139="zákl. přenesená",J139,0)</f>
        <v>0</v>
      </c>
      <c r="BH139" s="128">
        <f>IF(N139="sníž. přenesená",J139,0)</f>
        <v>0</v>
      </c>
      <c r="BI139" s="128">
        <f>IF(N139="nulová",J139,0)</f>
        <v>0</v>
      </c>
      <c r="BJ139" s="83" t="s">
        <v>68</v>
      </c>
      <c r="BK139" s="128">
        <f>ROUND(I139*H139,2)</f>
        <v>0</v>
      </c>
      <c r="BL139" s="83" t="s">
        <v>172</v>
      </c>
      <c r="BM139" s="127" t="s">
        <v>549</v>
      </c>
      <c r="BN139" s="26"/>
    </row>
    <row r="140" spans="1:66" ht="25.95" customHeight="1">
      <c r="A140" s="27"/>
      <c r="B140" s="21"/>
      <c r="C140" s="97"/>
      <c r="D140" s="147" t="s">
        <v>140</v>
      </c>
      <c r="E140" s="97"/>
      <c r="F140" s="148" t="s">
        <v>423</v>
      </c>
      <c r="G140" s="97"/>
      <c r="H140" s="97"/>
      <c r="I140" s="97"/>
      <c r="J140" s="97"/>
      <c r="K140" s="149"/>
      <c r="L140" s="56"/>
      <c r="M140" s="57"/>
      <c r="N140" s="25"/>
      <c r="O140" s="25"/>
      <c r="P140" s="25"/>
      <c r="Q140" s="25"/>
      <c r="R140" s="25"/>
      <c r="S140" s="25"/>
      <c r="T140" s="58"/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25"/>
      <c r="AS140" s="25"/>
      <c r="AT140" s="83" t="s">
        <v>140</v>
      </c>
      <c r="AU140" s="83" t="s">
        <v>70</v>
      </c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6"/>
    </row>
    <row r="141" spans="1:66" ht="25.95" customHeight="1">
      <c r="A141" s="27"/>
      <c r="B141" s="56"/>
      <c r="C141" s="116" t="s">
        <v>261</v>
      </c>
      <c r="D141" s="116" t="s">
        <v>133</v>
      </c>
      <c r="E141" s="117" t="s">
        <v>425</v>
      </c>
      <c r="F141" s="117" t="s">
        <v>426</v>
      </c>
      <c r="G141" s="118" t="s">
        <v>181</v>
      </c>
      <c r="H141" s="119">
        <v>24</v>
      </c>
      <c r="I141" s="120"/>
      <c r="J141" s="121">
        <f>ROUND(I141*H141,2)</f>
        <v>0</v>
      </c>
      <c r="K141" s="122" t="s">
        <v>137</v>
      </c>
      <c r="L141" s="56"/>
      <c r="M141" s="123"/>
      <c r="N141" s="124" t="s">
        <v>44</v>
      </c>
      <c r="O141" s="25"/>
      <c r="P141" s="125">
        <f>O141*H141</f>
        <v>0</v>
      </c>
      <c r="Q141" s="125">
        <v>0</v>
      </c>
      <c r="R141" s="125">
        <f>Q141*H141</f>
        <v>0</v>
      </c>
      <c r="S141" s="125">
        <v>0.0006</v>
      </c>
      <c r="T141" s="126">
        <f>S141*H141</f>
        <v>0.0144</v>
      </c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7" t="s">
        <v>172</v>
      </c>
      <c r="AS141" s="25"/>
      <c r="AT141" s="127" t="s">
        <v>133</v>
      </c>
      <c r="AU141" s="127" t="s">
        <v>70</v>
      </c>
      <c r="AV141" s="25"/>
      <c r="AW141" s="25"/>
      <c r="AX141" s="25"/>
      <c r="AY141" s="83" t="s">
        <v>130</v>
      </c>
      <c r="AZ141" s="25"/>
      <c r="BA141" s="25"/>
      <c r="BB141" s="25"/>
      <c r="BC141" s="25"/>
      <c r="BD141" s="25"/>
      <c r="BE141" s="128">
        <f>IF(N141="základní",J141,0)</f>
        <v>0</v>
      </c>
      <c r="BF141" s="128">
        <f>IF(N141="snížená",J141,0)</f>
        <v>0</v>
      </c>
      <c r="BG141" s="128">
        <f>IF(N141="zákl. přenesená",J141,0)</f>
        <v>0</v>
      </c>
      <c r="BH141" s="128">
        <f>IF(N141="sníž. přenesená",J141,0)</f>
        <v>0</v>
      </c>
      <c r="BI141" s="128">
        <f>IF(N141="nulová",J141,0)</f>
        <v>0</v>
      </c>
      <c r="BJ141" s="83" t="s">
        <v>68</v>
      </c>
      <c r="BK141" s="128">
        <f>ROUND(I141*H141,2)</f>
        <v>0</v>
      </c>
      <c r="BL141" s="83" t="s">
        <v>172</v>
      </c>
      <c r="BM141" s="127" t="s">
        <v>550</v>
      </c>
      <c r="BN141" s="26"/>
    </row>
    <row r="142" spans="1:66" ht="25.95" customHeight="1">
      <c r="A142" s="27"/>
      <c r="B142" s="21"/>
      <c r="C142" s="39"/>
      <c r="D142" s="129" t="s">
        <v>140</v>
      </c>
      <c r="E142" s="39"/>
      <c r="F142" s="130" t="s">
        <v>423</v>
      </c>
      <c r="G142" s="39"/>
      <c r="H142" s="39"/>
      <c r="I142" s="39"/>
      <c r="J142" s="39"/>
      <c r="K142" s="64"/>
      <c r="L142" s="56"/>
      <c r="M142" s="57"/>
      <c r="N142" s="25"/>
      <c r="O142" s="25"/>
      <c r="P142" s="25"/>
      <c r="Q142" s="25"/>
      <c r="R142" s="25"/>
      <c r="S142" s="25"/>
      <c r="T142" s="58"/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25"/>
      <c r="AS142" s="25"/>
      <c r="AT142" s="83" t="s">
        <v>140</v>
      </c>
      <c r="AU142" s="83" t="s">
        <v>70</v>
      </c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6"/>
    </row>
    <row r="143" spans="1:66" ht="25.95" customHeight="1">
      <c r="A143" s="27"/>
      <c r="B143" s="21"/>
      <c r="C143" s="25"/>
      <c r="D143" s="157" t="s">
        <v>142</v>
      </c>
      <c r="E143" s="158"/>
      <c r="F143" s="159" t="s">
        <v>551</v>
      </c>
      <c r="G143" s="25"/>
      <c r="H143" s="160">
        <v>24</v>
      </c>
      <c r="I143" s="25"/>
      <c r="J143" s="25"/>
      <c r="K143" s="31"/>
      <c r="L143" s="56"/>
      <c r="M143" s="57"/>
      <c r="N143" s="25"/>
      <c r="O143" s="25"/>
      <c r="P143" s="25"/>
      <c r="Q143" s="25"/>
      <c r="R143" s="25"/>
      <c r="S143" s="25"/>
      <c r="T143" s="58"/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25"/>
      <c r="AS143" s="25"/>
      <c r="AT143" s="83" t="s">
        <v>142</v>
      </c>
      <c r="AU143" s="83" t="s">
        <v>70</v>
      </c>
      <c r="AV143" s="52" t="s">
        <v>70</v>
      </c>
      <c r="AW143" s="52" t="s">
        <v>34</v>
      </c>
      <c r="AX143" s="52" t="s">
        <v>68</v>
      </c>
      <c r="AY143" s="83" t="s">
        <v>130</v>
      </c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6"/>
    </row>
    <row r="144" spans="1:66" ht="25.95" customHeight="1">
      <c r="A144" s="27"/>
      <c r="B144" s="21"/>
      <c r="C144" s="38"/>
      <c r="D144" s="113" t="s">
        <v>59</v>
      </c>
      <c r="E144" s="114" t="s">
        <v>552</v>
      </c>
      <c r="F144" s="114" t="s">
        <v>553</v>
      </c>
      <c r="G144" s="38"/>
      <c r="H144" s="38"/>
      <c r="I144" s="38"/>
      <c r="J144" s="115">
        <f>BK144</f>
        <v>0</v>
      </c>
      <c r="K144" s="59"/>
      <c r="L144" s="56"/>
      <c r="M144" s="57"/>
      <c r="N144" s="25"/>
      <c r="O144" s="25"/>
      <c r="P144" s="109">
        <f>SUM(P145:P168)</f>
        <v>0</v>
      </c>
      <c r="Q144" s="25"/>
      <c r="R144" s="109">
        <f>SUM(R145:R168)</f>
        <v>0.22126462750000003</v>
      </c>
      <c r="S144" s="25"/>
      <c r="T144" s="110">
        <f>SUM(T145:T168)</f>
        <v>0</v>
      </c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83" t="s">
        <v>70</v>
      </c>
      <c r="AS144" s="25"/>
      <c r="AT144" s="111" t="s">
        <v>59</v>
      </c>
      <c r="AU144" s="111" t="s">
        <v>68</v>
      </c>
      <c r="AV144" s="25"/>
      <c r="AW144" s="25"/>
      <c r="AX144" s="25"/>
      <c r="AY144" s="83" t="s">
        <v>130</v>
      </c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112">
        <f>SUM(BK145:BK168)</f>
        <v>0</v>
      </c>
      <c r="BL144" s="25"/>
      <c r="BM144" s="25"/>
      <c r="BN144" s="26"/>
    </row>
    <row r="145" spans="1:66" ht="25.95" customHeight="1">
      <c r="A145" s="27"/>
      <c r="B145" s="56"/>
      <c r="C145" s="116" t="s">
        <v>265</v>
      </c>
      <c r="D145" s="116" t="s">
        <v>133</v>
      </c>
      <c r="E145" s="117" t="s">
        <v>554</v>
      </c>
      <c r="F145" s="117" t="s">
        <v>555</v>
      </c>
      <c r="G145" s="118" t="s">
        <v>136</v>
      </c>
      <c r="H145" s="119">
        <v>1</v>
      </c>
      <c r="I145" s="120"/>
      <c r="J145" s="121">
        <f aca="true" t="shared" si="10" ref="J145:J168">ROUND(I145*H145,2)</f>
        <v>0</v>
      </c>
      <c r="K145" s="135"/>
      <c r="L145" s="56"/>
      <c r="M145" s="123"/>
      <c r="N145" s="124" t="s">
        <v>44</v>
      </c>
      <c r="O145" s="25"/>
      <c r="P145" s="125">
        <f aca="true" t="shared" si="11" ref="P145:P168">O145*H145</f>
        <v>0</v>
      </c>
      <c r="Q145" s="125">
        <v>0.0003400485</v>
      </c>
      <c r="R145" s="125">
        <f aca="true" t="shared" si="12" ref="R145:R168">Q145*H145</f>
        <v>0.0003400485</v>
      </c>
      <c r="S145" s="125">
        <v>0</v>
      </c>
      <c r="T145" s="126">
        <f aca="true" t="shared" si="13" ref="T145:T168">S145*H145</f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172</v>
      </c>
      <c r="AS145" s="25"/>
      <c r="AT145" s="127" t="s">
        <v>133</v>
      </c>
      <c r="AU145" s="127" t="s">
        <v>70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 aca="true" t="shared" si="14" ref="BE145:BE168">IF(N145="základní",J145,0)</f>
        <v>0</v>
      </c>
      <c r="BF145" s="128">
        <f aca="true" t="shared" si="15" ref="BF145:BF168">IF(N145="snížená",J145,0)</f>
        <v>0</v>
      </c>
      <c r="BG145" s="128">
        <f aca="true" t="shared" si="16" ref="BG145:BG168">IF(N145="zákl. přenesená",J145,0)</f>
        <v>0</v>
      </c>
      <c r="BH145" s="128">
        <f aca="true" t="shared" si="17" ref="BH145:BH168">IF(N145="sníž. přenesená",J145,0)</f>
        <v>0</v>
      </c>
      <c r="BI145" s="128">
        <f aca="true" t="shared" si="18" ref="BI145:BI168">IF(N145="nulová",J145,0)</f>
        <v>0</v>
      </c>
      <c r="BJ145" s="83" t="s">
        <v>68</v>
      </c>
      <c r="BK145" s="128">
        <f aca="true" t="shared" si="19" ref="BK145:BK168">ROUND(I145*H145,2)</f>
        <v>0</v>
      </c>
      <c r="BL145" s="83" t="s">
        <v>172</v>
      </c>
      <c r="BM145" s="127" t="s">
        <v>556</v>
      </c>
      <c r="BN145" s="26"/>
    </row>
    <row r="146" spans="1:66" ht="25.95" customHeight="1">
      <c r="A146" s="27"/>
      <c r="B146" s="56"/>
      <c r="C146" s="116" t="s">
        <v>269</v>
      </c>
      <c r="D146" s="116" t="s">
        <v>133</v>
      </c>
      <c r="E146" s="117" t="s">
        <v>557</v>
      </c>
      <c r="F146" s="117" t="s">
        <v>558</v>
      </c>
      <c r="G146" s="118" t="s">
        <v>136</v>
      </c>
      <c r="H146" s="119">
        <v>1</v>
      </c>
      <c r="I146" s="120"/>
      <c r="J146" s="121">
        <f t="shared" si="10"/>
        <v>0</v>
      </c>
      <c r="K146" s="135"/>
      <c r="L146" s="56"/>
      <c r="M146" s="123"/>
      <c r="N146" s="124" t="s">
        <v>44</v>
      </c>
      <c r="O146" s="25"/>
      <c r="P146" s="125">
        <f t="shared" si="11"/>
        <v>0</v>
      </c>
      <c r="Q146" s="125">
        <v>0.0002600485</v>
      </c>
      <c r="R146" s="125">
        <f t="shared" si="12"/>
        <v>0.0002600485</v>
      </c>
      <c r="S146" s="125">
        <v>0</v>
      </c>
      <c r="T146" s="126">
        <f t="shared" si="13"/>
        <v>0</v>
      </c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7" t="s">
        <v>172</v>
      </c>
      <c r="AS146" s="25"/>
      <c r="AT146" s="127" t="s">
        <v>133</v>
      </c>
      <c r="AU146" s="127" t="s">
        <v>70</v>
      </c>
      <c r="AV146" s="25"/>
      <c r="AW146" s="25"/>
      <c r="AX146" s="25"/>
      <c r="AY146" s="83" t="s">
        <v>130</v>
      </c>
      <c r="AZ146" s="25"/>
      <c r="BA146" s="25"/>
      <c r="BB146" s="25"/>
      <c r="BC146" s="25"/>
      <c r="BD146" s="25"/>
      <c r="BE146" s="128">
        <f t="shared" si="14"/>
        <v>0</v>
      </c>
      <c r="BF146" s="128">
        <f t="shared" si="15"/>
        <v>0</v>
      </c>
      <c r="BG146" s="128">
        <f t="shared" si="16"/>
        <v>0</v>
      </c>
      <c r="BH146" s="128">
        <f t="shared" si="17"/>
        <v>0</v>
      </c>
      <c r="BI146" s="128">
        <f t="shared" si="18"/>
        <v>0</v>
      </c>
      <c r="BJ146" s="83" t="s">
        <v>68</v>
      </c>
      <c r="BK146" s="128">
        <f t="shared" si="19"/>
        <v>0</v>
      </c>
      <c r="BL146" s="83" t="s">
        <v>172</v>
      </c>
      <c r="BM146" s="127" t="s">
        <v>559</v>
      </c>
      <c r="BN146" s="26"/>
    </row>
    <row r="147" spans="1:66" ht="25.95" customHeight="1">
      <c r="A147" s="27"/>
      <c r="B147" s="56"/>
      <c r="C147" s="116" t="s">
        <v>273</v>
      </c>
      <c r="D147" s="116" t="s">
        <v>133</v>
      </c>
      <c r="E147" s="117" t="s">
        <v>560</v>
      </c>
      <c r="F147" s="117" t="s">
        <v>561</v>
      </c>
      <c r="G147" s="118" t="s">
        <v>181</v>
      </c>
      <c r="H147" s="119">
        <v>1</v>
      </c>
      <c r="I147" s="120"/>
      <c r="J147" s="121">
        <f t="shared" si="10"/>
        <v>0</v>
      </c>
      <c r="K147" s="122" t="s">
        <v>137</v>
      </c>
      <c r="L147" s="56"/>
      <c r="M147" s="123"/>
      <c r="N147" s="124" t="s">
        <v>44</v>
      </c>
      <c r="O147" s="25"/>
      <c r="P147" s="125">
        <f t="shared" si="11"/>
        <v>0</v>
      </c>
      <c r="Q147" s="125">
        <v>0.000729</v>
      </c>
      <c r="R147" s="125">
        <f t="shared" si="12"/>
        <v>0.000729</v>
      </c>
      <c r="S147" s="125">
        <v>0</v>
      </c>
      <c r="T147" s="126">
        <f t="shared" si="13"/>
        <v>0</v>
      </c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7" t="s">
        <v>172</v>
      </c>
      <c r="AS147" s="25"/>
      <c r="AT147" s="127" t="s">
        <v>133</v>
      </c>
      <c r="AU147" s="127" t="s">
        <v>70</v>
      </c>
      <c r="AV147" s="25"/>
      <c r="AW147" s="25"/>
      <c r="AX147" s="25"/>
      <c r="AY147" s="83" t="s">
        <v>130</v>
      </c>
      <c r="AZ147" s="25"/>
      <c r="BA147" s="25"/>
      <c r="BB147" s="25"/>
      <c r="BC147" s="25"/>
      <c r="BD147" s="25"/>
      <c r="BE147" s="128">
        <f t="shared" si="14"/>
        <v>0</v>
      </c>
      <c r="BF147" s="128">
        <f t="shared" si="15"/>
        <v>0</v>
      </c>
      <c r="BG147" s="128">
        <f t="shared" si="16"/>
        <v>0</v>
      </c>
      <c r="BH147" s="128">
        <f t="shared" si="17"/>
        <v>0</v>
      </c>
      <c r="BI147" s="128">
        <f t="shared" si="18"/>
        <v>0</v>
      </c>
      <c r="BJ147" s="83" t="s">
        <v>68</v>
      </c>
      <c r="BK147" s="128">
        <f t="shared" si="19"/>
        <v>0</v>
      </c>
      <c r="BL147" s="83" t="s">
        <v>172</v>
      </c>
      <c r="BM147" s="127" t="s">
        <v>562</v>
      </c>
      <c r="BN147" s="26"/>
    </row>
    <row r="148" spans="1:66" ht="25.95" customHeight="1">
      <c r="A148" s="27"/>
      <c r="B148" s="56"/>
      <c r="C148" s="116" t="s">
        <v>182</v>
      </c>
      <c r="D148" s="116" t="s">
        <v>133</v>
      </c>
      <c r="E148" s="117" t="s">
        <v>563</v>
      </c>
      <c r="F148" s="117" t="s">
        <v>564</v>
      </c>
      <c r="G148" s="118" t="s">
        <v>181</v>
      </c>
      <c r="H148" s="119">
        <v>2</v>
      </c>
      <c r="I148" s="120"/>
      <c r="J148" s="121">
        <f t="shared" si="10"/>
        <v>0</v>
      </c>
      <c r="K148" s="122" t="s">
        <v>137</v>
      </c>
      <c r="L148" s="56"/>
      <c r="M148" s="123"/>
      <c r="N148" s="124" t="s">
        <v>44</v>
      </c>
      <c r="O148" s="25"/>
      <c r="P148" s="125">
        <f t="shared" si="11"/>
        <v>0</v>
      </c>
      <c r="Q148" s="125">
        <v>0.000984</v>
      </c>
      <c r="R148" s="125">
        <f t="shared" si="12"/>
        <v>0.001968</v>
      </c>
      <c r="S148" s="125">
        <v>0</v>
      </c>
      <c r="T148" s="126">
        <f t="shared" si="13"/>
        <v>0</v>
      </c>
      <c r="U148" s="5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7" t="s">
        <v>172</v>
      </c>
      <c r="AS148" s="25"/>
      <c r="AT148" s="127" t="s">
        <v>133</v>
      </c>
      <c r="AU148" s="127" t="s">
        <v>70</v>
      </c>
      <c r="AV148" s="25"/>
      <c r="AW148" s="25"/>
      <c r="AX148" s="25"/>
      <c r="AY148" s="83" t="s">
        <v>130</v>
      </c>
      <c r="AZ148" s="25"/>
      <c r="BA148" s="25"/>
      <c r="BB148" s="25"/>
      <c r="BC148" s="25"/>
      <c r="BD148" s="25"/>
      <c r="BE148" s="128">
        <f t="shared" si="14"/>
        <v>0</v>
      </c>
      <c r="BF148" s="128">
        <f t="shared" si="15"/>
        <v>0</v>
      </c>
      <c r="BG148" s="128">
        <f t="shared" si="16"/>
        <v>0</v>
      </c>
      <c r="BH148" s="128">
        <f t="shared" si="17"/>
        <v>0</v>
      </c>
      <c r="BI148" s="128">
        <f t="shared" si="18"/>
        <v>0</v>
      </c>
      <c r="BJ148" s="83" t="s">
        <v>68</v>
      </c>
      <c r="BK148" s="128">
        <f t="shared" si="19"/>
        <v>0</v>
      </c>
      <c r="BL148" s="83" t="s">
        <v>172</v>
      </c>
      <c r="BM148" s="127" t="s">
        <v>565</v>
      </c>
      <c r="BN148" s="26"/>
    </row>
    <row r="149" spans="1:66" ht="25.95" customHeight="1">
      <c r="A149" s="27"/>
      <c r="B149" s="56"/>
      <c r="C149" s="116" t="s">
        <v>279</v>
      </c>
      <c r="D149" s="116" t="s">
        <v>133</v>
      </c>
      <c r="E149" s="117" t="s">
        <v>566</v>
      </c>
      <c r="F149" s="117" t="s">
        <v>567</v>
      </c>
      <c r="G149" s="118" t="s">
        <v>181</v>
      </c>
      <c r="H149" s="119">
        <v>7</v>
      </c>
      <c r="I149" s="120"/>
      <c r="J149" s="121">
        <f t="shared" si="10"/>
        <v>0</v>
      </c>
      <c r="K149" s="122" t="s">
        <v>137</v>
      </c>
      <c r="L149" s="56"/>
      <c r="M149" s="123"/>
      <c r="N149" s="124" t="s">
        <v>44</v>
      </c>
      <c r="O149" s="25"/>
      <c r="P149" s="125">
        <f t="shared" si="11"/>
        <v>0</v>
      </c>
      <c r="Q149" s="125">
        <v>0.001297</v>
      </c>
      <c r="R149" s="125">
        <f t="shared" si="12"/>
        <v>0.009079</v>
      </c>
      <c r="S149" s="125">
        <v>0</v>
      </c>
      <c r="T149" s="126">
        <f t="shared" si="13"/>
        <v>0</v>
      </c>
      <c r="U149" s="5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7" t="s">
        <v>172</v>
      </c>
      <c r="AS149" s="25"/>
      <c r="AT149" s="127" t="s">
        <v>133</v>
      </c>
      <c r="AU149" s="127" t="s">
        <v>70</v>
      </c>
      <c r="AV149" s="25"/>
      <c r="AW149" s="25"/>
      <c r="AX149" s="25"/>
      <c r="AY149" s="83" t="s">
        <v>130</v>
      </c>
      <c r="AZ149" s="25"/>
      <c r="BA149" s="25"/>
      <c r="BB149" s="25"/>
      <c r="BC149" s="25"/>
      <c r="BD149" s="25"/>
      <c r="BE149" s="128">
        <f t="shared" si="14"/>
        <v>0</v>
      </c>
      <c r="BF149" s="128">
        <f t="shared" si="15"/>
        <v>0</v>
      </c>
      <c r="BG149" s="128">
        <f t="shared" si="16"/>
        <v>0</v>
      </c>
      <c r="BH149" s="128">
        <f t="shared" si="17"/>
        <v>0</v>
      </c>
      <c r="BI149" s="128">
        <f t="shared" si="18"/>
        <v>0</v>
      </c>
      <c r="BJ149" s="83" t="s">
        <v>68</v>
      </c>
      <c r="BK149" s="128">
        <f t="shared" si="19"/>
        <v>0</v>
      </c>
      <c r="BL149" s="83" t="s">
        <v>172</v>
      </c>
      <c r="BM149" s="127" t="s">
        <v>568</v>
      </c>
      <c r="BN149" s="26"/>
    </row>
    <row r="150" spans="1:66" ht="25.95" customHeight="1">
      <c r="A150" s="27"/>
      <c r="B150" s="56"/>
      <c r="C150" s="116" t="s">
        <v>284</v>
      </c>
      <c r="D150" s="116" t="s">
        <v>133</v>
      </c>
      <c r="E150" s="117" t="s">
        <v>569</v>
      </c>
      <c r="F150" s="117" t="s">
        <v>570</v>
      </c>
      <c r="G150" s="118" t="s">
        <v>181</v>
      </c>
      <c r="H150" s="119">
        <v>5</v>
      </c>
      <c r="I150" s="120"/>
      <c r="J150" s="121">
        <f t="shared" si="10"/>
        <v>0</v>
      </c>
      <c r="K150" s="122" t="s">
        <v>137</v>
      </c>
      <c r="L150" s="56"/>
      <c r="M150" s="123"/>
      <c r="N150" s="124" t="s">
        <v>44</v>
      </c>
      <c r="O150" s="25"/>
      <c r="P150" s="125">
        <f t="shared" si="11"/>
        <v>0</v>
      </c>
      <c r="Q150" s="125">
        <v>0.0036384</v>
      </c>
      <c r="R150" s="125">
        <f t="shared" si="12"/>
        <v>0.018192</v>
      </c>
      <c r="S150" s="125">
        <v>0</v>
      </c>
      <c r="T150" s="126">
        <f t="shared" si="13"/>
        <v>0</v>
      </c>
      <c r="U150" s="5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7" t="s">
        <v>172</v>
      </c>
      <c r="AS150" s="25"/>
      <c r="AT150" s="127" t="s">
        <v>133</v>
      </c>
      <c r="AU150" s="127" t="s">
        <v>70</v>
      </c>
      <c r="AV150" s="25"/>
      <c r="AW150" s="25"/>
      <c r="AX150" s="25"/>
      <c r="AY150" s="83" t="s">
        <v>130</v>
      </c>
      <c r="AZ150" s="25"/>
      <c r="BA150" s="25"/>
      <c r="BB150" s="25"/>
      <c r="BC150" s="25"/>
      <c r="BD150" s="25"/>
      <c r="BE150" s="128">
        <f t="shared" si="14"/>
        <v>0</v>
      </c>
      <c r="BF150" s="128">
        <f t="shared" si="15"/>
        <v>0</v>
      </c>
      <c r="BG150" s="128">
        <f t="shared" si="16"/>
        <v>0</v>
      </c>
      <c r="BH150" s="128">
        <f t="shared" si="17"/>
        <v>0</v>
      </c>
      <c r="BI150" s="128">
        <f t="shared" si="18"/>
        <v>0</v>
      </c>
      <c r="BJ150" s="83" t="s">
        <v>68</v>
      </c>
      <c r="BK150" s="128">
        <f t="shared" si="19"/>
        <v>0</v>
      </c>
      <c r="BL150" s="83" t="s">
        <v>172</v>
      </c>
      <c r="BM150" s="127" t="s">
        <v>571</v>
      </c>
      <c r="BN150" s="26"/>
    </row>
    <row r="151" spans="1:66" ht="25.95" customHeight="1">
      <c r="A151" s="27"/>
      <c r="B151" s="56"/>
      <c r="C151" s="116" t="s">
        <v>288</v>
      </c>
      <c r="D151" s="116" t="s">
        <v>133</v>
      </c>
      <c r="E151" s="117" t="s">
        <v>572</v>
      </c>
      <c r="F151" s="117" t="s">
        <v>573</v>
      </c>
      <c r="G151" s="118" t="s">
        <v>181</v>
      </c>
      <c r="H151" s="119">
        <v>0.5</v>
      </c>
      <c r="I151" s="120"/>
      <c r="J151" s="121">
        <f t="shared" si="10"/>
        <v>0</v>
      </c>
      <c r="K151" s="122" t="s">
        <v>137</v>
      </c>
      <c r="L151" s="56"/>
      <c r="M151" s="123"/>
      <c r="N151" s="124" t="s">
        <v>44</v>
      </c>
      <c r="O151" s="25"/>
      <c r="P151" s="125">
        <f t="shared" si="11"/>
        <v>0</v>
      </c>
      <c r="Q151" s="125">
        <v>0.00600954</v>
      </c>
      <c r="R151" s="125">
        <f t="shared" si="12"/>
        <v>0.00300477</v>
      </c>
      <c r="S151" s="125">
        <v>0</v>
      </c>
      <c r="T151" s="126">
        <f t="shared" si="13"/>
        <v>0</v>
      </c>
      <c r="U151" s="5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7" t="s">
        <v>172</v>
      </c>
      <c r="AS151" s="25"/>
      <c r="AT151" s="127" t="s">
        <v>133</v>
      </c>
      <c r="AU151" s="127" t="s">
        <v>70</v>
      </c>
      <c r="AV151" s="25"/>
      <c r="AW151" s="25"/>
      <c r="AX151" s="25"/>
      <c r="AY151" s="83" t="s">
        <v>130</v>
      </c>
      <c r="AZ151" s="25"/>
      <c r="BA151" s="25"/>
      <c r="BB151" s="25"/>
      <c r="BC151" s="25"/>
      <c r="BD151" s="25"/>
      <c r="BE151" s="128">
        <f t="shared" si="14"/>
        <v>0</v>
      </c>
      <c r="BF151" s="128">
        <f t="shared" si="15"/>
        <v>0</v>
      </c>
      <c r="BG151" s="128">
        <f t="shared" si="16"/>
        <v>0</v>
      </c>
      <c r="BH151" s="128">
        <f t="shared" si="17"/>
        <v>0</v>
      </c>
      <c r="BI151" s="128">
        <f t="shared" si="18"/>
        <v>0</v>
      </c>
      <c r="BJ151" s="83" t="s">
        <v>68</v>
      </c>
      <c r="BK151" s="128">
        <f t="shared" si="19"/>
        <v>0</v>
      </c>
      <c r="BL151" s="83" t="s">
        <v>172</v>
      </c>
      <c r="BM151" s="127" t="s">
        <v>574</v>
      </c>
      <c r="BN151" s="26"/>
    </row>
    <row r="152" spans="1:66" ht="25.95" customHeight="1">
      <c r="A152" s="27"/>
      <c r="B152" s="56"/>
      <c r="C152" s="116" t="s">
        <v>292</v>
      </c>
      <c r="D152" s="116" t="s">
        <v>133</v>
      </c>
      <c r="E152" s="117" t="s">
        <v>575</v>
      </c>
      <c r="F152" s="117" t="s">
        <v>576</v>
      </c>
      <c r="G152" s="118" t="s">
        <v>181</v>
      </c>
      <c r="H152" s="119">
        <v>6</v>
      </c>
      <c r="I152" s="120"/>
      <c r="J152" s="121">
        <f t="shared" si="10"/>
        <v>0</v>
      </c>
      <c r="K152" s="122" t="s">
        <v>137</v>
      </c>
      <c r="L152" s="56"/>
      <c r="M152" s="123"/>
      <c r="N152" s="124" t="s">
        <v>44</v>
      </c>
      <c r="O152" s="25"/>
      <c r="P152" s="125">
        <f t="shared" si="11"/>
        <v>0</v>
      </c>
      <c r="Q152" s="125">
        <v>0.02220602</v>
      </c>
      <c r="R152" s="125">
        <f t="shared" si="12"/>
        <v>0.13323612</v>
      </c>
      <c r="S152" s="125">
        <v>0</v>
      </c>
      <c r="T152" s="126">
        <f t="shared" si="13"/>
        <v>0</v>
      </c>
      <c r="U152" s="5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7" t="s">
        <v>172</v>
      </c>
      <c r="AS152" s="25"/>
      <c r="AT152" s="127" t="s">
        <v>133</v>
      </c>
      <c r="AU152" s="127" t="s">
        <v>70</v>
      </c>
      <c r="AV152" s="25"/>
      <c r="AW152" s="25"/>
      <c r="AX152" s="25"/>
      <c r="AY152" s="83" t="s">
        <v>130</v>
      </c>
      <c r="AZ152" s="25"/>
      <c r="BA152" s="25"/>
      <c r="BB152" s="25"/>
      <c r="BC152" s="25"/>
      <c r="BD152" s="25"/>
      <c r="BE152" s="128">
        <f t="shared" si="14"/>
        <v>0</v>
      </c>
      <c r="BF152" s="128">
        <f t="shared" si="15"/>
        <v>0</v>
      </c>
      <c r="BG152" s="128">
        <f t="shared" si="16"/>
        <v>0</v>
      </c>
      <c r="BH152" s="128">
        <f t="shared" si="17"/>
        <v>0</v>
      </c>
      <c r="BI152" s="128">
        <f t="shared" si="18"/>
        <v>0</v>
      </c>
      <c r="BJ152" s="83" t="s">
        <v>68</v>
      </c>
      <c r="BK152" s="128">
        <f t="shared" si="19"/>
        <v>0</v>
      </c>
      <c r="BL152" s="83" t="s">
        <v>172</v>
      </c>
      <c r="BM152" s="127" t="s">
        <v>577</v>
      </c>
      <c r="BN152" s="26"/>
    </row>
    <row r="153" spans="1:66" ht="25.95" customHeight="1">
      <c r="A153" s="27"/>
      <c r="B153" s="56"/>
      <c r="C153" s="116" t="s">
        <v>296</v>
      </c>
      <c r="D153" s="116" t="s">
        <v>133</v>
      </c>
      <c r="E153" s="117" t="s">
        <v>252</v>
      </c>
      <c r="F153" s="117" t="s">
        <v>253</v>
      </c>
      <c r="G153" s="118" t="s">
        <v>136</v>
      </c>
      <c r="H153" s="119">
        <v>2</v>
      </c>
      <c r="I153" s="120"/>
      <c r="J153" s="121">
        <f t="shared" si="10"/>
        <v>0</v>
      </c>
      <c r="K153" s="122" t="s">
        <v>137</v>
      </c>
      <c r="L153" s="56"/>
      <c r="M153" s="123"/>
      <c r="N153" s="124" t="s">
        <v>44</v>
      </c>
      <c r="O153" s="25"/>
      <c r="P153" s="125">
        <f t="shared" si="11"/>
        <v>0</v>
      </c>
      <c r="Q153" s="125">
        <v>0</v>
      </c>
      <c r="R153" s="125">
        <f t="shared" si="12"/>
        <v>0</v>
      </c>
      <c r="S153" s="125">
        <v>0</v>
      </c>
      <c r="T153" s="126">
        <f t="shared" si="13"/>
        <v>0</v>
      </c>
      <c r="U153" s="5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7" t="s">
        <v>172</v>
      </c>
      <c r="AS153" s="25"/>
      <c r="AT153" s="127" t="s">
        <v>133</v>
      </c>
      <c r="AU153" s="127" t="s">
        <v>70</v>
      </c>
      <c r="AV153" s="25"/>
      <c r="AW153" s="25"/>
      <c r="AX153" s="25"/>
      <c r="AY153" s="83" t="s">
        <v>130</v>
      </c>
      <c r="AZ153" s="25"/>
      <c r="BA153" s="25"/>
      <c r="BB153" s="25"/>
      <c r="BC153" s="25"/>
      <c r="BD153" s="25"/>
      <c r="BE153" s="128">
        <f t="shared" si="14"/>
        <v>0</v>
      </c>
      <c r="BF153" s="128">
        <f t="shared" si="15"/>
        <v>0</v>
      </c>
      <c r="BG153" s="128">
        <f t="shared" si="16"/>
        <v>0</v>
      </c>
      <c r="BH153" s="128">
        <f t="shared" si="17"/>
        <v>0</v>
      </c>
      <c r="BI153" s="128">
        <f t="shared" si="18"/>
        <v>0</v>
      </c>
      <c r="BJ153" s="83" t="s">
        <v>68</v>
      </c>
      <c r="BK153" s="128">
        <f t="shared" si="19"/>
        <v>0</v>
      </c>
      <c r="BL153" s="83" t="s">
        <v>172</v>
      </c>
      <c r="BM153" s="127" t="s">
        <v>578</v>
      </c>
      <c r="BN153" s="26"/>
    </row>
    <row r="154" spans="1:66" ht="25.95" customHeight="1">
      <c r="A154" s="27"/>
      <c r="B154" s="56"/>
      <c r="C154" s="136" t="s">
        <v>300</v>
      </c>
      <c r="D154" s="136" t="s">
        <v>178</v>
      </c>
      <c r="E154" s="137" t="s">
        <v>579</v>
      </c>
      <c r="F154" s="137" t="s">
        <v>580</v>
      </c>
      <c r="G154" s="138" t="s">
        <v>199</v>
      </c>
      <c r="H154" s="139">
        <v>2</v>
      </c>
      <c r="I154" s="140"/>
      <c r="J154" s="141">
        <f t="shared" si="10"/>
        <v>0</v>
      </c>
      <c r="K154" s="146"/>
      <c r="L154" s="143"/>
      <c r="M154" s="144"/>
      <c r="N154" s="145" t="s">
        <v>44</v>
      </c>
      <c r="O154" s="25"/>
      <c r="P154" s="125">
        <f t="shared" si="11"/>
        <v>0</v>
      </c>
      <c r="Q154" s="125">
        <v>0</v>
      </c>
      <c r="R154" s="125">
        <f t="shared" si="12"/>
        <v>0</v>
      </c>
      <c r="S154" s="125">
        <v>0</v>
      </c>
      <c r="T154" s="126">
        <f t="shared" si="13"/>
        <v>0</v>
      </c>
      <c r="U154" s="5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7" t="s">
        <v>182</v>
      </c>
      <c r="AS154" s="25"/>
      <c r="AT154" s="127" t="s">
        <v>178</v>
      </c>
      <c r="AU154" s="127" t="s">
        <v>70</v>
      </c>
      <c r="AV154" s="25"/>
      <c r="AW154" s="25"/>
      <c r="AX154" s="25"/>
      <c r="AY154" s="83" t="s">
        <v>130</v>
      </c>
      <c r="AZ154" s="25"/>
      <c r="BA154" s="25"/>
      <c r="BB154" s="25"/>
      <c r="BC154" s="25"/>
      <c r="BD154" s="25"/>
      <c r="BE154" s="128">
        <f t="shared" si="14"/>
        <v>0</v>
      </c>
      <c r="BF154" s="128">
        <f t="shared" si="15"/>
        <v>0</v>
      </c>
      <c r="BG154" s="128">
        <f t="shared" si="16"/>
        <v>0</v>
      </c>
      <c r="BH154" s="128">
        <f t="shared" si="17"/>
        <v>0</v>
      </c>
      <c r="BI154" s="128">
        <f t="shared" si="18"/>
        <v>0</v>
      </c>
      <c r="BJ154" s="83" t="s">
        <v>68</v>
      </c>
      <c r="BK154" s="128">
        <f t="shared" si="19"/>
        <v>0</v>
      </c>
      <c r="BL154" s="83" t="s">
        <v>172</v>
      </c>
      <c r="BM154" s="127" t="s">
        <v>581</v>
      </c>
      <c r="BN154" s="26"/>
    </row>
    <row r="155" spans="1:66" ht="25.95" customHeight="1">
      <c r="A155" s="27"/>
      <c r="B155" s="56"/>
      <c r="C155" s="136" t="s">
        <v>304</v>
      </c>
      <c r="D155" s="136" t="s">
        <v>178</v>
      </c>
      <c r="E155" s="137" t="s">
        <v>582</v>
      </c>
      <c r="F155" s="137" t="s">
        <v>583</v>
      </c>
      <c r="G155" s="138" t="s">
        <v>199</v>
      </c>
      <c r="H155" s="139">
        <v>2</v>
      </c>
      <c r="I155" s="140"/>
      <c r="J155" s="141">
        <f t="shared" si="10"/>
        <v>0</v>
      </c>
      <c r="K155" s="146"/>
      <c r="L155" s="143"/>
      <c r="M155" s="144"/>
      <c r="N155" s="145" t="s">
        <v>44</v>
      </c>
      <c r="O155" s="25"/>
      <c r="P155" s="125">
        <f t="shared" si="11"/>
        <v>0</v>
      </c>
      <c r="Q155" s="125">
        <v>0</v>
      </c>
      <c r="R155" s="125">
        <f t="shared" si="12"/>
        <v>0</v>
      </c>
      <c r="S155" s="125">
        <v>0</v>
      </c>
      <c r="T155" s="126">
        <f t="shared" si="13"/>
        <v>0</v>
      </c>
      <c r="U155" s="5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7" t="s">
        <v>182</v>
      </c>
      <c r="AS155" s="25"/>
      <c r="AT155" s="127" t="s">
        <v>178</v>
      </c>
      <c r="AU155" s="127" t="s">
        <v>70</v>
      </c>
      <c r="AV155" s="25"/>
      <c r="AW155" s="25"/>
      <c r="AX155" s="25"/>
      <c r="AY155" s="83" t="s">
        <v>130</v>
      </c>
      <c r="AZ155" s="25"/>
      <c r="BA155" s="25"/>
      <c r="BB155" s="25"/>
      <c r="BC155" s="25"/>
      <c r="BD155" s="25"/>
      <c r="BE155" s="128">
        <f t="shared" si="14"/>
        <v>0</v>
      </c>
      <c r="BF155" s="128">
        <f t="shared" si="15"/>
        <v>0</v>
      </c>
      <c r="BG155" s="128">
        <f t="shared" si="16"/>
        <v>0</v>
      </c>
      <c r="BH155" s="128">
        <f t="shared" si="17"/>
        <v>0</v>
      </c>
      <c r="BI155" s="128">
        <f t="shared" si="18"/>
        <v>0</v>
      </c>
      <c r="BJ155" s="83" t="s">
        <v>68</v>
      </c>
      <c r="BK155" s="128">
        <f t="shared" si="19"/>
        <v>0</v>
      </c>
      <c r="BL155" s="83" t="s">
        <v>172</v>
      </c>
      <c r="BM155" s="127" t="s">
        <v>584</v>
      </c>
      <c r="BN155" s="26"/>
    </row>
    <row r="156" spans="1:66" ht="25.95" customHeight="1">
      <c r="A156" s="27"/>
      <c r="B156" s="56"/>
      <c r="C156" s="116" t="s">
        <v>308</v>
      </c>
      <c r="D156" s="116" t="s">
        <v>133</v>
      </c>
      <c r="E156" s="117" t="s">
        <v>585</v>
      </c>
      <c r="F156" s="117" t="s">
        <v>586</v>
      </c>
      <c r="G156" s="118" t="s">
        <v>587</v>
      </c>
      <c r="H156" s="119">
        <v>2</v>
      </c>
      <c r="I156" s="120"/>
      <c r="J156" s="121">
        <f t="shared" si="10"/>
        <v>0</v>
      </c>
      <c r="K156" s="122" t="s">
        <v>137</v>
      </c>
      <c r="L156" s="56"/>
      <c r="M156" s="123"/>
      <c r="N156" s="124" t="s">
        <v>44</v>
      </c>
      <c r="O156" s="25"/>
      <c r="P156" s="125">
        <f t="shared" si="11"/>
        <v>0</v>
      </c>
      <c r="Q156" s="125">
        <v>0.0254021505</v>
      </c>
      <c r="R156" s="125">
        <f t="shared" si="12"/>
        <v>0.050804301</v>
      </c>
      <c r="S156" s="125">
        <v>0</v>
      </c>
      <c r="T156" s="126">
        <f t="shared" si="13"/>
        <v>0</v>
      </c>
      <c r="U156" s="5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7" t="s">
        <v>172</v>
      </c>
      <c r="AS156" s="25"/>
      <c r="AT156" s="127" t="s">
        <v>133</v>
      </c>
      <c r="AU156" s="127" t="s">
        <v>70</v>
      </c>
      <c r="AV156" s="25"/>
      <c r="AW156" s="25"/>
      <c r="AX156" s="25"/>
      <c r="AY156" s="83" t="s">
        <v>130</v>
      </c>
      <c r="AZ156" s="25"/>
      <c r="BA156" s="25"/>
      <c r="BB156" s="25"/>
      <c r="BC156" s="25"/>
      <c r="BD156" s="25"/>
      <c r="BE156" s="128">
        <f t="shared" si="14"/>
        <v>0</v>
      </c>
      <c r="BF156" s="128">
        <f t="shared" si="15"/>
        <v>0</v>
      </c>
      <c r="BG156" s="128">
        <f t="shared" si="16"/>
        <v>0</v>
      </c>
      <c r="BH156" s="128">
        <f t="shared" si="17"/>
        <v>0</v>
      </c>
      <c r="BI156" s="128">
        <f t="shared" si="18"/>
        <v>0</v>
      </c>
      <c r="BJ156" s="83" t="s">
        <v>68</v>
      </c>
      <c r="BK156" s="128">
        <f t="shared" si="19"/>
        <v>0</v>
      </c>
      <c r="BL156" s="83" t="s">
        <v>172</v>
      </c>
      <c r="BM156" s="127" t="s">
        <v>588</v>
      </c>
      <c r="BN156" s="26"/>
    </row>
    <row r="157" spans="1:66" ht="25.95" customHeight="1">
      <c r="A157" s="27"/>
      <c r="B157" s="56"/>
      <c r="C157" s="116" t="s">
        <v>312</v>
      </c>
      <c r="D157" s="116" t="s">
        <v>133</v>
      </c>
      <c r="E157" s="117" t="s">
        <v>589</v>
      </c>
      <c r="F157" s="117" t="s">
        <v>590</v>
      </c>
      <c r="G157" s="118" t="s">
        <v>587</v>
      </c>
      <c r="H157" s="119">
        <v>1</v>
      </c>
      <c r="I157" s="120"/>
      <c r="J157" s="121">
        <f t="shared" si="10"/>
        <v>0</v>
      </c>
      <c r="K157" s="122" t="s">
        <v>137</v>
      </c>
      <c r="L157" s="56"/>
      <c r="M157" s="123"/>
      <c r="N157" s="124" t="s">
        <v>44</v>
      </c>
      <c r="O157" s="25"/>
      <c r="P157" s="125">
        <f t="shared" si="11"/>
        <v>0</v>
      </c>
      <c r="Q157" s="125">
        <v>0.0009000485</v>
      </c>
      <c r="R157" s="125">
        <f t="shared" si="12"/>
        <v>0.0009000485</v>
      </c>
      <c r="S157" s="125">
        <v>0</v>
      </c>
      <c r="T157" s="126">
        <f t="shared" si="13"/>
        <v>0</v>
      </c>
      <c r="U157" s="5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7" t="s">
        <v>172</v>
      </c>
      <c r="AS157" s="25"/>
      <c r="AT157" s="127" t="s">
        <v>133</v>
      </c>
      <c r="AU157" s="127" t="s">
        <v>70</v>
      </c>
      <c r="AV157" s="25"/>
      <c r="AW157" s="25"/>
      <c r="AX157" s="25"/>
      <c r="AY157" s="83" t="s">
        <v>130</v>
      </c>
      <c r="AZ157" s="25"/>
      <c r="BA157" s="25"/>
      <c r="BB157" s="25"/>
      <c r="BC157" s="25"/>
      <c r="BD157" s="25"/>
      <c r="BE157" s="128">
        <f t="shared" si="14"/>
        <v>0</v>
      </c>
      <c r="BF157" s="128">
        <f t="shared" si="15"/>
        <v>0</v>
      </c>
      <c r="BG157" s="128">
        <f t="shared" si="16"/>
        <v>0</v>
      </c>
      <c r="BH157" s="128">
        <f t="shared" si="17"/>
        <v>0</v>
      </c>
      <c r="BI157" s="128">
        <f t="shared" si="18"/>
        <v>0</v>
      </c>
      <c r="BJ157" s="83" t="s">
        <v>68</v>
      </c>
      <c r="BK157" s="128">
        <f t="shared" si="19"/>
        <v>0</v>
      </c>
      <c r="BL157" s="83" t="s">
        <v>172</v>
      </c>
      <c r="BM157" s="127" t="s">
        <v>591</v>
      </c>
      <c r="BN157" s="26"/>
    </row>
    <row r="158" spans="1:66" ht="25.95" customHeight="1">
      <c r="A158" s="27"/>
      <c r="B158" s="56"/>
      <c r="C158" s="116" t="s">
        <v>316</v>
      </c>
      <c r="D158" s="116" t="s">
        <v>133</v>
      </c>
      <c r="E158" s="117" t="s">
        <v>592</v>
      </c>
      <c r="F158" s="117" t="s">
        <v>593</v>
      </c>
      <c r="G158" s="118" t="s">
        <v>587</v>
      </c>
      <c r="H158" s="119">
        <v>1</v>
      </c>
      <c r="I158" s="120"/>
      <c r="J158" s="121">
        <f t="shared" si="10"/>
        <v>0</v>
      </c>
      <c r="K158" s="135"/>
      <c r="L158" s="56"/>
      <c r="M158" s="123"/>
      <c r="N158" s="124" t="s">
        <v>44</v>
      </c>
      <c r="O158" s="25"/>
      <c r="P158" s="125">
        <f t="shared" si="11"/>
        <v>0</v>
      </c>
      <c r="Q158" s="125">
        <v>0.0009000485</v>
      </c>
      <c r="R158" s="125">
        <f t="shared" si="12"/>
        <v>0.0009000485</v>
      </c>
      <c r="S158" s="125">
        <v>0</v>
      </c>
      <c r="T158" s="126">
        <f t="shared" si="13"/>
        <v>0</v>
      </c>
      <c r="U158" s="5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7" t="s">
        <v>172</v>
      </c>
      <c r="AS158" s="25"/>
      <c r="AT158" s="127" t="s">
        <v>133</v>
      </c>
      <c r="AU158" s="127" t="s">
        <v>70</v>
      </c>
      <c r="AV158" s="25"/>
      <c r="AW158" s="25"/>
      <c r="AX158" s="25"/>
      <c r="AY158" s="83" t="s">
        <v>130</v>
      </c>
      <c r="AZ158" s="25"/>
      <c r="BA158" s="25"/>
      <c r="BB158" s="25"/>
      <c r="BC158" s="25"/>
      <c r="BD158" s="25"/>
      <c r="BE158" s="128">
        <f t="shared" si="14"/>
        <v>0</v>
      </c>
      <c r="BF158" s="128">
        <f t="shared" si="15"/>
        <v>0</v>
      </c>
      <c r="BG158" s="128">
        <f t="shared" si="16"/>
        <v>0</v>
      </c>
      <c r="BH158" s="128">
        <f t="shared" si="17"/>
        <v>0</v>
      </c>
      <c r="BI158" s="128">
        <f t="shared" si="18"/>
        <v>0</v>
      </c>
      <c r="BJ158" s="83" t="s">
        <v>68</v>
      </c>
      <c r="BK158" s="128">
        <f t="shared" si="19"/>
        <v>0</v>
      </c>
      <c r="BL158" s="83" t="s">
        <v>172</v>
      </c>
      <c r="BM158" s="127" t="s">
        <v>594</v>
      </c>
      <c r="BN158" s="26"/>
    </row>
    <row r="159" spans="1:66" ht="25.95" customHeight="1">
      <c r="A159" s="27"/>
      <c r="B159" s="56"/>
      <c r="C159" s="116" t="s">
        <v>320</v>
      </c>
      <c r="D159" s="116" t="s">
        <v>133</v>
      </c>
      <c r="E159" s="117" t="s">
        <v>595</v>
      </c>
      <c r="F159" s="117" t="s">
        <v>596</v>
      </c>
      <c r="G159" s="118" t="s">
        <v>136</v>
      </c>
      <c r="H159" s="119">
        <v>2</v>
      </c>
      <c r="I159" s="120"/>
      <c r="J159" s="121">
        <f t="shared" si="10"/>
        <v>0</v>
      </c>
      <c r="K159" s="122" t="s">
        <v>137</v>
      </c>
      <c r="L159" s="56"/>
      <c r="M159" s="123"/>
      <c r="N159" s="124" t="s">
        <v>44</v>
      </c>
      <c r="O159" s="25"/>
      <c r="P159" s="125">
        <f t="shared" si="11"/>
        <v>0</v>
      </c>
      <c r="Q159" s="125">
        <v>2.00485E-05</v>
      </c>
      <c r="R159" s="125">
        <f t="shared" si="12"/>
        <v>4.0097E-05</v>
      </c>
      <c r="S159" s="125">
        <v>0</v>
      </c>
      <c r="T159" s="126">
        <f t="shared" si="13"/>
        <v>0</v>
      </c>
      <c r="U159" s="5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7" t="s">
        <v>172</v>
      </c>
      <c r="AS159" s="25"/>
      <c r="AT159" s="127" t="s">
        <v>133</v>
      </c>
      <c r="AU159" s="127" t="s">
        <v>70</v>
      </c>
      <c r="AV159" s="25"/>
      <c r="AW159" s="25"/>
      <c r="AX159" s="25"/>
      <c r="AY159" s="83" t="s">
        <v>130</v>
      </c>
      <c r="AZ159" s="25"/>
      <c r="BA159" s="25"/>
      <c r="BB159" s="25"/>
      <c r="BC159" s="25"/>
      <c r="BD159" s="25"/>
      <c r="BE159" s="128">
        <f t="shared" si="14"/>
        <v>0</v>
      </c>
      <c r="BF159" s="128">
        <f t="shared" si="15"/>
        <v>0</v>
      </c>
      <c r="BG159" s="128">
        <f t="shared" si="16"/>
        <v>0</v>
      </c>
      <c r="BH159" s="128">
        <f t="shared" si="17"/>
        <v>0</v>
      </c>
      <c r="BI159" s="128">
        <f t="shared" si="18"/>
        <v>0</v>
      </c>
      <c r="BJ159" s="83" t="s">
        <v>68</v>
      </c>
      <c r="BK159" s="128">
        <f t="shared" si="19"/>
        <v>0</v>
      </c>
      <c r="BL159" s="83" t="s">
        <v>172</v>
      </c>
      <c r="BM159" s="127" t="s">
        <v>597</v>
      </c>
      <c r="BN159" s="26"/>
    </row>
    <row r="160" spans="1:66" ht="25.95" customHeight="1">
      <c r="A160" s="27"/>
      <c r="B160" s="56"/>
      <c r="C160" s="136" t="s">
        <v>324</v>
      </c>
      <c r="D160" s="136" t="s">
        <v>178</v>
      </c>
      <c r="E160" s="137" t="s">
        <v>598</v>
      </c>
      <c r="F160" s="137" t="s">
        <v>599</v>
      </c>
      <c r="G160" s="138" t="s">
        <v>199</v>
      </c>
      <c r="H160" s="139">
        <v>2</v>
      </c>
      <c r="I160" s="140"/>
      <c r="J160" s="141">
        <f t="shared" si="10"/>
        <v>0</v>
      </c>
      <c r="K160" s="146"/>
      <c r="L160" s="143"/>
      <c r="M160" s="144"/>
      <c r="N160" s="145" t="s">
        <v>44</v>
      </c>
      <c r="O160" s="25"/>
      <c r="P160" s="125">
        <f t="shared" si="11"/>
        <v>0</v>
      </c>
      <c r="Q160" s="125">
        <v>0</v>
      </c>
      <c r="R160" s="125">
        <f t="shared" si="12"/>
        <v>0</v>
      </c>
      <c r="S160" s="125">
        <v>0</v>
      </c>
      <c r="T160" s="126">
        <f t="shared" si="13"/>
        <v>0</v>
      </c>
      <c r="U160" s="5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7" t="s">
        <v>182</v>
      </c>
      <c r="AS160" s="25"/>
      <c r="AT160" s="127" t="s">
        <v>178</v>
      </c>
      <c r="AU160" s="127" t="s">
        <v>70</v>
      </c>
      <c r="AV160" s="25"/>
      <c r="AW160" s="25"/>
      <c r="AX160" s="25"/>
      <c r="AY160" s="83" t="s">
        <v>130</v>
      </c>
      <c r="AZ160" s="25"/>
      <c r="BA160" s="25"/>
      <c r="BB160" s="25"/>
      <c r="BC160" s="25"/>
      <c r="BD160" s="25"/>
      <c r="BE160" s="128">
        <f t="shared" si="14"/>
        <v>0</v>
      </c>
      <c r="BF160" s="128">
        <f t="shared" si="15"/>
        <v>0</v>
      </c>
      <c r="BG160" s="128">
        <f t="shared" si="16"/>
        <v>0</v>
      </c>
      <c r="BH160" s="128">
        <f t="shared" si="17"/>
        <v>0</v>
      </c>
      <c r="BI160" s="128">
        <f t="shared" si="18"/>
        <v>0</v>
      </c>
      <c r="BJ160" s="83" t="s">
        <v>68</v>
      </c>
      <c r="BK160" s="128">
        <f t="shared" si="19"/>
        <v>0</v>
      </c>
      <c r="BL160" s="83" t="s">
        <v>172</v>
      </c>
      <c r="BM160" s="127" t="s">
        <v>600</v>
      </c>
      <c r="BN160" s="26"/>
    </row>
    <row r="161" spans="1:66" ht="25.95" customHeight="1">
      <c r="A161" s="27"/>
      <c r="B161" s="56"/>
      <c r="C161" s="116" t="s">
        <v>328</v>
      </c>
      <c r="D161" s="116" t="s">
        <v>133</v>
      </c>
      <c r="E161" s="117" t="s">
        <v>601</v>
      </c>
      <c r="F161" s="117" t="s">
        <v>602</v>
      </c>
      <c r="G161" s="118" t="s">
        <v>136</v>
      </c>
      <c r="H161" s="119">
        <v>1</v>
      </c>
      <c r="I161" s="120"/>
      <c r="J161" s="121">
        <f t="shared" si="10"/>
        <v>0</v>
      </c>
      <c r="K161" s="135"/>
      <c r="L161" s="56"/>
      <c r="M161" s="123"/>
      <c r="N161" s="124" t="s">
        <v>44</v>
      </c>
      <c r="O161" s="25"/>
      <c r="P161" s="125">
        <f t="shared" si="11"/>
        <v>0</v>
      </c>
      <c r="Q161" s="125">
        <v>0.0010200485</v>
      </c>
      <c r="R161" s="125">
        <f t="shared" si="12"/>
        <v>0.0010200485</v>
      </c>
      <c r="S161" s="125">
        <v>0</v>
      </c>
      <c r="T161" s="126">
        <f t="shared" si="13"/>
        <v>0</v>
      </c>
      <c r="U161" s="5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7" t="s">
        <v>172</v>
      </c>
      <c r="AS161" s="25"/>
      <c r="AT161" s="127" t="s">
        <v>133</v>
      </c>
      <c r="AU161" s="127" t="s">
        <v>70</v>
      </c>
      <c r="AV161" s="25"/>
      <c r="AW161" s="25"/>
      <c r="AX161" s="25"/>
      <c r="AY161" s="83" t="s">
        <v>130</v>
      </c>
      <c r="AZ161" s="25"/>
      <c r="BA161" s="25"/>
      <c r="BB161" s="25"/>
      <c r="BC161" s="25"/>
      <c r="BD161" s="25"/>
      <c r="BE161" s="128">
        <f t="shared" si="14"/>
        <v>0</v>
      </c>
      <c r="BF161" s="128">
        <f t="shared" si="15"/>
        <v>0</v>
      </c>
      <c r="BG161" s="128">
        <f t="shared" si="16"/>
        <v>0</v>
      </c>
      <c r="BH161" s="128">
        <f t="shared" si="17"/>
        <v>0</v>
      </c>
      <c r="BI161" s="128">
        <f t="shared" si="18"/>
        <v>0</v>
      </c>
      <c r="BJ161" s="83" t="s">
        <v>68</v>
      </c>
      <c r="BK161" s="128">
        <f t="shared" si="19"/>
        <v>0</v>
      </c>
      <c r="BL161" s="83" t="s">
        <v>172</v>
      </c>
      <c r="BM161" s="127" t="s">
        <v>603</v>
      </c>
      <c r="BN161" s="26"/>
    </row>
    <row r="162" spans="1:66" ht="25.95" customHeight="1">
      <c r="A162" s="27"/>
      <c r="B162" s="56"/>
      <c r="C162" s="116" t="s">
        <v>332</v>
      </c>
      <c r="D162" s="116" t="s">
        <v>133</v>
      </c>
      <c r="E162" s="117" t="s">
        <v>604</v>
      </c>
      <c r="F162" s="117" t="s">
        <v>605</v>
      </c>
      <c r="G162" s="118" t="s">
        <v>136</v>
      </c>
      <c r="H162" s="119">
        <v>1</v>
      </c>
      <c r="I162" s="120"/>
      <c r="J162" s="121">
        <f t="shared" si="10"/>
        <v>0</v>
      </c>
      <c r="K162" s="122" t="s">
        <v>137</v>
      </c>
      <c r="L162" s="56"/>
      <c r="M162" s="123"/>
      <c r="N162" s="124" t="s">
        <v>44</v>
      </c>
      <c r="O162" s="25"/>
      <c r="P162" s="125">
        <f t="shared" si="11"/>
        <v>0</v>
      </c>
      <c r="Q162" s="125">
        <v>0.000751</v>
      </c>
      <c r="R162" s="125">
        <f t="shared" si="12"/>
        <v>0.000751</v>
      </c>
      <c r="S162" s="125">
        <v>0</v>
      </c>
      <c r="T162" s="126">
        <f t="shared" si="13"/>
        <v>0</v>
      </c>
      <c r="U162" s="5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7" t="s">
        <v>172</v>
      </c>
      <c r="AS162" s="25"/>
      <c r="AT162" s="127" t="s">
        <v>133</v>
      </c>
      <c r="AU162" s="127" t="s">
        <v>70</v>
      </c>
      <c r="AV162" s="25"/>
      <c r="AW162" s="25"/>
      <c r="AX162" s="25"/>
      <c r="AY162" s="83" t="s">
        <v>130</v>
      </c>
      <c r="AZ162" s="25"/>
      <c r="BA162" s="25"/>
      <c r="BB162" s="25"/>
      <c r="BC162" s="25"/>
      <c r="BD162" s="25"/>
      <c r="BE162" s="128">
        <f t="shared" si="14"/>
        <v>0</v>
      </c>
      <c r="BF162" s="128">
        <f t="shared" si="15"/>
        <v>0</v>
      </c>
      <c r="BG162" s="128">
        <f t="shared" si="16"/>
        <v>0</v>
      </c>
      <c r="BH162" s="128">
        <f t="shared" si="17"/>
        <v>0</v>
      </c>
      <c r="BI162" s="128">
        <f t="shared" si="18"/>
        <v>0</v>
      </c>
      <c r="BJ162" s="83" t="s">
        <v>68</v>
      </c>
      <c r="BK162" s="128">
        <f t="shared" si="19"/>
        <v>0</v>
      </c>
      <c r="BL162" s="83" t="s">
        <v>172</v>
      </c>
      <c r="BM162" s="127" t="s">
        <v>606</v>
      </c>
      <c r="BN162" s="26"/>
    </row>
    <row r="163" spans="1:66" ht="25.95" customHeight="1">
      <c r="A163" s="27"/>
      <c r="B163" s="56"/>
      <c r="C163" s="136" t="s">
        <v>336</v>
      </c>
      <c r="D163" s="136" t="s">
        <v>178</v>
      </c>
      <c r="E163" s="137" t="s">
        <v>607</v>
      </c>
      <c r="F163" s="137" t="s">
        <v>608</v>
      </c>
      <c r="G163" s="138" t="s">
        <v>199</v>
      </c>
      <c r="H163" s="139">
        <v>1</v>
      </c>
      <c r="I163" s="140"/>
      <c r="J163" s="141">
        <f t="shared" si="10"/>
        <v>0</v>
      </c>
      <c r="K163" s="146"/>
      <c r="L163" s="143"/>
      <c r="M163" s="144"/>
      <c r="N163" s="145" t="s">
        <v>44</v>
      </c>
      <c r="O163" s="25"/>
      <c r="P163" s="125">
        <f t="shared" si="11"/>
        <v>0</v>
      </c>
      <c r="Q163" s="125">
        <v>0</v>
      </c>
      <c r="R163" s="125">
        <f t="shared" si="12"/>
        <v>0</v>
      </c>
      <c r="S163" s="125">
        <v>0</v>
      </c>
      <c r="T163" s="126">
        <f t="shared" si="13"/>
        <v>0</v>
      </c>
      <c r="U163" s="5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7" t="s">
        <v>182</v>
      </c>
      <c r="AS163" s="25"/>
      <c r="AT163" s="127" t="s">
        <v>178</v>
      </c>
      <c r="AU163" s="127" t="s">
        <v>70</v>
      </c>
      <c r="AV163" s="25"/>
      <c r="AW163" s="25"/>
      <c r="AX163" s="25"/>
      <c r="AY163" s="83" t="s">
        <v>130</v>
      </c>
      <c r="AZ163" s="25"/>
      <c r="BA163" s="25"/>
      <c r="BB163" s="25"/>
      <c r="BC163" s="25"/>
      <c r="BD163" s="25"/>
      <c r="BE163" s="128">
        <f t="shared" si="14"/>
        <v>0</v>
      </c>
      <c r="BF163" s="128">
        <f t="shared" si="15"/>
        <v>0</v>
      </c>
      <c r="BG163" s="128">
        <f t="shared" si="16"/>
        <v>0</v>
      </c>
      <c r="BH163" s="128">
        <f t="shared" si="17"/>
        <v>0</v>
      </c>
      <c r="BI163" s="128">
        <f t="shared" si="18"/>
        <v>0</v>
      </c>
      <c r="BJ163" s="83" t="s">
        <v>68</v>
      </c>
      <c r="BK163" s="128">
        <f t="shared" si="19"/>
        <v>0</v>
      </c>
      <c r="BL163" s="83" t="s">
        <v>172</v>
      </c>
      <c r="BM163" s="127" t="s">
        <v>609</v>
      </c>
      <c r="BN163" s="26"/>
    </row>
    <row r="164" spans="1:66" ht="25.95" customHeight="1">
      <c r="A164" s="27"/>
      <c r="B164" s="56"/>
      <c r="C164" s="116" t="s">
        <v>340</v>
      </c>
      <c r="D164" s="116" t="s">
        <v>133</v>
      </c>
      <c r="E164" s="117" t="s">
        <v>610</v>
      </c>
      <c r="F164" s="117" t="s">
        <v>611</v>
      </c>
      <c r="G164" s="118" t="s">
        <v>136</v>
      </c>
      <c r="H164" s="119">
        <v>1</v>
      </c>
      <c r="I164" s="120"/>
      <c r="J164" s="121">
        <f t="shared" si="10"/>
        <v>0</v>
      </c>
      <c r="K164" s="122" t="s">
        <v>137</v>
      </c>
      <c r="L164" s="56"/>
      <c r="M164" s="123"/>
      <c r="N164" s="124" t="s">
        <v>44</v>
      </c>
      <c r="O164" s="25"/>
      <c r="P164" s="125">
        <f t="shared" si="11"/>
        <v>0</v>
      </c>
      <c r="Q164" s="125">
        <v>2.00485E-05</v>
      </c>
      <c r="R164" s="125">
        <f t="shared" si="12"/>
        <v>2.00485E-05</v>
      </c>
      <c r="S164" s="125">
        <v>0</v>
      </c>
      <c r="T164" s="126">
        <f t="shared" si="13"/>
        <v>0</v>
      </c>
      <c r="U164" s="5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7" t="s">
        <v>172</v>
      </c>
      <c r="AS164" s="25"/>
      <c r="AT164" s="127" t="s">
        <v>133</v>
      </c>
      <c r="AU164" s="127" t="s">
        <v>70</v>
      </c>
      <c r="AV164" s="25"/>
      <c r="AW164" s="25"/>
      <c r="AX164" s="25"/>
      <c r="AY164" s="83" t="s">
        <v>130</v>
      </c>
      <c r="AZ164" s="25"/>
      <c r="BA164" s="25"/>
      <c r="BB164" s="25"/>
      <c r="BC164" s="25"/>
      <c r="BD164" s="25"/>
      <c r="BE164" s="128">
        <f t="shared" si="14"/>
        <v>0</v>
      </c>
      <c r="BF164" s="128">
        <f t="shared" si="15"/>
        <v>0</v>
      </c>
      <c r="BG164" s="128">
        <f t="shared" si="16"/>
        <v>0</v>
      </c>
      <c r="BH164" s="128">
        <f t="shared" si="17"/>
        <v>0</v>
      </c>
      <c r="BI164" s="128">
        <f t="shared" si="18"/>
        <v>0</v>
      </c>
      <c r="BJ164" s="83" t="s">
        <v>68</v>
      </c>
      <c r="BK164" s="128">
        <f t="shared" si="19"/>
        <v>0</v>
      </c>
      <c r="BL164" s="83" t="s">
        <v>172</v>
      </c>
      <c r="BM164" s="127" t="s">
        <v>612</v>
      </c>
      <c r="BN164" s="26"/>
    </row>
    <row r="165" spans="1:66" ht="25.95" customHeight="1">
      <c r="A165" s="27"/>
      <c r="B165" s="56"/>
      <c r="C165" s="116" t="s">
        <v>344</v>
      </c>
      <c r="D165" s="116" t="s">
        <v>133</v>
      </c>
      <c r="E165" s="117" t="s">
        <v>613</v>
      </c>
      <c r="F165" s="117" t="s">
        <v>614</v>
      </c>
      <c r="G165" s="118" t="s">
        <v>136</v>
      </c>
      <c r="H165" s="119">
        <v>1</v>
      </c>
      <c r="I165" s="120"/>
      <c r="J165" s="121">
        <f t="shared" si="10"/>
        <v>0</v>
      </c>
      <c r="K165" s="122" t="s">
        <v>137</v>
      </c>
      <c r="L165" s="56"/>
      <c r="M165" s="123"/>
      <c r="N165" s="124" t="s">
        <v>44</v>
      </c>
      <c r="O165" s="25"/>
      <c r="P165" s="125">
        <f t="shared" si="11"/>
        <v>0</v>
      </c>
      <c r="Q165" s="125">
        <v>2.00485E-05</v>
      </c>
      <c r="R165" s="125">
        <f t="shared" si="12"/>
        <v>2.00485E-05</v>
      </c>
      <c r="S165" s="125">
        <v>0</v>
      </c>
      <c r="T165" s="126">
        <f t="shared" si="13"/>
        <v>0</v>
      </c>
      <c r="U165" s="5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7" t="s">
        <v>172</v>
      </c>
      <c r="AS165" s="25"/>
      <c r="AT165" s="127" t="s">
        <v>133</v>
      </c>
      <c r="AU165" s="127" t="s">
        <v>70</v>
      </c>
      <c r="AV165" s="25"/>
      <c r="AW165" s="25"/>
      <c r="AX165" s="25"/>
      <c r="AY165" s="83" t="s">
        <v>130</v>
      </c>
      <c r="AZ165" s="25"/>
      <c r="BA165" s="25"/>
      <c r="BB165" s="25"/>
      <c r="BC165" s="25"/>
      <c r="BD165" s="25"/>
      <c r="BE165" s="128">
        <f t="shared" si="14"/>
        <v>0</v>
      </c>
      <c r="BF165" s="128">
        <f t="shared" si="15"/>
        <v>0</v>
      </c>
      <c r="BG165" s="128">
        <f t="shared" si="16"/>
        <v>0</v>
      </c>
      <c r="BH165" s="128">
        <f t="shared" si="17"/>
        <v>0</v>
      </c>
      <c r="BI165" s="128">
        <f t="shared" si="18"/>
        <v>0</v>
      </c>
      <c r="BJ165" s="83" t="s">
        <v>68</v>
      </c>
      <c r="BK165" s="128">
        <f t="shared" si="19"/>
        <v>0</v>
      </c>
      <c r="BL165" s="83" t="s">
        <v>172</v>
      </c>
      <c r="BM165" s="127" t="s">
        <v>615</v>
      </c>
      <c r="BN165" s="26"/>
    </row>
    <row r="166" spans="1:66" ht="25.95" customHeight="1">
      <c r="A166" s="27"/>
      <c r="B166" s="56"/>
      <c r="C166" s="136" t="s">
        <v>348</v>
      </c>
      <c r="D166" s="136" t="s">
        <v>178</v>
      </c>
      <c r="E166" s="137" t="s">
        <v>616</v>
      </c>
      <c r="F166" s="137" t="s">
        <v>617</v>
      </c>
      <c r="G166" s="138" t="s">
        <v>199</v>
      </c>
      <c r="H166" s="139">
        <v>1</v>
      </c>
      <c r="I166" s="140"/>
      <c r="J166" s="141">
        <f t="shared" si="10"/>
        <v>0</v>
      </c>
      <c r="K166" s="146"/>
      <c r="L166" s="143"/>
      <c r="M166" s="144"/>
      <c r="N166" s="145" t="s">
        <v>44</v>
      </c>
      <c r="O166" s="25"/>
      <c r="P166" s="125">
        <f t="shared" si="11"/>
        <v>0</v>
      </c>
      <c r="Q166" s="125">
        <v>0</v>
      </c>
      <c r="R166" s="125">
        <f t="shared" si="12"/>
        <v>0</v>
      </c>
      <c r="S166" s="125">
        <v>0</v>
      </c>
      <c r="T166" s="126">
        <f t="shared" si="13"/>
        <v>0</v>
      </c>
      <c r="U166" s="5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7" t="s">
        <v>182</v>
      </c>
      <c r="AS166" s="25"/>
      <c r="AT166" s="127" t="s">
        <v>178</v>
      </c>
      <c r="AU166" s="127" t="s">
        <v>70</v>
      </c>
      <c r="AV166" s="25"/>
      <c r="AW166" s="25"/>
      <c r="AX166" s="25"/>
      <c r="AY166" s="83" t="s">
        <v>130</v>
      </c>
      <c r="AZ166" s="25"/>
      <c r="BA166" s="25"/>
      <c r="BB166" s="25"/>
      <c r="BC166" s="25"/>
      <c r="BD166" s="25"/>
      <c r="BE166" s="128">
        <f t="shared" si="14"/>
        <v>0</v>
      </c>
      <c r="BF166" s="128">
        <f t="shared" si="15"/>
        <v>0</v>
      </c>
      <c r="BG166" s="128">
        <f t="shared" si="16"/>
        <v>0</v>
      </c>
      <c r="BH166" s="128">
        <f t="shared" si="17"/>
        <v>0</v>
      </c>
      <c r="BI166" s="128">
        <f t="shared" si="18"/>
        <v>0</v>
      </c>
      <c r="BJ166" s="83" t="s">
        <v>68</v>
      </c>
      <c r="BK166" s="128">
        <f t="shared" si="19"/>
        <v>0</v>
      </c>
      <c r="BL166" s="83" t="s">
        <v>172</v>
      </c>
      <c r="BM166" s="127" t="s">
        <v>618</v>
      </c>
      <c r="BN166" s="26"/>
    </row>
    <row r="167" spans="1:66" ht="25.95" customHeight="1">
      <c r="A167" s="27"/>
      <c r="B167" s="56"/>
      <c r="C167" s="136" t="s">
        <v>352</v>
      </c>
      <c r="D167" s="136" t="s">
        <v>178</v>
      </c>
      <c r="E167" s="137" t="s">
        <v>619</v>
      </c>
      <c r="F167" s="137" t="s">
        <v>620</v>
      </c>
      <c r="G167" s="138" t="s">
        <v>199</v>
      </c>
      <c r="H167" s="139">
        <v>1</v>
      </c>
      <c r="I167" s="140"/>
      <c r="J167" s="141">
        <f t="shared" si="10"/>
        <v>0</v>
      </c>
      <c r="K167" s="146"/>
      <c r="L167" s="143"/>
      <c r="M167" s="144"/>
      <c r="N167" s="145" t="s">
        <v>44</v>
      </c>
      <c r="O167" s="25"/>
      <c r="P167" s="125">
        <f t="shared" si="11"/>
        <v>0</v>
      </c>
      <c r="Q167" s="125">
        <v>0</v>
      </c>
      <c r="R167" s="125">
        <f t="shared" si="12"/>
        <v>0</v>
      </c>
      <c r="S167" s="125">
        <v>0</v>
      </c>
      <c r="T167" s="126">
        <f t="shared" si="13"/>
        <v>0</v>
      </c>
      <c r="U167" s="5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27" t="s">
        <v>182</v>
      </c>
      <c r="AS167" s="25"/>
      <c r="AT167" s="127" t="s">
        <v>178</v>
      </c>
      <c r="AU167" s="127" t="s">
        <v>70</v>
      </c>
      <c r="AV167" s="25"/>
      <c r="AW167" s="25"/>
      <c r="AX167" s="25"/>
      <c r="AY167" s="83" t="s">
        <v>130</v>
      </c>
      <c r="AZ167" s="25"/>
      <c r="BA167" s="25"/>
      <c r="BB167" s="25"/>
      <c r="BC167" s="25"/>
      <c r="BD167" s="25"/>
      <c r="BE167" s="128">
        <f t="shared" si="14"/>
        <v>0</v>
      </c>
      <c r="BF167" s="128">
        <f t="shared" si="15"/>
        <v>0</v>
      </c>
      <c r="BG167" s="128">
        <f t="shared" si="16"/>
        <v>0</v>
      </c>
      <c r="BH167" s="128">
        <f t="shared" si="17"/>
        <v>0</v>
      </c>
      <c r="BI167" s="128">
        <f t="shared" si="18"/>
        <v>0</v>
      </c>
      <c r="BJ167" s="83" t="s">
        <v>68</v>
      </c>
      <c r="BK167" s="128">
        <f t="shared" si="19"/>
        <v>0</v>
      </c>
      <c r="BL167" s="83" t="s">
        <v>172</v>
      </c>
      <c r="BM167" s="127" t="s">
        <v>621</v>
      </c>
      <c r="BN167" s="26"/>
    </row>
    <row r="168" spans="1:66" ht="25.95" customHeight="1">
      <c r="A168" s="27"/>
      <c r="B168" s="56"/>
      <c r="C168" s="116" t="s">
        <v>356</v>
      </c>
      <c r="D168" s="116" t="s">
        <v>133</v>
      </c>
      <c r="E168" s="117" t="s">
        <v>622</v>
      </c>
      <c r="F168" s="117" t="s">
        <v>623</v>
      </c>
      <c r="G168" s="118" t="s">
        <v>624</v>
      </c>
      <c r="H168" s="169"/>
      <c r="I168" s="120"/>
      <c r="J168" s="121">
        <f t="shared" si="10"/>
        <v>0</v>
      </c>
      <c r="K168" s="122" t="s">
        <v>137</v>
      </c>
      <c r="L168" s="56"/>
      <c r="M168" s="123"/>
      <c r="N168" s="124" t="s">
        <v>44</v>
      </c>
      <c r="O168" s="25"/>
      <c r="P168" s="125">
        <f t="shared" si="11"/>
        <v>0</v>
      </c>
      <c r="Q168" s="125">
        <v>0</v>
      </c>
      <c r="R168" s="125">
        <f t="shared" si="12"/>
        <v>0</v>
      </c>
      <c r="S168" s="125">
        <v>0</v>
      </c>
      <c r="T168" s="126">
        <f t="shared" si="13"/>
        <v>0</v>
      </c>
      <c r="U168" s="5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7" t="s">
        <v>172</v>
      </c>
      <c r="AS168" s="25"/>
      <c r="AT168" s="127" t="s">
        <v>133</v>
      </c>
      <c r="AU168" s="127" t="s">
        <v>70</v>
      </c>
      <c r="AV168" s="25"/>
      <c r="AW168" s="25"/>
      <c r="AX168" s="25"/>
      <c r="AY168" s="83" t="s">
        <v>130</v>
      </c>
      <c r="AZ168" s="25"/>
      <c r="BA168" s="25"/>
      <c r="BB168" s="25"/>
      <c r="BC168" s="25"/>
      <c r="BD168" s="25"/>
      <c r="BE168" s="128">
        <f t="shared" si="14"/>
        <v>0</v>
      </c>
      <c r="BF168" s="128">
        <f t="shared" si="15"/>
        <v>0</v>
      </c>
      <c r="BG168" s="128">
        <f t="shared" si="16"/>
        <v>0</v>
      </c>
      <c r="BH168" s="128">
        <f t="shared" si="17"/>
        <v>0</v>
      </c>
      <c r="BI168" s="128">
        <f t="shared" si="18"/>
        <v>0</v>
      </c>
      <c r="BJ168" s="83" t="s">
        <v>68</v>
      </c>
      <c r="BK168" s="128">
        <f t="shared" si="19"/>
        <v>0</v>
      </c>
      <c r="BL168" s="83" t="s">
        <v>172</v>
      </c>
      <c r="BM168" s="127" t="s">
        <v>625</v>
      </c>
      <c r="BN168" s="26"/>
    </row>
    <row r="169" spans="1:66" ht="25.95" customHeight="1">
      <c r="A169" s="27"/>
      <c r="B169" s="21"/>
      <c r="C169" s="97"/>
      <c r="D169" s="150" t="s">
        <v>59</v>
      </c>
      <c r="E169" s="96" t="s">
        <v>626</v>
      </c>
      <c r="F169" s="96" t="s">
        <v>627</v>
      </c>
      <c r="G169" s="97"/>
      <c r="H169" s="97"/>
      <c r="I169" s="97"/>
      <c r="J169" s="151">
        <f>BK169</f>
        <v>0</v>
      </c>
      <c r="K169" s="149"/>
      <c r="L169" s="56"/>
      <c r="M169" s="57"/>
      <c r="N169" s="25"/>
      <c r="O169" s="25"/>
      <c r="P169" s="109">
        <f>SUM(P170:P176)</f>
        <v>0</v>
      </c>
      <c r="Q169" s="25"/>
      <c r="R169" s="109">
        <f>SUM(R170:R176)</f>
        <v>0.0029981015</v>
      </c>
      <c r="S169" s="25"/>
      <c r="T169" s="110">
        <f>SUM(T170:T176)</f>
        <v>0</v>
      </c>
      <c r="U169" s="5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83" t="s">
        <v>70</v>
      </c>
      <c r="AS169" s="25"/>
      <c r="AT169" s="111" t="s">
        <v>59</v>
      </c>
      <c r="AU169" s="111" t="s">
        <v>68</v>
      </c>
      <c r="AV169" s="25"/>
      <c r="AW169" s="25"/>
      <c r="AX169" s="25"/>
      <c r="AY169" s="83" t="s">
        <v>130</v>
      </c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112">
        <f>SUM(BK170:BK176)</f>
        <v>0</v>
      </c>
      <c r="BL169" s="25"/>
      <c r="BM169" s="25"/>
      <c r="BN169" s="26"/>
    </row>
    <row r="170" spans="1:66" ht="25.95" customHeight="1">
      <c r="A170" s="27"/>
      <c r="B170" s="56"/>
      <c r="C170" s="116" t="s">
        <v>361</v>
      </c>
      <c r="D170" s="116" t="s">
        <v>133</v>
      </c>
      <c r="E170" s="117" t="s">
        <v>628</v>
      </c>
      <c r="F170" s="117" t="s">
        <v>629</v>
      </c>
      <c r="G170" s="118" t="s">
        <v>587</v>
      </c>
      <c r="H170" s="119">
        <v>1</v>
      </c>
      <c r="I170" s="120"/>
      <c r="J170" s="121">
        <f>ROUND(I170*H170,2)</f>
        <v>0</v>
      </c>
      <c r="K170" s="135"/>
      <c r="L170" s="56"/>
      <c r="M170" s="123"/>
      <c r="N170" s="124" t="s">
        <v>44</v>
      </c>
      <c r="O170" s="25"/>
      <c r="P170" s="125">
        <f>O170*H170</f>
        <v>0</v>
      </c>
      <c r="Q170" s="125">
        <v>0.0011080045</v>
      </c>
      <c r="R170" s="125">
        <f>Q170*H170</f>
        <v>0.0011080045</v>
      </c>
      <c r="S170" s="125">
        <v>0</v>
      </c>
      <c r="T170" s="126">
        <f>S170*H170</f>
        <v>0</v>
      </c>
      <c r="U170" s="5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7" t="s">
        <v>172</v>
      </c>
      <c r="AS170" s="25"/>
      <c r="AT170" s="127" t="s">
        <v>133</v>
      </c>
      <c r="AU170" s="127" t="s">
        <v>70</v>
      </c>
      <c r="AV170" s="25"/>
      <c r="AW170" s="25"/>
      <c r="AX170" s="25"/>
      <c r="AY170" s="83" t="s">
        <v>130</v>
      </c>
      <c r="AZ170" s="25"/>
      <c r="BA170" s="25"/>
      <c r="BB170" s="25"/>
      <c r="BC170" s="25"/>
      <c r="BD170" s="25"/>
      <c r="BE170" s="128">
        <f>IF(N170="základní",J170,0)</f>
        <v>0</v>
      </c>
      <c r="BF170" s="128">
        <f>IF(N170="snížená",J170,0)</f>
        <v>0</v>
      </c>
      <c r="BG170" s="128">
        <f>IF(N170="zákl. přenesená",J170,0)</f>
        <v>0</v>
      </c>
      <c r="BH170" s="128">
        <f>IF(N170="sníž. přenesená",J170,0)</f>
        <v>0</v>
      </c>
      <c r="BI170" s="128">
        <f>IF(N170="nulová",J170,0)</f>
        <v>0</v>
      </c>
      <c r="BJ170" s="83" t="s">
        <v>68</v>
      </c>
      <c r="BK170" s="128">
        <f>ROUND(I170*H170,2)</f>
        <v>0</v>
      </c>
      <c r="BL170" s="83" t="s">
        <v>172</v>
      </c>
      <c r="BM170" s="127" t="s">
        <v>630</v>
      </c>
      <c r="BN170" s="26"/>
    </row>
    <row r="171" spans="1:66" ht="25.95" customHeight="1">
      <c r="A171" s="27"/>
      <c r="B171" s="56"/>
      <c r="C171" s="136" t="s">
        <v>365</v>
      </c>
      <c r="D171" s="136" t="s">
        <v>178</v>
      </c>
      <c r="E171" s="137" t="s">
        <v>631</v>
      </c>
      <c r="F171" s="137" t="s">
        <v>632</v>
      </c>
      <c r="G171" s="138" t="s">
        <v>199</v>
      </c>
      <c r="H171" s="139">
        <v>1</v>
      </c>
      <c r="I171" s="140"/>
      <c r="J171" s="141">
        <f>ROUND(I171*H171,2)</f>
        <v>0</v>
      </c>
      <c r="K171" s="146"/>
      <c r="L171" s="143"/>
      <c r="M171" s="144"/>
      <c r="N171" s="145" t="s">
        <v>44</v>
      </c>
      <c r="O171" s="25"/>
      <c r="P171" s="125">
        <f>O171*H171</f>
        <v>0</v>
      </c>
      <c r="Q171" s="125">
        <v>0</v>
      </c>
      <c r="R171" s="125">
        <f>Q171*H171</f>
        <v>0</v>
      </c>
      <c r="S171" s="125">
        <v>0</v>
      </c>
      <c r="T171" s="126">
        <f>S171*H171</f>
        <v>0</v>
      </c>
      <c r="U171" s="5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7" t="s">
        <v>182</v>
      </c>
      <c r="AS171" s="25"/>
      <c r="AT171" s="127" t="s">
        <v>178</v>
      </c>
      <c r="AU171" s="127" t="s">
        <v>70</v>
      </c>
      <c r="AV171" s="25"/>
      <c r="AW171" s="25"/>
      <c r="AX171" s="25"/>
      <c r="AY171" s="83" t="s">
        <v>130</v>
      </c>
      <c r="AZ171" s="25"/>
      <c r="BA171" s="25"/>
      <c r="BB171" s="25"/>
      <c r="BC171" s="25"/>
      <c r="BD171" s="25"/>
      <c r="BE171" s="128">
        <f>IF(N171="základní",J171,0)</f>
        <v>0</v>
      </c>
      <c r="BF171" s="128">
        <f>IF(N171="snížená",J171,0)</f>
        <v>0</v>
      </c>
      <c r="BG171" s="128">
        <f>IF(N171="zákl. přenesená",J171,0)</f>
        <v>0</v>
      </c>
      <c r="BH171" s="128">
        <f>IF(N171="sníž. přenesená",J171,0)</f>
        <v>0</v>
      </c>
      <c r="BI171" s="128">
        <f>IF(N171="nulová",J171,0)</f>
        <v>0</v>
      </c>
      <c r="BJ171" s="83" t="s">
        <v>68</v>
      </c>
      <c r="BK171" s="128">
        <f>ROUND(I171*H171,2)</f>
        <v>0</v>
      </c>
      <c r="BL171" s="83" t="s">
        <v>172</v>
      </c>
      <c r="BM171" s="127" t="s">
        <v>633</v>
      </c>
      <c r="BN171" s="26"/>
    </row>
    <row r="172" spans="1:66" ht="25.95" customHeight="1">
      <c r="A172" s="27"/>
      <c r="B172" s="56"/>
      <c r="C172" s="116" t="s">
        <v>369</v>
      </c>
      <c r="D172" s="116" t="s">
        <v>133</v>
      </c>
      <c r="E172" s="117" t="s">
        <v>634</v>
      </c>
      <c r="F172" s="117" t="s">
        <v>635</v>
      </c>
      <c r="G172" s="118" t="s">
        <v>587</v>
      </c>
      <c r="H172" s="119">
        <v>1</v>
      </c>
      <c r="I172" s="120"/>
      <c r="J172" s="121">
        <f>ROUND(I172*H172,2)</f>
        <v>0</v>
      </c>
      <c r="K172" s="122" t="s">
        <v>137</v>
      </c>
      <c r="L172" s="56"/>
      <c r="M172" s="123"/>
      <c r="N172" s="124" t="s">
        <v>44</v>
      </c>
      <c r="O172" s="25"/>
      <c r="P172" s="125">
        <f>O172*H172</f>
        <v>0</v>
      </c>
      <c r="Q172" s="125">
        <v>9.0097E-05</v>
      </c>
      <c r="R172" s="125">
        <f>Q172*H172</f>
        <v>9.0097E-05</v>
      </c>
      <c r="S172" s="125">
        <v>0</v>
      </c>
      <c r="T172" s="126">
        <f>S172*H172</f>
        <v>0</v>
      </c>
      <c r="U172" s="5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7" t="s">
        <v>172</v>
      </c>
      <c r="AS172" s="25"/>
      <c r="AT172" s="127" t="s">
        <v>133</v>
      </c>
      <c r="AU172" s="127" t="s">
        <v>70</v>
      </c>
      <c r="AV172" s="25"/>
      <c r="AW172" s="25"/>
      <c r="AX172" s="25"/>
      <c r="AY172" s="83" t="s">
        <v>130</v>
      </c>
      <c r="AZ172" s="25"/>
      <c r="BA172" s="25"/>
      <c r="BB172" s="25"/>
      <c r="BC172" s="25"/>
      <c r="BD172" s="25"/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83" t="s">
        <v>68</v>
      </c>
      <c r="BK172" s="128">
        <f>ROUND(I172*H172,2)</f>
        <v>0</v>
      </c>
      <c r="BL172" s="83" t="s">
        <v>172</v>
      </c>
      <c r="BM172" s="127" t="s">
        <v>636</v>
      </c>
      <c r="BN172" s="26"/>
    </row>
    <row r="173" spans="1:66" ht="25.95" customHeight="1">
      <c r="A173" s="27"/>
      <c r="B173" s="56"/>
      <c r="C173" s="136" t="s">
        <v>373</v>
      </c>
      <c r="D173" s="136" t="s">
        <v>178</v>
      </c>
      <c r="E173" s="137" t="s">
        <v>637</v>
      </c>
      <c r="F173" s="137" t="s">
        <v>638</v>
      </c>
      <c r="G173" s="138" t="s">
        <v>199</v>
      </c>
      <c r="H173" s="139">
        <v>1</v>
      </c>
      <c r="I173" s="140"/>
      <c r="J173" s="141">
        <f>ROUND(I173*H173,2)</f>
        <v>0</v>
      </c>
      <c r="K173" s="146"/>
      <c r="L173" s="143"/>
      <c r="M173" s="144"/>
      <c r="N173" s="145" t="s">
        <v>44</v>
      </c>
      <c r="O173" s="25"/>
      <c r="P173" s="125">
        <f>O173*H173</f>
        <v>0</v>
      </c>
      <c r="Q173" s="125">
        <v>0</v>
      </c>
      <c r="R173" s="125">
        <f>Q173*H173</f>
        <v>0</v>
      </c>
      <c r="S173" s="125">
        <v>0</v>
      </c>
      <c r="T173" s="126">
        <f>S173*H173</f>
        <v>0</v>
      </c>
      <c r="U173" s="5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7" t="s">
        <v>182</v>
      </c>
      <c r="AS173" s="25"/>
      <c r="AT173" s="127" t="s">
        <v>178</v>
      </c>
      <c r="AU173" s="127" t="s">
        <v>70</v>
      </c>
      <c r="AV173" s="25"/>
      <c r="AW173" s="25"/>
      <c r="AX173" s="25"/>
      <c r="AY173" s="83" t="s">
        <v>130</v>
      </c>
      <c r="AZ173" s="25"/>
      <c r="BA173" s="25"/>
      <c r="BB173" s="25"/>
      <c r="BC173" s="25"/>
      <c r="BD173" s="25"/>
      <c r="BE173" s="128">
        <f>IF(N173="základní",J173,0)</f>
        <v>0</v>
      </c>
      <c r="BF173" s="128">
        <f>IF(N173="snížená",J173,0)</f>
        <v>0</v>
      </c>
      <c r="BG173" s="128">
        <f>IF(N173="zákl. přenesená",J173,0)</f>
        <v>0</v>
      </c>
      <c r="BH173" s="128">
        <f>IF(N173="sníž. přenesená",J173,0)</f>
        <v>0</v>
      </c>
      <c r="BI173" s="128">
        <f>IF(N173="nulová",J173,0)</f>
        <v>0</v>
      </c>
      <c r="BJ173" s="83" t="s">
        <v>68</v>
      </c>
      <c r="BK173" s="128">
        <f>ROUND(I173*H173,2)</f>
        <v>0</v>
      </c>
      <c r="BL173" s="83" t="s">
        <v>172</v>
      </c>
      <c r="BM173" s="127" t="s">
        <v>639</v>
      </c>
      <c r="BN173" s="26"/>
    </row>
    <row r="174" spans="1:66" ht="25.95" customHeight="1">
      <c r="A174" s="27"/>
      <c r="B174" s="56"/>
      <c r="C174" s="116" t="s">
        <v>378</v>
      </c>
      <c r="D174" s="116" t="s">
        <v>133</v>
      </c>
      <c r="E174" s="117" t="s">
        <v>640</v>
      </c>
      <c r="F174" s="117" t="s">
        <v>641</v>
      </c>
      <c r="G174" s="118" t="s">
        <v>587</v>
      </c>
      <c r="H174" s="119">
        <v>1</v>
      </c>
      <c r="I174" s="120"/>
      <c r="J174" s="121">
        <f>ROUND(I174*H174,2)</f>
        <v>0</v>
      </c>
      <c r="K174" s="135"/>
      <c r="L174" s="56"/>
      <c r="M174" s="123"/>
      <c r="N174" s="124" t="s">
        <v>44</v>
      </c>
      <c r="O174" s="25"/>
      <c r="P174" s="125">
        <f>O174*H174</f>
        <v>0</v>
      </c>
      <c r="Q174" s="125">
        <v>0.0018</v>
      </c>
      <c r="R174" s="125">
        <f>Q174*H174</f>
        <v>0.0018</v>
      </c>
      <c r="S174" s="125">
        <v>0</v>
      </c>
      <c r="T174" s="126">
        <f>S174*H174</f>
        <v>0</v>
      </c>
      <c r="U174" s="57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7" t="s">
        <v>172</v>
      </c>
      <c r="AS174" s="25"/>
      <c r="AT174" s="127" t="s">
        <v>133</v>
      </c>
      <c r="AU174" s="127" t="s">
        <v>70</v>
      </c>
      <c r="AV174" s="25"/>
      <c r="AW174" s="25"/>
      <c r="AX174" s="25"/>
      <c r="AY174" s="83" t="s">
        <v>130</v>
      </c>
      <c r="AZ174" s="25"/>
      <c r="BA174" s="25"/>
      <c r="BB174" s="25"/>
      <c r="BC174" s="25"/>
      <c r="BD174" s="25"/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83" t="s">
        <v>68</v>
      </c>
      <c r="BK174" s="128">
        <f>ROUND(I174*H174,2)</f>
        <v>0</v>
      </c>
      <c r="BL174" s="83" t="s">
        <v>172</v>
      </c>
      <c r="BM174" s="127" t="s">
        <v>642</v>
      </c>
      <c r="BN174" s="26"/>
    </row>
    <row r="175" spans="1:66" ht="25.95" customHeight="1">
      <c r="A175" s="27"/>
      <c r="B175" s="21"/>
      <c r="C175" s="97"/>
      <c r="D175" s="147" t="s">
        <v>140</v>
      </c>
      <c r="E175" s="97"/>
      <c r="F175" s="148" t="s">
        <v>643</v>
      </c>
      <c r="G175" s="97"/>
      <c r="H175" s="97"/>
      <c r="I175" s="97"/>
      <c r="J175" s="97"/>
      <c r="K175" s="149"/>
      <c r="L175" s="56"/>
      <c r="M175" s="57"/>
      <c r="N175" s="25"/>
      <c r="O175" s="25"/>
      <c r="P175" s="25"/>
      <c r="Q175" s="25"/>
      <c r="R175" s="25"/>
      <c r="S175" s="25"/>
      <c r="T175" s="58"/>
      <c r="U175" s="57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25"/>
      <c r="AS175" s="25"/>
      <c r="AT175" s="83" t="s">
        <v>140</v>
      </c>
      <c r="AU175" s="83" t="s">
        <v>70</v>
      </c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6"/>
    </row>
    <row r="176" spans="1:66" ht="25.95" customHeight="1">
      <c r="A176" s="27"/>
      <c r="B176" s="56"/>
      <c r="C176" s="116" t="s">
        <v>385</v>
      </c>
      <c r="D176" s="116" t="s">
        <v>133</v>
      </c>
      <c r="E176" s="117" t="s">
        <v>644</v>
      </c>
      <c r="F176" s="117" t="s">
        <v>645</v>
      </c>
      <c r="G176" s="118" t="s">
        <v>624</v>
      </c>
      <c r="H176" s="169"/>
      <c r="I176" s="120"/>
      <c r="J176" s="121">
        <f>ROUND(I176*H176,2)</f>
        <v>0</v>
      </c>
      <c r="K176" s="122" t="s">
        <v>137</v>
      </c>
      <c r="L176" s="56"/>
      <c r="M176" s="123"/>
      <c r="N176" s="124" t="s">
        <v>44</v>
      </c>
      <c r="O176" s="25"/>
      <c r="P176" s="125">
        <f>O176*H176</f>
        <v>0</v>
      </c>
      <c r="Q176" s="125">
        <v>0</v>
      </c>
      <c r="R176" s="125">
        <f>Q176*H176</f>
        <v>0</v>
      </c>
      <c r="S176" s="125">
        <v>0</v>
      </c>
      <c r="T176" s="126">
        <f>S176*H176</f>
        <v>0</v>
      </c>
      <c r="U176" s="57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7" t="s">
        <v>172</v>
      </c>
      <c r="AS176" s="25"/>
      <c r="AT176" s="127" t="s">
        <v>133</v>
      </c>
      <c r="AU176" s="127" t="s">
        <v>70</v>
      </c>
      <c r="AV176" s="25"/>
      <c r="AW176" s="25"/>
      <c r="AX176" s="25"/>
      <c r="AY176" s="83" t="s">
        <v>130</v>
      </c>
      <c r="AZ176" s="25"/>
      <c r="BA176" s="25"/>
      <c r="BB176" s="25"/>
      <c r="BC176" s="25"/>
      <c r="BD176" s="25"/>
      <c r="BE176" s="128">
        <f>IF(N176="základní",J176,0)</f>
        <v>0</v>
      </c>
      <c r="BF176" s="128">
        <f>IF(N176="snížená",J176,0)</f>
        <v>0</v>
      </c>
      <c r="BG176" s="128">
        <f>IF(N176="zákl. přenesená",J176,0)</f>
        <v>0</v>
      </c>
      <c r="BH176" s="128">
        <f>IF(N176="sníž. přenesená",J176,0)</f>
        <v>0</v>
      </c>
      <c r="BI176" s="128">
        <f>IF(N176="nulová",J176,0)</f>
        <v>0</v>
      </c>
      <c r="BJ176" s="83" t="s">
        <v>68</v>
      </c>
      <c r="BK176" s="128">
        <f>ROUND(I176*H176,2)</f>
        <v>0</v>
      </c>
      <c r="BL176" s="83" t="s">
        <v>172</v>
      </c>
      <c r="BM176" s="127" t="s">
        <v>646</v>
      </c>
      <c r="BN176" s="26"/>
    </row>
    <row r="177" spans="1:66" ht="25.95" customHeight="1">
      <c r="A177" s="27"/>
      <c r="B177" s="21"/>
      <c r="C177" s="97"/>
      <c r="D177" s="150" t="s">
        <v>59</v>
      </c>
      <c r="E177" s="96" t="s">
        <v>647</v>
      </c>
      <c r="F177" s="96" t="s">
        <v>648</v>
      </c>
      <c r="G177" s="97"/>
      <c r="H177" s="97"/>
      <c r="I177" s="97"/>
      <c r="J177" s="151">
        <f>BK177</f>
        <v>0</v>
      </c>
      <c r="K177" s="149"/>
      <c r="L177" s="56"/>
      <c r="M177" s="57"/>
      <c r="N177" s="25"/>
      <c r="O177" s="25"/>
      <c r="P177" s="109">
        <f>SUM(P178:P180)</f>
        <v>0</v>
      </c>
      <c r="Q177" s="25"/>
      <c r="R177" s="109">
        <f>SUM(R178:R180)</f>
        <v>0.0139735524</v>
      </c>
      <c r="S177" s="25"/>
      <c r="T177" s="110">
        <f>SUM(T178:T180)</f>
        <v>0</v>
      </c>
      <c r="U177" s="57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83" t="s">
        <v>70</v>
      </c>
      <c r="AS177" s="25"/>
      <c r="AT177" s="111" t="s">
        <v>59</v>
      </c>
      <c r="AU177" s="111" t="s">
        <v>68</v>
      </c>
      <c r="AV177" s="25"/>
      <c r="AW177" s="25"/>
      <c r="AX177" s="25"/>
      <c r="AY177" s="83" t="s">
        <v>130</v>
      </c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112">
        <f>SUM(BK178:BK180)</f>
        <v>0</v>
      </c>
      <c r="BL177" s="25"/>
      <c r="BM177" s="25"/>
      <c r="BN177" s="26"/>
    </row>
    <row r="178" spans="1:66" ht="25.95" customHeight="1">
      <c r="A178" s="27"/>
      <c r="B178" s="56"/>
      <c r="C178" s="116" t="s">
        <v>390</v>
      </c>
      <c r="D178" s="116" t="s">
        <v>133</v>
      </c>
      <c r="E178" s="117" t="s">
        <v>649</v>
      </c>
      <c r="F178" s="117" t="s">
        <v>650</v>
      </c>
      <c r="G178" s="118" t="s">
        <v>587</v>
      </c>
      <c r="H178" s="119">
        <v>2</v>
      </c>
      <c r="I178" s="120"/>
      <c r="J178" s="121">
        <f>ROUND(I178*H178,2)</f>
        <v>0</v>
      </c>
      <c r="K178" s="122" t="s">
        <v>137</v>
      </c>
      <c r="L178" s="56"/>
      <c r="M178" s="123"/>
      <c r="N178" s="124" t="s">
        <v>44</v>
      </c>
      <c r="O178" s="25"/>
      <c r="P178" s="125">
        <f>O178*H178</f>
        <v>0</v>
      </c>
      <c r="Q178" s="125">
        <v>0.0069867762</v>
      </c>
      <c r="R178" s="125">
        <f>Q178*H178</f>
        <v>0.0139735524</v>
      </c>
      <c r="S178" s="125">
        <v>0</v>
      </c>
      <c r="T178" s="126">
        <f>S178*H178</f>
        <v>0</v>
      </c>
      <c r="U178" s="5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7" t="s">
        <v>172</v>
      </c>
      <c r="AS178" s="25"/>
      <c r="AT178" s="127" t="s">
        <v>133</v>
      </c>
      <c r="AU178" s="127" t="s">
        <v>70</v>
      </c>
      <c r="AV178" s="25"/>
      <c r="AW178" s="25"/>
      <c r="AX178" s="25"/>
      <c r="AY178" s="83" t="s">
        <v>130</v>
      </c>
      <c r="AZ178" s="25"/>
      <c r="BA178" s="25"/>
      <c r="BB178" s="25"/>
      <c r="BC178" s="25"/>
      <c r="BD178" s="25"/>
      <c r="BE178" s="128">
        <f>IF(N178="základní",J178,0)</f>
        <v>0</v>
      </c>
      <c r="BF178" s="128">
        <f>IF(N178="snížená",J178,0)</f>
        <v>0</v>
      </c>
      <c r="BG178" s="128">
        <f>IF(N178="zákl. přenesená",J178,0)</f>
        <v>0</v>
      </c>
      <c r="BH178" s="128">
        <f>IF(N178="sníž. přenesená",J178,0)</f>
        <v>0</v>
      </c>
      <c r="BI178" s="128">
        <f>IF(N178="nulová",J178,0)</f>
        <v>0</v>
      </c>
      <c r="BJ178" s="83" t="s">
        <v>68</v>
      </c>
      <c r="BK178" s="128">
        <f>ROUND(I178*H178,2)</f>
        <v>0</v>
      </c>
      <c r="BL178" s="83" t="s">
        <v>172</v>
      </c>
      <c r="BM178" s="127" t="s">
        <v>651</v>
      </c>
      <c r="BN178" s="26"/>
    </row>
    <row r="179" spans="1:66" ht="25.95" customHeight="1">
      <c r="A179" s="27"/>
      <c r="B179" s="21"/>
      <c r="C179" s="97"/>
      <c r="D179" s="147" t="s">
        <v>140</v>
      </c>
      <c r="E179" s="97"/>
      <c r="F179" s="148" t="s">
        <v>652</v>
      </c>
      <c r="G179" s="97"/>
      <c r="H179" s="97"/>
      <c r="I179" s="97"/>
      <c r="J179" s="97"/>
      <c r="K179" s="149"/>
      <c r="L179" s="56"/>
      <c r="M179" s="57"/>
      <c r="N179" s="25"/>
      <c r="O179" s="25"/>
      <c r="P179" s="25"/>
      <c r="Q179" s="25"/>
      <c r="R179" s="25"/>
      <c r="S179" s="25"/>
      <c r="T179" s="58"/>
      <c r="U179" s="5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25"/>
      <c r="AS179" s="25"/>
      <c r="AT179" s="83" t="s">
        <v>140</v>
      </c>
      <c r="AU179" s="83" t="s">
        <v>70</v>
      </c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6"/>
    </row>
    <row r="180" spans="1:66" ht="25.95" customHeight="1">
      <c r="A180" s="27"/>
      <c r="B180" s="56"/>
      <c r="C180" s="116" t="s">
        <v>395</v>
      </c>
      <c r="D180" s="116" t="s">
        <v>133</v>
      </c>
      <c r="E180" s="117" t="s">
        <v>653</v>
      </c>
      <c r="F180" s="117" t="s">
        <v>654</v>
      </c>
      <c r="G180" s="118" t="s">
        <v>624</v>
      </c>
      <c r="H180" s="169"/>
      <c r="I180" s="120"/>
      <c r="J180" s="121">
        <f>ROUND(I180*H180,2)</f>
        <v>0</v>
      </c>
      <c r="K180" s="122" t="s">
        <v>137</v>
      </c>
      <c r="L180" s="56"/>
      <c r="M180" s="123"/>
      <c r="N180" s="124" t="s">
        <v>44</v>
      </c>
      <c r="O180" s="25"/>
      <c r="P180" s="125">
        <f>O180*H180</f>
        <v>0</v>
      </c>
      <c r="Q180" s="125">
        <v>0</v>
      </c>
      <c r="R180" s="125">
        <f>Q180*H180</f>
        <v>0</v>
      </c>
      <c r="S180" s="125">
        <v>0</v>
      </c>
      <c r="T180" s="126">
        <f>S180*H180</f>
        <v>0</v>
      </c>
      <c r="U180" s="57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7" t="s">
        <v>172</v>
      </c>
      <c r="AS180" s="25"/>
      <c r="AT180" s="127" t="s">
        <v>133</v>
      </c>
      <c r="AU180" s="127" t="s">
        <v>70</v>
      </c>
      <c r="AV180" s="25"/>
      <c r="AW180" s="25"/>
      <c r="AX180" s="25"/>
      <c r="AY180" s="83" t="s">
        <v>130</v>
      </c>
      <c r="AZ180" s="25"/>
      <c r="BA180" s="25"/>
      <c r="BB180" s="25"/>
      <c r="BC180" s="25"/>
      <c r="BD180" s="25"/>
      <c r="BE180" s="128">
        <f>IF(N180="základní",J180,0)</f>
        <v>0</v>
      </c>
      <c r="BF180" s="128">
        <f>IF(N180="snížená",J180,0)</f>
        <v>0</v>
      </c>
      <c r="BG180" s="128">
        <f>IF(N180="zákl. přenesená",J180,0)</f>
        <v>0</v>
      </c>
      <c r="BH180" s="128">
        <f>IF(N180="sníž. přenesená",J180,0)</f>
        <v>0</v>
      </c>
      <c r="BI180" s="128">
        <f>IF(N180="nulová",J180,0)</f>
        <v>0</v>
      </c>
      <c r="BJ180" s="83" t="s">
        <v>68</v>
      </c>
      <c r="BK180" s="128">
        <f>ROUND(I180*H180,2)</f>
        <v>0</v>
      </c>
      <c r="BL180" s="83" t="s">
        <v>172</v>
      </c>
      <c r="BM180" s="127" t="s">
        <v>655</v>
      </c>
      <c r="BN180" s="26"/>
    </row>
    <row r="181" spans="1:66" ht="25.95" customHeight="1">
      <c r="A181" s="27"/>
      <c r="B181" s="21"/>
      <c r="C181" s="97"/>
      <c r="D181" s="150" t="s">
        <v>59</v>
      </c>
      <c r="E181" s="96" t="s">
        <v>656</v>
      </c>
      <c r="F181" s="96" t="s">
        <v>657</v>
      </c>
      <c r="G181" s="97"/>
      <c r="H181" s="97"/>
      <c r="I181" s="97"/>
      <c r="J181" s="151">
        <f>BK181</f>
        <v>0</v>
      </c>
      <c r="K181" s="149"/>
      <c r="L181" s="56"/>
      <c r="M181" s="57"/>
      <c r="N181" s="25"/>
      <c r="O181" s="25"/>
      <c r="P181" s="109">
        <f>SUM(P182:P193)</f>
        <v>0</v>
      </c>
      <c r="Q181" s="25"/>
      <c r="R181" s="109">
        <f>SUM(R182:R193)</f>
        <v>0.266125636</v>
      </c>
      <c r="S181" s="25"/>
      <c r="T181" s="110">
        <f>SUM(T182:T193)</f>
        <v>0</v>
      </c>
      <c r="U181" s="57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83" t="s">
        <v>70</v>
      </c>
      <c r="AS181" s="25"/>
      <c r="AT181" s="111" t="s">
        <v>59</v>
      </c>
      <c r="AU181" s="111" t="s">
        <v>68</v>
      </c>
      <c r="AV181" s="25"/>
      <c r="AW181" s="25"/>
      <c r="AX181" s="25"/>
      <c r="AY181" s="83" t="s">
        <v>130</v>
      </c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112">
        <f>SUM(BK182:BK193)</f>
        <v>0</v>
      </c>
      <c r="BL181" s="25"/>
      <c r="BM181" s="25"/>
      <c r="BN181" s="26"/>
    </row>
    <row r="182" spans="1:66" ht="25.95" customHeight="1">
      <c r="A182" s="27"/>
      <c r="B182" s="56"/>
      <c r="C182" s="116" t="s">
        <v>399</v>
      </c>
      <c r="D182" s="116" t="s">
        <v>133</v>
      </c>
      <c r="E182" s="117" t="s">
        <v>658</v>
      </c>
      <c r="F182" s="117" t="s">
        <v>659</v>
      </c>
      <c r="G182" s="118" t="s">
        <v>181</v>
      </c>
      <c r="H182" s="119">
        <v>0.6</v>
      </c>
      <c r="I182" s="120"/>
      <c r="J182" s="121">
        <f aca="true" t="shared" si="20" ref="J182:J191">ROUND(I182*H182,2)</f>
        <v>0</v>
      </c>
      <c r="K182" s="122" t="s">
        <v>137</v>
      </c>
      <c r="L182" s="56"/>
      <c r="M182" s="123"/>
      <c r="N182" s="124" t="s">
        <v>44</v>
      </c>
      <c r="O182" s="25"/>
      <c r="P182" s="125">
        <f aca="true" t="shared" si="21" ref="P182:P191">O182*H182</f>
        <v>0</v>
      </c>
      <c r="Q182" s="125">
        <v>0.00215426</v>
      </c>
      <c r="R182" s="125">
        <f aca="true" t="shared" si="22" ref="R182:R191">Q182*H182</f>
        <v>0.0012925559999999998</v>
      </c>
      <c r="S182" s="125">
        <v>0</v>
      </c>
      <c r="T182" s="126">
        <f aca="true" t="shared" si="23" ref="T182:T191">S182*H182</f>
        <v>0</v>
      </c>
      <c r="U182" s="57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27" t="s">
        <v>172</v>
      </c>
      <c r="AS182" s="25"/>
      <c r="AT182" s="127" t="s">
        <v>133</v>
      </c>
      <c r="AU182" s="127" t="s">
        <v>70</v>
      </c>
      <c r="AV182" s="25"/>
      <c r="AW182" s="25"/>
      <c r="AX182" s="25"/>
      <c r="AY182" s="83" t="s">
        <v>130</v>
      </c>
      <c r="AZ182" s="25"/>
      <c r="BA182" s="25"/>
      <c r="BB182" s="25"/>
      <c r="BC182" s="25"/>
      <c r="BD182" s="25"/>
      <c r="BE182" s="128">
        <f aca="true" t="shared" si="24" ref="BE182:BE191">IF(N182="základní",J182,0)</f>
        <v>0</v>
      </c>
      <c r="BF182" s="128">
        <f aca="true" t="shared" si="25" ref="BF182:BF191">IF(N182="snížená",J182,0)</f>
        <v>0</v>
      </c>
      <c r="BG182" s="128">
        <f aca="true" t="shared" si="26" ref="BG182:BG191">IF(N182="zákl. přenesená",J182,0)</f>
        <v>0</v>
      </c>
      <c r="BH182" s="128">
        <f aca="true" t="shared" si="27" ref="BH182:BH191">IF(N182="sníž. přenesená",J182,0)</f>
        <v>0</v>
      </c>
      <c r="BI182" s="128">
        <f aca="true" t="shared" si="28" ref="BI182:BI191">IF(N182="nulová",J182,0)</f>
        <v>0</v>
      </c>
      <c r="BJ182" s="83" t="s">
        <v>68</v>
      </c>
      <c r="BK182" s="128">
        <f aca="true" t="shared" si="29" ref="BK182:BK191">ROUND(I182*H182,2)</f>
        <v>0</v>
      </c>
      <c r="BL182" s="83" t="s">
        <v>172</v>
      </c>
      <c r="BM182" s="127" t="s">
        <v>660</v>
      </c>
      <c r="BN182" s="26"/>
    </row>
    <row r="183" spans="1:66" ht="25.95" customHeight="1">
      <c r="A183" s="27"/>
      <c r="B183" s="56"/>
      <c r="C183" s="116" t="s">
        <v>405</v>
      </c>
      <c r="D183" s="116" t="s">
        <v>133</v>
      </c>
      <c r="E183" s="117" t="s">
        <v>661</v>
      </c>
      <c r="F183" s="117" t="s">
        <v>662</v>
      </c>
      <c r="G183" s="118" t="s">
        <v>181</v>
      </c>
      <c r="H183" s="119">
        <v>9.5</v>
      </c>
      <c r="I183" s="120"/>
      <c r="J183" s="121">
        <f t="shared" si="20"/>
        <v>0</v>
      </c>
      <c r="K183" s="122" t="s">
        <v>137</v>
      </c>
      <c r="L183" s="56"/>
      <c r="M183" s="123"/>
      <c r="N183" s="124" t="s">
        <v>44</v>
      </c>
      <c r="O183" s="25"/>
      <c r="P183" s="125">
        <f t="shared" si="21"/>
        <v>0</v>
      </c>
      <c r="Q183" s="125">
        <v>0.00425596</v>
      </c>
      <c r="R183" s="125">
        <f t="shared" si="22"/>
        <v>0.040431619999999995</v>
      </c>
      <c r="S183" s="125">
        <v>0</v>
      </c>
      <c r="T183" s="126">
        <f t="shared" si="23"/>
        <v>0</v>
      </c>
      <c r="U183" s="57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7" t="s">
        <v>172</v>
      </c>
      <c r="AS183" s="25"/>
      <c r="AT183" s="127" t="s">
        <v>133</v>
      </c>
      <c r="AU183" s="127" t="s">
        <v>70</v>
      </c>
      <c r="AV183" s="25"/>
      <c r="AW183" s="25"/>
      <c r="AX183" s="25"/>
      <c r="AY183" s="83" t="s">
        <v>130</v>
      </c>
      <c r="AZ183" s="25"/>
      <c r="BA183" s="25"/>
      <c r="BB183" s="25"/>
      <c r="BC183" s="25"/>
      <c r="BD183" s="25"/>
      <c r="BE183" s="128">
        <f t="shared" si="24"/>
        <v>0</v>
      </c>
      <c r="BF183" s="128">
        <f t="shared" si="25"/>
        <v>0</v>
      </c>
      <c r="BG183" s="128">
        <f t="shared" si="26"/>
        <v>0</v>
      </c>
      <c r="BH183" s="128">
        <f t="shared" si="27"/>
        <v>0</v>
      </c>
      <c r="BI183" s="128">
        <f t="shared" si="28"/>
        <v>0</v>
      </c>
      <c r="BJ183" s="83" t="s">
        <v>68</v>
      </c>
      <c r="BK183" s="128">
        <f t="shared" si="29"/>
        <v>0</v>
      </c>
      <c r="BL183" s="83" t="s">
        <v>172</v>
      </c>
      <c r="BM183" s="127" t="s">
        <v>663</v>
      </c>
      <c r="BN183" s="26"/>
    </row>
    <row r="184" spans="1:66" ht="25.95" customHeight="1">
      <c r="A184" s="27"/>
      <c r="B184" s="56"/>
      <c r="C184" s="116" t="s">
        <v>414</v>
      </c>
      <c r="D184" s="116" t="s">
        <v>133</v>
      </c>
      <c r="E184" s="117" t="s">
        <v>664</v>
      </c>
      <c r="F184" s="117" t="s">
        <v>665</v>
      </c>
      <c r="G184" s="118" t="s">
        <v>181</v>
      </c>
      <c r="H184" s="119">
        <v>1</v>
      </c>
      <c r="I184" s="120"/>
      <c r="J184" s="121">
        <f t="shared" si="20"/>
        <v>0</v>
      </c>
      <c r="K184" s="122" t="s">
        <v>137</v>
      </c>
      <c r="L184" s="56"/>
      <c r="M184" s="123"/>
      <c r="N184" s="124" t="s">
        <v>44</v>
      </c>
      <c r="O184" s="25"/>
      <c r="P184" s="125">
        <f t="shared" si="21"/>
        <v>0</v>
      </c>
      <c r="Q184" s="125">
        <v>0.00608652</v>
      </c>
      <c r="R184" s="125">
        <f t="shared" si="22"/>
        <v>0.00608652</v>
      </c>
      <c r="S184" s="125">
        <v>0</v>
      </c>
      <c r="T184" s="126">
        <f t="shared" si="23"/>
        <v>0</v>
      </c>
      <c r="U184" s="57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27" t="s">
        <v>172</v>
      </c>
      <c r="AS184" s="25"/>
      <c r="AT184" s="127" t="s">
        <v>133</v>
      </c>
      <c r="AU184" s="127" t="s">
        <v>70</v>
      </c>
      <c r="AV184" s="25"/>
      <c r="AW184" s="25"/>
      <c r="AX184" s="25"/>
      <c r="AY184" s="83" t="s">
        <v>130</v>
      </c>
      <c r="AZ184" s="25"/>
      <c r="BA184" s="25"/>
      <c r="BB184" s="25"/>
      <c r="BC184" s="25"/>
      <c r="BD184" s="25"/>
      <c r="BE184" s="128">
        <f t="shared" si="24"/>
        <v>0</v>
      </c>
      <c r="BF184" s="128">
        <f t="shared" si="25"/>
        <v>0</v>
      </c>
      <c r="BG184" s="128">
        <f t="shared" si="26"/>
        <v>0</v>
      </c>
      <c r="BH184" s="128">
        <f t="shared" si="27"/>
        <v>0</v>
      </c>
      <c r="BI184" s="128">
        <f t="shared" si="28"/>
        <v>0</v>
      </c>
      <c r="BJ184" s="83" t="s">
        <v>68</v>
      </c>
      <c r="BK184" s="128">
        <f t="shared" si="29"/>
        <v>0</v>
      </c>
      <c r="BL184" s="83" t="s">
        <v>172</v>
      </c>
      <c r="BM184" s="127" t="s">
        <v>666</v>
      </c>
      <c r="BN184" s="26"/>
    </row>
    <row r="185" spans="1:66" ht="25.95" customHeight="1">
      <c r="A185" s="27"/>
      <c r="B185" s="56"/>
      <c r="C185" s="116" t="s">
        <v>138</v>
      </c>
      <c r="D185" s="116" t="s">
        <v>133</v>
      </c>
      <c r="E185" s="117" t="s">
        <v>667</v>
      </c>
      <c r="F185" s="117" t="s">
        <v>668</v>
      </c>
      <c r="G185" s="118" t="s">
        <v>181</v>
      </c>
      <c r="H185" s="119">
        <v>29</v>
      </c>
      <c r="I185" s="120"/>
      <c r="J185" s="121">
        <f t="shared" si="20"/>
        <v>0</v>
      </c>
      <c r="K185" s="122" t="s">
        <v>137</v>
      </c>
      <c r="L185" s="56"/>
      <c r="M185" s="123"/>
      <c r="N185" s="124" t="s">
        <v>44</v>
      </c>
      <c r="O185" s="25"/>
      <c r="P185" s="125">
        <f t="shared" si="21"/>
        <v>0</v>
      </c>
      <c r="Q185" s="125">
        <v>0.00667406</v>
      </c>
      <c r="R185" s="125">
        <f t="shared" si="22"/>
        <v>0.19354774</v>
      </c>
      <c r="S185" s="125">
        <v>0</v>
      </c>
      <c r="T185" s="126">
        <f t="shared" si="23"/>
        <v>0</v>
      </c>
      <c r="U185" s="57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7" t="s">
        <v>172</v>
      </c>
      <c r="AS185" s="25"/>
      <c r="AT185" s="127" t="s">
        <v>133</v>
      </c>
      <c r="AU185" s="127" t="s">
        <v>70</v>
      </c>
      <c r="AV185" s="25"/>
      <c r="AW185" s="25"/>
      <c r="AX185" s="25"/>
      <c r="AY185" s="83" t="s">
        <v>130</v>
      </c>
      <c r="AZ185" s="25"/>
      <c r="BA185" s="25"/>
      <c r="BB185" s="25"/>
      <c r="BC185" s="25"/>
      <c r="BD185" s="25"/>
      <c r="BE185" s="128">
        <f t="shared" si="24"/>
        <v>0</v>
      </c>
      <c r="BF185" s="128">
        <f t="shared" si="25"/>
        <v>0</v>
      </c>
      <c r="BG185" s="128">
        <f t="shared" si="26"/>
        <v>0</v>
      </c>
      <c r="BH185" s="128">
        <f t="shared" si="27"/>
        <v>0</v>
      </c>
      <c r="BI185" s="128">
        <f t="shared" si="28"/>
        <v>0</v>
      </c>
      <c r="BJ185" s="83" t="s">
        <v>68</v>
      </c>
      <c r="BK185" s="128">
        <f t="shared" si="29"/>
        <v>0</v>
      </c>
      <c r="BL185" s="83" t="s">
        <v>172</v>
      </c>
      <c r="BM185" s="127" t="s">
        <v>669</v>
      </c>
      <c r="BN185" s="26"/>
    </row>
    <row r="186" spans="1:66" ht="25.95" customHeight="1">
      <c r="A186" s="27"/>
      <c r="B186" s="56"/>
      <c r="C186" s="116" t="s">
        <v>424</v>
      </c>
      <c r="D186" s="116" t="s">
        <v>133</v>
      </c>
      <c r="E186" s="117" t="s">
        <v>670</v>
      </c>
      <c r="F186" s="117" t="s">
        <v>671</v>
      </c>
      <c r="G186" s="118" t="s">
        <v>136</v>
      </c>
      <c r="H186" s="119">
        <v>2</v>
      </c>
      <c r="I186" s="120"/>
      <c r="J186" s="121">
        <f t="shared" si="20"/>
        <v>0</v>
      </c>
      <c r="K186" s="122" t="s">
        <v>137</v>
      </c>
      <c r="L186" s="56"/>
      <c r="M186" s="123"/>
      <c r="N186" s="124" t="s">
        <v>44</v>
      </c>
      <c r="O186" s="25"/>
      <c r="P186" s="125">
        <f t="shared" si="21"/>
        <v>0</v>
      </c>
      <c r="Q186" s="125">
        <v>0.0011416</v>
      </c>
      <c r="R186" s="125">
        <f t="shared" si="22"/>
        <v>0.0022832</v>
      </c>
      <c r="S186" s="125">
        <v>0</v>
      </c>
      <c r="T186" s="126">
        <f t="shared" si="23"/>
        <v>0</v>
      </c>
      <c r="U186" s="57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7" t="s">
        <v>172</v>
      </c>
      <c r="AS186" s="25"/>
      <c r="AT186" s="127" t="s">
        <v>133</v>
      </c>
      <c r="AU186" s="127" t="s">
        <v>70</v>
      </c>
      <c r="AV186" s="25"/>
      <c r="AW186" s="25"/>
      <c r="AX186" s="25"/>
      <c r="AY186" s="83" t="s">
        <v>130</v>
      </c>
      <c r="AZ186" s="25"/>
      <c r="BA186" s="25"/>
      <c r="BB186" s="25"/>
      <c r="BC186" s="25"/>
      <c r="BD186" s="25"/>
      <c r="BE186" s="128">
        <f t="shared" si="24"/>
        <v>0</v>
      </c>
      <c r="BF186" s="128">
        <f t="shared" si="25"/>
        <v>0</v>
      </c>
      <c r="BG186" s="128">
        <f t="shared" si="26"/>
        <v>0</v>
      </c>
      <c r="BH186" s="128">
        <f t="shared" si="27"/>
        <v>0</v>
      </c>
      <c r="BI186" s="128">
        <f t="shared" si="28"/>
        <v>0</v>
      </c>
      <c r="BJ186" s="83" t="s">
        <v>68</v>
      </c>
      <c r="BK186" s="128">
        <f t="shared" si="29"/>
        <v>0</v>
      </c>
      <c r="BL186" s="83" t="s">
        <v>172</v>
      </c>
      <c r="BM186" s="127" t="s">
        <v>672</v>
      </c>
      <c r="BN186" s="26"/>
    </row>
    <row r="187" spans="1:66" ht="25.95" customHeight="1">
      <c r="A187" s="27"/>
      <c r="B187" s="56"/>
      <c r="C187" s="116" t="s">
        <v>430</v>
      </c>
      <c r="D187" s="116" t="s">
        <v>133</v>
      </c>
      <c r="E187" s="117" t="s">
        <v>673</v>
      </c>
      <c r="F187" s="117" t="s">
        <v>674</v>
      </c>
      <c r="G187" s="118" t="s">
        <v>136</v>
      </c>
      <c r="H187" s="119">
        <v>2</v>
      </c>
      <c r="I187" s="120"/>
      <c r="J187" s="121">
        <f t="shared" si="20"/>
        <v>0</v>
      </c>
      <c r="K187" s="122" t="s">
        <v>137</v>
      </c>
      <c r="L187" s="56"/>
      <c r="M187" s="123"/>
      <c r="N187" s="124" t="s">
        <v>44</v>
      </c>
      <c r="O187" s="25"/>
      <c r="P187" s="125">
        <f t="shared" si="21"/>
        <v>0</v>
      </c>
      <c r="Q187" s="125">
        <v>0.001486</v>
      </c>
      <c r="R187" s="125">
        <f t="shared" si="22"/>
        <v>0.002972</v>
      </c>
      <c r="S187" s="125">
        <v>0</v>
      </c>
      <c r="T187" s="126">
        <f t="shared" si="23"/>
        <v>0</v>
      </c>
      <c r="U187" s="57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27" t="s">
        <v>172</v>
      </c>
      <c r="AS187" s="25"/>
      <c r="AT187" s="127" t="s">
        <v>133</v>
      </c>
      <c r="AU187" s="127" t="s">
        <v>70</v>
      </c>
      <c r="AV187" s="25"/>
      <c r="AW187" s="25"/>
      <c r="AX187" s="25"/>
      <c r="AY187" s="83" t="s">
        <v>130</v>
      </c>
      <c r="AZ187" s="25"/>
      <c r="BA187" s="25"/>
      <c r="BB187" s="25"/>
      <c r="BC187" s="25"/>
      <c r="BD187" s="25"/>
      <c r="BE187" s="128">
        <f t="shared" si="24"/>
        <v>0</v>
      </c>
      <c r="BF187" s="128">
        <f t="shared" si="25"/>
        <v>0</v>
      </c>
      <c r="BG187" s="128">
        <f t="shared" si="26"/>
        <v>0</v>
      </c>
      <c r="BH187" s="128">
        <f t="shared" si="27"/>
        <v>0</v>
      </c>
      <c r="BI187" s="128">
        <f t="shared" si="28"/>
        <v>0</v>
      </c>
      <c r="BJ187" s="83" t="s">
        <v>68</v>
      </c>
      <c r="BK187" s="128">
        <f t="shared" si="29"/>
        <v>0</v>
      </c>
      <c r="BL187" s="83" t="s">
        <v>172</v>
      </c>
      <c r="BM187" s="127" t="s">
        <v>675</v>
      </c>
      <c r="BN187" s="26"/>
    </row>
    <row r="188" spans="1:66" ht="25.95" customHeight="1">
      <c r="A188" s="27"/>
      <c r="B188" s="56"/>
      <c r="C188" s="116" t="s">
        <v>439</v>
      </c>
      <c r="D188" s="116" t="s">
        <v>133</v>
      </c>
      <c r="E188" s="117" t="s">
        <v>676</v>
      </c>
      <c r="F188" s="117" t="s">
        <v>677</v>
      </c>
      <c r="G188" s="118" t="s">
        <v>136</v>
      </c>
      <c r="H188" s="119">
        <v>2</v>
      </c>
      <c r="I188" s="120"/>
      <c r="J188" s="121">
        <f t="shared" si="20"/>
        <v>0</v>
      </c>
      <c r="K188" s="122" t="s">
        <v>137</v>
      </c>
      <c r="L188" s="56"/>
      <c r="M188" s="123"/>
      <c r="N188" s="124" t="s">
        <v>44</v>
      </c>
      <c r="O188" s="25"/>
      <c r="P188" s="125">
        <f t="shared" si="21"/>
        <v>0</v>
      </c>
      <c r="Q188" s="125">
        <v>0.002193</v>
      </c>
      <c r="R188" s="125">
        <f t="shared" si="22"/>
        <v>0.004386</v>
      </c>
      <c r="S188" s="125">
        <v>0</v>
      </c>
      <c r="T188" s="126">
        <f t="shared" si="23"/>
        <v>0</v>
      </c>
      <c r="U188" s="57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7" t="s">
        <v>172</v>
      </c>
      <c r="AS188" s="25"/>
      <c r="AT188" s="127" t="s">
        <v>133</v>
      </c>
      <c r="AU188" s="127" t="s">
        <v>70</v>
      </c>
      <c r="AV188" s="25"/>
      <c r="AW188" s="25"/>
      <c r="AX188" s="25"/>
      <c r="AY188" s="83" t="s">
        <v>130</v>
      </c>
      <c r="AZ188" s="25"/>
      <c r="BA188" s="25"/>
      <c r="BB188" s="25"/>
      <c r="BC188" s="25"/>
      <c r="BD188" s="25"/>
      <c r="BE188" s="128">
        <f t="shared" si="24"/>
        <v>0</v>
      </c>
      <c r="BF188" s="128">
        <f t="shared" si="25"/>
        <v>0</v>
      </c>
      <c r="BG188" s="128">
        <f t="shared" si="26"/>
        <v>0</v>
      </c>
      <c r="BH188" s="128">
        <f t="shared" si="27"/>
        <v>0</v>
      </c>
      <c r="BI188" s="128">
        <f t="shared" si="28"/>
        <v>0</v>
      </c>
      <c r="BJ188" s="83" t="s">
        <v>68</v>
      </c>
      <c r="BK188" s="128">
        <f t="shared" si="29"/>
        <v>0</v>
      </c>
      <c r="BL188" s="83" t="s">
        <v>172</v>
      </c>
      <c r="BM188" s="127" t="s">
        <v>678</v>
      </c>
      <c r="BN188" s="26"/>
    </row>
    <row r="189" spans="1:66" ht="25.95" customHeight="1">
      <c r="A189" s="27"/>
      <c r="B189" s="56"/>
      <c r="C189" s="116" t="s">
        <v>443</v>
      </c>
      <c r="D189" s="116" t="s">
        <v>133</v>
      </c>
      <c r="E189" s="117" t="s">
        <v>679</v>
      </c>
      <c r="F189" s="117" t="s">
        <v>680</v>
      </c>
      <c r="G189" s="118" t="s">
        <v>136</v>
      </c>
      <c r="H189" s="119">
        <v>4</v>
      </c>
      <c r="I189" s="120"/>
      <c r="J189" s="121">
        <f t="shared" si="20"/>
        <v>0</v>
      </c>
      <c r="K189" s="135"/>
      <c r="L189" s="56"/>
      <c r="M189" s="123"/>
      <c r="N189" s="124" t="s">
        <v>44</v>
      </c>
      <c r="O189" s="25"/>
      <c r="P189" s="125">
        <f t="shared" si="21"/>
        <v>0</v>
      </c>
      <c r="Q189" s="125">
        <v>0.0010144</v>
      </c>
      <c r="R189" s="125">
        <f t="shared" si="22"/>
        <v>0.0040576</v>
      </c>
      <c r="S189" s="125">
        <v>0</v>
      </c>
      <c r="T189" s="126">
        <f t="shared" si="23"/>
        <v>0</v>
      </c>
      <c r="U189" s="57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27" t="s">
        <v>172</v>
      </c>
      <c r="AS189" s="25"/>
      <c r="AT189" s="127" t="s">
        <v>133</v>
      </c>
      <c r="AU189" s="127" t="s">
        <v>70</v>
      </c>
      <c r="AV189" s="25"/>
      <c r="AW189" s="25"/>
      <c r="AX189" s="25"/>
      <c r="AY189" s="83" t="s">
        <v>130</v>
      </c>
      <c r="AZ189" s="25"/>
      <c r="BA189" s="25"/>
      <c r="BB189" s="25"/>
      <c r="BC189" s="25"/>
      <c r="BD189" s="25"/>
      <c r="BE189" s="128">
        <f t="shared" si="24"/>
        <v>0</v>
      </c>
      <c r="BF189" s="128">
        <f t="shared" si="25"/>
        <v>0</v>
      </c>
      <c r="BG189" s="128">
        <f t="shared" si="26"/>
        <v>0</v>
      </c>
      <c r="BH189" s="128">
        <f t="shared" si="27"/>
        <v>0</v>
      </c>
      <c r="BI189" s="128">
        <f t="shared" si="28"/>
        <v>0</v>
      </c>
      <c r="BJ189" s="83" t="s">
        <v>68</v>
      </c>
      <c r="BK189" s="128">
        <f t="shared" si="29"/>
        <v>0</v>
      </c>
      <c r="BL189" s="83" t="s">
        <v>172</v>
      </c>
      <c r="BM189" s="127" t="s">
        <v>681</v>
      </c>
      <c r="BN189" s="26"/>
    </row>
    <row r="190" spans="1:66" ht="25.95" customHeight="1">
      <c r="A190" s="27"/>
      <c r="B190" s="56"/>
      <c r="C190" s="116" t="s">
        <v>451</v>
      </c>
      <c r="D190" s="116" t="s">
        <v>133</v>
      </c>
      <c r="E190" s="117" t="s">
        <v>682</v>
      </c>
      <c r="F190" s="117" t="s">
        <v>683</v>
      </c>
      <c r="G190" s="118" t="s">
        <v>136</v>
      </c>
      <c r="H190" s="119">
        <v>4</v>
      </c>
      <c r="I190" s="120"/>
      <c r="J190" s="121">
        <f t="shared" si="20"/>
        <v>0</v>
      </c>
      <c r="K190" s="135"/>
      <c r="L190" s="56"/>
      <c r="M190" s="123"/>
      <c r="N190" s="124" t="s">
        <v>44</v>
      </c>
      <c r="O190" s="25"/>
      <c r="P190" s="125">
        <f t="shared" si="21"/>
        <v>0</v>
      </c>
      <c r="Q190" s="125">
        <v>0.0011416</v>
      </c>
      <c r="R190" s="125">
        <f t="shared" si="22"/>
        <v>0.0045664</v>
      </c>
      <c r="S190" s="125">
        <v>0</v>
      </c>
      <c r="T190" s="126">
        <f t="shared" si="23"/>
        <v>0</v>
      </c>
      <c r="U190" s="57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7" t="s">
        <v>172</v>
      </c>
      <c r="AS190" s="25"/>
      <c r="AT190" s="127" t="s">
        <v>133</v>
      </c>
      <c r="AU190" s="127" t="s">
        <v>70</v>
      </c>
      <c r="AV190" s="25"/>
      <c r="AW190" s="25"/>
      <c r="AX190" s="25"/>
      <c r="AY190" s="83" t="s">
        <v>130</v>
      </c>
      <c r="AZ190" s="25"/>
      <c r="BA190" s="25"/>
      <c r="BB190" s="25"/>
      <c r="BC190" s="25"/>
      <c r="BD190" s="25"/>
      <c r="BE190" s="128">
        <f t="shared" si="24"/>
        <v>0</v>
      </c>
      <c r="BF190" s="128">
        <f t="shared" si="25"/>
        <v>0</v>
      </c>
      <c r="BG190" s="128">
        <f t="shared" si="26"/>
        <v>0</v>
      </c>
      <c r="BH190" s="128">
        <f t="shared" si="27"/>
        <v>0</v>
      </c>
      <c r="BI190" s="128">
        <f t="shared" si="28"/>
        <v>0</v>
      </c>
      <c r="BJ190" s="83" t="s">
        <v>68</v>
      </c>
      <c r="BK190" s="128">
        <f t="shared" si="29"/>
        <v>0</v>
      </c>
      <c r="BL190" s="83" t="s">
        <v>172</v>
      </c>
      <c r="BM190" s="127" t="s">
        <v>684</v>
      </c>
      <c r="BN190" s="26"/>
    </row>
    <row r="191" spans="1:66" ht="25.95" customHeight="1">
      <c r="A191" s="27"/>
      <c r="B191" s="56"/>
      <c r="C191" s="116" t="s">
        <v>456</v>
      </c>
      <c r="D191" s="116" t="s">
        <v>133</v>
      </c>
      <c r="E191" s="117" t="s">
        <v>685</v>
      </c>
      <c r="F191" s="117" t="s">
        <v>686</v>
      </c>
      <c r="G191" s="118" t="s">
        <v>136</v>
      </c>
      <c r="H191" s="119">
        <v>4</v>
      </c>
      <c r="I191" s="120"/>
      <c r="J191" s="121">
        <f t="shared" si="20"/>
        <v>0</v>
      </c>
      <c r="K191" s="122" t="s">
        <v>137</v>
      </c>
      <c r="L191" s="56"/>
      <c r="M191" s="123"/>
      <c r="N191" s="124" t="s">
        <v>44</v>
      </c>
      <c r="O191" s="25"/>
      <c r="P191" s="125">
        <f t="shared" si="21"/>
        <v>0</v>
      </c>
      <c r="Q191" s="125">
        <v>0.0016255</v>
      </c>
      <c r="R191" s="125">
        <f t="shared" si="22"/>
        <v>0.006502</v>
      </c>
      <c r="S191" s="125">
        <v>0</v>
      </c>
      <c r="T191" s="126">
        <f t="shared" si="23"/>
        <v>0</v>
      </c>
      <c r="U191" s="57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7" t="s">
        <v>172</v>
      </c>
      <c r="AS191" s="25"/>
      <c r="AT191" s="127" t="s">
        <v>133</v>
      </c>
      <c r="AU191" s="127" t="s">
        <v>70</v>
      </c>
      <c r="AV191" s="25"/>
      <c r="AW191" s="25"/>
      <c r="AX191" s="25"/>
      <c r="AY191" s="83" t="s">
        <v>130</v>
      </c>
      <c r="AZ191" s="25"/>
      <c r="BA191" s="25"/>
      <c r="BB191" s="25"/>
      <c r="BC191" s="25"/>
      <c r="BD191" s="25"/>
      <c r="BE191" s="128">
        <f t="shared" si="24"/>
        <v>0</v>
      </c>
      <c r="BF191" s="128">
        <f t="shared" si="25"/>
        <v>0</v>
      </c>
      <c r="BG191" s="128">
        <f t="shared" si="26"/>
        <v>0</v>
      </c>
      <c r="BH191" s="128">
        <f t="shared" si="27"/>
        <v>0</v>
      </c>
      <c r="BI191" s="128">
        <f t="shared" si="28"/>
        <v>0</v>
      </c>
      <c r="BJ191" s="83" t="s">
        <v>68</v>
      </c>
      <c r="BK191" s="128">
        <f t="shared" si="29"/>
        <v>0</v>
      </c>
      <c r="BL191" s="83" t="s">
        <v>172</v>
      </c>
      <c r="BM191" s="127" t="s">
        <v>687</v>
      </c>
      <c r="BN191" s="26"/>
    </row>
    <row r="192" spans="1:66" ht="25.95" customHeight="1">
      <c r="A192" s="27"/>
      <c r="B192" s="21"/>
      <c r="C192" s="97"/>
      <c r="D192" s="147" t="s">
        <v>140</v>
      </c>
      <c r="E192" s="97"/>
      <c r="F192" s="148" t="s">
        <v>688</v>
      </c>
      <c r="G192" s="97"/>
      <c r="H192" s="97"/>
      <c r="I192" s="97"/>
      <c r="J192" s="97"/>
      <c r="K192" s="149"/>
      <c r="L192" s="56"/>
      <c r="M192" s="57"/>
      <c r="N192" s="25"/>
      <c r="O192" s="25"/>
      <c r="P192" s="25"/>
      <c r="Q192" s="25"/>
      <c r="R192" s="25"/>
      <c r="S192" s="25"/>
      <c r="T192" s="58"/>
      <c r="U192" s="57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25"/>
      <c r="AS192" s="25"/>
      <c r="AT192" s="83" t="s">
        <v>140</v>
      </c>
      <c r="AU192" s="83" t="s">
        <v>70</v>
      </c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6"/>
    </row>
    <row r="193" spans="1:66" ht="25.95" customHeight="1">
      <c r="A193" s="27"/>
      <c r="B193" s="56"/>
      <c r="C193" s="116" t="s">
        <v>462</v>
      </c>
      <c r="D193" s="116" t="s">
        <v>133</v>
      </c>
      <c r="E193" s="117" t="s">
        <v>689</v>
      </c>
      <c r="F193" s="117" t="s">
        <v>690</v>
      </c>
      <c r="G193" s="118" t="s">
        <v>624</v>
      </c>
      <c r="H193" s="169"/>
      <c r="I193" s="120"/>
      <c r="J193" s="121">
        <f>ROUND(I193*H193,2)</f>
        <v>0</v>
      </c>
      <c r="K193" s="122" t="s">
        <v>137</v>
      </c>
      <c r="L193" s="56"/>
      <c r="M193" s="123"/>
      <c r="N193" s="124" t="s">
        <v>44</v>
      </c>
      <c r="O193" s="25"/>
      <c r="P193" s="125">
        <f>O193*H193</f>
        <v>0</v>
      </c>
      <c r="Q193" s="125">
        <v>0</v>
      </c>
      <c r="R193" s="125">
        <f>Q193*H193</f>
        <v>0</v>
      </c>
      <c r="S193" s="125">
        <v>0</v>
      </c>
      <c r="T193" s="126">
        <f>S193*H193</f>
        <v>0</v>
      </c>
      <c r="U193" s="57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7" t="s">
        <v>172</v>
      </c>
      <c r="AS193" s="25"/>
      <c r="AT193" s="127" t="s">
        <v>133</v>
      </c>
      <c r="AU193" s="127" t="s">
        <v>70</v>
      </c>
      <c r="AV193" s="25"/>
      <c r="AW193" s="25"/>
      <c r="AX193" s="25"/>
      <c r="AY193" s="83" t="s">
        <v>130</v>
      </c>
      <c r="AZ193" s="25"/>
      <c r="BA193" s="25"/>
      <c r="BB193" s="25"/>
      <c r="BC193" s="25"/>
      <c r="BD193" s="25"/>
      <c r="BE193" s="128">
        <f>IF(N193="základní",J193,0)</f>
        <v>0</v>
      </c>
      <c r="BF193" s="128">
        <f>IF(N193="snížená",J193,0)</f>
        <v>0</v>
      </c>
      <c r="BG193" s="128">
        <f>IF(N193="zákl. přenesená",J193,0)</f>
        <v>0</v>
      </c>
      <c r="BH193" s="128">
        <f>IF(N193="sníž. přenesená",J193,0)</f>
        <v>0</v>
      </c>
      <c r="BI193" s="128">
        <f>IF(N193="nulová",J193,0)</f>
        <v>0</v>
      </c>
      <c r="BJ193" s="83" t="s">
        <v>68</v>
      </c>
      <c r="BK193" s="128">
        <f>ROUND(I193*H193,2)</f>
        <v>0</v>
      </c>
      <c r="BL193" s="83" t="s">
        <v>172</v>
      </c>
      <c r="BM193" s="127" t="s">
        <v>691</v>
      </c>
      <c r="BN193" s="26"/>
    </row>
    <row r="194" spans="1:66" ht="25.95" customHeight="1">
      <c r="A194" s="27"/>
      <c r="B194" s="21"/>
      <c r="C194" s="97"/>
      <c r="D194" s="150" t="s">
        <v>59</v>
      </c>
      <c r="E194" s="96" t="s">
        <v>692</v>
      </c>
      <c r="F194" s="96" t="s">
        <v>693</v>
      </c>
      <c r="G194" s="97"/>
      <c r="H194" s="97"/>
      <c r="I194" s="97"/>
      <c r="J194" s="151">
        <f>BK194</f>
        <v>0</v>
      </c>
      <c r="K194" s="149"/>
      <c r="L194" s="56"/>
      <c r="M194" s="57"/>
      <c r="N194" s="25"/>
      <c r="O194" s="25"/>
      <c r="P194" s="109">
        <f>SUM(P195:P219)</f>
        <v>0</v>
      </c>
      <c r="Q194" s="25"/>
      <c r="R194" s="109">
        <f>SUM(R195:R219)</f>
        <v>0.18336949879999997</v>
      </c>
      <c r="S194" s="25"/>
      <c r="T194" s="110">
        <f>SUM(T195:T219)</f>
        <v>0</v>
      </c>
      <c r="U194" s="57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83" t="s">
        <v>70</v>
      </c>
      <c r="AS194" s="25"/>
      <c r="AT194" s="111" t="s">
        <v>59</v>
      </c>
      <c r="AU194" s="111" t="s">
        <v>68</v>
      </c>
      <c r="AV194" s="25"/>
      <c r="AW194" s="25"/>
      <c r="AX194" s="25"/>
      <c r="AY194" s="83" t="s">
        <v>130</v>
      </c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112">
        <f>SUM(BK195:BK219)</f>
        <v>0</v>
      </c>
      <c r="BL194" s="25"/>
      <c r="BM194" s="25"/>
      <c r="BN194" s="26"/>
    </row>
    <row r="195" spans="1:66" ht="25.95" customHeight="1">
      <c r="A195" s="27"/>
      <c r="B195" s="56"/>
      <c r="C195" s="116" t="s">
        <v>694</v>
      </c>
      <c r="D195" s="116" t="s">
        <v>133</v>
      </c>
      <c r="E195" s="117" t="s">
        <v>695</v>
      </c>
      <c r="F195" s="117" t="s">
        <v>696</v>
      </c>
      <c r="G195" s="118" t="s">
        <v>587</v>
      </c>
      <c r="H195" s="119">
        <v>2</v>
      </c>
      <c r="I195" s="120"/>
      <c r="J195" s="121">
        <f aca="true" t="shared" si="30" ref="J195:J213">ROUND(I195*H195,2)</f>
        <v>0</v>
      </c>
      <c r="K195" s="122" t="s">
        <v>137</v>
      </c>
      <c r="L195" s="56"/>
      <c r="M195" s="123"/>
      <c r="N195" s="124" t="s">
        <v>44</v>
      </c>
      <c r="O195" s="25"/>
      <c r="P195" s="125">
        <f aca="true" t="shared" si="31" ref="P195:P213">O195*H195</f>
        <v>0</v>
      </c>
      <c r="Q195" s="125">
        <v>0.009391283</v>
      </c>
      <c r="R195" s="125">
        <f aca="true" t="shared" si="32" ref="R195:R213">Q195*H195</f>
        <v>0.018782566</v>
      </c>
      <c r="S195" s="125">
        <v>0</v>
      </c>
      <c r="T195" s="126">
        <f aca="true" t="shared" si="33" ref="T195:T213">S195*H195</f>
        <v>0</v>
      </c>
      <c r="U195" s="57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7" t="s">
        <v>172</v>
      </c>
      <c r="AS195" s="25"/>
      <c r="AT195" s="127" t="s">
        <v>133</v>
      </c>
      <c r="AU195" s="127" t="s">
        <v>70</v>
      </c>
      <c r="AV195" s="25"/>
      <c r="AW195" s="25"/>
      <c r="AX195" s="25"/>
      <c r="AY195" s="83" t="s">
        <v>130</v>
      </c>
      <c r="AZ195" s="25"/>
      <c r="BA195" s="25"/>
      <c r="BB195" s="25"/>
      <c r="BC195" s="25"/>
      <c r="BD195" s="25"/>
      <c r="BE195" s="128">
        <f aca="true" t="shared" si="34" ref="BE195:BE213">IF(N195="základní",J195,0)</f>
        <v>0</v>
      </c>
      <c r="BF195" s="128">
        <f aca="true" t="shared" si="35" ref="BF195:BF213">IF(N195="snížená",J195,0)</f>
        <v>0</v>
      </c>
      <c r="BG195" s="128">
        <f aca="true" t="shared" si="36" ref="BG195:BG213">IF(N195="zákl. přenesená",J195,0)</f>
        <v>0</v>
      </c>
      <c r="BH195" s="128">
        <f aca="true" t="shared" si="37" ref="BH195:BH213">IF(N195="sníž. přenesená",J195,0)</f>
        <v>0</v>
      </c>
      <c r="BI195" s="128">
        <f aca="true" t="shared" si="38" ref="BI195:BI213">IF(N195="nulová",J195,0)</f>
        <v>0</v>
      </c>
      <c r="BJ195" s="83" t="s">
        <v>68</v>
      </c>
      <c r="BK195" s="128">
        <f aca="true" t="shared" si="39" ref="BK195:BK213">ROUND(I195*H195,2)</f>
        <v>0</v>
      </c>
      <c r="BL195" s="83" t="s">
        <v>172</v>
      </c>
      <c r="BM195" s="127" t="s">
        <v>697</v>
      </c>
      <c r="BN195" s="26"/>
    </row>
    <row r="196" spans="1:66" ht="25.95" customHeight="1">
      <c r="A196" s="27"/>
      <c r="B196" s="56"/>
      <c r="C196" s="136" t="s">
        <v>698</v>
      </c>
      <c r="D196" s="136" t="s">
        <v>178</v>
      </c>
      <c r="E196" s="137" t="s">
        <v>699</v>
      </c>
      <c r="F196" s="137" t="s">
        <v>700</v>
      </c>
      <c r="G196" s="138" t="s">
        <v>136</v>
      </c>
      <c r="H196" s="139">
        <v>2</v>
      </c>
      <c r="I196" s="140"/>
      <c r="J196" s="141">
        <f t="shared" si="30"/>
        <v>0</v>
      </c>
      <c r="K196" s="146"/>
      <c r="L196" s="143"/>
      <c r="M196" s="144"/>
      <c r="N196" s="145" t="s">
        <v>44</v>
      </c>
      <c r="O196" s="25"/>
      <c r="P196" s="125">
        <f t="shared" si="31"/>
        <v>0</v>
      </c>
      <c r="Q196" s="125">
        <v>0</v>
      </c>
      <c r="R196" s="125">
        <f t="shared" si="32"/>
        <v>0</v>
      </c>
      <c r="S196" s="125">
        <v>0</v>
      </c>
      <c r="T196" s="126">
        <f t="shared" si="33"/>
        <v>0</v>
      </c>
      <c r="U196" s="57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7" t="s">
        <v>182</v>
      </c>
      <c r="AS196" s="25"/>
      <c r="AT196" s="127" t="s">
        <v>178</v>
      </c>
      <c r="AU196" s="127" t="s">
        <v>70</v>
      </c>
      <c r="AV196" s="25"/>
      <c r="AW196" s="25"/>
      <c r="AX196" s="25"/>
      <c r="AY196" s="83" t="s">
        <v>130</v>
      </c>
      <c r="AZ196" s="25"/>
      <c r="BA196" s="25"/>
      <c r="BB196" s="25"/>
      <c r="BC196" s="25"/>
      <c r="BD196" s="25"/>
      <c r="BE196" s="128">
        <f t="shared" si="34"/>
        <v>0</v>
      </c>
      <c r="BF196" s="128">
        <f t="shared" si="35"/>
        <v>0</v>
      </c>
      <c r="BG196" s="128">
        <f t="shared" si="36"/>
        <v>0</v>
      </c>
      <c r="BH196" s="128">
        <f t="shared" si="37"/>
        <v>0</v>
      </c>
      <c r="BI196" s="128">
        <f t="shared" si="38"/>
        <v>0</v>
      </c>
      <c r="BJ196" s="83" t="s">
        <v>68</v>
      </c>
      <c r="BK196" s="128">
        <f t="shared" si="39"/>
        <v>0</v>
      </c>
      <c r="BL196" s="83" t="s">
        <v>172</v>
      </c>
      <c r="BM196" s="127" t="s">
        <v>701</v>
      </c>
      <c r="BN196" s="26"/>
    </row>
    <row r="197" spans="1:66" ht="25.95" customHeight="1">
      <c r="A197" s="27"/>
      <c r="B197" s="56"/>
      <c r="C197" s="116" t="s">
        <v>702</v>
      </c>
      <c r="D197" s="116" t="s">
        <v>133</v>
      </c>
      <c r="E197" s="117" t="s">
        <v>703</v>
      </c>
      <c r="F197" s="117" t="s">
        <v>704</v>
      </c>
      <c r="G197" s="118" t="s">
        <v>587</v>
      </c>
      <c r="H197" s="119">
        <v>3</v>
      </c>
      <c r="I197" s="120"/>
      <c r="J197" s="121">
        <f t="shared" si="30"/>
        <v>0</v>
      </c>
      <c r="K197" s="122" t="s">
        <v>137</v>
      </c>
      <c r="L197" s="56"/>
      <c r="M197" s="123"/>
      <c r="N197" s="124" t="s">
        <v>44</v>
      </c>
      <c r="O197" s="25"/>
      <c r="P197" s="125">
        <f t="shared" si="31"/>
        <v>0</v>
      </c>
      <c r="Q197" s="125">
        <v>0.007042541</v>
      </c>
      <c r="R197" s="125">
        <f t="shared" si="32"/>
        <v>0.021127623</v>
      </c>
      <c r="S197" s="125">
        <v>0</v>
      </c>
      <c r="T197" s="126">
        <f t="shared" si="33"/>
        <v>0</v>
      </c>
      <c r="U197" s="57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27" t="s">
        <v>172</v>
      </c>
      <c r="AS197" s="25"/>
      <c r="AT197" s="127" t="s">
        <v>133</v>
      </c>
      <c r="AU197" s="127" t="s">
        <v>70</v>
      </c>
      <c r="AV197" s="25"/>
      <c r="AW197" s="25"/>
      <c r="AX197" s="25"/>
      <c r="AY197" s="83" t="s">
        <v>130</v>
      </c>
      <c r="AZ197" s="25"/>
      <c r="BA197" s="25"/>
      <c r="BB197" s="25"/>
      <c r="BC197" s="25"/>
      <c r="BD197" s="25"/>
      <c r="BE197" s="128">
        <f t="shared" si="34"/>
        <v>0</v>
      </c>
      <c r="BF197" s="128">
        <f t="shared" si="35"/>
        <v>0</v>
      </c>
      <c r="BG197" s="128">
        <f t="shared" si="36"/>
        <v>0</v>
      </c>
      <c r="BH197" s="128">
        <f t="shared" si="37"/>
        <v>0</v>
      </c>
      <c r="BI197" s="128">
        <f t="shared" si="38"/>
        <v>0</v>
      </c>
      <c r="BJ197" s="83" t="s">
        <v>68</v>
      </c>
      <c r="BK197" s="128">
        <f t="shared" si="39"/>
        <v>0</v>
      </c>
      <c r="BL197" s="83" t="s">
        <v>172</v>
      </c>
      <c r="BM197" s="127" t="s">
        <v>705</v>
      </c>
      <c r="BN197" s="26"/>
    </row>
    <row r="198" spans="1:66" ht="25.95" customHeight="1">
      <c r="A198" s="27"/>
      <c r="B198" s="56"/>
      <c r="C198" s="136" t="s">
        <v>706</v>
      </c>
      <c r="D198" s="136" t="s">
        <v>178</v>
      </c>
      <c r="E198" s="137" t="s">
        <v>707</v>
      </c>
      <c r="F198" s="137" t="s">
        <v>708</v>
      </c>
      <c r="G198" s="138" t="s">
        <v>136</v>
      </c>
      <c r="H198" s="139">
        <v>3</v>
      </c>
      <c r="I198" s="140"/>
      <c r="J198" s="141">
        <f t="shared" si="30"/>
        <v>0</v>
      </c>
      <c r="K198" s="146"/>
      <c r="L198" s="143"/>
      <c r="M198" s="144"/>
      <c r="N198" s="145" t="s">
        <v>44</v>
      </c>
      <c r="O198" s="25"/>
      <c r="P198" s="125">
        <f t="shared" si="31"/>
        <v>0</v>
      </c>
      <c r="Q198" s="125">
        <v>0</v>
      </c>
      <c r="R198" s="125">
        <f t="shared" si="32"/>
        <v>0</v>
      </c>
      <c r="S198" s="125">
        <v>0</v>
      </c>
      <c r="T198" s="126">
        <f t="shared" si="33"/>
        <v>0</v>
      </c>
      <c r="U198" s="57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7" t="s">
        <v>182</v>
      </c>
      <c r="AS198" s="25"/>
      <c r="AT198" s="127" t="s">
        <v>178</v>
      </c>
      <c r="AU198" s="127" t="s">
        <v>70</v>
      </c>
      <c r="AV198" s="25"/>
      <c r="AW198" s="25"/>
      <c r="AX198" s="25"/>
      <c r="AY198" s="83" t="s">
        <v>130</v>
      </c>
      <c r="AZ198" s="25"/>
      <c r="BA198" s="25"/>
      <c r="BB198" s="25"/>
      <c r="BC198" s="25"/>
      <c r="BD198" s="25"/>
      <c r="BE198" s="128">
        <f t="shared" si="34"/>
        <v>0</v>
      </c>
      <c r="BF198" s="128">
        <f t="shared" si="35"/>
        <v>0</v>
      </c>
      <c r="BG198" s="128">
        <f t="shared" si="36"/>
        <v>0</v>
      </c>
      <c r="BH198" s="128">
        <f t="shared" si="37"/>
        <v>0</v>
      </c>
      <c r="BI198" s="128">
        <f t="shared" si="38"/>
        <v>0</v>
      </c>
      <c r="BJ198" s="83" t="s">
        <v>68</v>
      </c>
      <c r="BK198" s="128">
        <f t="shared" si="39"/>
        <v>0</v>
      </c>
      <c r="BL198" s="83" t="s">
        <v>172</v>
      </c>
      <c r="BM198" s="127" t="s">
        <v>709</v>
      </c>
      <c r="BN198" s="26"/>
    </row>
    <row r="199" spans="1:66" ht="25.95" customHeight="1">
      <c r="A199" s="27"/>
      <c r="B199" s="56"/>
      <c r="C199" s="116" t="s">
        <v>710</v>
      </c>
      <c r="D199" s="116" t="s">
        <v>133</v>
      </c>
      <c r="E199" s="117" t="s">
        <v>711</v>
      </c>
      <c r="F199" s="117" t="s">
        <v>712</v>
      </c>
      <c r="G199" s="118" t="s">
        <v>587</v>
      </c>
      <c r="H199" s="119">
        <v>4</v>
      </c>
      <c r="I199" s="120"/>
      <c r="J199" s="121">
        <f t="shared" si="30"/>
        <v>0</v>
      </c>
      <c r="K199" s="122" t="s">
        <v>137</v>
      </c>
      <c r="L199" s="56"/>
      <c r="M199" s="123"/>
      <c r="N199" s="124" t="s">
        <v>44</v>
      </c>
      <c r="O199" s="25"/>
      <c r="P199" s="125">
        <f t="shared" si="31"/>
        <v>0</v>
      </c>
      <c r="Q199" s="125">
        <v>0.004462328</v>
      </c>
      <c r="R199" s="125">
        <f t="shared" si="32"/>
        <v>0.017849312</v>
      </c>
      <c r="S199" s="125">
        <v>0</v>
      </c>
      <c r="T199" s="126">
        <f t="shared" si="33"/>
        <v>0</v>
      </c>
      <c r="U199" s="57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27" t="s">
        <v>172</v>
      </c>
      <c r="AS199" s="25"/>
      <c r="AT199" s="127" t="s">
        <v>133</v>
      </c>
      <c r="AU199" s="127" t="s">
        <v>70</v>
      </c>
      <c r="AV199" s="25"/>
      <c r="AW199" s="25"/>
      <c r="AX199" s="25"/>
      <c r="AY199" s="83" t="s">
        <v>130</v>
      </c>
      <c r="AZ199" s="25"/>
      <c r="BA199" s="25"/>
      <c r="BB199" s="25"/>
      <c r="BC199" s="25"/>
      <c r="BD199" s="25"/>
      <c r="BE199" s="128">
        <f t="shared" si="34"/>
        <v>0</v>
      </c>
      <c r="BF199" s="128">
        <f t="shared" si="35"/>
        <v>0</v>
      </c>
      <c r="BG199" s="128">
        <f t="shared" si="36"/>
        <v>0</v>
      </c>
      <c r="BH199" s="128">
        <f t="shared" si="37"/>
        <v>0</v>
      </c>
      <c r="BI199" s="128">
        <f t="shared" si="38"/>
        <v>0</v>
      </c>
      <c r="BJ199" s="83" t="s">
        <v>68</v>
      </c>
      <c r="BK199" s="128">
        <f t="shared" si="39"/>
        <v>0</v>
      </c>
      <c r="BL199" s="83" t="s">
        <v>172</v>
      </c>
      <c r="BM199" s="127" t="s">
        <v>713</v>
      </c>
      <c r="BN199" s="26"/>
    </row>
    <row r="200" spans="1:66" ht="25.95" customHeight="1">
      <c r="A200" s="27"/>
      <c r="B200" s="56"/>
      <c r="C200" s="136" t="s">
        <v>714</v>
      </c>
      <c r="D200" s="136" t="s">
        <v>178</v>
      </c>
      <c r="E200" s="137" t="s">
        <v>715</v>
      </c>
      <c r="F200" s="137" t="s">
        <v>716</v>
      </c>
      <c r="G200" s="138" t="s">
        <v>136</v>
      </c>
      <c r="H200" s="139">
        <v>4</v>
      </c>
      <c r="I200" s="140"/>
      <c r="J200" s="141">
        <f t="shared" si="30"/>
        <v>0</v>
      </c>
      <c r="K200" s="146"/>
      <c r="L200" s="143"/>
      <c r="M200" s="144"/>
      <c r="N200" s="145" t="s">
        <v>44</v>
      </c>
      <c r="O200" s="25"/>
      <c r="P200" s="125">
        <f t="shared" si="31"/>
        <v>0</v>
      </c>
      <c r="Q200" s="125">
        <v>0</v>
      </c>
      <c r="R200" s="125">
        <f t="shared" si="32"/>
        <v>0</v>
      </c>
      <c r="S200" s="125">
        <v>0</v>
      </c>
      <c r="T200" s="126">
        <f t="shared" si="33"/>
        <v>0</v>
      </c>
      <c r="U200" s="57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27" t="s">
        <v>182</v>
      </c>
      <c r="AS200" s="25"/>
      <c r="AT200" s="127" t="s">
        <v>178</v>
      </c>
      <c r="AU200" s="127" t="s">
        <v>70</v>
      </c>
      <c r="AV200" s="25"/>
      <c r="AW200" s="25"/>
      <c r="AX200" s="25"/>
      <c r="AY200" s="83" t="s">
        <v>130</v>
      </c>
      <c r="AZ200" s="25"/>
      <c r="BA200" s="25"/>
      <c r="BB200" s="25"/>
      <c r="BC200" s="25"/>
      <c r="BD200" s="25"/>
      <c r="BE200" s="128">
        <f t="shared" si="34"/>
        <v>0</v>
      </c>
      <c r="BF200" s="128">
        <f t="shared" si="35"/>
        <v>0</v>
      </c>
      <c r="BG200" s="128">
        <f t="shared" si="36"/>
        <v>0</v>
      </c>
      <c r="BH200" s="128">
        <f t="shared" si="37"/>
        <v>0</v>
      </c>
      <c r="BI200" s="128">
        <f t="shared" si="38"/>
        <v>0</v>
      </c>
      <c r="BJ200" s="83" t="s">
        <v>68</v>
      </c>
      <c r="BK200" s="128">
        <f t="shared" si="39"/>
        <v>0</v>
      </c>
      <c r="BL200" s="83" t="s">
        <v>172</v>
      </c>
      <c r="BM200" s="127" t="s">
        <v>717</v>
      </c>
      <c r="BN200" s="26"/>
    </row>
    <row r="201" spans="1:66" ht="25.95" customHeight="1">
      <c r="A201" s="27"/>
      <c r="B201" s="56"/>
      <c r="C201" s="116" t="s">
        <v>718</v>
      </c>
      <c r="D201" s="116" t="s">
        <v>133</v>
      </c>
      <c r="E201" s="117" t="s">
        <v>719</v>
      </c>
      <c r="F201" s="117" t="s">
        <v>720</v>
      </c>
      <c r="G201" s="118" t="s">
        <v>587</v>
      </c>
      <c r="H201" s="119">
        <v>1</v>
      </c>
      <c r="I201" s="120"/>
      <c r="J201" s="121">
        <f t="shared" si="30"/>
        <v>0</v>
      </c>
      <c r="K201" s="122" t="s">
        <v>137</v>
      </c>
      <c r="L201" s="56"/>
      <c r="M201" s="123"/>
      <c r="N201" s="124" t="s">
        <v>44</v>
      </c>
      <c r="O201" s="25"/>
      <c r="P201" s="125">
        <f t="shared" si="31"/>
        <v>0</v>
      </c>
      <c r="Q201" s="125">
        <v>0.0297399905</v>
      </c>
      <c r="R201" s="125">
        <f t="shared" si="32"/>
        <v>0.0297399905</v>
      </c>
      <c r="S201" s="125">
        <v>0</v>
      </c>
      <c r="T201" s="126">
        <f t="shared" si="33"/>
        <v>0</v>
      </c>
      <c r="U201" s="57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7" t="s">
        <v>172</v>
      </c>
      <c r="AS201" s="25"/>
      <c r="AT201" s="127" t="s">
        <v>133</v>
      </c>
      <c r="AU201" s="127" t="s">
        <v>70</v>
      </c>
      <c r="AV201" s="25"/>
      <c r="AW201" s="25"/>
      <c r="AX201" s="25"/>
      <c r="AY201" s="83" t="s">
        <v>130</v>
      </c>
      <c r="AZ201" s="25"/>
      <c r="BA201" s="25"/>
      <c r="BB201" s="25"/>
      <c r="BC201" s="25"/>
      <c r="BD201" s="25"/>
      <c r="BE201" s="128">
        <f t="shared" si="34"/>
        <v>0</v>
      </c>
      <c r="BF201" s="128">
        <f t="shared" si="35"/>
        <v>0</v>
      </c>
      <c r="BG201" s="128">
        <f t="shared" si="36"/>
        <v>0</v>
      </c>
      <c r="BH201" s="128">
        <f t="shared" si="37"/>
        <v>0</v>
      </c>
      <c r="BI201" s="128">
        <f t="shared" si="38"/>
        <v>0</v>
      </c>
      <c r="BJ201" s="83" t="s">
        <v>68</v>
      </c>
      <c r="BK201" s="128">
        <f t="shared" si="39"/>
        <v>0</v>
      </c>
      <c r="BL201" s="83" t="s">
        <v>172</v>
      </c>
      <c r="BM201" s="127" t="s">
        <v>721</v>
      </c>
      <c r="BN201" s="26"/>
    </row>
    <row r="202" spans="1:66" ht="25.95" customHeight="1">
      <c r="A202" s="27"/>
      <c r="B202" s="56"/>
      <c r="C202" s="116" t="s">
        <v>722</v>
      </c>
      <c r="D202" s="116" t="s">
        <v>133</v>
      </c>
      <c r="E202" s="117" t="s">
        <v>723</v>
      </c>
      <c r="F202" s="117" t="s">
        <v>724</v>
      </c>
      <c r="G202" s="118" t="s">
        <v>587</v>
      </c>
      <c r="H202" s="119">
        <v>2</v>
      </c>
      <c r="I202" s="120"/>
      <c r="J202" s="121">
        <f t="shared" si="30"/>
        <v>0</v>
      </c>
      <c r="K202" s="122" t="s">
        <v>137</v>
      </c>
      <c r="L202" s="56"/>
      <c r="M202" s="123"/>
      <c r="N202" s="124" t="s">
        <v>44</v>
      </c>
      <c r="O202" s="25"/>
      <c r="P202" s="125">
        <f t="shared" si="31"/>
        <v>0</v>
      </c>
      <c r="Q202" s="125">
        <v>0.016931283</v>
      </c>
      <c r="R202" s="125">
        <f t="shared" si="32"/>
        <v>0.033862566</v>
      </c>
      <c r="S202" s="125">
        <v>0</v>
      </c>
      <c r="T202" s="126">
        <f t="shared" si="33"/>
        <v>0</v>
      </c>
      <c r="U202" s="57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27" t="s">
        <v>172</v>
      </c>
      <c r="AS202" s="25"/>
      <c r="AT202" s="127" t="s">
        <v>133</v>
      </c>
      <c r="AU202" s="127" t="s">
        <v>70</v>
      </c>
      <c r="AV202" s="25"/>
      <c r="AW202" s="25"/>
      <c r="AX202" s="25"/>
      <c r="AY202" s="83" t="s">
        <v>130</v>
      </c>
      <c r="AZ202" s="25"/>
      <c r="BA202" s="25"/>
      <c r="BB202" s="25"/>
      <c r="BC202" s="25"/>
      <c r="BD202" s="25"/>
      <c r="BE202" s="128">
        <f t="shared" si="34"/>
        <v>0</v>
      </c>
      <c r="BF202" s="128">
        <f t="shared" si="35"/>
        <v>0</v>
      </c>
      <c r="BG202" s="128">
        <f t="shared" si="36"/>
        <v>0</v>
      </c>
      <c r="BH202" s="128">
        <f t="shared" si="37"/>
        <v>0</v>
      </c>
      <c r="BI202" s="128">
        <f t="shared" si="38"/>
        <v>0</v>
      </c>
      <c r="BJ202" s="83" t="s">
        <v>68</v>
      </c>
      <c r="BK202" s="128">
        <f t="shared" si="39"/>
        <v>0</v>
      </c>
      <c r="BL202" s="83" t="s">
        <v>172</v>
      </c>
      <c r="BM202" s="127" t="s">
        <v>725</v>
      </c>
      <c r="BN202" s="26"/>
    </row>
    <row r="203" spans="1:66" ht="25.95" customHeight="1">
      <c r="A203" s="27"/>
      <c r="B203" s="56"/>
      <c r="C203" s="116" t="s">
        <v>726</v>
      </c>
      <c r="D203" s="116" t="s">
        <v>133</v>
      </c>
      <c r="E203" s="117" t="s">
        <v>727</v>
      </c>
      <c r="F203" s="117" t="s">
        <v>728</v>
      </c>
      <c r="G203" s="118" t="s">
        <v>587</v>
      </c>
      <c r="H203" s="119">
        <v>4</v>
      </c>
      <c r="I203" s="120"/>
      <c r="J203" s="121">
        <f t="shared" si="30"/>
        <v>0</v>
      </c>
      <c r="K203" s="122" t="s">
        <v>137</v>
      </c>
      <c r="L203" s="56"/>
      <c r="M203" s="123"/>
      <c r="N203" s="124" t="s">
        <v>44</v>
      </c>
      <c r="O203" s="25"/>
      <c r="P203" s="125">
        <f t="shared" si="31"/>
        <v>0</v>
      </c>
      <c r="Q203" s="125">
        <v>0.0115948</v>
      </c>
      <c r="R203" s="125">
        <f t="shared" si="32"/>
        <v>0.0463792</v>
      </c>
      <c r="S203" s="125">
        <v>0</v>
      </c>
      <c r="T203" s="126">
        <f t="shared" si="33"/>
        <v>0</v>
      </c>
      <c r="U203" s="57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27" t="s">
        <v>172</v>
      </c>
      <c r="AS203" s="25"/>
      <c r="AT203" s="127" t="s">
        <v>133</v>
      </c>
      <c r="AU203" s="127" t="s">
        <v>70</v>
      </c>
      <c r="AV203" s="25"/>
      <c r="AW203" s="25"/>
      <c r="AX203" s="25"/>
      <c r="AY203" s="83" t="s">
        <v>130</v>
      </c>
      <c r="AZ203" s="25"/>
      <c r="BA203" s="25"/>
      <c r="BB203" s="25"/>
      <c r="BC203" s="25"/>
      <c r="BD203" s="25"/>
      <c r="BE203" s="128">
        <f t="shared" si="34"/>
        <v>0</v>
      </c>
      <c r="BF203" s="128">
        <f t="shared" si="35"/>
        <v>0</v>
      </c>
      <c r="BG203" s="128">
        <f t="shared" si="36"/>
        <v>0</v>
      </c>
      <c r="BH203" s="128">
        <f t="shared" si="37"/>
        <v>0</v>
      </c>
      <c r="BI203" s="128">
        <f t="shared" si="38"/>
        <v>0</v>
      </c>
      <c r="BJ203" s="83" t="s">
        <v>68</v>
      </c>
      <c r="BK203" s="128">
        <f t="shared" si="39"/>
        <v>0</v>
      </c>
      <c r="BL203" s="83" t="s">
        <v>172</v>
      </c>
      <c r="BM203" s="127" t="s">
        <v>729</v>
      </c>
      <c r="BN203" s="26"/>
    </row>
    <row r="204" spans="1:66" ht="25.95" customHeight="1">
      <c r="A204" s="27"/>
      <c r="B204" s="56"/>
      <c r="C204" s="116" t="s">
        <v>730</v>
      </c>
      <c r="D204" s="116" t="s">
        <v>133</v>
      </c>
      <c r="E204" s="117" t="s">
        <v>731</v>
      </c>
      <c r="F204" s="117" t="s">
        <v>732</v>
      </c>
      <c r="G204" s="118" t="s">
        <v>136</v>
      </c>
      <c r="H204" s="119">
        <v>2</v>
      </c>
      <c r="I204" s="120"/>
      <c r="J204" s="121">
        <f t="shared" si="30"/>
        <v>0</v>
      </c>
      <c r="K204" s="122" t="s">
        <v>137</v>
      </c>
      <c r="L204" s="56"/>
      <c r="M204" s="123"/>
      <c r="N204" s="124" t="s">
        <v>44</v>
      </c>
      <c r="O204" s="25"/>
      <c r="P204" s="125">
        <f t="shared" si="31"/>
        <v>0</v>
      </c>
      <c r="Q204" s="125">
        <v>0.0001443582</v>
      </c>
      <c r="R204" s="125">
        <f t="shared" si="32"/>
        <v>0.0002887164</v>
      </c>
      <c r="S204" s="125">
        <v>0</v>
      </c>
      <c r="T204" s="126">
        <f t="shared" si="33"/>
        <v>0</v>
      </c>
      <c r="U204" s="57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7" t="s">
        <v>172</v>
      </c>
      <c r="AS204" s="25"/>
      <c r="AT204" s="127" t="s">
        <v>133</v>
      </c>
      <c r="AU204" s="127" t="s">
        <v>70</v>
      </c>
      <c r="AV204" s="25"/>
      <c r="AW204" s="25"/>
      <c r="AX204" s="25"/>
      <c r="AY204" s="83" t="s">
        <v>130</v>
      </c>
      <c r="AZ204" s="25"/>
      <c r="BA204" s="25"/>
      <c r="BB204" s="25"/>
      <c r="BC204" s="25"/>
      <c r="BD204" s="25"/>
      <c r="BE204" s="128">
        <f t="shared" si="34"/>
        <v>0</v>
      </c>
      <c r="BF204" s="128">
        <f t="shared" si="35"/>
        <v>0</v>
      </c>
      <c r="BG204" s="128">
        <f t="shared" si="36"/>
        <v>0</v>
      </c>
      <c r="BH204" s="128">
        <f t="shared" si="37"/>
        <v>0</v>
      </c>
      <c r="BI204" s="128">
        <f t="shared" si="38"/>
        <v>0</v>
      </c>
      <c r="BJ204" s="83" t="s">
        <v>68</v>
      </c>
      <c r="BK204" s="128">
        <f t="shared" si="39"/>
        <v>0</v>
      </c>
      <c r="BL204" s="83" t="s">
        <v>172</v>
      </c>
      <c r="BM204" s="127" t="s">
        <v>733</v>
      </c>
      <c r="BN204" s="26"/>
    </row>
    <row r="205" spans="1:66" ht="25.95" customHeight="1">
      <c r="A205" s="27"/>
      <c r="B205" s="56"/>
      <c r="C205" s="136" t="s">
        <v>734</v>
      </c>
      <c r="D205" s="136" t="s">
        <v>178</v>
      </c>
      <c r="E205" s="137" t="s">
        <v>735</v>
      </c>
      <c r="F205" s="137" t="s">
        <v>736</v>
      </c>
      <c r="G205" s="138" t="s">
        <v>136</v>
      </c>
      <c r="H205" s="139">
        <v>2</v>
      </c>
      <c r="I205" s="140"/>
      <c r="J205" s="141">
        <f t="shared" si="30"/>
        <v>0</v>
      </c>
      <c r="K205" s="146"/>
      <c r="L205" s="143"/>
      <c r="M205" s="144"/>
      <c r="N205" s="145" t="s">
        <v>44</v>
      </c>
      <c r="O205" s="25"/>
      <c r="P205" s="125">
        <f t="shared" si="31"/>
        <v>0</v>
      </c>
      <c r="Q205" s="125">
        <v>0.0003</v>
      </c>
      <c r="R205" s="125">
        <f t="shared" si="32"/>
        <v>0.0006</v>
      </c>
      <c r="S205" s="125">
        <v>0</v>
      </c>
      <c r="T205" s="126">
        <f t="shared" si="33"/>
        <v>0</v>
      </c>
      <c r="U205" s="57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27" t="s">
        <v>182</v>
      </c>
      <c r="AS205" s="25"/>
      <c r="AT205" s="127" t="s">
        <v>178</v>
      </c>
      <c r="AU205" s="127" t="s">
        <v>70</v>
      </c>
      <c r="AV205" s="25"/>
      <c r="AW205" s="25"/>
      <c r="AX205" s="25"/>
      <c r="AY205" s="83" t="s">
        <v>130</v>
      </c>
      <c r="AZ205" s="25"/>
      <c r="BA205" s="25"/>
      <c r="BB205" s="25"/>
      <c r="BC205" s="25"/>
      <c r="BD205" s="25"/>
      <c r="BE205" s="128">
        <f t="shared" si="34"/>
        <v>0</v>
      </c>
      <c r="BF205" s="128">
        <f t="shared" si="35"/>
        <v>0</v>
      </c>
      <c r="BG205" s="128">
        <f t="shared" si="36"/>
        <v>0</v>
      </c>
      <c r="BH205" s="128">
        <f t="shared" si="37"/>
        <v>0</v>
      </c>
      <c r="BI205" s="128">
        <f t="shared" si="38"/>
        <v>0</v>
      </c>
      <c r="BJ205" s="83" t="s">
        <v>68</v>
      </c>
      <c r="BK205" s="128">
        <f t="shared" si="39"/>
        <v>0</v>
      </c>
      <c r="BL205" s="83" t="s">
        <v>172</v>
      </c>
      <c r="BM205" s="127" t="s">
        <v>737</v>
      </c>
      <c r="BN205" s="26"/>
    </row>
    <row r="206" spans="1:66" ht="25.95" customHeight="1">
      <c r="A206" s="27"/>
      <c r="B206" s="56"/>
      <c r="C206" s="136" t="s">
        <v>738</v>
      </c>
      <c r="D206" s="136" t="s">
        <v>178</v>
      </c>
      <c r="E206" s="137" t="s">
        <v>739</v>
      </c>
      <c r="F206" s="137" t="s">
        <v>740</v>
      </c>
      <c r="G206" s="138" t="s">
        <v>199</v>
      </c>
      <c r="H206" s="139">
        <v>1</v>
      </c>
      <c r="I206" s="140"/>
      <c r="J206" s="141">
        <f t="shared" si="30"/>
        <v>0</v>
      </c>
      <c r="K206" s="146"/>
      <c r="L206" s="143"/>
      <c r="M206" s="144"/>
      <c r="N206" s="145" t="s">
        <v>44</v>
      </c>
      <c r="O206" s="25"/>
      <c r="P206" s="125">
        <f t="shared" si="31"/>
        <v>0</v>
      </c>
      <c r="Q206" s="125">
        <v>0</v>
      </c>
      <c r="R206" s="125">
        <f t="shared" si="32"/>
        <v>0</v>
      </c>
      <c r="S206" s="125">
        <v>0</v>
      </c>
      <c r="T206" s="126">
        <f t="shared" si="33"/>
        <v>0</v>
      </c>
      <c r="U206" s="57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27" t="s">
        <v>182</v>
      </c>
      <c r="AS206" s="25"/>
      <c r="AT206" s="127" t="s">
        <v>178</v>
      </c>
      <c r="AU206" s="127" t="s">
        <v>70</v>
      </c>
      <c r="AV206" s="25"/>
      <c r="AW206" s="25"/>
      <c r="AX206" s="25"/>
      <c r="AY206" s="83" t="s">
        <v>130</v>
      </c>
      <c r="AZ206" s="25"/>
      <c r="BA206" s="25"/>
      <c r="BB206" s="25"/>
      <c r="BC206" s="25"/>
      <c r="BD206" s="25"/>
      <c r="BE206" s="128">
        <f t="shared" si="34"/>
        <v>0</v>
      </c>
      <c r="BF206" s="128">
        <f t="shared" si="35"/>
        <v>0</v>
      </c>
      <c r="BG206" s="128">
        <f t="shared" si="36"/>
        <v>0</v>
      </c>
      <c r="BH206" s="128">
        <f t="shared" si="37"/>
        <v>0</v>
      </c>
      <c r="BI206" s="128">
        <f t="shared" si="38"/>
        <v>0</v>
      </c>
      <c r="BJ206" s="83" t="s">
        <v>68</v>
      </c>
      <c r="BK206" s="128">
        <f t="shared" si="39"/>
        <v>0</v>
      </c>
      <c r="BL206" s="83" t="s">
        <v>172</v>
      </c>
      <c r="BM206" s="127" t="s">
        <v>741</v>
      </c>
      <c r="BN206" s="26"/>
    </row>
    <row r="207" spans="1:66" ht="25.95" customHeight="1">
      <c r="A207" s="27"/>
      <c r="B207" s="56"/>
      <c r="C207" s="116" t="s">
        <v>742</v>
      </c>
      <c r="D207" s="116" t="s">
        <v>133</v>
      </c>
      <c r="E207" s="117" t="s">
        <v>743</v>
      </c>
      <c r="F207" s="117" t="s">
        <v>744</v>
      </c>
      <c r="G207" s="118" t="s">
        <v>136</v>
      </c>
      <c r="H207" s="119">
        <v>4</v>
      </c>
      <c r="I207" s="120"/>
      <c r="J207" s="121">
        <f t="shared" si="30"/>
        <v>0</v>
      </c>
      <c r="K207" s="122" t="s">
        <v>137</v>
      </c>
      <c r="L207" s="56"/>
      <c r="M207" s="123"/>
      <c r="N207" s="124" t="s">
        <v>44</v>
      </c>
      <c r="O207" s="25"/>
      <c r="P207" s="125">
        <f t="shared" si="31"/>
        <v>0</v>
      </c>
      <c r="Q207" s="125">
        <v>0.0002693132</v>
      </c>
      <c r="R207" s="125">
        <f t="shared" si="32"/>
        <v>0.0010772528</v>
      </c>
      <c r="S207" s="125">
        <v>0</v>
      </c>
      <c r="T207" s="126">
        <f t="shared" si="33"/>
        <v>0</v>
      </c>
      <c r="U207" s="57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27" t="s">
        <v>172</v>
      </c>
      <c r="AS207" s="25"/>
      <c r="AT207" s="127" t="s">
        <v>133</v>
      </c>
      <c r="AU207" s="127" t="s">
        <v>70</v>
      </c>
      <c r="AV207" s="25"/>
      <c r="AW207" s="25"/>
      <c r="AX207" s="25"/>
      <c r="AY207" s="83" t="s">
        <v>130</v>
      </c>
      <c r="AZ207" s="25"/>
      <c r="BA207" s="25"/>
      <c r="BB207" s="25"/>
      <c r="BC207" s="25"/>
      <c r="BD207" s="25"/>
      <c r="BE207" s="128">
        <f t="shared" si="34"/>
        <v>0</v>
      </c>
      <c r="BF207" s="128">
        <f t="shared" si="35"/>
        <v>0</v>
      </c>
      <c r="BG207" s="128">
        <f t="shared" si="36"/>
        <v>0</v>
      </c>
      <c r="BH207" s="128">
        <f t="shared" si="37"/>
        <v>0</v>
      </c>
      <c r="BI207" s="128">
        <f t="shared" si="38"/>
        <v>0</v>
      </c>
      <c r="BJ207" s="83" t="s">
        <v>68</v>
      </c>
      <c r="BK207" s="128">
        <f t="shared" si="39"/>
        <v>0</v>
      </c>
      <c r="BL207" s="83" t="s">
        <v>172</v>
      </c>
      <c r="BM207" s="127" t="s">
        <v>745</v>
      </c>
      <c r="BN207" s="26"/>
    </row>
    <row r="208" spans="1:66" ht="25.95" customHeight="1">
      <c r="A208" s="27"/>
      <c r="B208" s="56"/>
      <c r="C208" s="116" t="s">
        <v>746</v>
      </c>
      <c r="D208" s="116" t="s">
        <v>133</v>
      </c>
      <c r="E208" s="117" t="s">
        <v>747</v>
      </c>
      <c r="F208" s="117" t="s">
        <v>748</v>
      </c>
      <c r="G208" s="118" t="s">
        <v>136</v>
      </c>
      <c r="H208" s="119">
        <v>1</v>
      </c>
      <c r="I208" s="120"/>
      <c r="J208" s="121">
        <f t="shared" si="30"/>
        <v>0</v>
      </c>
      <c r="K208" s="122" t="s">
        <v>137</v>
      </c>
      <c r="L208" s="56"/>
      <c r="M208" s="123"/>
      <c r="N208" s="124" t="s">
        <v>44</v>
      </c>
      <c r="O208" s="25"/>
      <c r="P208" s="125">
        <f t="shared" si="31"/>
        <v>0</v>
      </c>
      <c r="Q208" s="125">
        <v>0.000254037</v>
      </c>
      <c r="R208" s="125">
        <f t="shared" si="32"/>
        <v>0.000254037</v>
      </c>
      <c r="S208" s="125">
        <v>0</v>
      </c>
      <c r="T208" s="126">
        <f t="shared" si="33"/>
        <v>0</v>
      </c>
      <c r="U208" s="57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7" t="s">
        <v>172</v>
      </c>
      <c r="AS208" s="25"/>
      <c r="AT208" s="127" t="s">
        <v>133</v>
      </c>
      <c r="AU208" s="127" t="s">
        <v>70</v>
      </c>
      <c r="AV208" s="25"/>
      <c r="AW208" s="25"/>
      <c r="AX208" s="25"/>
      <c r="AY208" s="83" t="s">
        <v>130</v>
      </c>
      <c r="AZ208" s="25"/>
      <c r="BA208" s="25"/>
      <c r="BB208" s="25"/>
      <c r="BC208" s="25"/>
      <c r="BD208" s="25"/>
      <c r="BE208" s="128">
        <f t="shared" si="34"/>
        <v>0</v>
      </c>
      <c r="BF208" s="128">
        <f t="shared" si="35"/>
        <v>0</v>
      </c>
      <c r="BG208" s="128">
        <f t="shared" si="36"/>
        <v>0</v>
      </c>
      <c r="BH208" s="128">
        <f t="shared" si="37"/>
        <v>0</v>
      </c>
      <c r="BI208" s="128">
        <f t="shared" si="38"/>
        <v>0</v>
      </c>
      <c r="BJ208" s="83" t="s">
        <v>68</v>
      </c>
      <c r="BK208" s="128">
        <f t="shared" si="39"/>
        <v>0</v>
      </c>
      <c r="BL208" s="83" t="s">
        <v>172</v>
      </c>
      <c r="BM208" s="127" t="s">
        <v>749</v>
      </c>
      <c r="BN208" s="26"/>
    </row>
    <row r="209" spans="1:66" ht="25.95" customHeight="1">
      <c r="A209" s="27"/>
      <c r="B209" s="56"/>
      <c r="C209" s="116" t="s">
        <v>750</v>
      </c>
      <c r="D209" s="116" t="s">
        <v>133</v>
      </c>
      <c r="E209" s="117" t="s">
        <v>751</v>
      </c>
      <c r="F209" s="117" t="s">
        <v>752</v>
      </c>
      <c r="G209" s="118" t="s">
        <v>136</v>
      </c>
      <c r="H209" s="119">
        <v>2</v>
      </c>
      <c r="I209" s="120"/>
      <c r="J209" s="121">
        <f t="shared" si="30"/>
        <v>0</v>
      </c>
      <c r="K209" s="135"/>
      <c r="L209" s="56"/>
      <c r="M209" s="123"/>
      <c r="N209" s="124" t="s">
        <v>44</v>
      </c>
      <c r="O209" s="25"/>
      <c r="P209" s="125">
        <f t="shared" si="31"/>
        <v>0</v>
      </c>
      <c r="Q209" s="125">
        <v>0.0002300485</v>
      </c>
      <c r="R209" s="125">
        <f t="shared" si="32"/>
        <v>0.000460097</v>
      </c>
      <c r="S209" s="125">
        <v>0</v>
      </c>
      <c r="T209" s="126">
        <f t="shared" si="33"/>
        <v>0</v>
      </c>
      <c r="U209" s="57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127" t="s">
        <v>172</v>
      </c>
      <c r="AS209" s="25"/>
      <c r="AT209" s="127" t="s">
        <v>133</v>
      </c>
      <c r="AU209" s="127" t="s">
        <v>70</v>
      </c>
      <c r="AV209" s="25"/>
      <c r="AW209" s="25"/>
      <c r="AX209" s="25"/>
      <c r="AY209" s="83" t="s">
        <v>130</v>
      </c>
      <c r="AZ209" s="25"/>
      <c r="BA209" s="25"/>
      <c r="BB209" s="25"/>
      <c r="BC209" s="25"/>
      <c r="BD209" s="25"/>
      <c r="BE209" s="128">
        <f t="shared" si="34"/>
        <v>0</v>
      </c>
      <c r="BF209" s="128">
        <f t="shared" si="35"/>
        <v>0</v>
      </c>
      <c r="BG209" s="128">
        <f t="shared" si="36"/>
        <v>0</v>
      </c>
      <c r="BH209" s="128">
        <f t="shared" si="37"/>
        <v>0</v>
      </c>
      <c r="BI209" s="128">
        <f t="shared" si="38"/>
        <v>0</v>
      </c>
      <c r="BJ209" s="83" t="s">
        <v>68</v>
      </c>
      <c r="BK209" s="128">
        <f t="shared" si="39"/>
        <v>0</v>
      </c>
      <c r="BL209" s="83" t="s">
        <v>172</v>
      </c>
      <c r="BM209" s="127" t="s">
        <v>753</v>
      </c>
      <c r="BN209" s="26"/>
    </row>
    <row r="210" spans="1:66" ht="25.95" customHeight="1">
      <c r="A210" s="27"/>
      <c r="B210" s="56"/>
      <c r="C210" s="116" t="s">
        <v>754</v>
      </c>
      <c r="D210" s="116" t="s">
        <v>133</v>
      </c>
      <c r="E210" s="117" t="s">
        <v>755</v>
      </c>
      <c r="F210" s="117" t="s">
        <v>756</v>
      </c>
      <c r="G210" s="118" t="s">
        <v>136</v>
      </c>
      <c r="H210" s="119">
        <v>2</v>
      </c>
      <c r="I210" s="120"/>
      <c r="J210" s="121">
        <f t="shared" si="30"/>
        <v>0</v>
      </c>
      <c r="K210" s="122" t="s">
        <v>137</v>
      </c>
      <c r="L210" s="56"/>
      <c r="M210" s="123"/>
      <c r="N210" s="124" t="s">
        <v>44</v>
      </c>
      <c r="O210" s="25"/>
      <c r="P210" s="125">
        <f t="shared" si="31"/>
        <v>0</v>
      </c>
      <c r="Q210" s="125">
        <v>0.0012400485</v>
      </c>
      <c r="R210" s="125">
        <f t="shared" si="32"/>
        <v>0.002480097</v>
      </c>
      <c r="S210" s="125">
        <v>0</v>
      </c>
      <c r="T210" s="126">
        <f t="shared" si="33"/>
        <v>0</v>
      </c>
      <c r="U210" s="57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27" t="s">
        <v>172</v>
      </c>
      <c r="AS210" s="25"/>
      <c r="AT210" s="127" t="s">
        <v>133</v>
      </c>
      <c r="AU210" s="127" t="s">
        <v>70</v>
      </c>
      <c r="AV210" s="25"/>
      <c r="AW210" s="25"/>
      <c r="AX210" s="25"/>
      <c r="AY210" s="83" t="s">
        <v>130</v>
      </c>
      <c r="AZ210" s="25"/>
      <c r="BA210" s="25"/>
      <c r="BB210" s="25"/>
      <c r="BC210" s="25"/>
      <c r="BD210" s="25"/>
      <c r="BE210" s="128">
        <f t="shared" si="34"/>
        <v>0</v>
      </c>
      <c r="BF210" s="128">
        <f t="shared" si="35"/>
        <v>0</v>
      </c>
      <c r="BG210" s="128">
        <f t="shared" si="36"/>
        <v>0</v>
      </c>
      <c r="BH210" s="128">
        <f t="shared" si="37"/>
        <v>0</v>
      </c>
      <c r="BI210" s="128">
        <f t="shared" si="38"/>
        <v>0</v>
      </c>
      <c r="BJ210" s="83" t="s">
        <v>68</v>
      </c>
      <c r="BK210" s="128">
        <f t="shared" si="39"/>
        <v>0</v>
      </c>
      <c r="BL210" s="83" t="s">
        <v>172</v>
      </c>
      <c r="BM210" s="127" t="s">
        <v>757</v>
      </c>
      <c r="BN210" s="26"/>
    </row>
    <row r="211" spans="1:66" ht="25.95" customHeight="1">
      <c r="A211" s="27"/>
      <c r="B211" s="56"/>
      <c r="C211" s="116" t="s">
        <v>758</v>
      </c>
      <c r="D211" s="116" t="s">
        <v>133</v>
      </c>
      <c r="E211" s="117" t="s">
        <v>759</v>
      </c>
      <c r="F211" s="117" t="s">
        <v>760</v>
      </c>
      <c r="G211" s="118" t="s">
        <v>136</v>
      </c>
      <c r="H211" s="119">
        <v>2</v>
      </c>
      <c r="I211" s="120"/>
      <c r="J211" s="121">
        <f t="shared" si="30"/>
        <v>0</v>
      </c>
      <c r="K211" s="135"/>
      <c r="L211" s="56"/>
      <c r="M211" s="123"/>
      <c r="N211" s="124" t="s">
        <v>44</v>
      </c>
      <c r="O211" s="25"/>
      <c r="P211" s="125">
        <f t="shared" si="31"/>
        <v>0</v>
      </c>
      <c r="Q211" s="125">
        <v>0.0007200485</v>
      </c>
      <c r="R211" s="125">
        <f t="shared" si="32"/>
        <v>0.001440097</v>
      </c>
      <c r="S211" s="125">
        <v>0</v>
      </c>
      <c r="T211" s="126">
        <f t="shared" si="33"/>
        <v>0</v>
      </c>
      <c r="U211" s="57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7" t="s">
        <v>172</v>
      </c>
      <c r="AS211" s="25"/>
      <c r="AT211" s="127" t="s">
        <v>133</v>
      </c>
      <c r="AU211" s="127" t="s">
        <v>70</v>
      </c>
      <c r="AV211" s="25"/>
      <c r="AW211" s="25"/>
      <c r="AX211" s="25"/>
      <c r="AY211" s="83" t="s">
        <v>130</v>
      </c>
      <c r="AZ211" s="25"/>
      <c r="BA211" s="25"/>
      <c r="BB211" s="25"/>
      <c r="BC211" s="25"/>
      <c r="BD211" s="25"/>
      <c r="BE211" s="128">
        <f t="shared" si="34"/>
        <v>0</v>
      </c>
      <c r="BF211" s="128">
        <f t="shared" si="35"/>
        <v>0</v>
      </c>
      <c r="BG211" s="128">
        <f t="shared" si="36"/>
        <v>0</v>
      </c>
      <c r="BH211" s="128">
        <f t="shared" si="37"/>
        <v>0</v>
      </c>
      <c r="BI211" s="128">
        <f t="shared" si="38"/>
        <v>0</v>
      </c>
      <c r="BJ211" s="83" t="s">
        <v>68</v>
      </c>
      <c r="BK211" s="128">
        <f t="shared" si="39"/>
        <v>0</v>
      </c>
      <c r="BL211" s="83" t="s">
        <v>172</v>
      </c>
      <c r="BM211" s="127" t="s">
        <v>761</v>
      </c>
      <c r="BN211" s="26"/>
    </row>
    <row r="212" spans="1:66" ht="25.95" customHeight="1">
      <c r="A212" s="27"/>
      <c r="B212" s="56"/>
      <c r="C212" s="116" t="s">
        <v>762</v>
      </c>
      <c r="D212" s="116" t="s">
        <v>133</v>
      </c>
      <c r="E212" s="117" t="s">
        <v>763</v>
      </c>
      <c r="F212" s="117" t="s">
        <v>764</v>
      </c>
      <c r="G212" s="118" t="s">
        <v>136</v>
      </c>
      <c r="H212" s="119">
        <v>1</v>
      </c>
      <c r="I212" s="120"/>
      <c r="J212" s="121">
        <f t="shared" si="30"/>
        <v>0</v>
      </c>
      <c r="K212" s="135"/>
      <c r="L212" s="56"/>
      <c r="M212" s="123"/>
      <c r="N212" s="124" t="s">
        <v>44</v>
      </c>
      <c r="O212" s="25"/>
      <c r="P212" s="125">
        <f t="shared" si="31"/>
        <v>0</v>
      </c>
      <c r="Q212" s="125">
        <v>0.0011200485</v>
      </c>
      <c r="R212" s="125">
        <f t="shared" si="32"/>
        <v>0.0011200485</v>
      </c>
      <c r="S212" s="125">
        <v>0</v>
      </c>
      <c r="T212" s="126">
        <f t="shared" si="33"/>
        <v>0</v>
      </c>
      <c r="U212" s="57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27" t="s">
        <v>172</v>
      </c>
      <c r="AS212" s="25"/>
      <c r="AT212" s="127" t="s">
        <v>133</v>
      </c>
      <c r="AU212" s="127" t="s">
        <v>70</v>
      </c>
      <c r="AV212" s="25"/>
      <c r="AW212" s="25"/>
      <c r="AX212" s="25"/>
      <c r="AY212" s="83" t="s">
        <v>130</v>
      </c>
      <c r="AZ212" s="25"/>
      <c r="BA212" s="25"/>
      <c r="BB212" s="25"/>
      <c r="BC212" s="25"/>
      <c r="BD212" s="25"/>
      <c r="BE212" s="128">
        <f t="shared" si="34"/>
        <v>0</v>
      </c>
      <c r="BF212" s="128">
        <f t="shared" si="35"/>
        <v>0</v>
      </c>
      <c r="BG212" s="128">
        <f t="shared" si="36"/>
        <v>0</v>
      </c>
      <c r="BH212" s="128">
        <f t="shared" si="37"/>
        <v>0</v>
      </c>
      <c r="BI212" s="128">
        <f t="shared" si="38"/>
        <v>0</v>
      </c>
      <c r="BJ212" s="83" t="s">
        <v>68</v>
      </c>
      <c r="BK212" s="128">
        <f t="shared" si="39"/>
        <v>0</v>
      </c>
      <c r="BL212" s="83" t="s">
        <v>172</v>
      </c>
      <c r="BM212" s="127" t="s">
        <v>765</v>
      </c>
      <c r="BN212" s="26"/>
    </row>
    <row r="213" spans="1:66" ht="25.95" customHeight="1">
      <c r="A213" s="27"/>
      <c r="B213" s="56"/>
      <c r="C213" s="116" t="s">
        <v>766</v>
      </c>
      <c r="D213" s="116" t="s">
        <v>133</v>
      </c>
      <c r="E213" s="117" t="s">
        <v>767</v>
      </c>
      <c r="F213" s="117" t="s">
        <v>768</v>
      </c>
      <c r="G213" s="118" t="s">
        <v>136</v>
      </c>
      <c r="H213" s="119">
        <v>2</v>
      </c>
      <c r="I213" s="120"/>
      <c r="J213" s="121">
        <f t="shared" si="30"/>
        <v>0</v>
      </c>
      <c r="K213" s="135"/>
      <c r="L213" s="56"/>
      <c r="M213" s="123"/>
      <c r="N213" s="124" t="s">
        <v>44</v>
      </c>
      <c r="O213" s="25"/>
      <c r="P213" s="125">
        <f t="shared" si="31"/>
        <v>0</v>
      </c>
      <c r="Q213" s="125">
        <v>0.0007498508</v>
      </c>
      <c r="R213" s="125">
        <f t="shared" si="32"/>
        <v>0.0014997016</v>
      </c>
      <c r="S213" s="125">
        <v>0</v>
      </c>
      <c r="T213" s="126">
        <f t="shared" si="33"/>
        <v>0</v>
      </c>
      <c r="U213" s="57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27" t="s">
        <v>172</v>
      </c>
      <c r="AS213" s="25"/>
      <c r="AT213" s="127" t="s">
        <v>133</v>
      </c>
      <c r="AU213" s="127" t="s">
        <v>70</v>
      </c>
      <c r="AV213" s="25"/>
      <c r="AW213" s="25"/>
      <c r="AX213" s="25"/>
      <c r="AY213" s="83" t="s">
        <v>130</v>
      </c>
      <c r="AZ213" s="25"/>
      <c r="BA213" s="25"/>
      <c r="BB213" s="25"/>
      <c r="BC213" s="25"/>
      <c r="BD213" s="25"/>
      <c r="BE213" s="128">
        <f t="shared" si="34"/>
        <v>0</v>
      </c>
      <c r="BF213" s="128">
        <f t="shared" si="35"/>
        <v>0</v>
      </c>
      <c r="BG213" s="128">
        <f t="shared" si="36"/>
        <v>0</v>
      </c>
      <c r="BH213" s="128">
        <f t="shared" si="37"/>
        <v>0</v>
      </c>
      <c r="BI213" s="128">
        <f t="shared" si="38"/>
        <v>0</v>
      </c>
      <c r="BJ213" s="83" t="s">
        <v>68</v>
      </c>
      <c r="BK213" s="128">
        <f t="shared" si="39"/>
        <v>0</v>
      </c>
      <c r="BL213" s="83" t="s">
        <v>172</v>
      </c>
      <c r="BM213" s="127" t="s">
        <v>769</v>
      </c>
      <c r="BN213" s="26"/>
    </row>
    <row r="214" spans="1:66" ht="25.95" customHeight="1">
      <c r="A214" s="27"/>
      <c r="B214" s="21"/>
      <c r="C214" s="97"/>
      <c r="D214" s="147" t="s">
        <v>140</v>
      </c>
      <c r="E214" s="97"/>
      <c r="F214" s="148" t="s">
        <v>770</v>
      </c>
      <c r="G214" s="97"/>
      <c r="H214" s="97"/>
      <c r="I214" s="97"/>
      <c r="J214" s="97"/>
      <c r="K214" s="149"/>
      <c r="L214" s="56"/>
      <c r="M214" s="57"/>
      <c r="N214" s="25"/>
      <c r="O214" s="25"/>
      <c r="P214" s="25"/>
      <c r="Q214" s="25"/>
      <c r="R214" s="25"/>
      <c r="S214" s="25"/>
      <c r="T214" s="58"/>
      <c r="U214" s="57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25"/>
      <c r="AS214" s="25"/>
      <c r="AT214" s="83" t="s">
        <v>140</v>
      </c>
      <c r="AU214" s="83" t="s">
        <v>70</v>
      </c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6"/>
    </row>
    <row r="215" spans="1:66" ht="25.95" customHeight="1">
      <c r="A215" s="27"/>
      <c r="B215" s="56"/>
      <c r="C215" s="116" t="s">
        <v>771</v>
      </c>
      <c r="D215" s="116" t="s">
        <v>133</v>
      </c>
      <c r="E215" s="117" t="s">
        <v>772</v>
      </c>
      <c r="F215" s="117" t="s">
        <v>773</v>
      </c>
      <c r="G215" s="118" t="s">
        <v>136</v>
      </c>
      <c r="H215" s="119">
        <v>2</v>
      </c>
      <c r="I215" s="120"/>
      <c r="J215" s="121">
        <f>ROUND(I215*H215,2)</f>
        <v>0</v>
      </c>
      <c r="K215" s="122" t="s">
        <v>137</v>
      </c>
      <c r="L215" s="56"/>
      <c r="M215" s="123"/>
      <c r="N215" s="124" t="s">
        <v>44</v>
      </c>
      <c r="O215" s="25"/>
      <c r="P215" s="125">
        <f>O215*H215</f>
        <v>0</v>
      </c>
      <c r="Q215" s="125">
        <v>0.0005180485</v>
      </c>
      <c r="R215" s="125">
        <f>Q215*H215</f>
        <v>0.001036097</v>
      </c>
      <c r="S215" s="125">
        <v>0</v>
      </c>
      <c r="T215" s="126">
        <f>S215*H215</f>
        <v>0</v>
      </c>
      <c r="U215" s="57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7" t="s">
        <v>172</v>
      </c>
      <c r="AS215" s="25"/>
      <c r="AT215" s="127" t="s">
        <v>133</v>
      </c>
      <c r="AU215" s="127" t="s">
        <v>70</v>
      </c>
      <c r="AV215" s="25"/>
      <c r="AW215" s="25"/>
      <c r="AX215" s="25"/>
      <c r="AY215" s="83" t="s">
        <v>130</v>
      </c>
      <c r="AZ215" s="25"/>
      <c r="BA215" s="25"/>
      <c r="BB215" s="25"/>
      <c r="BC215" s="25"/>
      <c r="BD215" s="25"/>
      <c r="BE215" s="128">
        <f>IF(N215="základní",J215,0)</f>
        <v>0</v>
      </c>
      <c r="BF215" s="128">
        <f>IF(N215="snížená",J215,0)</f>
        <v>0</v>
      </c>
      <c r="BG215" s="128">
        <f>IF(N215="zákl. přenesená",J215,0)</f>
        <v>0</v>
      </c>
      <c r="BH215" s="128">
        <f>IF(N215="sníž. přenesená",J215,0)</f>
        <v>0</v>
      </c>
      <c r="BI215" s="128">
        <f>IF(N215="nulová",J215,0)</f>
        <v>0</v>
      </c>
      <c r="BJ215" s="83" t="s">
        <v>68</v>
      </c>
      <c r="BK215" s="128">
        <f>ROUND(I215*H215,2)</f>
        <v>0</v>
      </c>
      <c r="BL215" s="83" t="s">
        <v>172</v>
      </c>
      <c r="BM215" s="127" t="s">
        <v>774</v>
      </c>
      <c r="BN215" s="26"/>
    </row>
    <row r="216" spans="1:66" ht="25.95" customHeight="1">
      <c r="A216" s="27"/>
      <c r="B216" s="56"/>
      <c r="C216" s="116" t="s">
        <v>775</v>
      </c>
      <c r="D216" s="116" t="s">
        <v>133</v>
      </c>
      <c r="E216" s="117" t="s">
        <v>776</v>
      </c>
      <c r="F216" s="117" t="s">
        <v>777</v>
      </c>
      <c r="G216" s="118" t="s">
        <v>136</v>
      </c>
      <c r="H216" s="119">
        <v>2</v>
      </c>
      <c r="I216" s="120"/>
      <c r="J216" s="121">
        <f>ROUND(I216*H216,2)</f>
        <v>0</v>
      </c>
      <c r="K216" s="135"/>
      <c r="L216" s="56"/>
      <c r="M216" s="123"/>
      <c r="N216" s="124" t="s">
        <v>44</v>
      </c>
      <c r="O216" s="25"/>
      <c r="P216" s="125">
        <f>O216*H216</f>
        <v>0</v>
      </c>
      <c r="Q216" s="125">
        <v>0.0014680485</v>
      </c>
      <c r="R216" s="125">
        <f>Q216*H216</f>
        <v>0.002936097</v>
      </c>
      <c r="S216" s="125">
        <v>0</v>
      </c>
      <c r="T216" s="126">
        <f>S216*H216</f>
        <v>0</v>
      </c>
      <c r="U216" s="57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27" t="s">
        <v>172</v>
      </c>
      <c r="AS216" s="25"/>
      <c r="AT216" s="127" t="s">
        <v>133</v>
      </c>
      <c r="AU216" s="127" t="s">
        <v>70</v>
      </c>
      <c r="AV216" s="25"/>
      <c r="AW216" s="25"/>
      <c r="AX216" s="25"/>
      <c r="AY216" s="83" t="s">
        <v>130</v>
      </c>
      <c r="AZ216" s="25"/>
      <c r="BA216" s="25"/>
      <c r="BB216" s="25"/>
      <c r="BC216" s="25"/>
      <c r="BD216" s="25"/>
      <c r="BE216" s="128">
        <f>IF(N216="základní",J216,0)</f>
        <v>0</v>
      </c>
      <c r="BF216" s="128">
        <f>IF(N216="snížená",J216,0)</f>
        <v>0</v>
      </c>
      <c r="BG216" s="128">
        <f>IF(N216="zákl. přenesená",J216,0)</f>
        <v>0</v>
      </c>
      <c r="BH216" s="128">
        <f>IF(N216="sníž. přenesená",J216,0)</f>
        <v>0</v>
      </c>
      <c r="BI216" s="128">
        <f>IF(N216="nulová",J216,0)</f>
        <v>0</v>
      </c>
      <c r="BJ216" s="83" t="s">
        <v>68</v>
      </c>
      <c r="BK216" s="128">
        <f>ROUND(I216*H216,2)</f>
        <v>0</v>
      </c>
      <c r="BL216" s="83" t="s">
        <v>172</v>
      </c>
      <c r="BM216" s="127" t="s">
        <v>778</v>
      </c>
      <c r="BN216" s="26"/>
    </row>
    <row r="217" spans="1:66" ht="25.95" customHeight="1">
      <c r="A217" s="27"/>
      <c r="B217" s="56"/>
      <c r="C217" s="116" t="s">
        <v>779</v>
      </c>
      <c r="D217" s="116" t="s">
        <v>133</v>
      </c>
      <c r="E217" s="117" t="s">
        <v>780</v>
      </c>
      <c r="F217" s="117" t="s">
        <v>781</v>
      </c>
      <c r="G217" s="118" t="s">
        <v>136</v>
      </c>
      <c r="H217" s="119">
        <v>2</v>
      </c>
      <c r="I217" s="120"/>
      <c r="J217" s="121">
        <f>ROUND(I217*H217,2)</f>
        <v>0</v>
      </c>
      <c r="K217" s="122" t="s">
        <v>137</v>
      </c>
      <c r="L217" s="56"/>
      <c r="M217" s="123"/>
      <c r="N217" s="124" t="s">
        <v>44</v>
      </c>
      <c r="O217" s="25"/>
      <c r="P217" s="125">
        <f>O217*H217</f>
        <v>0</v>
      </c>
      <c r="Q217" s="125">
        <v>0.000748</v>
      </c>
      <c r="R217" s="125">
        <f>Q217*H217</f>
        <v>0.001496</v>
      </c>
      <c r="S217" s="125">
        <v>0</v>
      </c>
      <c r="T217" s="126">
        <f>S217*H217</f>
        <v>0</v>
      </c>
      <c r="U217" s="57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27" t="s">
        <v>172</v>
      </c>
      <c r="AS217" s="25"/>
      <c r="AT217" s="127" t="s">
        <v>133</v>
      </c>
      <c r="AU217" s="127" t="s">
        <v>70</v>
      </c>
      <c r="AV217" s="25"/>
      <c r="AW217" s="25"/>
      <c r="AX217" s="25"/>
      <c r="AY217" s="83" t="s">
        <v>130</v>
      </c>
      <c r="AZ217" s="25"/>
      <c r="BA217" s="25"/>
      <c r="BB217" s="25"/>
      <c r="BC217" s="25"/>
      <c r="BD217" s="25"/>
      <c r="BE217" s="128">
        <f>IF(N217="základní",J217,0)</f>
        <v>0</v>
      </c>
      <c r="BF217" s="128">
        <f>IF(N217="snížená",J217,0)</f>
        <v>0</v>
      </c>
      <c r="BG217" s="128">
        <f>IF(N217="zákl. přenesená",J217,0)</f>
        <v>0</v>
      </c>
      <c r="BH217" s="128">
        <f>IF(N217="sníž. přenesená",J217,0)</f>
        <v>0</v>
      </c>
      <c r="BI217" s="128">
        <f>IF(N217="nulová",J217,0)</f>
        <v>0</v>
      </c>
      <c r="BJ217" s="83" t="s">
        <v>68</v>
      </c>
      <c r="BK217" s="128">
        <f>ROUND(I217*H217,2)</f>
        <v>0</v>
      </c>
      <c r="BL217" s="83" t="s">
        <v>172</v>
      </c>
      <c r="BM217" s="127" t="s">
        <v>782</v>
      </c>
      <c r="BN217" s="26"/>
    </row>
    <row r="218" spans="1:66" ht="25.95" customHeight="1">
      <c r="A218" s="27"/>
      <c r="B218" s="56"/>
      <c r="C218" s="116" t="s">
        <v>783</v>
      </c>
      <c r="D218" s="116" t="s">
        <v>133</v>
      </c>
      <c r="E218" s="117" t="s">
        <v>784</v>
      </c>
      <c r="F218" s="117" t="s">
        <v>785</v>
      </c>
      <c r="G218" s="118" t="s">
        <v>136</v>
      </c>
      <c r="H218" s="119">
        <v>4</v>
      </c>
      <c r="I218" s="120"/>
      <c r="J218" s="121">
        <f>ROUND(I218*H218,2)</f>
        <v>0</v>
      </c>
      <c r="K218" s="122" t="s">
        <v>137</v>
      </c>
      <c r="L218" s="56"/>
      <c r="M218" s="123"/>
      <c r="N218" s="124" t="s">
        <v>44</v>
      </c>
      <c r="O218" s="25"/>
      <c r="P218" s="125">
        <f>O218*H218</f>
        <v>0</v>
      </c>
      <c r="Q218" s="125">
        <v>0.000235</v>
      </c>
      <c r="R218" s="125">
        <f>Q218*H218</f>
        <v>0.00094</v>
      </c>
      <c r="S218" s="125">
        <v>0</v>
      </c>
      <c r="T218" s="126">
        <f>S218*H218</f>
        <v>0</v>
      </c>
      <c r="U218" s="57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127" t="s">
        <v>172</v>
      </c>
      <c r="AS218" s="25"/>
      <c r="AT218" s="127" t="s">
        <v>133</v>
      </c>
      <c r="AU218" s="127" t="s">
        <v>70</v>
      </c>
      <c r="AV218" s="25"/>
      <c r="AW218" s="25"/>
      <c r="AX218" s="25"/>
      <c r="AY218" s="83" t="s">
        <v>130</v>
      </c>
      <c r="AZ218" s="25"/>
      <c r="BA218" s="25"/>
      <c r="BB218" s="25"/>
      <c r="BC218" s="25"/>
      <c r="BD218" s="25"/>
      <c r="BE218" s="128">
        <f>IF(N218="základní",J218,0)</f>
        <v>0</v>
      </c>
      <c r="BF218" s="128">
        <f>IF(N218="snížená",J218,0)</f>
        <v>0</v>
      </c>
      <c r="BG218" s="128">
        <f>IF(N218="zákl. přenesená",J218,0)</f>
        <v>0</v>
      </c>
      <c r="BH218" s="128">
        <f>IF(N218="sníž. přenesená",J218,0)</f>
        <v>0</v>
      </c>
      <c r="BI218" s="128">
        <f>IF(N218="nulová",J218,0)</f>
        <v>0</v>
      </c>
      <c r="BJ218" s="83" t="s">
        <v>68</v>
      </c>
      <c r="BK218" s="128">
        <f>ROUND(I218*H218,2)</f>
        <v>0</v>
      </c>
      <c r="BL218" s="83" t="s">
        <v>172</v>
      </c>
      <c r="BM218" s="127" t="s">
        <v>786</v>
      </c>
      <c r="BN218" s="26"/>
    </row>
    <row r="219" spans="1:66" ht="25.95" customHeight="1">
      <c r="A219" s="27"/>
      <c r="B219" s="56"/>
      <c r="C219" s="116" t="s">
        <v>787</v>
      </c>
      <c r="D219" s="116" t="s">
        <v>133</v>
      </c>
      <c r="E219" s="117" t="s">
        <v>788</v>
      </c>
      <c r="F219" s="117" t="s">
        <v>789</v>
      </c>
      <c r="G219" s="118" t="s">
        <v>624</v>
      </c>
      <c r="H219" s="169"/>
      <c r="I219" s="120"/>
      <c r="J219" s="121">
        <f>ROUND(I219*H219,2)</f>
        <v>0</v>
      </c>
      <c r="K219" s="122" t="s">
        <v>137</v>
      </c>
      <c r="L219" s="56"/>
      <c r="M219" s="123"/>
      <c r="N219" s="124" t="s">
        <v>44</v>
      </c>
      <c r="O219" s="25"/>
      <c r="P219" s="125">
        <f>O219*H219</f>
        <v>0</v>
      </c>
      <c r="Q219" s="125">
        <v>0</v>
      </c>
      <c r="R219" s="125">
        <f>Q219*H219</f>
        <v>0</v>
      </c>
      <c r="S219" s="125">
        <v>0</v>
      </c>
      <c r="T219" s="126">
        <f>S219*H219</f>
        <v>0</v>
      </c>
      <c r="U219" s="57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27" t="s">
        <v>172</v>
      </c>
      <c r="AS219" s="25"/>
      <c r="AT219" s="127" t="s">
        <v>133</v>
      </c>
      <c r="AU219" s="127" t="s">
        <v>70</v>
      </c>
      <c r="AV219" s="25"/>
      <c r="AW219" s="25"/>
      <c r="AX219" s="25"/>
      <c r="AY219" s="83" t="s">
        <v>130</v>
      </c>
      <c r="AZ219" s="25"/>
      <c r="BA219" s="25"/>
      <c r="BB219" s="25"/>
      <c r="BC219" s="25"/>
      <c r="BD219" s="25"/>
      <c r="BE219" s="128">
        <f>IF(N219="základní",J219,0)</f>
        <v>0</v>
      </c>
      <c r="BF219" s="128">
        <f>IF(N219="snížená",J219,0)</f>
        <v>0</v>
      </c>
      <c r="BG219" s="128">
        <f>IF(N219="zákl. přenesená",J219,0)</f>
        <v>0</v>
      </c>
      <c r="BH219" s="128">
        <f>IF(N219="sníž. přenesená",J219,0)</f>
        <v>0</v>
      </c>
      <c r="BI219" s="128">
        <f>IF(N219="nulová",J219,0)</f>
        <v>0</v>
      </c>
      <c r="BJ219" s="83" t="s">
        <v>68</v>
      </c>
      <c r="BK219" s="128">
        <f>ROUND(I219*H219,2)</f>
        <v>0</v>
      </c>
      <c r="BL219" s="83" t="s">
        <v>172</v>
      </c>
      <c r="BM219" s="127" t="s">
        <v>790</v>
      </c>
      <c r="BN219" s="26"/>
    </row>
    <row r="220" spans="1:66" ht="25.95" customHeight="1">
      <c r="A220" s="27"/>
      <c r="B220" s="21"/>
      <c r="C220" s="97"/>
      <c r="D220" s="150" t="s">
        <v>59</v>
      </c>
      <c r="E220" s="96" t="s">
        <v>791</v>
      </c>
      <c r="F220" s="96" t="s">
        <v>792</v>
      </c>
      <c r="G220" s="97"/>
      <c r="H220" s="97"/>
      <c r="I220" s="97"/>
      <c r="J220" s="151">
        <f>BK220</f>
        <v>0</v>
      </c>
      <c r="K220" s="149"/>
      <c r="L220" s="56"/>
      <c r="M220" s="57"/>
      <c r="N220" s="25"/>
      <c r="O220" s="25"/>
      <c r="P220" s="109">
        <f>SUM(P221:P222)</f>
        <v>0</v>
      </c>
      <c r="Q220" s="25"/>
      <c r="R220" s="109">
        <f>SUM(R221:R222)</f>
        <v>0.000202</v>
      </c>
      <c r="S220" s="25"/>
      <c r="T220" s="110">
        <f>SUM(T221:T222)</f>
        <v>0.05108</v>
      </c>
      <c r="U220" s="57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83" t="s">
        <v>70</v>
      </c>
      <c r="AS220" s="25"/>
      <c r="AT220" s="111" t="s">
        <v>59</v>
      </c>
      <c r="AU220" s="111" t="s">
        <v>68</v>
      </c>
      <c r="AV220" s="25"/>
      <c r="AW220" s="25"/>
      <c r="AX220" s="25"/>
      <c r="AY220" s="83" t="s">
        <v>130</v>
      </c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112">
        <f>SUM(BK221:BK222)</f>
        <v>0</v>
      </c>
      <c r="BL220" s="25"/>
      <c r="BM220" s="25"/>
      <c r="BN220" s="26"/>
    </row>
    <row r="221" spans="1:66" ht="25.95" customHeight="1">
      <c r="A221" s="27"/>
      <c r="B221" s="56"/>
      <c r="C221" s="116" t="s">
        <v>793</v>
      </c>
      <c r="D221" s="116" t="s">
        <v>133</v>
      </c>
      <c r="E221" s="117" t="s">
        <v>794</v>
      </c>
      <c r="F221" s="117" t="s">
        <v>795</v>
      </c>
      <c r="G221" s="118" t="s">
        <v>136</v>
      </c>
      <c r="H221" s="119">
        <v>1</v>
      </c>
      <c r="I221" s="120"/>
      <c r="J221" s="121">
        <f>ROUND(I221*H221,2)</f>
        <v>0</v>
      </c>
      <c r="K221" s="122" t="s">
        <v>137</v>
      </c>
      <c r="L221" s="56"/>
      <c r="M221" s="123"/>
      <c r="N221" s="124" t="s">
        <v>44</v>
      </c>
      <c r="O221" s="25"/>
      <c r="P221" s="125">
        <f>O221*H221</f>
        <v>0</v>
      </c>
      <c r="Q221" s="125">
        <v>0.000202</v>
      </c>
      <c r="R221" s="125">
        <f>Q221*H221</f>
        <v>0.000202</v>
      </c>
      <c r="S221" s="125">
        <v>0.05108</v>
      </c>
      <c r="T221" s="126">
        <f>S221*H221</f>
        <v>0.05108</v>
      </c>
      <c r="U221" s="57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27" t="s">
        <v>172</v>
      </c>
      <c r="AS221" s="25"/>
      <c r="AT221" s="127" t="s">
        <v>133</v>
      </c>
      <c r="AU221" s="127" t="s">
        <v>70</v>
      </c>
      <c r="AV221" s="25"/>
      <c r="AW221" s="25"/>
      <c r="AX221" s="25"/>
      <c r="AY221" s="83" t="s">
        <v>130</v>
      </c>
      <c r="AZ221" s="25"/>
      <c r="BA221" s="25"/>
      <c r="BB221" s="25"/>
      <c r="BC221" s="25"/>
      <c r="BD221" s="25"/>
      <c r="BE221" s="128">
        <f>IF(N221="základní",J221,0)</f>
        <v>0</v>
      </c>
      <c r="BF221" s="128">
        <f>IF(N221="snížená",J221,0)</f>
        <v>0</v>
      </c>
      <c r="BG221" s="128">
        <f>IF(N221="zákl. přenesená",J221,0)</f>
        <v>0</v>
      </c>
      <c r="BH221" s="128">
        <f>IF(N221="sníž. přenesená",J221,0)</f>
        <v>0</v>
      </c>
      <c r="BI221" s="128">
        <f>IF(N221="nulová",J221,0)</f>
        <v>0</v>
      </c>
      <c r="BJ221" s="83" t="s">
        <v>68</v>
      </c>
      <c r="BK221" s="128">
        <f>ROUND(I221*H221,2)</f>
        <v>0</v>
      </c>
      <c r="BL221" s="83" t="s">
        <v>172</v>
      </c>
      <c r="BM221" s="127" t="s">
        <v>796</v>
      </c>
      <c r="BN221" s="26"/>
    </row>
    <row r="222" spans="1:66" ht="25.95" customHeight="1">
      <c r="A222" s="27"/>
      <c r="B222" s="56"/>
      <c r="C222" s="116" t="s">
        <v>797</v>
      </c>
      <c r="D222" s="116" t="s">
        <v>133</v>
      </c>
      <c r="E222" s="117" t="s">
        <v>798</v>
      </c>
      <c r="F222" s="117" t="s">
        <v>799</v>
      </c>
      <c r="G222" s="118" t="s">
        <v>388</v>
      </c>
      <c r="H222" s="119">
        <v>0.05</v>
      </c>
      <c r="I222" s="120"/>
      <c r="J222" s="121">
        <f>ROUND(I222*H222,2)</f>
        <v>0</v>
      </c>
      <c r="K222" s="122" t="s">
        <v>137</v>
      </c>
      <c r="L222" s="56"/>
      <c r="M222" s="123"/>
      <c r="N222" s="124" t="s">
        <v>44</v>
      </c>
      <c r="O222" s="25"/>
      <c r="P222" s="125">
        <f>O222*H222</f>
        <v>0</v>
      </c>
      <c r="Q222" s="125">
        <v>0</v>
      </c>
      <c r="R222" s="125">
        <f>Q222*H222</f>
        <v>0</v>
      </c>
      <c r="S222" s="125">
        <v>0</v>
      </c>
      <c r="T222" s="126">
        <f>S222*H222</f>
        <v>0</v>
      </c>
      <c r="U222" s="57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7" t="s">
        <v>172</v>
      </c>
      <c r="AS222" s="25"/>
      <c r="AT222" s="127" t="s">
        <v>133</v>
      </c>
      <c r="AU222" s="127" t="s">
        <v>70</v>
      </c>
      <c r="AV222" s="25"/>
      <c r="AW222" s="25"/>
      <c r="AX222" s="25"/>
      <c r="AY222" s="83" t="s">
        <v>130</v>
      </c>
      <c r="AZ222" s="25"/>
      <c r="BA222" s="25"/>
      <c r="BB222" s="25"/>
      <c r="BC222" s="25"/>
      <c r="BD222" s="25"/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83" t="s">
        <v>68</v>
      </c>
      <c r="BK222" s="128">
        <f>ROUND(I222*H222,2)</f>
        <v>0</v>
      </c>
      <c r="BL222" s="83" t="s">
        <v>172</v>
      </c>
      <c r="BM222" s="127" t="s">
        <v>800</v>
      </c>
      <c r="BN222" s="26"/>
    </row>
    <row r="223" spans="1:66" ht="25.95" customHeight="1">
      <c r="A223" s="27"/>
      <c r="B223" s="21"/>
      <c r="C223" s="97"/>
      <c r="D223" s="150" t="s">
        <v>59</v>
      </c>
      <c r="E223" s="96" t="s">
        <v>428</v>
      </c>
      <c r="F223" s="96" t="s">
        <v>429</v>
      </c>
      <c r="G223" s="97"/>
      <c r="H223" s="97"/>
      <c r="I223" s="97"/>
      <c r="J223" s="151">
        <f>BK223</f>
        <v>0</v>
      </c>
      <c r="K223" s="149"/>
      <c r="L223" s="56"/>
      <c r="M223" s="57"/>
      <c r="N223" s="25"/>
      <c r="O223" s="25"/>
      <c r="P223" s="109">
        <f>SUM(P224:P250)</f>
        <v>0</v>
      </c>
      <c r="Q223" s="25"/>
      <c r="R223" s="109">
        <f>SUM(R224:R250)</f>
        <v>0.09088093750000001</v>
      </c>
      <c r="S223" s="25"/>
      <c r="T223" s="110">
        <f>SUM(T224:T250)</f>
        <v>0</v>
      </c>
      <c r="U223" s="57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83" t="s">
        <v>70</v>
      </c>
      <c r="AS223" s="25"/>
      <c r="AT223" s="111" t="s">
        <v>59</v>
      </c>
      <c r="AU223" s="111" t="s">
        <v>68</v>
      </c>
      <c r="AV223" s="25"/>
      <c r="AW223" s="25"/>
      <c r="AX223" s="25"/>
      <c r="AY223" s="83" t="s">
        <v>130</v>
      </c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112">
        <f>SUM(BK224:BK250)</f>
        <v>0</v>
      </c>
      <c r="BL223" s="25"/>
      <c r="BM223" s="25"/>
      <c r="BN223" s="26"/>
    </row>
    <row r="224" spans="1:66" ht="25.95" customHeight="1">
      <c r="A224" s="27"/>
      <c r="B224" s="56"/>
      <c r="C224" s="116" t="s">
        <v>801</v>
      </c>
      <c r="D224" s="116" t="s">
        <v>133</v>
      </c>
      <c r="E224" s="117" t="s">
        <v>802</v>
      </c>
      <c r="F224" s="117" t="s">
        <v>803</v>
      </c>
      <c r="G224" s="118" t="s">
        <v>433</v>
      </c>
      <c r="H224" s="119">
        <v>52</v>
      </c>
      <c r="I224" s="120"/>
      <c r="J224" s="121">
        <f>ROUND(I224*H224,2)</f>
        <v>0</v>
      </c>
      <c r="K224" s="135"/>
      <c r="L224" s="56"/>
      <c r="M224" s="123"/>
      <c r="N224" s="124" t="s">
        <v>44</v>
      </c>
      <c r="O224" s="25"/>
      <c r="P224" s="125">
        <f>O224*H224</f>
        <v>0</v>
      </c>
      <c r="Q224" s="125">
        <v>0.000108</v>
      </c>
      <c r="R224" s="125">
        <f>Q224*H224</f>
        <v>0.0056159999999999995</v>
      </c>
      <c r="S224" s="125">
        <v>0</v>
      </c>
      <c r="T224" s="126">
        <f>S224*H224</f>
        <v>0</v>
      </c>
      <c r="U224" s="57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7" t="s">
        <v>154</v>
      </c>
      <c r="AS224" s="25"/>
      <c r="AT224" s="127" t="s">
        <v>133</v>
      </c>
      <c r="AU224" s="127" t="s">
        <v>70</v>
      </c>
      <c r="AV224" s="25"/>
      <c r="AW224" s="25"/>
      <c r="AX224" s="25"/>
      <c r="AY224" s="83" t="s">
        <v>130</v>
      </c>
      <c r="AZ224" s="25"/>
      <c r="BA224" s="25"/>
      <c r="BB224" s="25"/>
      <c r="BC224" s="25"/>
      <c r="BD224" s="25"/>
      <c r="BE224" s="128">
        <f>IF(N224="základní",J224,0)</f>
        <v>0</v>
      </c>
      <c r="BF224" s="128">
        <f>IF(N224="snížená",J224,0)</f>
        <v>0</v>
      </c>
      <c r="BG224" s="128">
        <f>IF(N224="zákl. přenesená",J224,0)</f>
        <v>0</v>
      </c>
      <c r="BH224" s="128">
        <f>IF(N224="sníž. přenesená",J224,0)</f>
        <v>0</v>
      </c>
      <c r="BI224" s="128">
        <f>IF(N224="nulová",J224,0)</f>
        <v>0</v>
      </c>
      <c r="BJ224" s="83" t="s">
        <v>68</v>
      </c>
      <c r="BK224" s="128">
        <f>ROUND(I224*H224,2)</f>
        <v>0</v>
      </c>
      <c r="BL224" s="83" t="s">
        <v>154</v>
      </c>
      <c r="BM224" s="127" t="s">
        <v>804</v>
      </c>
      <c r="BN224" s="26"/>
    </row>
    <row r="225" spans="1:66" ht="25.95" customHeight="1">
      <c r="A225" s="27"/>
      <c r="B225" s="56"/>
      <c r="C225" s="136" t="s">
        <v>805</v>
      </c>
      <c r="D225" s="136" t="s">
        <v>178</v>
      </c>
      <c r="E225" s="137" t="s">
        <v>806</v>
      </c>
      <c r="F225" s="137" t="s">
        <v>807</v>
      </c>
      <c r="G225" s="138" t="s">
        <v>388</v>
      </c>
      <c r="H225" s="139">
        <v>0.026</v>
      </c>
      <c r="I225" s="140"/>
      <c r="J225" s="141">
        <f>ROUND(I225*H225,2)</f>
        <v>0</v>
      </c>
      <c r="K225" s="142" t="s">
        <v>137</v>
      </c>
      <c r="L225" s="143"/>
      <c r="M225" s="144"/>
      <c r="N225" s="145" t="s">
        <v>44</v>
      </c>
      <c r="O225" s="25"/>
      <c r="P225" s="125">
        <f>O225*H225</f>
        <v>0</v>
      </c>
      <c r="Q225" s="125">
        <v>1</v>
      </c>
      <c r="R225" s="125">
        <f>Q225*H225</f>
        <v>0.026</v>
      </c>
      <c r="S225" s="125">
        <v>0</v>
      </c>
      <c r="T225" s="126">
        <f>S225*H225</f>
        <v>0</v>
      </c>
      <c r="U225" s="57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27" t="s">
        <v>131</v>
      </c>
      <c r="AS225" s="25"/>
      <c r="AT225" s="127" t="s">
        <v>178</v>
      </c>
      <c r="AU225" s="127" t="s">
        <v>70</v>
      </c>
      <c r="AV225" s="25"/>
      <c r="AW225" s="25"/>
      <c r="AX225" s="25"/>
      <c r="AY225" s="83" t="s">
        <v>130</v>
      </c>
      <c r="AZ225" s="25"/>
      <c r="BA225" s="25"/>
      <c r="BB225" s="25"/>
      <c r="BC225" s="25"/>
      <c r="BD225" s="25"/>
      <c r="BE225" s="128">
        <f>IF(N225="základní",J225,0)</f>
        <v>0</v>
      </c>
      <c r="BF225" s="128">
        <f>IF(N225="snížená",J225,0)</f>
        <v>0</v>
      </c>
      <c r="BG225" s="128">
        <f>IF(N225="zákl. přenesená",J225,0)</f>
        <v>0</v>
      </c>
      <c r="BH225" s="128">
        <f>IF(N225="sníž. přenesená",J225,0)</f>
        <v>0</v>
      </c>
      <c r="BI225" s="128">
        <f>IF(N225="nulová",J225,0)</f>
        <v>0</v>
      </c>
      <c r="BJ225" s="83" t="s">
        <v>68</v>
      </c>
      <c r="BK225" s="128">
        <f>ROUND(I225*H225,2)</f>
        <v>0</v>
      </c>
      <c r="BL225" s="83" t="s">
        <v>154</v>
      </c>
      <c r="BM225" s="127" t="s">
        <v>808</v>
      </c>
      <c r="BN225" s="26"/>
    </row>
    <row r="226" spans="1:66" ht="25.95" customHeight="1">
      <c r="A226" s="27"/>
      <c r="B226" s="21"/>
      <c r="C226" s="97"/>
      <c r="D226" s="147" t="s">
        <v>142</v>
      </c>
      <c r="E226" s="170"/>
      <c r="F226" s="152" t="s">
        <v>809</v>
      </c>
      <c r="G226" s="97"/>
      <c r="H226" s="153">
        <v>0.026</v>
      </c>
      <c r="I226" s="97"/>
      <c r="J226" s="97"/>
      <c r="K226" s="149"/>
      <c r="L226" s="56"/>
      <c r="M226" s="57"/>
      <c r="N226" s="25"/>
      <c r="O226" s="25"/>
      <c r="P226" s="25"/>
      <c r="Q226" s="25"/>
      <c r="R226" s="25"/>
      <c r="S226" s="25"/>
      <c r="T226" s="58"/>
      <c r="U226" s="57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25"/>
      <c r="AS226" s="25"/>
      <c r="AT226" s="83" t="s">
        <v>142</v>
      </c>
      <c r="AU226" s="83" t="s">
        <v>70</v>
      </c>
      <c r="AV226" s="52" t="s">
        <v>70</v>
      </c>
      <c r="AW226" s="52" t="s">
        <v>34</v>
      </c>
      <c r="AX226" s="52" t="s">
        <v>68</v>
      </c>
      <c r="AY226" s="83" t="s">
        <v>130</v>
      </c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6"/>
    </row>
    <row r="227" spans="1:66" ht="25.95" customHeight="1">
      <c r="A227" s="27"/>
      <c r="B227" s="56"/>
      <c r="C227" s="136" t="s">
        <v>810</v>
      </c>
      <c r="D227" s="136" t="s">
        <v>178</v>
      </c>
      <c r="E227" s="137" t="s">
        <v>811</v>
      </c>
      <c r="F227" s="137" t="s">
        <v>812</v>
      </c>
      <c r="G227" s="138" t="s">
        <v>388</v>
      </c>
      <c r="H227" s="139">
        <v>0.025</v>
      </c>
      <c r="I227" s="140"/>
      <c r="J227" s="141">
        <f>ROUND(I227*H227,2)</f>
        <v>0</v>
      </c>
      <c r="K227" s="142" t="s">
        <v>137</v>
      </c>
      <c r="L227" s="143"/>
      <c r="M227" s="144"/>
      <c r="N227" s="145" t="s">
        <v>44</v>
      </c>
      <c r="O227" s="25"/>
      <c r="P227" s="125">
        <f>O227*H227</f>
        <v>0</v>
      </c>
      <c r="Q227" s="125">
        <v>1</v>
      </c>
      <c r="R227" s="125">
        <f>Q227*H227</f>
        <v>0.025</v>
      </c>
      <c r="S227" s="125">
        <v>0</v>
      </c>
      <c r="T227" s="126">
        <f>S227*H227</f>
        <v>0</v>
      </c>
      <c r="U227" s="57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27" t="s">
        <v>131</v>
      </c>
      <c r="AS227" s="25"/>
      <c r="AT227" s="127" t="s">
        <v>178</v>
      </c>
      <c r="AU227" s="127" t="s">
        <v>70</v>
      </c>
      <c r="AV227" s="25"/>
      <c r="AW227" s="25"/>
      <c r="AX227" s="25"/>
      <c r="AY227" s="83" t="s">
        <v>130</v>
      </c>
      <c r="AZ227" s="25"/>
      <c r="BA227" s="25"/>
      <c r="BB227" s="25"/>
      <c r="BC227" s="25"/>
      <c r="BD227" s="25"/>
      <c r="BE227" s="128">
        <f>IF(N227="základní",J227,0)</f>
        <v>0</v>
      </c>
      <c r="BF227" s="128">
        <f>IF(N227="snížená",J227,0)</f>
        <v>0</v>
      </c>
      <c r="BG227" s="128">
        <f>IF(N227="zákl. přenesená",J227,0)</f>
        <v>0</v>
      </c>
      <c r="BH227" s="128">
        <f>IF(N227="sníž. přenesená",J227,0)</f>
        <v>0</v>
      </c>
      <c r="BI227" s="128">
        <f>IF(N227="nulová",J227,0)</f>
        <v>0</v>
      </c>
      <c r="BJ227" s="83" t="s">
        <v>68</v>
      </c>
      <c r="BK227" s="128">
        <f>ROUND(I227*H227,2)</f>
        <v>0</v>
      </c>
      <c r="BL227" s="83" t="s">
        <v>154</v>
      </c>
      <c r="BM227" s="127" t="s">
        <v>813</v>
      </c>
      <c r="BN227" s="26"/>
    </row>
    <row r="228" spans="1:66" ht="25.95" customHeight="1">
      <c r="A228" s="27"/>
      <c r="B228" s="21"/>
      <c r="C228" s="97"/>
      <c r="D228" s="147" t="s">
        <v>142</v>
      </c>
      <c r="E228" s="170"/>
      <c r="F228" s="152" t="s">
        <v>814</v>
      </c>
      <c r="G228" s="97"/>
      <c r="H228" s="153">
        <v>0.025</v>
      </c>
      <c r="I228" s="97"/>
      <c r="J228" s="97"/>
      <c r="K228" s="149"/>
      <c r="L228" s="56"/>
      <c r="M228" s="57"/>
      <c r="N228" s="25"/>
      <c r="O228" s="25"/>
      <c r="P228" s="25"/>
      <c r="Q228" s="25"/>
      <c r="R228" s="25"/>
      <c r="S228" s="25"/>
      <c r="T228" s="58"/>
      <c r="U228" s="57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25"/>
      <c r="AS228" s="25"/>
      <c r="AT228" s="83" t="s">
        <v>142</v>
      </c>
      <c r="AU228" s="83" t="s">
        <v>70</v>
      </c>
      <c r="AV228" s="52" t="s">
        <v>70</v>
      </c>
      <c r="AW228" s="52" t="s">
        <v>34</v>
      </c>
      <c r="AX228" s="52" t="s">
        <v>68</v>
      </c>
      <c r="AY228" s="83" t="s">
        <v>130</v>
      </c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6"/>
    </row>
    <row r="229" spans="1:66" ht="25.95" customHeight="1">
      <c r="A229" s="27"/>
      <c r="B229" s="56"/>
      <c r="C229" s="116" t="s">
        <v>815</v>
      </c>
      <c r="D229" s="116" t="s">
        <v>133</v>
      </c>
      <c r="E229" s="117" t="s">
        <v>816</v>
      </c>
      <c r="F229" s="117" t="s">
        <v>817</v>
      </c>
      <c r="G229" s="118" t="s">
        <v>433</v>
      </c>
      <c r="H229" s="119">
        <v>45</v>
      </c>
      <c r="I229" s="120"/>
      <c r="J229" s="121">
        <f aca="true" t="shared" si="40" ref="J229:J250">ROUND(I229*H229,2)</f>
        <v>0</v>
      </c>
      <c r="K229" s="135"/>
      <c r="L229" s="56"/>
      <c r="M229" s="123"/>
      <c r="N229" s="124" t="s">
        <v>44</v>
      </c>
      <c r="O229" s="25"/>
      <c r="P229" s="125">
        <f aca="true" t="shared" si="41" ref="P229:P250">O229*H229</f>
        <v>0</v>
      </c>
      <c r="Q229" s="125">
        <v>6.74875E-05</v>
      </c>
      <c r="R229" s="125">
        <f aca="true" t="shared" si="42" ref="R229:R250">Q229*H229</f>
        <v>0.0030369374999999997</v>
      </c>
      <c r="S229" s="125">
        <v>0</v>
      </c>
      <c r="T229" s="126">
        <f aca="true" t="shared" si="43" ref="T229:T250">S229*H229</f>
        <v>0</v>
      </c>
      <c r="U229" s="57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7" t="s">
        <v>154</v>
      </c>
      <c r="AS229" s="25"/>
      <c r="AT229" s="127" t="s">
        <v>133</v>
      </c>
      <c r="AU229" s="127" t="s">
        <v>70</v>
      </c>
      <c r="AV229" s="25"/>
      <c r="AW229" s="25"/>
      <c r="AX229" s="25"/>
      <c r="AY229" s="83" t="s">
        <v>130</v>
      </c>
      <c r="AZ229" s="25"/>
      <c r="BA229" s="25"/>
      <c r="BB229" s="25"/>
      <c r="BC229" s="25"/>
      <c r="BD229" s="25"/>
      <c r="BE229" s="128">
        <f aca="true" t="shared" si="44" ref="BE229:BE250">IF(N229="základní",J229,0)</f>
        <v>0</v>
      </c>
      <c r="BF229" s="128">
        <f aca="true" t="shared" si="45" ref="BF229:BF250">IF(N229="snížená",J229,0)</f>
        <v>0</v>
      </c>
      <c r="BG229" s="128">
        <f aca="true" t="shared" si="46" ref="BG229:BG250">IF(N229="zákl. přenesená",J229,0)</f>
        <v>0</v>
      </c>
      <c r="BH229" s="128">
        <f aca="true" t="shared" si="47" ref="BH229:BH250">IF(N229="sníž. přenesená",J229,0)</f>
        <v>0</v>
      </c>
      <c r="BI229" s="128">
        <f aca="true" t="shared" si="48" ref="BI229:BI250">IF(N229="nulová",J229,0)</f>
        <v>0</v>
      </c>
      <c r="BJ229" s="83" t="s">
        <v>68</v>
      </c>
      <c r="BK229" s="128">
        <f aca="true" t="shared" si="49" ref="BK229:BK250">ROUND(I229*H229,2)</f>
        <v>0</v>
      </c>
      <c r="BL229" s="83" t="s">
        <v>154</v>
      </c>
      <c r="BM229" s="127" t="s">
        <v>818</v>
      </c>
      <c r="BN229" s="26"/>
    </row>
    <row r="230" spans="1:66" ht="25.95" customHeight="1">
      <c r="A230" s="27"/>
      <c r="B230" s="56"/>
      <c r="C230" s="136" t="s">
        <v>819</v>
      </c>
      <c r="D230" s="136" t="s">
        <v>178</v>
      </c>
      <c r="E230" s="137" t="s">
        <v>820</v>
      </c>
      <c r="F230" s="137" t="s">
        <v>821</v>
      </c>
      <c r="G230" s="138" t="s">
        <v>136</v>
      </c>
      <c r="H230" s="139">
        <v>26</v>
      </c>
      <c r="I230" s="140"/>
      <c r="J230" s="141">
        <f t="shared" si="40"/>
        <v>0</v>
      </c>
      <c r="K230" s="142" t="s">
        <v>137</v>
      </c>
      <c r="L230" s="143"/>
      <c r="M230" s="144"/>
      <c r="N230" s="145" t="s">
        <v>44</v>
      </c>
      <c r="O230" s="25"/>
      <c r="P230" s="125">
        <f t="shared" si="41"/>
        <v>0</v>
      </c>
      <c r="Q230" s="125">
        <v>0.00032</v>
      </c>
      <c r="R230" s="125">
        <f t="shared" si="42"/>
        <v>0.008320000000000001</v>
      </c>
      <c r="S230" s="125">
        <v>0</v>
      </c>
      <c r="T230" s="126">
        <f t="shared" si="43"/>
        <v>0</v>
      </c>
      <c r="U230" s="57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27" t="s">
        <v>131</v>
      </c>
      <c r="AS230" s="25"/>
      <c r="AT230" s="127" t="s">
        <v>178</v>
      </c>
      <c r="AU230" s="127" t="s">
        <v>70</v>
      </c>
      <c r="AV230" s="25"/>
      <c r="AW230" s="25"/>
      <c r="AX230" s="25"/>
      <c r="AY230" s="83" t="s">
        <v>130</v>
      </c>
      <c r="AZ230" s="25"/>
      <c r="BA230" s="25"/>
      <c r="BB230" s="25"/>
      <c r="BC230" s="25"/>
      <c r="BD230" s="25"/>
      <c r="BE230" s="128">
        <f t="shared" si="44"/>
        <v>0</v>
      </c>
      <c r="BF230" s="128">
        <f t="shared" si="45"/>
        <v>0</v>
      </c>
      <c r="BG230" s="128">
        <f t="shared" si="46"/>
        <v>0</v>
      </c>
      <c r="BH230" s="128">
        <f t="shared" si="47"/>
        <v>0</v>
      </c>
      <c r="BI230" s="128">
        <f t="shared" si="48"/>
        <v>0</v>
      </c>
      <c r="BJ230" s="83" t="s">
        <v>68</v>
      </c>
      <c r="BK230" s="128">
        <f t="shared" si="49"/>
        <v>0</v>
      </c>
      <c r="BL230" s="83" t="s">
        <v>154</v>
      </c>
      <c r="BM230" s="127" t="s">
        <v>822</v>
      </c>
      <c r="BN230" s="26"/>
    </row>
    <row r="231" spans="1:66" ht="25.95" customHeight="1">
      <c r="A231" s="27"/>
      <c r="B231" s="56"/>
      <c r="C231" s="136" t="s">
        <v>823</v>
      </c>
      <c r="D231" s="136" t="s">
        <v>178</v>
      </c>
      <c r="E231" s="137" t="s">
        <v>824</v>
      </c>
      <c r="F231" s="137" t="s">
        <v>825</v>
      </c>
      <c r="G231" s="138" t="s">
        <v>136</v>
      </c>
      <c r="H231" s="139">
        <v>2</v>
      </c>
      <c r="I231" s="140"/>
      <c r="J231" s="141">
        <f t="shared" si="40"/>
        <v>0</v>
      </c>
      <c r="K231" s="142" t="s">
        <v>137</v>
      </c>
      <c r="L231" s="143"/>
      <c r="M231" s="144"/>
      <c r="N231" s="145" t="s">
        <v>44</v>
      </c>
      <c r="O231" s="25"/>
      <c r="P231" s="125">
        <f t="shared" si="41"/>
        <v>0</v>
      </c>
      <c r="Q231" s="125">
        <v>0.00026</v>
      </c>
      <c r="R231" s="125">
        <f t="shared" si="42"/>
        <v>0.00052</v>
      </c>
      <c r="S231" s="125">
        <v>0</v>
      </c>
      <c r="T231" s="126">
        <f t="shared" si="43"/>
        <v>0</v>
      </c>
      <c r="U231" s="57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27" t="s">
        <v>131</v>
      </c>
      <c r="AS231" s="25"/>
      <c r="AT231" s="127" t="s">
        <v>178</v>
      </c>
      <c r="AU231" s="127" t="s">
        <v>70</v>
      </c>
      <c r="AV231" s="25"/>
      <c r="AW231" s="25"/>
      <c r="AX231" s="25"/>
      <c r="AY231" s="83" t="s">
        <v>130</v>
      </c>
      <c r="AZ231" s="25"/>
      <c r="BA231" s="25"/>
      <c r="BB231" s="25"/>
      <c r="BC231" s="25"/>
      <c r="BD231" s="25"/>
      <c r="BE231" s="128">
        <f t="shared" si="44"/>
        <v>0</v>
      </c>
      <c r="BF231" s="128">
        <f t="shared" si="45"/>
        <v>0</v>
      </c>
      <c r="BG231" s="128">
        <f t="shared" si="46"/>
        <v>0</v>
      </c>
      <c r="BH231" s="128">
        <f t="shared" si="47"/>
        <v>0</v>
      </c>
      <c r="BI231" s="128">
        <f t="shared" si="48"/>
        <v>0</v>
      </c>
      <c r="BJ231" s="83" t="s">
        <v>68</v>
      </c>
      <c r="BK231" s="128">
        <f t="shared" si="49"/>
        <v>0</v>
      </c>
      <c r="BL231" s="83" t="s">
        <v>154</v>
      </c>
      <c r="BM231" s="127" t="s">
        <v>826</v>
      </c>
      <c r="BN231" s="26"/>
    </row>
    <row r="232" spans="1:66" ht="25.95" customHeight="1">
      <c r="A232" s="27"/>
      <c r="B232" s="56"/>
      <c r="C232" s="136" t="s">
        <v>827</v>
      </c>
      <c r="D232" s="136" t="s">
        <v>178</v>
      </c>
      <c r="E232" s="137" t="s">
        <v>828</v>
      </c>
      <c r="F232" s="137" t="s">
        <v>829</v>
      </c>
      <c r="G232" s="138" t="s">
        <v>181</v>
      </c>
      <c r="H232" s="139">
        <v>2.1</v>
      </c>
      <c r="I232" s="140"/>
      <c r="J232" s="141">
        <f t="shared" si="40"/>
        <v>0</v>
      </c>
      <c r="K232" s="142" t="s">
        <v>137</v>
      </c>
      <c r="L232" s="143"/>
      <c r="M232" s="144"/>
      <c r="N232" s="145" t="s">
        <v>44</v>
      </c>
      <c r="O232" s="25"/>
      <c r="P232" s="125">
        <f t="shared" si="41"/>
        <v>0</v>
      </c>
      <c r="Q232" s="125">
        <v>0.00198</v>
      </c>
      <c r="R232" s="125">
        <f t="shared" si="42"/>
        <v>0.004158</v>
      </c>
      <c r="S232" s="125">
        <v>0</v>
      </c>
      <c r="T232" s="126">
        <f t="shared" si="43"/>
        <v>0</v>
      </c>
      <c r="U232" s="57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7" t="s">
        <v>131</v>
      </c>
      <c r="AS232" s="25"/>
      <c r="AT232" s="127" t="s">
        <v>178</v>
      </c>
      <c r="AU232" s="127" t="s">
        <v>70</v>
      </c>
      <c r="AV232" s="25"/>
      <c r="AW232" s="25"/>
      <c r="AX232" s="25"/>
      <c r="AY232" s="83" t="s">
        <v>130</v>
      </c>
      <c r="AZ232" s="25"/>
      <c r="BA232" s="25"/>
      <c r="BB232" s="25"/>
      <c r="BC232" s="25"/>
      <c r="BD232" s="25"/>
      <c r="BE232" s="128">
        <f t="shared" si="44"/>
        <v>0</v>
      </c>
      <c r="BF232" s="128">
        <f t="shared" si="45"/>
        <v>0</v>
      </c>
      <c r="BG232" s="128">
        <f t="shared" si="46"/>
        <v>0</v>
      </c>
      <c r="BH232" s="128">
        <f t="shared" si="47"/>
        <v>0</v>
      </c>
      <c r="BI232" s="128">
        <f t="shared" si="48"/>
        <v>0</v>
      </c>
      <c r="BJ232" s="83" t="s">
        <v>68</v>
      </c>
      <c r="BK232" s="128">
        <f t="shared" si="49"/>
        <v>0</v>
      </c>
      <c r="BL232" s="83" t="s">
        <v>154</v>
      </c>
      <c r="BM232" s="127" t="s">
        <v>830</v>
      </c>
      <c r="BN232" s="26"/>
    </row>
    <row r="233" spans="1:66" ht="25.95" customHeight="1">
      <c r="A233" s="27"/>
      <c r="B233" s="56"/>
      <c r="C233" s="136" t="s">
        <v>831</v>
      </c>
      <c r="D233" s="136" t="s">
        <v>178</v>
      </c>
      <c r="E233" s="137" t="s">
        <v>832</v>
      </c>
      <c r="F233" s="137" t="s">
        <v>833</v>
      </c>
      <c r="G233" s="138" t="s">
        <v>181</v>
      </c>
      <c r="H233" s="139">
        <v>2.4</v>
      </c>
      <c r="I233" s="140"/>
      <c r="J233" s="141">
        <f t="shared" si="40"/>
        <v>0</v>
      </c>
      <c r="K233" s="142" t="s">
        <v>137</v>
      </c>
      <c r="L233" s="143"/>
      <c r="M233" s="144"/>
      <c r="N233" s="145" t="s">
        <v>44</v>
      </c>
      <c r="O233" s="25"/>
      <c r="P233" s="125">
        <f t="shared" si="41"/>
        <v>0</v>
      </c>
      <c r="Q233" s="125">
        <v>0.0013</v>
      </c>
      <c r="R233" s="125">
        <f t="shared" si="42"/>
        <v>0.00312</v>
      </c>
      <c r="S233" s="125">
        <v>0</v>
      </c>
      <c r="T233" s="126">
        <f t="shared" si="43"/>
        <v>0</v>
      </c>
      <c r="U233" s="57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27" t="s">
        <v>131</v>
      </c>
      <c r="AS233" s="25"/>
      <c r="AT233" s="127" t="s">
        <v>178</v>
      </c>
      <c r="AU233" s="127" t="s">
        <v>70</v>
      </c>
      <c r="AV233" s="25"/>
      <c r="AW233" s="25"/>
      <c r="AX233" s="25"/>
      <c r="AY233" s="83" t="s">
        <v>130</v>
      </c>
      <c r="AZ233" s="25"/>
      <c r="BA233" s="25"/>
      <c r="BB233" s="25"/>
      <c r="BC233" s="25"/>
      <c r="BD233" s="25"/>
      <c r="BE233" s="128">
        <f t="shared" si="44"/>
        <v>0</v>
      </c>
      <c r="BF233" s="128">
        <f t="shared" si="45"/>
        <v>0</v>
      </c>
      <c r="BG233" s="128">
        <f t="shared" si="46"/>
        <v>0</v>
      </c>
      <c r="BH233" s="128">
        <f t="shared" si="47"/>
        <v>0</v>
      </c>
      <c r="BI233" s="128">
        <f t="shared" si="48"/>
        <v>0</v>
      </c>
      <c r="BJ233" s="83" t="s">
        <v>68</v>
      </c>
      <c r="BK233" s="128">
        <f t="shared" si="49"/>
        <v>0</v>
      </c>
      <c r="BL233" s="83" t="s">
        <v>154</v>
      </c>
      <c r="BM233" s="127" t="s">
        <v>834</v>
      </c>
      <c r="BN233" s="26"/>
    </row>
    <row r="234" spans="1:66" ht="25.95" customHeight="1">
      <c r="A234" s="27"/>
      <c r="B234" s="56"/>
      <c r="C234" s="136" t="s">
        <v>835</v>
      </c>
      <c r="D234" s="136" t="s">
        <v>178</v>
      </c>
      <c r="E234" s="137" t="s">
        <v>836</v>
      </c>
      <c r="F234" s="137" t="s">
        <v>837</v>
      </c>
      <c r="G234" s="138" t="s">
        <v>181</v>
      </c>
      <c r="H234" s="139">
        <v>2</v>
      </c>
      <c r="I234" s="140"/>
      <c r="J234" s="141">
        <f t="shared" si="40"/>
        <v>0</v>
      </c>
      <c r="K234" s="142" t="s">
        <v>137</v>
      </c>
      <c r="L234" s="143"/>
      <c r="M234" s="144"/>
      <c r="N234" s="145" t="s">
        <v>44</v>
      </c>
      <c r="O234" s="25"/>
      <c r="P234" s="125">
        <f t="shared" si="41"/>
        <v>0</v>
      </c>
      <c r="Q234" s="125">
        <v>0.00078</v>
      </c>
      <c r="R234" s="125">
        <f t="shared" si="42"/>
        <v>0.00156</v>
      </c>
      <c r="S234" s="125">
        <v>0</v>
      </c>
      <c r="T234" s="126">
        <f t="shared" si="43"/>
        <v>0</v>
      </c>
      <c r="U234" s="57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27" t="s">
        <v>131</v>
      </c>
      <c r="AS234" s="25"/>
      <c r="AT234" s="127" t="s">
        <v>178</v>
      </c>
      <c r="AU234" s="127" t="s">
        <v>70</v>
      </c>
      <c r="AV234" s="25"/>
      <c r="AW234" s="25"/>
      <c r="AX234" s="25"/>
      <c r="AY234" s="83" t="s">
        <v>130</v>
      </c>
      <c r="AZ234" s="25"/>
      <c r="BA234" s="25"/>
      <c r="BB234" s="25"/>
      <c r="BC234" s="25"/>
      <c r="BD234" s="25"/>
      <c r="BE234" s="128">
        <f t="shared" si="44"/>
        <v>0</v>
      </c>
      <c r="BF234" s="128">
        <f t="shared" si="45"/>
        <v>0</v>
      </c>
      <c r="BG234" s="128">
        <f t="shared" si="46"/>
        <v>0</v>
      </c>
      <c r="BH234" s="128">
        <f t="shared" si="47"/>
        <v>0</v>
      </c>
      <c r="BI234" s="128">
        <f t="shared" si="48"/>
        <v>0</v>
      </c>
      <c r="BJ234" s="83" t="s">
        <v>68</v>
      </c>
      <c r="BK234" s="128">
        <f t="shared" si="49"/>
        <v>0</v>
      </c>
      <c r="BL234" s="83" t="s">
        <v>154</v>
      </c>
      <c r="BM234" s="127" t="s">
        <v>838</v>
      </c>
      <c r="BN234" s="26"/>
    </row>
    <row r="235" spans="1:66" ht="25.95" customHeight="1">
      <c r="A235" s="27"/>
      <c r="B235" s="56"/>
      <c r="C235" s="136" t="s">
        <v>839</v>
      </c>
      <c r="D235" s="136" t="s">
        <v>178</v>
      </c>
      <c r="E235" s="137" t="s">
        <v>840</v>
      </c>
      <c r="F235" s="137" t="s">
        <v>841</v>
      </c>
      <c r="G235" s="138" t="s">
        <v>199</v>
      </c>
      <c r="H235" s="139">
        <v>22</v>
      </c>
      <c r="I235" s="140"/>
      <c r="J235" s="141">
        <f t="shared" si="40"/>
        <v>0</v>
      </c>
      <c r="K235" s="146"/>
      <c r="L235" s="143"/>
      <c r="M235" s="144"/>
      <c r="N235" s="145" t="s">
        <v>44</v>
      </c>
      <c r="O235" s="25"/>
      <c r="P235" s="125">
        <f t="shared" si="41"/>
        <v>0</v>
      </c>
      <c r="Q235" s="125">
        <v>0</v>
      </c>
      <c r="R235" s="125">
        <f t="shared" si="42"/>
        <v>0</v>
      </c>
      <c r="S235" s="125">
        <v>0</v>
      </c>
      <c r="T235" s="126">
        <f t="shared" si="43"/>
        <v>0</v>
      </c>
      <c r="U235" s="57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27" t="s">
        <v>131</v>
      </c>
      <c r="AS235" s="25"/>
      <c r="AT235" s="127" t="s">
        <v>178</v>
      </c>
      <c r="AU235" s="127" t="s">
        <v>70</v>
      </c>
      <c r="AV235" s="25"/>
      <c r="AW235" s="25"/>
      <c r="AX235" s="25"/>
      <c r="AY235" s="83" t="s">
        <v>130</v>
      </c>
      <c r="AZ235" s="25"/>
      <c r="BA235" s="25"/>
      <c r="BB235" s="25"/>
      <c r="BC235" s="25"/>
      <c r="BD235" s="25"/>
      <c r="BE235" s="128">
        <f t="shared" si="44"/>
        <v>0</v>
      </c>
      <c r="BF235" s="128">
        <f t="shared" si="45"/>
        <v>0</v>
      </c>
      <c r="BG235" s="128">
        <f t="shared" si="46"/>
        <v>0</v>
      </c>
      <c r="BH235" s="128">
        <f t="shared" si="47"/>
        <v>0</v>
      </c>
      <c r="BI235" s="128">
        <f t="shared" si="48"/>
        <v>0</v>
      </c>
      <c r="BJ235" s="83" t="s">
        <v>68</v>
      </c>
      <c r="BK235" s="128">
        <f t="shared" si="49"/>
        <v>0</v>
      </c>
      <c r="BL235" s="83" t="s">
        <v>154</v>
      </c>
      <c r="BM235" s="127" t="s">
        <v>842</v>
      </c>
      <c r="BN235" s="26"/>
    </row>
    <row r="236" spans="1:66" ht="25.95" customHeight="1">
      <c r="A236" s="27"/>
      <c r="B236" s="56"/>
      <c r="C236" s="136" t="s">
        <v>843</v>
      </c>
      <c r="D236" s="136" t="s">
        <v>178</v>
      </c>
      <c r="E236" s="137" t="s">
        <v>844</v>
      </c>
      <c r="F236" s="137" t="s">
        <v>845</v>
      </c>
      <c r="G236" s="138" t="s">
        <v>199</v>
      </c>
      <c r="H236" s="139">
        <v>22</v>
      </c>
      <c r="I236" s="140"/>
      <c r="J236" s="141">
        <f t="shared" si="40"/>
        <v>0</v>
      </c>
      <c r="K236" s="146"/>
      <c r="L236" s="143"/>
      <c r="M236" s="144"/>
      <c r="N236" s="145" t="s">
        <v>44</v>
      </c>
      <c r="O236" s="25"/>
      <c r="P236" s="125">
        <f t="shared" si="41"/>
        <v>0</v>
      </c>
      <c r="Q236" s="125">
        <v>0</v>
      </c>
      <c r="R236" s="125">
        <f t="shared" si="42"/>
        <v>0</v>
      </c>
      <c r="S236" s="125">
        <v>0</v>
      </c>
      <c r="T236" s="126">
        <f t="shared" si="43"/>
        <v>0</v>
      </c>
      <c r="U236" s="57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27" t="s">
        <v>131</v>
      </c>
      <c r="AS236" s="25"/>
      <c r="AT236" s="127" t="s">
        <v>178</v>
      </c>
      <c r="AU236" s="127" t="s">
        <v>70</v>
      </c>
      <c r="AV236" s="25"/>
      <c r="AW236" s="25"/>
      <c r="AX236" s="25"/>
      <c r="AY236" s="83" t="s">
        <v>130</v>
      </c>
      <c r="AZ236" s="25"/>
      <c r="BA236" s="25"/>
      <c r="BB236" s="25"/>
      <c r="BC236" s="25"/>
      <c r="BD236" s="25"/>
      <c r="BE236" s="128">
        <f t="shared" si="44"/>
        <v>0</v>
      </c>
      <c r="BF236" s="128">
        <f t="shared" si="45"/>
        <v>0</v>
      </c>
      <c r="BG236" s="128">
        <f t="shared" si="46"/>
        <v>0</v>
      </c>
      <c r="BH236" s="128">
        <f t="shared" si="47"/>
        <v>0</v>
      </c>
      <c r="BI236" s="128">
        <f t="shared" si="48"/>
        <v>0</v>
      </c>
      <c r="BJ236" s="83" t="s">
        <v>68</v>
      </c>
      <c r="BK236" s="128">
        <f t="shared" si="49"/>
        <v>0</v>
      </c>
      <c r="BL236" s="83" t="s">
        <v>154</v>
      </c>
      <c r="BM236" s="127" t="s">
        <v>846</v>
      </c>
      <c r="BN236" s="26"/>
    </row>
    <row r="237" spans="1:66" ht="25.95" customHeight="1">
      <c r="A237" s="27"/>
      <c r="B237" s="56"/>
      <c r="C237" s="136" t="s">
        <v>847</v>
      </c>
      <c r="D237" s="136" t="s">
        <v>178</v>
      </c>
      <c r="E237" s="137" t="s">
        <v>848</v>
      </c>
      <c r="F237" s="137" t="s">
        <v>849</v>
      </c>
      <c r="G237" s="138" t="s">
        <v>199</v>
      </c>
      <c r="H237" s="139">
        <v>5</v>
      </c>
      <c r="I237" s="140"/>
      <c r="J237" s="141">
        <f t="shared" si="40"/>
        <v>0</v>
      </c>
      <c r="K237" s="146"/>
      <c r="L237" s="143"/>
      <c r="M237" s="144"/>
      <c r="N237" s="145" t="s">
        <v>44</v>
      </c>
      <c r="O237" s="25"/>
      <c r="P237" s="125">
        <f t="shared" si="41"/>
        <v>0</v>
      </c>
      <c r="Q237" s="125">
        <v>0</v>
      </c>
      <c r="R237" s="125">
        <f t="shared" si="42"/>
        <v>0</v>
      </c>
      <c r="S237" s="125">
        <v>0</v>
      </c>
      <c r="T237" s="126">
        <f t="shared" si="43"/>
        <v>0</v>
      </c>
      <c r="U237" s="57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27" t="s">
        <v>131</v>
      </c>
      <c r="AS237" s="25"/>
      <c r="AT237" s="127" t="s">
        <v>178</v>
      </c>
      <c r="AU237" s="127" t="s">
        <v>70</v>
      </c>
      <c r="AV237" s="25"/>
      <c r="AW237" s="25"/>
      <c r="AX237" s="25"/>
      <c r="AY237" s="83" t="s">
        <v>130</v>
      </c>
      <c r="AZ237" s="25"/>
      <c r="BA237" s="25"/>
      <c r="BB237" s="25"/>
      <c r="BC237" s="25"/>
      <c r="BD237" s="25"/>
      <c r="BE237" s="128">
        <f t="shared" si="44"/>
        <v>0</v>
      </c>
      <c r="BF237" s="128">
        <f t="shared" si="45"/>
        <v>0</v>
      </c>
      <c r="BG237" s="128">
        <f t="shared" si="46"/>
        <v>0</v>
      </c>
      <c r="BH237" s="128">
        <f t="shared" si="47"/>
        <v>0</v>
      </c>
      <c r="BI237" s="128">
        <f t="shared" si="48"/>
        <v>0</v>
      </c>
      <c r="BJ237" s="83" t="s">
        <v>68</v>
      </c>
      <c r="BK237" s="128">
        <f t="shared" si="49"/>
        <v>0</v>
      </c>
      <c r="BL237" s="83" t="s">
        <v>154</v>
      </c>
      <c r="BM237" s="127" t="s">
        <v>850</v>
      </c>
      <c r="BN237" s="26"/>
    </row>
    <row r="238" spans="1:66" ht="25.95" customHeight="1">
      <c r="A238" s="27"/>
      <c r="B238" s="56"/>
      <c r="C238" s="136" t="s">
        <v>851</v>
      </c>
      <c r="D238" s="136" t="s">
        <v>178</v>
      </c>
      <c r="E238" s="137" t="s">
        <v>852</v>
      </c>
      <c r="F238" s="137" t="s">
        <v>853</v>
      </c>
      <c r="G238" s="138" t="s">
        <v>199</v>
      </c>
      <c r="H238" s="139">
        <v>2</v>
      </c>
      <c r="I238" s="140"/>
      <c r="J238" s="141">
        <f t="shared" si="40"/>
        <v>0</v>
      </c>
      <c r="K238" s="146"/>
      <c r="L238" s="143"/>
      <c r="M238" s="144"/>
      <c r="N238" s="145" t="s">
        <v>44</v>
      </c>
      <c r="O238" s="25"/>
      <c r="P238" s="125">
        <f t="shared" si="41"/>
        <v>0</v>
      </c>
      <c r="Q238" s="125">
        <v>0</v>
      </c>
      <c r="R238" s="125">
        <f t="shared" si="42"/>
        <v>0</v>
      </c>
      <c r="S238" s="125">
        <v>0</v>
      </c>
      <c r="T238" s="126">
        <f t="shared" si="43"/>
        <v>0</v>
      </c>
      <c r="U238" s="57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127" t="s">
        <v>131</v>
      </c>
      <c r="AS238" s="25"/>
      <c r="AT238" s="127" t="s">
        <v>178</v>
      </c>
      <c r="AU238" s="127" t="s">
        <v>70</v>
      </c>
      <c r="AV238" s="25"/>
      <c r="AW238" s="25"/>
      <c r="AX238" s="25"/>
      <c r="AY238" s="83" t="s">
        <v>130</v>
      </c>
      <c r="AZ238" s="25"/>
      <c r="BA238" s="25"/>
      <c r="BB238" s="25"/>
      <c r="BC238" s="25"/>
      <c r="BD238" s="25"/>
      <c r="BE238" s="128">
        <f t="shared" si="44"/>
        <v>0</v>
      </c>
      <c r="BF238" s="128">
        <f t="shared" si="45"/>
        <v>0</v>
      </c>
      <c r="BG238" s="128">
        <f t="shared" si="46"/>
        <v>0</v>
      </c>
      <c r="BH238" s="128">
        <f t="shared" si="47"/>
        <v>0</v>
      </c>
      <c r="BI238" s="128">
        <f t="shared" si="48"/>
        <v>0</v>
      </c>
      <c r="BJ238" s="83" t="s">
        <v>68</v>
      </c>
      <c r="BK238" s="128">
        <f t="shared" si="49"/>
        <v>0</v>
      </c>
      <c r="BL238" s="83" t="s">
        <v>154</v>
      </c>
      <c r="BM238" s="127" t="s">
        <v>854</v>
      </c>
      <c r="BN238" s="26"/>
    </row>
    <row r="239" spans="1:66" ht="25.95" customHeight="1">
      <c r="A239" s="27"/>
      <c r="B239" s="56"/>
      <c r="C239" s="136" t="s">
        <v>855</v>
      </c>
      <c r="D239" s="136" t="s">
        <v>178</v>
      </c>
      <c r="E239" s="137" t="s">
        <v>856</v>
      </c>
      <c r="F239" s="137" t="s">
        <v>857</v>
      </c>
      <c r="G239" s="138" t="s">
        <v>199</v>
      </c>
      <c r="H239" s="139">
        <v>1</v>
      </c>
      <c r="I239" s="140"/>
      <c r="J239" s="141">
        <f t="shared" si="40"/>
        <v>0</v>
      </c>
      <c r="K239" s="146"/>
      <c r="L239" s="143"/>
      <c r="M239" s="144"/>
      <c r="N239" s="145" t="s">
        <v>44</v>
      </c>
      <c r="O239" s="25"/>
      <c r="P239" s="125">
        <f t="shared" si="41"/>
        <v>0</v>
      </c>
      <c r="Q239" s="125">
        <v>0</v>
      </c>
      <c r="R239" s="125">
        <f t="shared" si="42"/>
        <v>0</v>
      </c>
      <c r="S239" s="125">
        <v>0</v>
      </c>
      <c r="T239" s="126">
        <f t="shared" si="43"/>
        <v>0</v>
      </c>
      <c r="U239" s="57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7" t="s">
        <v>131</v>
      </c>
      <c r="AS239" s="25"/>
      <c r="AT239" s="127" t="s">
        <v>178</v>
      </c>
      <c r="AU239" s="127" t="s">
        <v>70</v>
      </c>
      <c r="AV239" s="25"/>
      <c r="AW239" s="25"/>
      <c r="AX239" s="25"/>
      <c r="AY239" s="83" t="s">
        <v>130</v>
      </c>
      <c r="AZ239" s="25"/>
      <c r="BA239" s="25"/>
      <c r="BB239" s="25"/>
      <c r="BC239" s="25"/>
      <c r="BD239" s="25"/>
      <c r="BE239" s="128">
        <f t="shared" si="44"/>
        <v>0</v>
      </c>
      <c r="BF239" s="128">
        <f t="shared" si="45"/>
        <v>0</v>
      </c>
      <c r="BG239" s="128">
        <f t="shared" si="46"/>
        <v>0</v>
      </c>
      <c r="BH239" s="128">
        <f t="shared" si="47"/>
        <v>0</v>
      </c>
      <c r="BI239" s="128">
        <f t="shared" si="48"/>
        <v>0</v>
      </c>
      <c r="BJ239" s="83" t="s">
        <v>68</v>
      </c>
      <c r="BK239" s="128">
        <f t="shared" si="49"/>
        <v>0</v>
      </c>
      <c r="BL239" s="83" t="s">
        <v>154</v>
      </c>
      <c r="BM239" s="127" t="s">
        <v>858</v>
      </c>
      <c r="BN239" s="26"/>
    </row>
    <row r="240" spans="1:66" ht="25.95" customHeight="1">
      <c r="A240" s="27"/>
      <c r="B240" s="56"/>
      <c r="C240" s="136" t="s">
        <v>859</v>
      </c>
      <c r="D240" s="136" t="s">
        <v>178</v>
      </c>
      <c r="E240" s="137" t="s">
        <v>860</v>
      </c>
      <c r="F240" s="137" t="s">
        <v>861</v>
      </c>
      <c r="G240" s="138" t="s">
        <v>136</v>
      </c>
      <c r="H240" s="139">
        <v>1</v>
      </c>
      <c r="I240" s="140"/>
      <c r="J240" s="141">
        <f t="shared" si="40"/>
        <v>0</v>
      </c>
      <c r="K240" s="142" t="s">
        <v>137</v>
      </c>
      <c r="L240" s="143"/>
      <c r="M240" s="144"/>
      <c r="N240" s="145" t="s">
        <v>44</v>
      </c>
      <c r="O240" s="25"/>
      <c r="P240" s="125">
        <f t="shared" si="41"/>
        <v>0</v>
      </c>
      <c r="Q240" s="125">
        <v>0.00031</v>
      </c>
      <c r="R240" s="125">
        <f t="shared" si="42"/>
        <v>0.00031</v>
      </c>
      <c r="S240" s="125">
        <v>0</v>
      </c>
      <c r="T240" s="126">
        <f t="shared" si="43"/>
        <v>0</v>
      </c>
      <c r="U240" s="57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27" t="s">
        <v>131</v>
      </c>
      <c r="AS240" s="25"/>
      <c r="AT240" s="127" t="s">
        <v>178</v>
      </c>
      <c r="AU240" s="127" t="s">
        <v>70</v>
      </c>
      <c r="AV240" s="25"/>
      <c r="AW240" s="25"/>
      <c r="AX240" s="25"/>
      <c r="AY240" s="83" t="s">
        <v>130</v>
      </c>
      <c r="AZ240" s="25"/>
      <c r="BA240" s="25"/>
      <c r="BB240" s="25"/>
      <c r="BC240" s="25"/>
      <c r="BD240" s="25"/>
      <c r="BE240" s="128">
        <f t="shared" si="44"/>
        <v>0</v>
      </c>
      <c r="BF240" s="128">
        <f t="shared" si="45"/>
        <v>0</v>
      </c>
      <c r="BG240" s="128">
        <f t="shared" si="46"/>
        <v>0</v>
      </c>
      <c r="BH240" s="128">
        <f t="shared" si="47"/>
        <v>0</v>
      </c>
      <c r="BI240" s="128">
        <f t="shared" si="48"/>
        <v>0</v>
      </c>
      <c r="BJ240" s="83" t="s">
        <v>68</v>
      </c>
      <c r="BK240" s="128">
        <f t="shared" si="49"/>
        <v>0</v>
      </c>
      <c r="BL240" s="83" t="s">
        <v>154</v>
      </c>
      <c r="BM240" s="127" t="s">
        <v>862</v>
      </c>
      <c r="BN240" s="26"/>
    </row>
    <row r="241" spans="1:66" ht="25.95" customHeight="1">
      <c r="A241" s="27"/>
      <c r="B241" s="56"/>
      <c r="C241" s="136" t="s">
        <v>863</v>
      </c>
      <c r="D241" s="136" t="s">
        <v>178</v>
      </c>
      <c r="E241" s="137" t="s">
        <v>864</v>
      </c>
      <c r="F241" s="137" t="s">
        <v>865</v>
      </c>
      <c r="G241" s="138" t="s">
        <v>136</v>
      </c>
      <c r="H241" s="139">
        <v>1</v>
      </c>
      <c r="I241" s="140"/>
      <c r="J241" s="141">
        <f t="shared" si="40"/>
        <v>0</v>
      </c>
      <c r="K241" s="142" t="s">
        <v>137</v>
      </c>
      <c r="L241" s="143"/>
      <c r="M241" s="144"/>
      <c r="N241" s="145" t="s">
        <v>44</v>
      </c>
      <c r="O241" s="25"/>
      <c r="P241" s="125">
        <f t="shared" si="41"/>
        <v>0</v>
      </c>
      <c r="Q241" s="125">
        <v>0.00049</v>
      </c>
      <c r="R241" s="125">
        <f t="shared" si="42"/>
        <v>0.00049</v>
      </c>
      <c r="S241" s="125">
        <v>0</v>
      </c>
      <c r="T241" s="126">
        <f t="shared" si="43"/>
        <v>0</v>
      </c>
      <c r="U241" s="57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127" t="s">
        <v>131</v>
      </c>
      <c r="AS241" s="25"/>
      <c r="AT241" s="127" t="s">
        <v>178</v>
      </c>
      <c r="AU241" s="127" t="s">
        <v>70</v>
      </c>
      <c r="AV241" s="25"/>
      <c r="AW241" s="25"/>
      <c r="AX241" s="25"/>
      <c r="AY241" s="83" t="s">
        <v>130</v>
      </c>
      <c r="AZ241" s="25"/>
      <c r="BA241" s="25"/>
      <c r="BB241" s="25"/>
      <c r="BC241" s="25"/>
      <c r="BD241" s="25"/>
      <c r="BE241" s="128">
        <f t="shared" si="44"/>
        <v>0</v>
      </c>
      <c r="BF241" s="128">
        <f t="shared" si="45"/>
        <v>0</v>
      </c>
      <c r="BG241" s="128">
        <f t="shared" si="46"/>
        <v>0</v>
      </c>
      <c r="BH241" s="128">
        <f t="shared" si="47"/>
        <v>0</v>
      </c>
      <c r="BI241" s="128">
        <f t="shared" si="48"/>
        <v>0</v>
      </c>
      <c r="BJ241" s="83" t="s">
        <v>68</v>
      </c>
      <c r="BK241" s="128">
        <f t="shared" si="49"/>
        <v>0</v>
      </c>
      <c r="BL241" s="83" t="s">
        <v>154</v>
      </c>
      <c r="BM241" s="127" t="s">
        <v>866</v>
      </c>
      <c r="BN241" s="26"/>
    </row>
    <row r="242" spans="1:66" ht="25.95" customHeight="1">
      <c r="A242" s="27"/>
      <c r="B242" s="56"/>
      <c r="C242" s="136" t="s">
        <v>867</v>
      </c>
      <c r="D242" s="136" t="s">
        <v>178</v>
      </c>
      <c r="E242" s="137" t="s">
        <v>868</v>
      </c>
      <c r="F242" s="137" t="s">
        <v>869</v>
      </c>
      <c r="G242" s="138" t="s">
        <v>136</v>
      </c>
      <c r="H242" s="139">
        <v>2</v>
      </c>
      <c r="I242" s="140"/>
      <c r="J242" s="141">
        <f t="shared" si="40"/>
        <v>0</v>
      </c>
      <c r="K242" s="146"/>
      <c r="L242" s="143"/>
      <c r="M242" s="144"/>
      <c r="N242" s="145" t="s">
        <v>44</v>
      </c>
      <c r="O242" s="25"/>
      <c r="P242" s="125">
        <f t="shared" si="41"/>
        <v>0</v>
      </c>
      <c r="Q242" s="125">
        <v>0.00049</v>
      </c>
      <c r="R242" s="125">
        <f t="shared" si="42"/>
        <v>0.00098</v>
      </c>
      <c r="S242" s="125">
        <v>0</v>
      </c>
      <c r="T242" s="126">
        <f t="shared" si="43"/>
        <v>0</v>
      </c>
      <c r="U242" s="57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27" t="s">
        <v>131</v>
      </c>
      <c r="AS242" s="25"/>
      <c r="AT242" s="127" t="s">
        <v>178</v>
      </c>
      <c r="AU242" s="127" t="s">
        <v>70</v>
      </c>
      <c r="AV242" s="25"/>
      <c r="AW242" s="25"/>
      <c r="AX242" s="25"/>
      <c r="AY242" s="83" t="s">
        <v>130</v>
      </c>
      <c r="AZ242" s="25"/>
      <c r="BA242" s="25"/>
      <c r="BB242" s="25"/>
      <c r="BC242" s="25"/>
      <c r="BD242" s="25"/>
      <c r="BE242" s="128">
        <f t="shared" si="44"/>
        <v>0</v>
      </c>
      <c r="BF242" s="128">
        <f t="shared" si="45"/>
        <v>0</v>
      </c>
      <c r="BG242" s="128">
        <f t="shared" si="46"/>
        <v>0</v>
      </c>
      <c r="BH242" s="128">
        <f t="shared" si="47"/>
        <v>0</v>
      </c>
      <c r="BI242" s="128">
        <f t="shared" si="48"/>
        <v>0</v>
      </c>
      <c r="BJ242" s="83" t="s">
        <v>68</v>
      </c>
      <c r="BK242" s="128">
        <f t="shared" si="49"/>
        <v>0</v>
      </c>
      <c r="BL242" s="83" t="s">
        <v>154</v>
      </c>
      <c r="BM242" s="127" t="s">
        <v>870</v>
      </c>
      <c r="BN242" s="26"/>
    </row>
    <row r="243" spans="1:66" ht="25.95" customHeight="1">
      <c r="A243" s="27"/>
      <c r="B243" s="56"/>
      <c r="C243" s="136" t="s">
        <v>871</v>
      </c>
      <c r="D243" s="136" t="s">
        <v>178</v>
      </c>
      <c r="E243" s="137" t="s">
        <v>872</v>
      </c>
      <c r="F243" s="137" t="s">
        <v>873</v>
      </c>
      <c r="G243" s="138" t="s">
        <v>136</v>
      </c>
      <c r="H243" s="139">
        <v>2</v>
      </c>
      <c r="I243" s="140"/>
      <c r="J243" s="141">
        <f t="shared" si="40"/>
        <v>0</v>
      </c>
      <c r="K243" s="146"/>
      <c r="L243" s="143"/>
      <c r="M243" s="144"/>
      <c r="N243" s="145" t="s">
        <v>44</v>
      </c>
      <c r="O243" s="25"/>
      <c r="P243" s="125">
        <f t="shared" si="41"/>
        <v>0</v>
      </c>
      <c r="Q243" s="125">
        <v>0.00049</v>
      </c>
      <c r="R243" s="125">
        <f t="shared" si="42"/>
        <v>0.00098</v>
      </c>
      <c r="S243" s="125">
        <v>0</v>
      </c>
      <c r="T243" s="126">
        <f t="shared" si="43"/>
        <v>0</v>
      </c>
      <c r="U243" s="57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27" t="s">
        <v>131</v>
      </c>
      <c r="AS243" s="25"/>
      <c r="AT243" s="127" t="s">
        <v>178</v>
      </c>
      <c r="AU243" s="127" t="s">
        <v>70</v>
      </c>
      <c r="AV243" s="25"/>
      <c r="AW243" s="25"/>
      <c r="AX243" s="25"/>
      <c r="AY243" s="83" t="s">
        <v>130</v>
      </c>
      <c r="AZ243" s="25"/>
      <c r="BA243" s="25"/>
      <c r="BB243" s="25"/>
      <c r="BC243" s="25"/>
      <c r="BD243" s="25"/>
      <c r="BE243" s="128">
        <f t="shared" si="44"/>
        <v>0</v>
      </c>
      <c r="BF243" s="128">
        <f t="shared" si="45"/>
        <v>0</v>
      </c>
      <c r="BG243" s="128">
        <f t="shared" si="46"/>
        <v>0</v>
      </c>
      <c r="BH243" s="128">
        <f t="shared" si="47"/>
        <v>0</v>
      </c>
      <c r="BI243" s="128">
        <f t="shared" si="48"/>
        <v>0</v>
      </c>
      <c r="BJ243" s="83" t="s">
        <v>68</v>
      </c>
      <c r="BK243" s="128">
        <f t="shared" si="49"/>
        <v>0</v>
      </c>
      <c r="BL243" s="83" t="s">
        <v>154</v>
      </c>
      <c r="BM243" s="127" t="s">
        <v>874</v>
      </c>
      <c r="BN243" s="26"/>
    </row>
    <row r="244" spans="1:66" ht="25.95" customHeight="1">
      <c r="A244" s="27"/>
      <c r="B244" s="56"/>
      <c r="C244" s="136" t="s">
        <v>875</v>
      </c>
      <c r="D244" s="136" t="s">
        <v>178</v>
      </c>
      <c r="E244" s="137" t="s">
        <v>876</v>
      </c>
      <c r="F244" s="137" t="s">
        <v>877</v>
      </c>
      <c r="G244" s="138" t="s">
        <v>136</v>
      </c>
      <c r="H244" s="139">
        <v>4</v>
      </c>
      <c r="I244" s="140"/>
      <c r="J244" s="141">
        <f t="shared" si="40"/>
        <v>0</v>
      </c>
      <c r="K244" s="146"/>
      <c r="L244" s="143"/>
      <c r="M244" s="144"/>
      <c r="N244" s="145" t="s">
        <v>44</v>
      </c>
      <c r="O244" s="25"/>
      <c r="P244" s="125">
        <f t="shared" si="41"/>
        <v>0</v>
      </c>
      <c r="Q244" s="125">
        <v>0.00049</v>
      </c>
      <c r="R244" s="125">
        <f t="shared" si="42"/>
        <v>0.00196</v>
      </c>
      <c r="S244" s="125">
        <v>0</v>
      </c>
      <c r="T244" s="126">
        <f t="shared" si="43"/>
        <v>0</v>
      </c>
      <c r="U244" s="57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27" t="s">
        <v>131</v>
      </c>
      <c r="AS244" s="25"/>
      <c r="AT244" s="127" t="s">
        <v>178</v>
      </c>
      <c r="AU244" s="127" t="s">
        <v>70</v>
      </c>
      <c r="AV244" s="25"/>
      <c r="AW244" s="25"/>
      <c r="AX244" s="25"/>
      <c r="AY244" s="83" t="s">
        <v>130</v>
      </c>
      <c r="AZ244" s="25"/>
      <c r="BA244" s="25"/>
      <c r="BB244" s="25"/>
      <c r="BC244" s="25"/>
      <c r="BD244" s="25"/>
      <c r="BE244" s="128">
        <f t="shared" si="44"/>
        <v>0</v>
      </c>
      <c r="BF244" s="128">
        <f t="shared" si="45"/>
        <v>0</v>
      </c>
      <c r="BG244" s="128">
        <f t="shared" si="46"/>
        <v>0</v>
      </c>
      <c r="BH244" s="128">
        <f t="shared" si="47"/>
        <v>0</v>
      </c>
      <c r="BI244" s="128">
        <f t="shared" si="48"/>
        <v>0</v>
      </c>
      <c r="BJ244" s="83" t="s">
        <v>68</v>
      </c>
      <c r="BK244" s="128">
        <f t="shared" si="49"/>
        <v>0</v>
      </c>
      <c r="BL244" s="83" t="s">
        <v>154</v>
      </c>
      <c r="BM244" s="127" t="s">
        <v>878</v>
      </c>
      <c r="BN244" s="26"/>
    </row>
    <row r="245" spans="1:66" ht="25.95" customHeight="1">
      <c r="A245" s="27"/>
      <c r="B245" s="56"/>
      <c r="C245" s="136" t="s">
        <v>879</v>
      </c>
      <c r="D245" s="136" t="s">
        <v>178</v>
      </c>
      <c r="E245" s="137" t="s">
        <v>880</v>
      </c>
      <c r="F245" s="137" t="s">
        <v>881</v>
      </c>
      <c r="G245" s="138" t="s">
        <v>136</v>
      </c>
      <c r="H245" s="139">
        <v>10</v>
      </c>
      <c r="I245" s="140"/>
      <c r="J245" s="141">
        <f t="shared" si="40"/>
        <v>0</v>
      </c>
      <c r="K245" s="146"/>
      <c r="L245" s="143"/>
      <c r="M245" s="144"/>
      <c r="N245" s="145" t="s">
        <v>44</v>
      </c>
      <c r="O245" s="25"/>
      <c r="P245" s="125">
        <f t="shared" si="41"/>
        <v>0</v>
      </c>
      <c r="Q245" s="125">
        <v>0.00049</v>
      </c>
      <c r="R245" s="125">
        <f t="shared" si="42"/>
        <v>0.0049</v>
      </c>
      <c r="S245" s="125">
        <v>0</v>
      </c>
      <c r="T245" s="126">
        <f t="shared" si="43"/>
        <v>0</v>
      </c>
      <c r="U245" s="57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27" t="s">
        <v>131</v>
      </c>
      <c r="AS245" s="25"/>
      <c r="AT245" s="127" t="s">
        <v>178</v>
      </c>
      <c r="AU245" s="127" t="s">
        <v>70</v>
      </c>
      <c r="AV245" s="25"/>
      <c r="AW245" s="25"/>
      <c r="AX245" s="25"/>
      <c r="AY245" s="83" t="s">
        <v>130</v>
      </c>
      <c r="AZ245" s="25"/>
      <c r="BA245" s="25"/>
      <c r="BB245" s="25"/>
      <c r="BC245" s="25"/>
      <c r="BD245" s="25"/>
      <c r="BE245" s="128">
        <f t="shared" si="44"/>
        <v>0</v>
      </c>
      <c r="BF245" s="128">
        <f t="shared" si="45"/>
        <v>0</v>
      </c>
      <c r="BG245" s="128">
        <f t="shared" si="46"/>
        <v>0</v>
      </c>
      <c r="BH245" s="128">
        <f t="shared" si="47"/>
        <v>0</v>
      </c>
      <c r="BI245" s="128">
        <f t="shared" si="48"/>
        <v>0</v>
      </c>
      <c r="BJ245" s="83" t="s">
        <v>68</v>
      </c>
      <c r="BK245" s="128">
        <f t="shared" si="49"/>
        <v>0</v>
      </c>
      <c r="BL245" s="83" t="s">
        <v>154</v>
      </c>
      <c r="BM245" s="127" t="s">
        <v>882</v>
      </c>
      <c r="BN245" s="26"/>
    </row>
    <row r="246" spans="1:66" ht="25.95" customHeight="1">
      <c r="A246" s="27"/>
      <c r="B246" s="56"/>
      <c r="C246" s="136" t="s">
        <v>883</v>
      </c>
      <c r="D246" s="136" t="s">
        <v>178</v>
      </c>
      <c r="E246" s="137" t="s">
        <v>884</v>
      </c>
      <c r="F246" s="137" t="s">
        <v>885</v>
      </c>
      <c r="G246" s="138" t="s">
        <v>136</v>
      </c>
      <c r="H246" s="139">
        <v>1</v>
      </c>
      <c r="I246" s="140"/>
      <c r="J246" s="141">
        <f t="shared" si="40"/>
        <v>0</v>
      </c>
      <c r="K246" s="146"/>
      <c r="L246" s="143"/>
      <c r="M246" s="144"/>
      <c r="N246" s="145" t="s">
        <v>44</v>
      </c>
      <c r="O246" s="25"/>
      <c r="P246" s="125">
        <f t="shared" si="41"/>
        <v>0</v>
      </c>
      <c r="Q246" s="125">
        <v>0.00049</v>
      </c>
      <c r="R246" s="125">
        <f t="shared" si="42"/>
        <v>0.00049</v>
      </c>
      <c r="S246" s="125">
        <v>0</v>
      </c>
      <c r="T246" s="126">
        <f t="shared" si="43"/>
        <v>0</v>
      </c>
      <c r="U246" s="57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27" t="s">
        <v>131</v>
      </c>
      <c r="AS246" s="25"/>
      <c r="AT246" s="127" t="s">
        <v>178</v>
      </c>
      <c r="AU246" s="127" t="s">
        <v>70</v>
      </c>
      <c r="AV246" s="25"/>
      <c r="AW246" s="25"/>
      <c r="AX246" s="25"/>
      <c r="AY246" s="83" t="s">
        <v>130</v>
      </c>
      <c r="AZ246" s="25"/>
      <c r="BA246" s="25"/>
      <c r="BB246" s="25"/>
      <c r="BC246" s="25"/>
      <c r="BD246" s="25"/>
      <c r="BE246" s="128">
        <f t="shared" si="44"/>
        <v>0</v>
      </c>
      <c r="BF246" s="128">
        <f t="shared" si="45"/>
        <v>0</v>
      </c>
      <c r="BG246" s="128">
        <f t="shared" si="46"/>
        <v>0</v>
      </c>
      <c r="BH246" s="128">
        <f t="shared" si="47"/>
        <v>0</v>
      </c>
      <c r="BI246" s="128">
        <f t="shared" si="48"/>
        <v>0</v>
      </c>
      <c r="BJ246" s="83" t="s">
        <v>68</v>
      </c>
      <c r="BK246" s="128">
        <f t="shared" si="49"/>
        <v>0</v>
      </c>
      <c r="BL246" s="83" t="s">
        <v>154</v>
      </c>
      <c r="BM246" s="127" t="s">
        <v>886</v>
      </c>
      <c r="BN246" s="26"/>
    </row>
    <row r="247" spans="1:66" ht="25.95" customHeight="1">
      <c r="A247" s="27"/>
      <c r="B247" s="56"/>
      <c r="C247" s="136" t="s">
        <v>887</v>
      </c>
      <c r="D247" s="136" t="s">
        <v>178</v>
      </c>
      <c r="E247" s="137" t="s">
        <v>888</v>
      </c>
      <c r="F247" s="137" t="s">
        <v>889</v>
      </c>
      <c r="G247" s="138" t="s">
        <v>136</v>
      </c>
      <c r="H247" s="139">
        <v>4</v>
      </c>
      <c r="I247" s="140"/>
      <c r="J247" s="141">
        <f t="shared" si="40"/>
        <v>0</v>
      </c>
      <c r="K247" s="142" t="s">
        <v>137</v>
      </c>
      <c r="L247" s="143"/>
      <c r="M247" s="144"/>
      <c r="N247" s="145" t="s">
        <v>44</v>
      </c>
      <c r="O247" s="25"/>
      <c r="P247" s="125">
        <f t="shared" si="41"/>
        <v>0</v>
      </c>
      <c r="Q247" s="125">
        <v>0.00068</v>
      </c>
      <c r="R247" s="125">
        <f t="shared" si="42"/>
        <v>0.00272</v>
      </c>
      <c r="S247" s="125">
        <v>0</v>
      </c>
      <c r="T247" s="126">
        <f t="shared" si="43"/>
        <v>0</v>
      </c>
      <c r="U247" s="57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7" t="s">
        <v>131</v>
      </c>
      <c r="AS247" s="25"/>
      <c r="AT247" s="127" t="s">
        <v>178</v>
      </c>
      <c r="AU247" s="127" t="s">
        <v>70</v>
      </c>
      <c r="AV247" s="25"/>
      <c r="AW247" s="25"/>
      <c r="AX247" s="25"/>
      <c r="AY247" s="83" t="s">
        <v>130</v>
      </c>
      <c r="AZ247" s="25"/>
      <c r="BA247" s="25"/>
      <c r="BB247" s="25"/>
      <c r="BC247" s="25"/>
      <c r="BD247" s="25"/>
      <c r="BE247" s="128">
        <f t="shared" si="44"/>
        <v>0</v>
      </c>
      <c r="BF247" s="128">
        <f t="shared" si="45"/>
        <v>0</v>
      </c>
      <c r="BG247" s="128">
        <f t="shared" si="46"/>
        <v>0</v>
      </c>
      <c r="BH247" s="128">
        <f t="shared" si="47"/>
        <v>0</v>
      </c>
      <c r="BI247" s="128">
        <f t="shared" si="48"/>
        <v>0</v>
      </c>
      <c r="BJ247" s="83" t="s">
        <v>68</v>
      </c>
      <c r="BK247" s="128">
        <f t="shared" si="49"/>
        <v>0</v>
      </c>
      <c r="BL247" s="83" t="s">
        <v>154</v>
      </c>
      <c r="BM247" s="127" t="s">
        <v>890</v>
      </c>
      <c r="BN247" s="26"/>
    </row>
    <row r="248" spans="1:66" ht="25.95" customHeight="1">
      <c r="A248" s="27"/>
      <c r="B248" s="56"/>
      <c r="C248" s="136" t="s">
        <v>891</v>
      </c>
      <c r="D248" s="136" t="s">
        <v>178</v>
      </c>
      <c r="E248" s="137" t="s">
        <v>892</v>
      </c>
      <c r="F248" s="137" t="s">
        <v>893</v>
      </c>
      <c r="G248" s="138" t="s">
        <v>136</v>
      </c>
      <c r="H248" s="139">
        <v>4</v>
      </c>
      <c r="I248" s="140"/>
      <c r="J248" s="141">
        <f t="shared" si="40"/>
        <v>0</v>
      </c>
      <c r="K248" s="142" t="s">
        <v>137</v>
      </c>
      <c r="L248" s="143"/>
      <c r="M248" s="144"/>
      <c r="N248" s="145" t="s">
        <v>44</v>
      </c>
      <c r="O248" s="25"/>
      <c r="P248" s="125">
        <f t="shared" si="41"/>
        <v>0</v>
      </c>
      <c r="Q248" s="125">
        <v>0.00018</v>
      </c>
      <c r="R248" s="125">
        <f t="shared" si="42"/>
        <v>0.00072</v>
      </c>
      <c r="S248" s="125">
        <v>0</v>
      </c>
      <c r="T248" s="126">
        <f t="shared" si="43"/>
        <v>0</v>
      </c>
      <c r="U248" s="57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27" t="s">
        <v>131</v>
      </c>
      <c r="AS248" s="25"/>
      <c r="AT248" s="127" t="s">
        <v>178</v>
      </c>
      <c r="AU248" s="127" t="s">
        <v>70</v>
      </c>
      <c r="AV248" s="25"/>
      <c r="AW248" s="25"/>
      <c r="AX248" s="25"/>
      <c r="AY248" s="83" t="s">
        <v>130</v>
      </c>
      <c r="AZ248" s="25"/>
      <c r="BA248" s="25"/>
      <c r="BB248" s="25"/>
      <c r="BC248" s="25"/>
      <c r="BD248" s="25"/>
      <c r="BE248" s="128">
        <f t="shared" si="44"/>
        <v>0</v>
      </c>
      <c r="BF248" s="128">
        <f t="shared" si="45"/>
        <v>0</v>
      </c>
      <c r="BG248" s="128">
        <f t="shared" si="46"/>
        <v>0</v>
      </c>
      <c r="BH248" s="128">
        <f t="shared" si="47"/>
        <v>0</v>
      </c>
      <c r="BI248" s="128">
        <f t="shared" si="48"/>
        <v>0</v>
      </c>
      <c r="BJ248" s="83" t="s">
        <v>68</v>
      </c>
      <c r="BK248" s="128">
        <f t="shared" si="49"/>
        <v>0</v>
      </c>
      <c r="BL248" s="83" t="s">
        <v>154</v>
      </c>
      <c r="BM248" s="127" t="s">
        <v>894</v>
      </c>
      <c r="BN248" s="26"/>
    </row>
    <row r="249" spans="1:66" ht="25.95" customHeight="1">
      <c r="A249" s="27"/>
      <c r="B249" s="56"/>
      <c r="C249" s="136" t="s">
        <v>895</v>
      </c>
      <c r="D249" s="136" t="s">
        <v>178</v>
      </c>
      <c r="E249" s="137" t="s">
        <v>896</v>
      </c>
      <c r="F249" s="137" t="s">
        <v>897</v>
      </c>
      <c r="G249" s="138" t="s">
        <v>199</v>
      </c>
      <c r="H249" s="139">
        <v>2</v>
      </c>
      <c r="I249" s="140"/>
      <c r="J249" s="141">
        <f t="shared" si="40"/>
        <v>0</v>
      </c>
      <c r="K249" s="146"/>
      <c r="L249" s="143"/>
      <c r="M249" s="144"/>
      <c r="N249" s="145" t="s">
        <v>44</v>
      </c>
      <c r="O249" s="25"/>
      <c r="P249" s="125">
        <f t="shared" si="41"/>
        <v>0</v>
      </c>
      <c r="Q249" s="125">
        <v>0</v>
      </c>
      <c r="R249" s="125">
        <f t="shared" si="42"/>
        <v>0</v>
      </c>
      <c r="S249" s="125">
        <v>0</v>
      </c>
      <c r="T249" s="126">
        <f t="shared" si="43"/>
        <v>0</v>
      </c>
      <c r="U249" s="57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127" t="s">
        <v>131</v>
      </c>
      <c r="AS249" s="25"/>
      <c r="AT249" s="127" t="s">
        <v>178</v>
      </c>
      <c r="AU249" s="127" t="s">
        <v>70</v>
      </c>
      <c r="AV249" s="25"/>
      <c r="AW249" s="25"/>
      <c r="AX249" s="25"/>
      <c r="AY249" s="83" t="s">
        <v>130</v>
      </c>
      <c r="AZ249" s="25"/>
      <c r="BA249" s="25"/>
      <c r="BB249" s="25"/>
      <c r="BC249" s="25"/>
      <c r="BD249" s="25"/>
      <c r="BE249" s="128">
        <f t="shared" si="44"/>
        <v>0</v>
      </c>
      <c r="BF249" s="128">
        <f t="shared" si="45"/>
        <v>0</v>
      </c>
      <c r="BG249" s="128">
        <f t="shared" si="46"/>
        <v>0</v>
      </c>
      <c r="BH249" s="128">
        <f t="shared" si="47"/>
        <v>0</v>
      </c>
      <c r="BI249" s="128">
        <f t="shared" si="48"/>
        <v>0</v>
      </c>
      <c r="BJ249" s="83" t="s">
        <v>68</v>
      </c>
      <c r="BK249" s="128">
        <f t="shared" si="49"/>
        <v>0</v>
      </c>
      <c r="BL249" s="83" t="s">
        <v>154</v>
      </c>
      <c r="BM249" s="127" t="s">
        <v>898</v>
      </c>
      <c r="BN249" s="26"/>
    </row>
    <row r="250" spans="1:66" ht="25.95" customHeight="1">
      <c r="A250" s="27"/>
      <c r="B250" s="56"/>
      <c r="C250" s="116" t="s">
        <v>899</v>
      </c>
      <c r="D250" s="116" t="s">
        <v>133</v>
      </c>
      <c r="E250" s="117" t="s">
        <v>900</v>
      </c>
      <c r="F250" s="117" t="s">
        <v>901</v>
      </c>
      <c r="G250" s="118" t="s">
        <v>624</v>
      </c>
      <c r="H250" s="169"/>
      <c r="I250" s="120"/>
      <c r="J250" s="121">
        <f t="shared" si="40"/>
        <v>0</v>
      </c>
      <c r="K250" s="122" t="s">
        <v>137</v>
      </c>
      <c r="L250" s="56"/>
      <c r="M250" s="123"/>
      <c r="N250" s="124" t="s">
        <v>44</v>
      </c>
      <c r="O250" s="25"/>
      <c r="P250" s="125">
        <f t="shared" si="41"/>
        <v>0</v>
      </c>
      <c r="Q250" s="125">
        <v>0</v>
      </c>
      <c r="R250" s="125">
        <f t="shared" si="42"/>
        <v>0</v>
      </c>
      <c r="S250" s="125">
        <v>0</v>
      </c>
      <c r="T250" s="126">
        <f t="shared" si="43"/>
        <v>0</v>
      </c>
      <c r="U250" s="57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27" t="s">
        <v>154</v>
      </c>
      <c r="AS250" s="25"/>
      <c r="AT250" s="127" t="s">
        <v>133</v>
      </c>
      <c r="AU250" s="127" t="s">
        <v>70</v>
      </c>
      <c r="AV250" s="25"/>
      <c r="AW250" s="25"/>
      <c r="AX250" s="25"/>
      <c r="AY250" s="83" t="s">
        <v>130</v>
      </c>
      <c r="AZ250" s="25"/>
      <c r="BA250" s="25"/>
      <c r="BB250" s="25"/>
      <c r="BC250" s="25"/>
      <c r="BD250" s="25"/>
      <c r="BE250" s="128">
        <f t="shared" si="44"/>
        <v>0</v>
      </c>
      <c r="BF250" s="128">
        <f t="shared" si="45"/>
        <v>0</v>
      </c>
      <c r="BG250" s="128">
        <f t="shared" si="46"/>
        <v>0</v>
      </c>
      <c r="BH250" s="128">
        <f t="shared" si="47"/>
        <v>0</v>
      </c>
      <c r="BI250" s="128">
        <f t="shared" si="48"/>
        <v>0</v>
      </c>
      <c r="BJ250" s="83" t="s">
        <v>68</v>
      </c>
      <c r="BK250" s="128">
        <f t="shared" si="49"/>
        <v>0</v>
      </c>
      <c r="BL250" s="83" t="s">
        <v>154</v>
      </c>
      <c r="BM250" s="127" t="s">
        <v>902</v>
      </c>
      <c r="BN250" s="26"/>
    </row>
    <row r="251" spans="1:66" ht="25.95" customHeight="1">
      <c r="A251" s="27"/>
      <c r="B251" s="21"/>
      <c r="C251" s="97"/>
      <c r="D251" s="150" t="s">
        <v>59</v>
      </c>
      <c r="E251" s="96" t="s">
        <v>903</v>
      </c>
      <c r="F251" s="96" t="s">
        <v>904</v>
      </c>
      <c r="G251" s="97"/>
      <c r="H251" s="97"/>
      <c r="I251" s="97"/>
      <c r="J251" s="151">
        <f>BK251</f>
        <v>0</v>
      </c>
      <c r="K251" s="149"/>
      <c r="L251" s="56"/>
      <c r="M251" s="57"/>
      <c r="N251" s="25"/>
      <c r="O251" s="25"/>
      <c r="P251" s="109">
        <f>SUM(P252:P255)</f>
        <v>0</v>
      </c>
      <c r="Q251" s="25"/>
      <c r="R251" s="109">
        <f>SUM(R252:R255)</f>
        <v>0.00013352</v>
      </c>
      <c r="S251" s="25"/>
      <c r="T251" s="110">
        <f>SUM(T252:T255)</f>
        <v>0</v>
      </c>
      <c r="U251" s="57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83" t="s">
        <v>70</v>
      </c>
      <c r="AS251" s="25"/>
      <c r="AT251" s="111" t="s">
        <v>59</v>
      </c>
      <c r="AU251" s="111" t="s">
        <v>68</v>
      </c>
      <c r="AV251" s="25"/>
      <c r="AW251" s="25"/>
      <c r="AX251" s="25"/>
      <c r="AY251" s="83" t="s">
        <v>130</v>
      </c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112">
        <f>SUM(BK252:BK255)</f>
        <v>0</v>
      </c>
      <c r="BL251" s="25"/>
      <c r="BM251" s="25"/>
      <c r="BN251" s="26"/>
    </row>
    <row r="252" spans="1:66" ht="25.95" customHeight="1">
      <c r="A252" s="27"/>
      <c r="B252" s="56"/>
      <c r="C252" s="116" t="s">
        <v>905</v>
      </c>
      <c r="D252" s="116" t="s">
        <v>133</v>
      </c>
      <c r="E252" s="117" t="s">
        <v>906</v>
      </c>
      <c r="F252" s="117" t="s">
        <v>907</v>
      </c>
      <c r="G252" s="118" t="s">
        <v>181</v>
      </c>
      <c r="H252" s="119">
        <v>40</v>
      </c>
      <c r="I252" s="120"/>
      <c r="J252" s="121">
        <f>ROUND(I252*H252,2)</f>
        <v>0</v>
      </c>
      <c r="K252" s="135"/>
      <c r="L252" s="56"/>
      <c r="M252" s="123"/>
      <c r="N252" s="124" t="s">
        <v>44</v>
      </c>
      <c r="O252" s="25"/>
      <c r="P252" s="125">
        <f>O252*H252</f>
        <v>0</v>
      </c>
      <c r="Q252" s="125">
        <v>0</v>
      </c>
      <c r="R252" s="125">
        <f>Q252*H252</f>
        <v>0</v>
      </c>
      <c r="S252" s="125">
        <v>0</v>
      </c>
      <c r="T252" s="126">
        <f>S252*H252</f>
        <v>0</v>
      </c>
      <c r="U252" s="57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27" t="s">
        <v>154</v>
      </c>
      <c r="AS252" s="25"/>
      <c r="AT252" s="127" t="s">
        <v>133</v>
      </c>
      <c r="AU252" s="127" t="s">
        <v>70</v>
      </c>
      <c r="AV252" s="25"/>
      <c r="AW252" s="25"/>
      <c r="AX252" s="25"/>
      <c r="AY252" s="83" t="s">
        <v>130</v>
      </c>
      <c r="AZ252" s="25"/>
      <c r="BA252" s="25"/>
      <c r="BB252" s="25"/>
      <c r="BC252" s="25"/>
      <c r="BD252" s="25"/>
      <c r="BE252" s="128">
        <f>IF(N252="základní",J252,0)</f>
        <v>0</v>
      </c>
      <c r="BF252" s="128">
        <f>IF(N252="snížená",J252,0)</f>
        <v>0</v>
      </c>
      <c r="BG252" s="128">
        <f>IF(N252="zákl. přenesená",J252,0)</f>
        <v>0</v>
      </c>
      <c r="BH252" s="128">
        <f>IF(N252="sníž. přenesená",J252,0)</f>
        <v>0</v>
      </c>
      <c r="BI252" s="128">
        <f>IF(N252="nulová",J252,0)</f>
        <v>0</v>
      </c>
      <c r="BJ252" s="83" t="s">
        <v>68</v>
      </c>
      <c r="BK252" s="128">
        <f>ROUND(I252*H252,2)</f>
        <v>0</v>
      </c>
      <c r="BL252" s="83" t="s">
        <v>154</v>
      </c>
      <c r="BM252" s="127" t="s">
        <v>908</v>
      </c>
      <c r="BN252" s="26"/>
    </row>
    <row r="253" spans="1:66" ht="25.95" customHeight="1">
      <c r="A253" s="27"/>
      <c r="B253" s="56"/>
      <c r="C253" s="116" t="s">
        <v>909</v>
      </c>
      <c r="D253" s="116" t="s">
        <v>133</v>
      </c>
      <c r="E253" s="117" t="s">
        <v>910</v>
      </c>
      <c r="F253" s="117" t="s">
        <v>911</v>
      </c>
      <c r="G253" s="118" t="s">
        <v>496</v>
      </c>
      <c r="H253" s="119">
        <v>0.4</v>
      </c>
      <c r="I253" s="120"/>
      <c r="J253" s="121">
        <f>ROUND(I253*H253,2)</f>
        <v>0</v>
      </c>
      <c r="K253" s="135"/>
      <c r="L253" s="56"/>
      <c r="M253" s="123"/>
      <c r="N253" s="124" t="s">
        <v>44</v>
      </c>
      <c r="O253" s="25"/>
      <c r="P253" s="125">
        <f>O253*H253</f>
        <v>0</v>
      </c>
      <c r="Q253" s="125">
        <v>6.7E-05</v>
      </c>
      <c r="R253" s="125">
        <f>Q253*H253</f>
        <v>2.68E-05</v>
      </c>
      <c r="S253" s="125">
        <v>0</v>
      </c>
      <c r="T253" s="126">
        <f>S253*H253</f>
        <v>0</v>
      </c>
      <c r="U253" s="57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27" t="s">
        <v>154</v>
      </c>
      <c r="AS253" s="25"/>
      <c r="AT253" s="127" t="s">
        <v>133</v>
      </c>
      <c r="AU253" s="127" t="s">
        <v>70</v>
      </c>
      <c r="AV253" s="25"/>
      <c r="AW253" s="25"/>
      <c r="AX253" s="25"/>
      <c r="AY253" s="83" t="s">
        <v>130</v>
      </c>
      <c r="AZ253" s="25"/>
      <c r="BA253" s="25"/>
      <c r="BB253" s="25"/>
      <c r="BC253" s="25"/>
      <c r="BD253" s="25"/>
      <c r="BE253" s="128">
        <f>IF(N253="základní",J253,0)</f>
        <v>0</v>
      </c>
      <c r="BF253" s="128">
        <f>IF(N253="snížená",J253,0)</f>
        <v>0</v>
      </c>
      <c r="BG253" s="128">
        <f>IF(N253="zákl. přenesená",J253,0)</f>
        <v>0</v>
      </c>
      <c r="BH253" s="128">
        <f>IF(N253="sníž. přenesená",J253,0)</f>
        <v>0</v>
      </c>
      <c r="BI253" s="128">
        <f>IF(N253="nulová",J253,0)</f>
        <v>0</v>
      </c>
      <c r="BJ253" s="83" t="s">
        <v>68</v>
      </c>
      <c r="BK253" s="128">
        <f>ROUND(I253*H253,2)</f>
        <v>0</v>
      </c>
      <c r="BL253" s="83" t="s">
        <v>154</v>
      </c>
      <c r="BM253" s="127" t="s">
        <v>912</v>
      </c>
      <c r="BN253" s="26"/>
    </row>
    <row r="254" spans="1:66" ht="25.95" customHeight="1">
      <c r="A254" s="27"/>
      <c r="B254" s="56"/>
      <c r="C254" s="116" t="s">
        <v>913</v>
      </c>
      <c r="D254" s="116" t="s">
        <v>133</v>
      </c>
      <c r="E254" s="117" t="s">
        <v>914</v>
      </c>
      <c r="F254" s="117" t="s">
        <v>915</v>
      </c>
      <c r="G254" s="118" t="s">
        <v>496</v>
      </c>
      <c r="H254" s="119">
        <v>0.4</v>
      </c>
      <c r="I254" s="120"/>
      <c r="J254" s="121">
        <f>ROUND(I254*H254,2)</f>
        <v>0</v>
      </c>
      <c r="K254" s="135"/>
      <c r="L254" s="56"/>
      <c r="M254" s="123"/>
      <c r="N254" s="124" t="s">
        <v>44</v>
      </c>
      <c r="O254" s="25"/>
      <c r="P254" s="125">
        <f>O254*H254</f>
        <v>0</v>
      </c>
      <c r="Q254" s="125">
        <v>0.00014375</v>
      </c>
      <c r="R254" s="125">
        <f>Q254*H254</f>
        <v>5.75E-05</v>
      </c>
      <c r="S254" s="125">
        <v>0</v>
      </c>
      <c r="T254" s="126">
        <f>S254*H254</f>
        <v>0</v>
      </c>
      <c r="U254" s="57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27" t="s">
        <v>154</v>
      </c>
      <c r="AS254" s="25"/>
      <c r="AT254" s="127" t="s">
        <v>133</v>
      </c>
      <c r="AU254" s="127" t="s">
        <v>70</v>
      </c>
      <c r="AV254" s="25"/>
      <c r="AW254" s="25"/>
      <c r="AX254" s="25"/>
      <c r="AY254" s="83" t="s">
        <v>130</v>
      </c>
      <c r="AZ254" s="25"/>
      <c r="BA254" s="25"/>
      <c r="BB254" s="25"/>
      <c r="BC254" s="25"/>
      <c r="BD254" s="25"/>
      <c r="BE254" s="128">
        <f>IF(N254="základní",J254,0)</f>
        <v>0</v>
      </c>
      <c r="BF254" s="128">
        <f>IF(N254="snížená",J254,0)</f>
        <v>0</v>
      </c>
      <c r="BG254" s="128">
        <f>IF(N254="zákl. přenesená",J254,0)</f>
        <v>0</v>
      </c>
      <c r="BH254" s="128">
        <f>IF(N254="sníž. přenesená",J254,0)</f>
        <v>0</v>
      </c>
      <c r="BI254" s="128">
        <f>IF(N254="nulová",J254,0)</f>
        <v>0</v>
      </c>
      <c r="BJ254" s="83" t="s">
        <v>68</v>
      </c>
      <c r="BK254" s="128">
        <f>ROUND(I254*H254,2)</f>
        <v>0</v>
      </c>
      <c r="BL254" s="83" t="s">
        <v>154</v>
      </c>
      <c r="BM254" s="127" t="s">
        <v>916</v>
      </c>
      <c r="BN254" s="26"/>
    </row>
    <row r="255" spans="1:66" ht="25.95" customHeight="1">
      <c r="A255" s="27"/>
      <c r="B255" s="56"/>
      <c r="C255" s="116" t="s">
        <v>917</v>
      </c>
      <c r="D255" s="116" t="s">
        <v>133</v>
      </c>
      <c r="E255" s="117" t="s">
        <v>918</v>
      </c>
      <c r="F255" s="117" t="s">
        <v>919</v>
      </c>
      <c r="G255" s="118" t="s">
        <v>496</v>
      </c>
      <c r="H255" s="119">
        <v>0.4</v>
      </c>
      <c r="I255" s="120"/>
      <c r="J255" s="121">
        <f>ROUND(I255*H255,2)</f>
        <v>0</v>
      </c>
      <c r="K255" s="135"/>
      <c r="L255" s="56"/>
      <c r="M255" s="123"/>
      <c r="N255" s="124" t="s">
        <v>44</v>
      </c>
      <c r="O255" s="25"/>
      <c r="P255" s="125">
        <f>O255*H255</f>
        <v>0</v>
      </c>
      <c r="Q255" s="125">
        <v>0.00012305</v>
      </c>
      <c r="R255" s="125">
        <f>Q255*H255</f>
        <v>4.9220000000000006E-05</v>
      </c>
      <c r="S255" s="125">
        <v>0</v>
      </c>
      <c r="T255" s="126">
        <f>S255*H255</f>
        <v>0</v>
      </c>
      <c r="U255" s="57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27" t="s">
        <v>154</v>
      </c>
      <c r="AS255" s="25"/>
      <c r="AT255" s="127" t="s">
        <v>133</v>
      </c>
      <c r="AU255" s="127" t="s">
        <v>70</v>
      </c>
      <c r="AV255" s="25"/>
      <c r="AW255" s="25"/>
      <c r="AX255" s="25"/>
      <c r="AY255" s="83" t="s">
        <v>130</v>
      </c>
      <c r="AZ255" s="25"/>
      <c r="BA255" s="25"/>
      <c r="BB255" s="25"/>
      <c r="BC255" s="25"/>
      <c r="BD255" s="25"/>
      <c r="BE255" s="128">
        <f>IF(N255="základní",J255,0)</f>
        <v>0</v>
      </c>
      <c r="BF255" s="128">
        <f>IF(N255="snížená",J255,0)</f>
        <v>0</v>
      </c>
      <c r="BG255" s="128">
        <f>IF(N255="zákl. přenesená",J255,0)</f>
        <v>0</v>
      </c>
      <c r="BH255" s="128">
        <f>IF(N255="sníž. přenesená",J255,0)</f>
        <v>0</v>
      </c>
      <c r="BI255" s="128">
        <f>IF(N255="nulová",J255,0)</f>
        <v>0</v>
      </c>
      <c r="BJ255" s="83" t="s">
        <v>68</v>
      </c>
      <c r="BK255" s="128">
        <f>ROUND(I255*H255,2)</f>
        <v>0</v>
      </c>
      <c r="BL255" s="83" t="s">
        <v>154</v>
      </c>
      <c r="BM255" s="127" t="s">
        <v>920</v>
      </c>
      <c r="BN255" s="26"/>
    </row>
    <row r="256" spans="1:66" ht="25.95" customHeight="1">
      <c r="A256" s="27"/>
      <c r="B256" s="21"/>
      <c r="C256" s="39"/>
      <c r="D256" s="154" t="s">
        <v>59</v>
      </c>
      <c r="E256" s="155" t="s">
        <v>178</v>
      </c>
      <c r="F256" s="155" t="s">
        <v>921</v>
      </c>
      <c r="G256" s="39"/>
      <c r="H256" s="39"/>
      <c r="I256" s="39"/>
      <c r="J256" s="156">
        <f>BK256</f>
        <v>0</v>
      </c>
      <c r="K256" s="64"/>
      <c r="L256" s="56"/>
      <c r="M256" s="57"/>
      <c r="N256" s="25"/>
      <c r="O256" s="25"/>
      <c r="P256" s="109">
        <f>P257</f>
        <v>0</v>
      </c>
      <c r="Q256" s="25"/>
      <c r="R256" s="109">
        <f>R257</f>
        <v>0.0059713605</v>
      </c>
      <c r="S256" s="25"/>
      <c r="T256" s="110">
        <f>T257</f>
        <v>0</v>
      </c>
      <c r="U256" s="57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83" t="s">
        <v>149</v>
      </c>
      <c r="AS256" s="25"/>
      <c r="AT256" s="111" t="s">
        <v>59</v>
      </c>
      <c r="AU256" s="111" t="s">
        <v>60</v>
      </c>
      <c r="AV256" s="25"/>
      <c r="AW256" s="25"/>
      <c r="AX256" s="25"/>
      <c r="AY256" s="83" t="s">
        <v>130</v>
      </c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112">
        <f>BK257</f>
        <v>0</v>
      </c>
      <c r="BL256" s="25"/>
      <c r="BM256" s="25"/>
      <c r="BN256" s="26"/>
    </row>
    <row r="257" spans="1:66" ht="25.95" customHeight="1">
      <c r="A257" s="27"/>
      <c r="B257" s="21"/>
      <c r="C257" s="38"/>
      <c r="D257" s="113" t="s">
        <v>59</v>
      </c>
      <c r="E257" s="114" t="s">
        <v>922</v>
      </c>
      <c r="F257" s="114" t="s">
        <v>923</v>
      </c>
      <c r="G257" s="38"/>
      <c r="H257" s="38"/>
      <c r="I257" s="38"/>
      <c r="J257" s="115">
        <f>BK257</f>
        <v>0</v>
      </c>
      <c r="K257" s="59"/>
      <c r="L257" s="56"/>
      <c r="M257" s="57"/>
      <c r="N257" s="25"/>
      <c r="O257" s="25"/>
      <c r="P257" s="109">
        <f>SUM(P258:P276)</f>
        <v>0</v>
      </c>
      <c r="Q257" s="25"/>
      <c r="R257" s="109">
        <f>SUM(R258:R276)</f>
        <v>0.0059713605</v>
      </c>
      <c r="S257" s="25"/>
      <c r="T257" s="110">
        <f>SUM(T258:T276)</f>
        <v>0</v>
      </c>
      <c r="U257" s="57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R257" s="83" t="s">
        <v>149</v>
      </c>
      <c r="AS257" s="25"/>
      <c r="AT257" s="111" t="s">
        <v>59</v>
      </c>
      <c r="AU257" s="111" t="s">
        <v>68</v>
      </c>
      <c r="AV257" s="25"/>
      <c r="AW257" s="25"/>
      <c r="AX257" s="25"/>
      <c r="AY257" s="83" t="s">
        <v>130</v>
      </c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112">
        <f>SUM(BK258:BK276)</f>
        <v>0</v>
      </c>
      <c r="BL257" s="25"/>
      <c r="BM257" s="25"/>
      <c r="BN257" s="26"/>
    </row>
    <row r="258" spans="1:66" ht="25.95" customHeight="1">
      <c r="A258" s="27"/>
      <c r="B258" s="56"/>
      <c r="C258" s="116" t="s">
        <v>924</v>
      </c>
      <c r="D258" s="116" t="s">
        <v>133</v>
      </c>
      <c r="E258" s="117" t="s">
        <v>252</v>
      </c>
      <c r="F258" s="117" t="s">
        <v>253</v>
      </c>
      <c r="G258" s="118" t="s">
        <v>136</v>
      </c>
      <c r="H258" s="119">
        <v>2</v>
      </c>
      <c r="I258" s="120"/>
      <c r="J258" s="121">
        <f aca="true" t="shared" si="50" ref="J258:J264">ROUND(I258*H258,2)</f>
        <v>0</v>
      </c>
      <c r="K258" s="122" t="s">
        <v>137</v>
      </c>
      <c r="L258" s="56"/>
      <c r="M258" s="123"/>
      <c r="N258" s="124" t="s">
        <v>44</v>
      </c>
      <c r="O258" s="25"/>
      <c r="P258" s="125">
        <f aca="true" t="shared" si="51" ref="P258:P264">O258*H258</f>
        <v>0</v>
      </c>
      <c r="Q258" s="125">
        <v>0</v>
      </c>
      <c r="R258" s="125">
        <f aca="true" t="shared" si="52" ref="R258:R264">Q258*H258</f>
        <v>0</v>
      </c>
      <c r="S258" s="125">
        <v>0</v>
      </c>
      <c r="T258" s="126">
        <f aca="true" t="shared" si="53" ref="T258:T264">S258*H258</f>
        <v>0</v>
      </c>
      <c r="U258" s="57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27" t="s">
        <v>138</v>
      </c>
      <c r="AS258" s="25"/>
      <c r="AT258" s="127" t="s">
        <v>133</v>
      </c>
      <c r="AU258" s="127" t="s">
        <v>70</v>
      </c>
      <c r="AV258" s="25"/>
      <c r="AW258" s="25"/>
      <c r="AX258" s="25"/>
      <c r="AY258" s="83" t="s">
        <v>130</v>
      </c>
      <c r="AZ258" s="25"/>
      <c r="BA258" s="25"/>
      <c r="BB258" s="25"/>
      <c r="BC258" s="25"/>
      <c r="BD258" s="25"/>
      <c r="BE258" s="128">
        <f aca="true" t="shared" si="54" ref="BE258:BE264">IF(N258="základní",J258,0)</f>
        <v>0</v>
      </c>
      <c r="BF258" s="128">
        <f aca="true" t="shared" si="55" ref="BF258:BF264">IF(N258="snížená",J258,0)</f>
        <v>0</v>
      </c>
      <c r="BG258" s="128">
        <f aca="true" t="shared" si="56" ref="BG258:BG264">IF(N258="zákl. přenesená",J258,0)</f>
        <v>0</v>
      </c>
      <c r="BH258" s="128">
        <f aca="true" t="shared" si="57" ref="BH258:BH264">IF(N258="sníž. přenesená",J258,0)</f>
        <v>0</v>
      </c>
      <c r="BI258" s="128">
        <f aca="true" t="shared" si="58" ref="BI258:BI264">IF(N258="nulová",J258,0)</f>
        <v>0</v>
      </c>
      <c r="BJ258" s="83" t="s">
        <v>68</v>
      </c>
      <c r="BK258" s="128">
        <f aca="true" t="shared" si="59" ref="BK258:BK264">ROUND(I258*H258,2)</f>
        <v>0</v>
      </c>
      <c r="BL258" s="83" t="s">
        <v>138</v>
      </c>
      <c r="BM258" s="127" t="s">
        <v>925</v>
      </c>
      <c r="BN258" s="26"/>
    </row>
    <row r="259" spans="1:66" ht="25.95" customHeight="1">
      <c r="A259" s="27"/>
      <c r="B259" s="56"/>
      <c r="C259" s="136" t="s">
        <v>259</v>
      </c>
      <c r="D259" s="136" t="s">
        <v>178</v>
      </c>
      <c r="E259" s="137" t="s">
        <v>926</v>
      </c>
      <c r="F259" s="137" t="s">
        <v>927</v>
      </c>
      <c r="G259" s="138" t="s">
        <v>199</v>
      </c>
      <c r="H259" s="139">
        <v>2</v>
      </c>
      <c r="I259" s="140"/>
      <c r="J259" s="141">
        <f t="shared" si="50"/>
        <v>0</v>
      </c>
      <c r="K259" s="146"/>
      <c r="L259" s="143"/>
      <c r="M259" s="144"/>
      <c r="N259" s="145" t="s">
        <v>44</v>
      </c>
      <c r="O259" s="25"/>
      <c r="P259" s="125">
        <f t="shared" si="51"/>
        <v>0</v>
      </c>
      <c r="Q259" s="125">
        <v>0</v>
      </c>
      <c r="R259" s="125">
        <f t="shared" si="52"/>
        <v>0</v>
      </c>
      <c r="S259" s="125">
        <v>0</v>
      </c>
      <c r="T259" s="126">
        <f t="shared" si="53"/>
        <v>0</v>
      </c>
      <c r="U259" s="57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27" t="s">
        <v>381</v>
      </c>
      <c r="AS259" s="25"/>
      <c r="AT259" s="127" t="s">
        <v>178</v>
      </c>
      <c r="AU259" s="127" t="s">
        <v>70</v>
      </c>
      <c r="AV259" s="25"/>
      <c r="AW259" s="25"/>
      <c r="AX259" s="25"/>
      <c r="AY259" s="83" t="s">
        <v>130</v>
      </c>
      <c r="AZ259" s="25"/>
      <c r="BA259" s="25"/>
      <c r="BB259" s="25"/>
      <c r="BC259" s="25"/>
      <c r="BD259" s="25"/>
      <c r="BE259" s="128">
        <f t="shared" si="54"/>
        <v>0</v>
      </c>
      <c r="BF259" s="128">
        <f t="shared" si="55"/>
        <v>0</v>
      </c>
      <c r="BG259" s="128">
        <f t="shared" si="56"/>
        <v>0</v>
      </c>
      <c r="BH259" s="128">
        <f t="shared" si="57"/>
        <v>0</v>
      </c>
      <c r="BI259" s="128">
        <f t="shared" si="58"/>
        <v>0</v>
      </c>
      <c r="BJ259" s="83" t="s">
        <v>68</v>
      </c>
      <c r="BK259" s="128">
        <f t="shared" si="59"/>
        <v>0</v>
      </c>
      <c r="BL259" s="83" t="s">
        <v>138</v>
      </c>
      <c r="BM259" s="127" t="s">
        <v>928</v>
      </c>
      <c r="BN259" s="26"/>
    </row>
    <row r="260" spans="1:66" ht="25.95" customHeight="1">
      <c r="A260" s="27"/>
      <c r="B260" s="56"/>
      <c r="C260" s="116" t="s">
        <v>929</v>
      </c>
      <c r="D260" s="116" t="s">
        <v>133</v>
      </c>
      <c r="E260" s="117" t="s">
        <v>930</v>
      </c>
      <c r="F260" s="117" t="s">
        <v>931</v>
      </c>
      <c r="G260" s="118" t="s">
        <v>136</v>
      </c>
      <c r="H260" s="119">
        <v>2</v>
      </c>
      <c r="I260" s="120"/>
      <c r="J260" s="121">
        <f t="shared" si="50"/>
        <v>0</v>
      </c>
      <c r="K260" s="122" t="s">
        <v>137</v>
      </c>
      <c r="L260" s="56"/>
      <c r="M260" s="123"/>
      <c r="N260" s="124" t="s">
        <v>44</v>
      </c>
      <c r="O260" s="25"/>
      <c r="P260" s="125">
        <f t="shared" si="51"/>
        <v>0</v>
      </c>
      <c r="Q260" s="125">
        <v>0</v>
      </c>
      <c r="R260" s="125">
        <f t="shared" si="52"/>
        <v>0</v>
      </c>
      <c r="S260" s="125">
        <v>0</v>
      </c>
      <c r="T260" s="126">
        <f t="shared" si="53"/>
        <v>0</v>
      </c>
      <c r="U260" s="57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R260" s="127" t="s">
        <v>138</v>
      </c>
      <c r="AS260" s="25"/>
      <c r="AT260" s="127" t="s">
        <v>133</v>
      </c>
      <c r="AU260" s="127" t="s">
        <v>70</v>
      </c>
      <c r="AV260" s="25"/>
      <c r="AW260" s="25"/>
      <c r="AX260" s="25"/>
      <c r="AY260" s="83" t="s">
        <v>130</v>
      </c>
      <c r="AZ260" s="25"/>
      <c r="BA260" s="25"/>
      <c r="BB260" s="25"/>
      <c r="BC260" s="25"/>
      <c r="BD260" s="25"/>
      <c r="BE260" s="128">
        <f t="shared" si="54"/>
        <v>0</v>
      </c>
      <c r="BF260" s="128">
        <f t="shared" si="55"/>
        <v>0</v>
      </c>
      <c r="BG260" s="128">
        <f t="shared" si="56"/>
        <v>0</v>
      </c>
      <c r="BH260" s="128">
        <f t="shared" si="57"/>
        <v>0</v>
      </c>
      <c r="BI260" s="128">
        <f t="shared" si="58"/>
        <v>0</v>
      </c>
      <c r="BJ260" s="83" t="s">
        <v>68</v>
      </c>
      <c r="BK260" s="128">
        <f t="shared" si="59"/>
        <v>0</v>
      </c>
      <c r="BL260" s="83" t="s">
        <v>138</v>
      </c>
      <c r="BM260" s="127" t="s">
        <v>932</v>
      </c>
      <c r="BN260" s="26"/>
    </row>
    <row r="261" spans="1:66" ht="25.95" customHeight="1">
      <c r="A261" s="27"/>
      <c r="B261" s="56"/>
      <c r="C261" s="116" t="s">
        <v>933</v>
      </c>
      <c r="D261" s="116" t="s">
        <v>133</v>
      </c>
      <c r="E261" s="117" t="s">
        <v>934</v>
      </c>
      <c r="F261" s="117" t="s">
        <v>935</v>
      </c>
      <c r="G261" s="118" t="s">
        <v>136</v>
      </c>
      <c r="H261" s="119">
        <v>2</v>
      </c>
      <c r="I261" s="120"/>
      <c r="J261" s="121">
        <f t="shared" si="50"/>
        <v>0</v>
      </c>
      <c r="K261" s="122" t="s">
        <v>137</v>
      </c>
      <c r="L261" s="56"/>
      <c r="M261" s="123"/>
      <c r="N261" s="124" t="s">
        <v>44</v>
      </c>
      <c r="O261" s="25"/>
      <c r="P261" s="125">
        <f t="shared" si="51"/>
        <v>0</v>
      </c>
      <c r="Q261" s="125">
        <v>0</v>
      </c>
      <c r="R261" s="125">
        <f t="shared" si="52"/>
        <v>0</v>
      </c>
      <c r="S261" s="125">
        <v>0</v>
      </c>
      <c r="T261" s="126">
        <f t="shared" si="53"/>
        <v>0</v>
      </c>
      <c r="U261" s="57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27" t="s">
        <v>138</v>
      </c>
      <c r="AS261" s="25"/>
      <c r="AT261" s="127" t="s">
        <v>133</v>
      </c>
      <c r="AU261" s="127" t="s">
        <v>70</v>
      </c>
      <c r="AV261" s="25"/>
      <c r="AW261" s="25"/>
      <c r="AX261" s="25"/>
      <c r="AY261" s="83" t="s">
        <v>130</v>
      </c>
      <c r="AZ261" s="25"/>
      <c r="BA261" s="25"/>
      <c r="BB261" s="25"/>
      <c r="BC261" s="25"/>
      <c r="BD261" s="25"/>
      <c r="BE261" s="128">
        <f t="shared" si="54"/>
        <v>0</v>
      </c>
      <c r="BF261" s="128">
        <f t="shared" si="55"/>
        <v>0</v>
      </c>
      <c r="BG261" s="128">
        <f t="shared" si="56"/>
        <v>0</v>
      </c>
      <c r="BH261" s="128">
        <f t="shared" si="57"/>
        <v>0</v>
      </c>
      <c r="BI261" s="128">
        <f t="shared" si="58"/>
        <v>0</v>
      </c>
      <c r="BJ261" s="83" t="s">
        <v>68</v>
      </c>
      <c r="BK261" s="128">
        <f t="shared" si="59"/>
        <v>0</v>
      </c>
      <c r="BL261" s="83" t="s">
        <v>138</v>
      </c>
      <c r="BM261" s="127" t="s">
        <v>936</v>
      </c>
      <c r="BN261" s="26"/>
    </row>
    <row r="262" spans="1:66" ht="25.95" customHeight="1">
      <c r="A262" s="27"/>
      <c r="B262" s="56"/>
      <c r="C262" s="116" t="s">
        <v>937</v>
      </c>
      <c r="D262" s="116" t="s">
        <v>133</v>
      </c>
      <c r="E262" s="117" t="s">
        <v>938</v>
      </c>
      <c r="F262" s="117" t="s">
        <v>939</v>
      </c>
      <c r="G262" s="118" t="s">
        <v>136</v>
      </c>
      <c r="H262" s="119">
        <v>4</v>
      </c>
      <c r="I262" s="120"/>
      <c r="J262" s="121">
        <f t="shared" si="50"/>
        <v>0</v>
      </c>
      <c r="K262" s="122" t="s">
        <v>137</v>
      </c>
      <c r="L262" s="56"/>
      <c r="M262" s="123"/>
      <c r="N262" s="124" t="s">
        <v>44</v>
      </c>
      <c r="O262" s="25"/>
      <c r="P262" s="125">
        <f t="shared" si="51"/>
        <v>0</v>
      </c>
      <c r="Q262" s="125">
        <v>0</v>
      </c>
      <c r="R262" s="125">
        <f t="shared" si="52"/>
        <v>0</v>
      </c>
      <c r="S262" s="125">
        <v>0</v>
      </c>
      <c r="T262" s="126">
        <f t="shared" si="53"/>
        <v>0</v>
      </c>
      <c r="U262" s="57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127" t="s">
        <v>138</v>
      </c>
      <c r="AS262" s="25"/>
      <c r="AT262" s="127" t="s">
        <v>133</v>
      </c>
      <c r="AU262" s="127" t="s">
        <v>70</v>
      </c>
      <c r="AV262" s="25"/>
      <c r="AW262" s="25"/>
      <c r="AX262" s="25"/>
      <c r="AY262" s="83" t="s">
        <v>130</v>
      </c>
      <c r="AZ262" s="25"/>
      <c r="BA262" s="25"/>
      <c r="BB262" s="25"/>
      <c r="BC262" s="25"/>
      <c r="BD262" s="25"/>
      <c r="BE262" s="128">
        <f t="shared" si="54"/>
        <v>0</v>
      </c>
      <c r="BF262" s="128">
        <f t="shared" si="55"/>
        <v>0</v>
      </c>
      <c r="BG262" s="128">
        <f t="shared" si="56"/>
        <v>0</v>
      </c>
      <c r="BH262" s="128">
        <f t="shared" si="57"/>
        <v>0</v>
      </c>
      <c r="BI262" s="128">
        <f t="shared" si="58"/>
        <v>0</v>
      </c>
      <c r="BJ262" s="83" t="s">
        <v>68</v>
      </c>
      <c r="BK262" s="128">
        <f t="shared" si="59"/>
        <v>0</v>
      </c>
      <c r="BL262" s="83" t="s">
        <v>138</v>
      </c>
      <c r="BM262" s="127" t="s">
        <v>940</v>
      </c>
      <c r="BN262" s="26"/>
    </row>
    <row r="263" spans="1:66" ht="25.95" customHeight="1">
      <c r="A263" s="27"/>
      <c r="B263" s="56"/>
      <c r="C263" s="116" t="s">
        <v>941</v>
      </c>
      <c r="D263" s="116" t="s">
        <v>133</v>
      </c>
      <c r="E263" s="117" t="s">
        <v>942</v>
      </c>
      <c r="F263" s="117" t="s">
        <v>943</v>
      </c>
      <c r="G263" s="118" t="s">
        <v>136</v>
      </c>
      <c r="H263" s="119">
        <v>3</v>
      </c>
      <c r="I263" s="120"/>
      <c r="J263" s="121">
        <f t="shared" si="50"/>
        <v>0</v>
      </c>
      <c r="K263" s="122" t="s">
        <v>137</v>
      </c>
      <c r="L263" s="56"/>
      <c r="M263" s="123"/>
      <c r="N263" s="124" t="s">
        <v>44</v>
      </c>
      <c r="O263" s="25"/>
      <c r="P263" s="125">
        <f t="shared" si="51"/>
        <v>0</v>
      </c>
      <c r="Q263" s="125">
        <v>9.6412E-05</v>
      </c>
      <c r="R263" s="125">
        <f t="shared" si="52"/>
        <v>0.000289236</v>
      </c>
      <c r="S263" s="125">
        <v>0</v>
      </c>
      <c r="T263" s="126">
        <f t="shared" si="53"/>
        <v>0</v>
      </c>
      <c r="U263" s="57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127" t="s">
        <v>138</v>
      </c>
      <c r="AS263" s="25"/>
      <c r="AT263" s="127" t="s">
        <v>133</v>
      </c>
      <c r="AU263" s="127" t="s">
        <v>70</v>
      </c>
      <c r="AV263" s="25"/>
      <c r="AW263" s="25"/>
      <c r="AX263" s="25"/>
      <c r="AY263" s="83" t="s">
        <v>130</v>
      </c>
      <c r="AZ263" s="25"/>
      <c r="BA263" s="25"/>
      <c r="BB263" s="25"/>
      <c r="BC263" s="25"/>
      <c r="BD263" s="25"/>
      <c r="BE263" s="128">
        <f t="shared" si="54"/>
        <v>0</v>
      </c>
      <c r="BF263" s="128">
        <f t="shared" si="55"/>
        <v>0</v>
      </c>
      <c r="BG263" s="128">
        <f t="shared" si="56"/>
        <v>0</v>
      </c>
      <c r="BH263" s="128">
        <f t="shared" si="57"/>
        <v>0</v>
      </c>
      <c r="BI263" s="128">
        <f t="shared" si="58"/>
        <v>0</v>
      </c>
      <c r="BJ263" s="83" t="s">
        <v>68</v>
      </c>
      <c r="BK263" s="128">
        <f t="shared" si="59"/>
        <v>0</v>
      </c>
      <c r="BL263" s="83" t="s">
        <v>138</v>
      </c>
      <c r="BM263" s="127" t="s">
        <v>944</v>
      </c>
      <c r="BN263" s="26"/>
    </row>
    <row r="264" spans="1:66" ht="25.95" customHeight="1">
      <c r="A264" s="27"/>
      <c r="B264" s="56"/>
      <c r="C264" s="116" t="s">
        <v>945</v>
      </c>
      <c r="D264" s="116" t="s">
        <v>133</v>
      </c>
      <c r="E264" s="117" t="s">
        <v>946</v>
      </c>
      <c r="F264" s="117" t="s">
        <v>947</v>
      </c>
      <c r="G264" s="118" t="s">
        <v>136</v>
      </c>
      <c r="H264" s="119">
        <v>24</v>
      </c>
      <c r="I264" s="120"/>
      <c r="J264" s="121">
        <f t="shared" si="50"/>
        <v>0</v>
      </c>
      <c r="K264" s="122" t="s">
        <v>137</v>
      </c>
      <c r="L264" s="56"/>
      <c r="M264" s="123"/>
      <c r="N264" s="124" t="s">
        <v>44</v>
      </c>
      <c r="O264" s="25"/>
      <c r="P264" s="125">
        <f t="shared" si="51"/>
        <v>0</v>
      </c>
      <c r="Q264" s="125">
        <v>9.9828E-05</v>
      </c>
      <c r="R264" s="125">
        <f t="shared" si="52"/>
        <v>0.002395872</v>
      </c>
      <c r="S264" s="125">
        <v>0</v>
      </c>
      <c r="T264" s="126">
        <f t="shared" si="53"/>
        <v>0</v>
      </c>
      <c r="U264" s="57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R264" s="127" t="s">
        <v>138</v>
      </c>
      <c r="AS264" s="25"/>
      <c r="AT264" s="127" t="s">
        <v>133</v>
      </c>
      <c r="AU264" s="127" t="s">
        <v>70</v>
      </c>
      <c r="AV264" s="25"/>
      <c r="AW264" s="25"/>
      <c r="AX264" s="25"/>
      <c r="AY264" s="83" t="s">
        <v>130</v>
      </c>
      <c r="AZ264" s="25"/>
      <c r="BA264" s="25"/>
      <c r="BB264" s="25"/>
      <c r="BC264" s="25"/>
      <c r="BD264" s="25"/>
      <c r="BE264" s="128">
        <f t="shared" si="54"/>
        <v>0</v>
      </c>
      <c r="BF264" s="128">
        <f t="shared" si="55"/>
        <v>0</v>
      </c>
      <c r="BG264" s="128">
        <f t="shared" si="56"/>
        <v>0</v>
      </c>
      <c r="BH264" s="128">
        <f t="shared" si="57"/>
        <v>0</v>
      </c>
      <c r="BI264" s="128">
        <f t="shared" si="58"/>
        <v>0</v>
      </c>
      <c r="BJ264" s="83" t="s">
        <v>68</v>
      </c>
      <c r="BK264" s="128">
        <f t="shared" si="59"/>
        <v>0</v>
      </c>
      <c r="BL264" s="83" t="s">
        <v>138</v>
      </c>
      <c r="BM264" s="127" t="s">
        <v>948</v>
      </c>
      <c r="BN264" s="26"/>
    </row>
    <row r="265" spans="1:66" ht="25.95" customHeight="1">
      <c r="A265" s="27"/>
      <c r="B265" s="21"/>
      <c r="C265" s="97"/>
      <c r="D265" s="147" t="s">
        <v>142</v>
      </c>
      <c r="E265" s="170"/>
      <c r="F265" s="152" t="s">
        <v>949</v>
      </c>
      <c r="G265" s="97"/>
      <c r="H265" s="153">
        <v>24</v>
      </c>
      <c r="I265" s="97"/>
      <c r="J265" s="97"/>
      <c r="K265" s="149"/>
      <c r="L265" s="56"/>
      <c r="M265" s="57"/>
      <c r="N265" s="25"/>
      <c r="O265" s="25"/>
      <c r="P265" s="25"/>
      <c r="Q265" s="25"/>
      <c r="R265" s="25"/>
      <c r="S265" s="25"/>
      <c r="T265" s="58"/>
      <c r="U265" s="57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25"/>
      <c r="AS265" s="25"/>
      <c r="AT265" s="83" t="s">
        <v>142</v>
      </c>
      <c r="AU265" s="83" t="s">
        <v>70</v>
      </c>
      <c r="AV265" s="52" t="s">
        <v>70</v>
      </c>
      <c r="AW265" s="52" t="s">
        <v>34</v>
      </c>
      <c r="AX265" s="52" t="s">
        <v>68</v>
      </c>
      <c r="AY265" s="83" t="s">
        <v>130</v>
      </c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6"/>
    </row>
    <row r="266" spans="1:66" ht="25.95" customHeight="1">
      <c r="A266" s="27"/>
      <c r="B266" s="56"/>
      <c r="C266" s="116" t="s">
        <v>950</v>
      </c>
      <c r="D266" s="116" t="s">
        <v>133</v>
      </c>
      <c r="E266" s="117" t="s">
        <v>951</v>
      </c>
      <c r="F266" s="117" t="s">
        <v>952</v>
      </c>
      <c r="G266" s="118" t="s">
        <v>136</v>
      </c>
      <c r="H266" s="119">
        <v>8.25</v>
      </c>
      <c r="I266" s="120"/>
      <c r="J266" s="121">
        <f>ROUND(I266*H266,2)</f>
        <v>0</v>
      </c>
      <c r="K266" s="122" t="s">
        <v>137</v>
      </c>
      <c r="L266" s="56"/>
      <c r="M266" s="123"/>
      <c r="N266" s="124" t="s">
        <v>44</v>
      </c>
      <c r="O266" s="25"/>
      <c r="P266" s="125">
        <f>O266*H266</f>
        <v>0</v>
      </c>
      <c r="Q266" s="125">
        <v>0.00010471</v>
      </c>
      <c r="R266" s="125">
        <f>Q266*H266</f>
        <v>0.0008638575000000001</v>
      </c>
      <c r="S266" s="125">
        <v>0</v>
      </c>
      <c r="T266" s="126">
        <f>S266*H266</f>
        <v>0</v>
      </c>
      <c r="U266" s="57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127" t="s">
        <v>138</v>
      </c>
      <c r="AS266" s="25"/>
      <c r="AT266" s="127" t="s">
        <v>133</v>
      </c>
      <c r="AU266" s="127" t="s">
        <v>70</v>
      </c>
      <c r="AV266" s="25"/>
      <c r="AW266" s="25"/>
      <c r="AX266" s="25"/>
      <c r="AY266" s="83" t="s">
        <v>130</v>
      </c>
      <c r="AZ266" s="25"/>
      <c r="BA266" s="25"/>
      <c r="BB266" s="25"/>
      <c r="BC266" s="25"/>
      <c r="BD266" s="25"/>
      <c r="BE266" s="128">
        <f>IF(N266="základní",J266,0)</f>
        <v>0</v>
      </c>
      <c r="BF266" s="128">
        <f>IF(N266="snížená",J266,0)</f>
        <v>0</v>
      </c>
      <c r="BG266" s="128">
        <f>IF(N266="zákl. přenesená",J266,0)</f>
        <v>0</v>
      </c>
      <c r="BH266" s="128">
        <f>IF(N266="sníž. přenesená",J266,0)</f>
        <v>0</v>
      </c>
      <c r="BI266" s="128">
        <f>IF(N266="nulová",J266,0)</f>
        <v>0</v>
      </c>
      <c r="BJ266" s="83" t="s">
        <v>68</v>
      </c>
      <c r="BK266" s="128">
        <f>ROUND(I266*H266,2)</f>
        <v>0</v>
      </c>
      <c r="BL266" s="83" t="s">
        <v>138</v>
      </c>
      <c r="BM266" s="127" t="s">
        <v>953</v>
      </c>
      <c r="BN266" s="26"/>
    </row>
    <row r="267" spans="1:66" ht="25.95" customHeight="1">
      <c r="A267" s="27"/>
      <c r="B267" s="21"/>
      <c r="C267" s="39"/>
      <c r="D267" s="129" t="s">
        <v>142</v>
      </c>
      <c r="E267" s="171"/>
      <c r="F267" s="167" t="s">
        <v>954</v>
      </c>
      <c r="G267" s="39"/>
      <c r="H267" s="168">
        <v>5.75</v>
      </c>
      <c r="I267" s="39"/>
      <c r="J267" s="39"/>
      <c r="K267" s="64"/>
      <c r="L267" s="56"/>
      <c r="M267" s="57"/>
      <c r="N267" s="25"/>
      <c r="O267" s="25"/>
      <c r="P267" s="25"/>
      <c r="Q267" s="25"/>
      <c r="R267" s="25"/>
      <c r="S267" s="25"/>
      <c r="T267" s="58"/>
      <c r="U267" s="57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25"/>
      <c r="AS267" s="25"/>
      <c r="AT267" s="83" t="s">
        <v>142</v>
      </c>
      <c r="AU267" s="83" t="s">
        <v>70</v>
      </c>
      <c r="AV267" s="52" t="s">
        <v>70</v>
      </c>
      <c r="AW267" s="52" t="s">
        <v>34</v>
      </c>
      <c r="AX267" s="52" t="s">
        <v>60</v>
      </c>
      <c r="AY267" s="83" t="s">
        <v>130</v>
      </c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6"/>
    </row>
    <row r="268" spans="1:66" ht="25.95" customHeight="1">
      <c r="A268" s="27"/>
      <c r="B268" s="21"/>
      <c r="C268" s="25"/>
      <c r="D268" s="157" t="s">
        <v>142</v>
      </c>
      <c r="E268" s="158"/>
      <c r="F268" s="159" t="s">
        <v>955</v>
      </c>
      <c r="G268" s="25"/>
      <c r="H268" s="160">
        <v>2.5</v>
      </c>
      <c r="I268" s="25"/>
      <c r="J268" s="25"/>
      <c r="K268" s="31"/>
      <c r="L268" s="56"/>
      <c r="M268" s="57"/>
      <c r="N268" s="25"/>
      <c r="O268" s="25"/>
      <c r="P268" s="25"/>
      <c r="Q268" s="25"/>
      <c r="R268" s="25"/>
      <c r="S268" s="25"/>
      <c r="T268" s="58"/>
      <c r="U268" s="57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R268" s="25"/>
      <c r="AS268" s="25"/>
      <c r="AT268" s="83" t="s">
        <v>142</v>
      </c>
      <c r="AU268" s="83" t="s">
        <v>70</v>
      </c>
      <c r="AV268" s="52" t="s">
        <v>70</v>
      </c>
      <c r="AW268" s="52" t="s">
        <v>34</v>
      </c>
      <c r="AX268" s="52" t="s">
        <v>60</v>
      </c>
      <c r="AY268" s="83" t="s">
        <v>130</v>
      </c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6"/>
    </row>
    <row r="269" spans="1:66" ht="25.95" customHeight="1">
      <c r="A269" s="27"/>
      <c r="B269" s="21"/>
      <c r="C269" s="38"/>
      <c r="D269" s="131" t="s">
        <v>142</v>
      </c>
      <c r="E269" s="132"/>
      <c r="F269" s="133" t="s">
        <v>956</v>
      </c>
      <c r="G269" s="38"/>
      <c r="H269" s="134">
        <v>8.25</v>
      </c>
      <c r="I269" s="38"/>
      <c r="J269" s="38"/>
      <c r="K269" s="59"/>
      <c r="L269" s="56"/>
      <c r="M269" s="57"/>
      <c r="N269" s="25"/>
      <c r="O269" s="25"/>
      <c r="P269" s="25"/>
      <c r="Q269" s="25"/>
      <c r="R269" s="25"/>
      <c r="S269" s="25"/>
      <c r="T269" s="58"/>
      <c r="U269" s="57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25"/>
      <c r="AS269" s="25"/>
      <c r="AT269" s="83" t="s">
        <v>142</v>
      </c>
      <c r="AU269" s="83" t="s">
        <v>70</v>
      </c>
      <c r="AV269" s="52" t="s">
        <v>154</v>
      </c>
      <c r="AW269" s="52" t="s">
        <v>34</v>
      </c>
      <c r="AX269" s="52" t="s">
        <v>68</v>
      </c>
      <c r="AY269" s="83" t="s">
        <v>130</v>
      </c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6"/>
    </row>
    <row r="270" spans="1:66" ht="25.95" customHeight="1">
      <c r="A270" s="27"/>
      <c r="B270" s="56"/>
      <c r="C270" s="116" t="s">
        <v>957</v>
      </c>
      <c r="D270" s="116" t="s">
        <v>133</v>
      </c>
      <c r="E270" s="117" t="s">
        <v>275</v>
      </c>
      <c r="F270" s="117" t="s">
        <v>276</v>
      </c>
      <c r="G270" s="118" t="s">
        <v>136</v>
      </c>
      <c r="H270" s="119">
        <v>5.75</v>
      </c>
      <c r="I270" s="120"/>
      <c r="J270" s="121">
        <f>ROUND(I270*H270,2)</f>
        <v>0</v>
      </c>
      <c r="K270" s="122" t="s">
        <v>137</v>
      </c>
      <c r="L270" s="56"/>
      <c r="M270" s="123"/>
      <c r="N270" s="124" t="s">
        <v>44</v>
      </c>
      <c r="O270" s="25"/>
      <c r="P270" s="125">
        <f>O270*H270</f>
        <v>0</v>
      </c>
      <c r="Q270" s="125">
        <v>0.000107662</v>
      </c>
      <c r="R270" s="125">
        <f>Q270*H270</f>
        <v>0.0006190565</v>
      </c>
      <c r="S270" s="125">
        <v>0</v>
      </c>
      <c r="T270" s="126">
        <f>S270*H270</f>
        <v>0</v>
      </c>
      <c r="U270" s="57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27" t="s">
        <v>138</v>
      </c>
      <c r="AS270" s="25"/>
      <c r="AT270" s="127" t="s">
        <v>133</v>
      </c>
      <c r="AU270" s="127" t="s">
        <v>70</v>
      </c>
      <c r="AV270" s="25"/>
      <c r="AW270" s="25"/>
      <c r="AX270" s="25"/>
      <c r="AY270" s="83" t="s">
        <v>130</v>
      </c>
      <c r="AZ270" s="25"/>
      <c r="BA270" s="25"/>
      <c r="BB270" s="25"/>
      <c r="BC270" s="25"/>
      <c r="BD270" s="25"/>
      <c r="BE270" s="128">
        <f>IF(N270="základní",J270,0)</f>
        <v>0</v>
      </c>
      <c r="BF270" s="128">
        <f>IF(N270="snížená",J270,0)</f>
        <v>0</v>
      </c>
      <c r="BG270" s="128">
        <f>IF(N270="zákl. přenesená",J270,0)</f>
        <v>0</v>
      </c>
      <c r="BH270" s="128">
        <f>IF(N270="sníž. přenesená",J270,0)</f>
        <v>0</v>
      </c>
      <c r="BI270" s="128">
        <f>IF(N270="nulová",J270,0)</f>
        <v>0</v>
      </c>
      <c r="BJ270" s="83" t="s">
        <v>68</v>
      </c>
      <c r="BK270" s="128">
        <f>ROUND(I270*H270,2)</f>
        <v>0</v>
      </c>
      <c r="BL270" s="83" t="s">
        <v>138</v>
      </c>
      <c r="BM270" s="127" t="s">
        <v>958</v>
      </c>
      <c r="BN270" s="26"/>
    </row>
    <row r="271" spans="1:66" ht="25.95" customHeight="1">
      <c r="A271" s="27"/>
      <c r="B271" s="21"/>
      <c r="C271" s="97"/>
      <c r="D271" s="147" t="s">
        <v>142</v>
      </c>
      <c r="E271" s="170"/>
      <c r="F271" s="152" t="s">
        <v>954</v>
      </c>
      <c r="G271" s="97"/>
      <c r="H271" s="153">
        <v>5.75</v>
      </c>
      <c r="I271" s="97"/>
      <c r="J271" s="97"/>
      <c r="K271" s="149"/>
      <c r="L271" s="56"/>
      <c r="M271" s="57"/>
      <c r="N271" s="25"/>
      <c r="O271" s="25"/>
      <c r="P271" s="25"/>
      <c r="Q271" s="25"/>
      <c r="R271" s="25"/>
      <c r="S271" s="25"/>
      <c r="T271" s="58"/>
      <c r="U271" s="57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25"/>
      <c r="AS271" s="25"/>
      <c r="AT271" s="83" t="s">
        <v>142</v>
      </c>
      <c r="AU271" s="83" t="s">
        <v>70</v>
      </c>
      <c r="AV271" s="52" t="s">
        <v>70</v>
      </c>
      <c r="AW271" s="52" t="s">
        <v>34</v>
      </c>
      <c r="AX271" s="52" t="s">
        <v>68</v>
      </c>
      <c r="AY271" s="83" t="s">
        <v>130</v>
      </c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6"/>
    </row>
    <row r="272" spans="1:66" ht="25.95" customHeight="1">
      <c r="A272" s="27"/>
      <c r="B272" s="56"/>
      <c r="C272" s="116" t="s">
        <v>959</v>
      </c>
      <c r="D272" s="116" t="s">
        <v>133</v>
      </c>
      <c r="E272" s="117" t="s">
        <v>159</v>
      </c>
      <c r="F272" s="117" t="s">
        <v>960</v>
      </c>
      <c r="G272" s="118" t="s">
        <v>136</v>
      </c>
      <c r="H272" s="119">
        <v>16.75</v>
      </c>
      <c r="I272" s="120"/>
      <c r="J272" s="121">
        <f>ROUND(I272*H272,2)</f>
        <v>0</v>
      </c>
      <c r="K272" s="122" t="s">
        <v>137</v>
      </c>
      <c r="L272" s="56"/>
      <c r="M272" s="123"/>
      <c r="N272" s="124" t="s">
        <v>44</v>
      </c>
      <c r="O272" s="25"/>
      <c r="P272" s="125">
        <f>O272*H272</f>
        <v>0</v>
      </c>
      <c r="Q272" s="125">
        <v>0.000107662</v>
      </c>
      <c r="R272" s="125">
        <f>Q272*H272</f>
        <v>0.0018033385</v>
      </c>
      <c r="S272" s="125">
        <v>0</v>
      </c>
      <c r="T272" s="126">
        <f>S272*H272</f>
        <v>0</v>
      </c>
      <c r="U272" s="57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R272" s="127" t="s">
        <v>138</v>
      </c>
      <c r="AS272" s="25"/>
      <c r="AT272" s="127" t="s">
        <v>133</v>
      </c>
      <c r="AU272" s="127" t="s">
        <v>70</v>
      </c>
      <c r="AV272" s="25"/>
      <c r="AW272" s="25"/>
      <c r="AX272" s="25"/>
      <c r="AY272" s="83" t="s">
        <v>130</v>
      </c>
      <c r="AZ272" s="25"/>
      <c r="BA272" s="25"/>
      <c r="BB272" s="25"/>
      <c r="BC272" s="25"/>
      <c r="BD272" s="25"/>
      <c r="BE272" s="128">
        <f>IF(N272="základní",J272,0)</f>
        <v>0</v>
      </c>
      <c r="BF272" s="128">
        <f>IF(N272="snížená",J272,0)</f>
        <v>0</v>
      </c>
      <c r="BG272" s="128">
        <f>IF(N272="zákl. přenesená",J272,0)</f>
        <v>0</v>
      </c>
      <c r="BH272" s="128">
        <f>IF(N272="sníž. přenesená",J272,0)</f>
        <v>0</v>
      </c>
      <c r="BI272" s="128">
        <f>IF(N272="nulová",J272,0)</f>
        <v>0</v>
      </c>
      <c r="BJ272" s="83" t="s">
        <v>68</v>
      </c>
      <c r="BK272" s="128">
        <f>ROUND(I272*H272,2)</f>
        <v>0</v>
      </c>
      <c r="BL272" s="83" t="s">
        <v>138</v>
      </c>
      <c r="BM272" s="127" t="s">
        <v>961</v>
      </c>
      <c r="BN272" s="26"/>
    </row>
    <row r="273" spans="1:66" ht="25.95" customHeight="1">
      <c r="A273" s="27"/>
      <c r="B273" s="21"/>
      <c r="C273" s="39"/>
      <c r="D273" s="129" t="s">
        <v>142</v>
      </c>
      <c r="E273" s="171"/>
      <c r="F273" s="167" t="s">
        <v>962</v>
      </c>
      <c r="G273" s="39"/>
      <c r="H273" s="168">
        <v>10.5</v>
      </c>
      <c r="I273" s="39"/>
      <c r="J273" s="39"/>
      <c r="K273" s="64"/>
      <c r="L273" s="56"/>
      <c r="M273" s="57"/>
      <c r="N273" s="25"/>
      <c r="O273" s="25"/>
      <c r="P273" s="25"/>
      <c r="Q273" s="25"/>
      <c r="R273" s="25"/>
      <c r="S273" s="25"/>
      <c r="T273" s="58"/>
      <c r="U273" s="57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25"/>
      <c r="AS273" s="25"/>
      <c r="AT273" s="83" t="s">
        <v>142</v>
      </c>
      <c r="AU273" s="83" t="s">
        <v>70</v>
      </c>
      <c r="AV273" s="52" t="s">
        <v>70</v>
      </c>
      <c r="AW273" s="52" t="s">
        <v>34</v>
      </c>
      <c r="AX273" s="52" t="s">
        <v>60</v>
      </c>
      <c r="AY273" s="83" t="s">
        <v>130</v>
      </c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6"/>
    </row>
    <row r="274" spans="1:66" ht="25.95" customHeight="1">
      <c r="A274" s="27"/>
      <c r="B274" s="21"/>
      <c r="C274" s="25"/>
      <c r="D274" s="157" t="s">
        <v>142</v>
      </c>
      <c r="E274" s="158"/>
      <c r="F274" s="159" t="s">
        <v>963</v>
      </c>
      <c r="G274" s="25"/>
      <c r="H274" s="160">
        <v>6.25</v>
      </c>
      <c r="I274" s="25"/>
      <c r="J274" s="25"/>
      <c r="K274" s="31"/>
      <c r="L274" s="56"/>
      <c r="M274" s="57"/>
      <c r="N274" s="25"/>
      <c r="O274" s="25"/>
      <c r="P274" s="25"/>
      <c r="Q274" s="25"/>
      <c r="R274" s="25"/>
      <c r="S274" s="25"/>
      <c r="T274" s="58"/>
      <c r="U274" s="57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R274" s="25"/>
      <c r="AS274" s="25"/>
      <c r="AT274" s="83" t="s">
        <v>142</v>
      </c>
      <c r="AU274" s="83" t="s">
        <v>70</v>
      </c>
      <c r="AV274" s="52" t="s">
        <v>70</v>
      </c>
      <c r="AW274" s="52" t="s">
        <v>34</v>
      </c>
      <c r="AX274" s="52" t="s">
        <v>60</v>
      </c>
      <c r="AY274" s="83" t="s">
        <v>130</v>
      </c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6"/>
    </row>
    <row r="275" spans="1:66" ht="25.95" customHeight="1">
      <c r="A275" s="27"/>
      <c r="B275" s="21"/>
      <c r="C275" s="38"/>
      <c r="D275" s="131" t="s">
        <v>142</v>
      </c>
      <c r="E275" s="132"/>
      <c r="F275" s="133" t="s">
        <v>956</v>
      </c>
      <c r="G275" s="38"/>
      <c r="H275" s="134">
        <v>16.75</v>
      </c>
      <c r="I275" s="38"/>
      <c r="J275" s="38"/>
      <c r="K275" s="59"/>
      <c r="L275" s="56"/>
      <c r="M275" s="57"/>
      <c r="N275" s="25"/>
      <c r="O275" s="25"/>
      <c r="P275" s="25"/>
      <c r="Q275" s="25"/>
      <c r="R275" s="25"/>
      <c r="S275" s="25"/>
      <c r="T275" s="58"/>
      <c r="U275" s="57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25"/>
      <c r="AS275" s="25"/>
      <c r="AT275" s="83" t="s">
        <v>142</v>
      </c>
      <c r="AU275" s="83" t="s">
        <v>70</v>
      </c>
      <c r="AV275" s="52" t="s">
        <v>154</v>
      </c>
      <c r="AW275" s="52" t="s">
        <v>34</v>
      </c>
      <c r="AX275" s="52" t="s">
        <v>68</v>
      </c>
      <c r="AY275" s="83" t="s">
        <v>130</v>
      </c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6"/>
    </row>
    <row r="276" spans="1:66" ht="25.95" customHeight="1">
      <c r="A276" s="27"/>
      <c r="B276" s="56"/>
      <c r="C276" s="116" t="s">
        <v>964</v>
      </c>
      <c r="D276" s="116" t="s">
        <v>133</v>
      </c>
      <c r="E276" s="117" t="s">
        <v>965</v>
      </c>
      <c r="F276" s="117" t="s">
        <v>966</v>
      </c>
      <c r="G276" s="118" t="s">
        <v>388</v>
      </c>
      <c r="H276" s="119">
        <v>0.75</v>
      </c>
      <c r="I276" s="120"/>
      <c r="J276" s="121">
        <f>ROUND(I276*H276,2)</f>
        <v>0</v>
      </c>
      <c r="K276" s="122" t="s">
        <v>137</v>
      </c>
      <c r="L276" s="56"/>
      <c r="M276" s="123"/>
      <c r="N276" s="124" t="s">
        <v>44</v>
      </c>
      <c r="O276" s="25"/>
      <c r="P276" s="125">
        <f>O276*H276</f>
        <v>0</v>
      </c>
      <c r="Q276" s="125">
        <v>0</v>
      </c>
      <c r="R276" s="125">
        <f>Q276*H276</f>
        <v>0</v>
      </c>
      <c r="S276" s="125">
        <v>0</v>
      </c>
      <c r="T276" s="126">
        <f>S276*H276</f>
        <v>0</v>
      </c>
      <c r="U276" s="57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R276" s="127" t="s">
        <v>172</v>
      </c>
      <c r="AS276" s="25"/>
      <c r="AT276" s="127" t="s">
        <v>133</v>
      </c>
      <c r="AU276" s="127" t="s">
        <v>70</v>
      </c>
      <c r="AV276" s="25"/>
      <c r="AW276" s="25"/>
      <c r="AX276" s="25"/>
      <c r="AY276" s="83" t="s">
        <v>130</v>
      </c>
      <c r="AZ276" s="25"/>
      <c r="BA276" s="25"/>
      <c r="BB276" s="25"/>
      <c r="BC276" s="25"/>
      <c r="BD276" s="25"/>
      <c r="BE276" s="128">
        <f>IF(N276="základní",J276,0)</f>
        <v>0</v>
      </c>
      <c r="BF276" s="128">
        <f>IF(N276="snížená",J276,0)</f>
        <v>0</v>
      </c>
      <c r="BG276" s="128">
        <f>IF(N276="zákl. přenesená",J276,0)</f>
        <v>0</v>
      </c>
      <c r="BH276" s="128">
        <f>IF(N276="sníž. přenesená",J276,0)</f>
        <v>0</v>
      </c>
      <c r="BI276" s="128">
        <f>IF(N276="nulová",J276,0)</f>
        <v>0</v>
      </c>
      <c r="BJ276" s="83" t="s">
        <v>68</v>
      </c>
      <c r="BK276" s="128">
        <f>ROUND(I276*H276,2)</f>
        <v>0</v>
      </c>
      <c r="BL276" s="83" t="s">
        <v>172</v>
      </c>
      <c r="BM276" s="127" t="s">
        <v>967</v>
      </c>
      <c r="BN276" s="26"/>
    </row>
    <row r="277" spans="1:66" ht="25.95" customHeight="1">
      <c r="A277" s="27"/>
      <c r="B277" s="21"/>
      <c r="C277" s="97"/>
      <c r="D277" s="150" t="s">
        <v>59</v>
      </c>
      <c r="E277" s="99" t="s">
        <v>437</v>
      </c>
      <c r="F277" s="99" t="s">
        <v>438</v>
      </c>
      <c r="G277" s="97"/>
      <c r="H277" s="97"/>
      <c r="I277" s="97"/>
      <c r="J277" s="172">
        <f>BK277</f>
        <v>0</v>
      </c>
      <c r="K277" s="149"/>
      <c r="L277" s="56"/>
      <c r="M277" s="57"/>
      <c r="N277" s="25"/>
      <c r="O277" s="25"/>
      <c r="P277" s="109">
        <f>SUM(P278:P279)</f>
        <v>0</v>
      </c>
      <c r="Q277" s="25"/>
      <c r="R277" s="109">
        <f>SUM(R278:R279)</f>
        <v>0</v>
      </c>
      <c r="S277" s="25"/>
      <c r="T277" s="110">
        <f>SUM(T278:T279)</f>
        <v>0</v>
      </c>
      <c r="U277" s="57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83" t="s">
        <v>154</v>
      </c>
      <c r="AS277" s="25"/>
      <c r="AT277" s="111" t="s">
        <v>59</v>
      </c>
      <c r="AU277" s="111" t="s">
        <v>60</v>
      </c>
      <c r="AV277" s="25"/>
      <c r="AW277" s="25"/>
      <c r="AX277" s="25"/>
      <c r="AY277" s="83" t="s">
        <v>130</v>
      </c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112">
        <f>SUM(BK278:BK279)</f>
        <v>0</v>
      </c>
      <c r="BL277" s="25"/>
      <c r="BM277" s="25"/>
      <c r="BN277" s="26"/>
    </row>
    <row r="278" spans="1:66" ht="25.95" customHeight="1">
      <c r="A278" s="27"/>
      <c r="B278" s="56"/>
      <c r="C278" s="116" t="s">
        <v>968</v>
      </c>
      <c r="D278" s="116" t="s">
        <v>133</v>
      </c>
      <c r="E278" s="117" t="s">
        <v>440</v>
      </c>
      <c r="F278" s="117" t="s">
        <v>969</v>
      </c>
      <c r="G278" s="118" t="s">
        <v>359</v>
      </c>
      <c r="H278" s="119">
        <v>4</v>
      </c>
      <c r="I278" s="120"/>
      <c r="J278" s="121">
        <f>ROUND(I278*H278,2)</f>
        <v>0</v>
      </c>
      <c r="K278" s="122" t="s">
        <v>137</v>
      </c>
      <c r="L278" s="56"/>
      <c r="M278" s="123"/>
      <c r="N278" s="124" t="s">
        <v>44</v>
      </c>
      <c r="O278" s="25"/>
      <c r="P278" s="125">
        <f>O278*H278</f>
        <v>0</v>
      </c>
      <c r="Q278" s="125">
        <v>0</v>
      </c>
      <c r="R278" s="125">
        <f>Q278*H278</f>
        <v>0</v>
      </c>
      <c r="S278" s="125">
        <v>0</v>
      </c>
      <c r="T278" s="126">
        <f>S278*H278</f>
        <v>0</v>
      </c>
      <c r="U278" s="57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R278" s="127" t="s">
        <v>376</v>
      </c>
      <c r="AS278" s="25"/>
      <c r="AT278" s="127" t="s">
        <v>133</v>
      </c>
      <c r="AU278" s="127" t="s">
        <v>68</v>
      </c>
      <c r="AV278" s="25"/>
      <c r="AW278" s="25"/>
      <c r="AX278" s="25"/>
      <c r="AY278" s="83" t="s">
        <v>130</v>
      </c>
      <c r="AZ278" s="25"/>
      <c r="BA278" s="25"/>
      <c r="BB278" s="25"/>
      <c r="BC278" s="25"/>
      <c r="BD278" s="25"/>
      <c r="BE278" s="128">
        <f>IF(N278="základní",J278,0)</f>
        <v>0</v>
      </c>
      <c r="BF278" s="128">
        <f>IF(N278="snížená",J278,0)</f>
        <v>0</v>
      </c>
      <c r="BG278" s="128">
        <f>IF(N278="zákl. přenesená",J278,0)</f>
        <v>0</v>
      </c>
      <c r="BH278" s="128">
        <f>IF(N278="sníž. přenesená",J278,0)</f>
        <v>0</v>
      </c>
      <c r="BI278" s="128">
        <f>IF(N278="nulová",J278,0)</f>
        <v>0</v>
      </c>
      <c r="BJ278" s="83" t="s">
        <v>68</v>
      </c>
      <c r="BK278" s="128">
        <f>ROUND(I278*H278,2)</f>
        <v>0</v>
      </c>
      <c r="BL278" s="83" t="s">
        <v>376</v>
      </c>
      <c r="BM278" s="127" t="s">
        <v>970</v>
      </c>
      <c r="BN278" s="26"/>
    </row>
    <row r="279" spans="1:66" ht="25.95" customHeight="1">
      <c r="A279" s="27"/>
      <c r="B279" s="56"/>
      <c r="C279" s="116" t="s">
        <v>971</v>
      </c>
      <c r="D279" s="116" t="s">
        <v>133</v>
      </c>
      <c r="E279" s="117" t="s">
        <v>444</v>
      </c>
      <c r="F279" s="117" t="s">
        <v>972</v>
      </c>
      <c r="G279" s="118" t="s">
        <v>359</v>
      </c>
      <c r="H279" s="119">
        <v>72</v>
      </c>
      <c r="I279" s="120"/>
      <c r="J279" s="121">
        <f>ROUND(I279*H279,2)</f>
        <v>0</v>
      </c>
      <c r="K279" s="122" t="s">
        <v>137</v>
      </c>
      <c r="L279" s="56"/>
      <c r="M279" s="123"/>
      <c r="N279" s="124" t="s">
        <v>44</v>
      </c>
      <c r="O279" s="25"/>
      <c r="P279" s="125">
        <f>O279*H279</f>
        <v>0</v>
      </c>
      <c r="Q279" s="125">
        <v>0</v>
      </c>
      <c r="R279" s="125">
        <f>Q279*H279</f>
        <v>0</v>
      </c>
      <c r="S279" s="125">
        <v>0</v>
      </c>
      <c r="T279" s="126">
        <f>S279*H279</f>
        <v>0</v>
      </c>
      <c r="U279" s="57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127" t="s">
        <v>376</v>
      </c>
      <c r="AS279" s="25"/>
      <c r="AT279" s="127" t="s">
        <v>133</v>
      </c>
      <c r="AU279" s="127" t="s">
        <v>68</v>
      </c>
      <c r="AV279" s="25"/>
      <c r="AW279" s="25"/>
      <c r="AX279" s="25"/>
      <c r="AY279" s="83" t="s">
        <v>130</v>
      </c>
      <c r="AZ279" s="25"/>
      <c r="BA279" s="25"/>
      <c r="BB279" s="25"/>
      <c r="BC279" s="25"/>
      <c r="BD279" s="25"/>
      <c r="BE279" s="128">
        <f>IF(N279="základní",J279,0)</f>
        <v>0</v>
      </c>
      <c r="BF279" s="128">
        <f>IF(N279="snížená",J279,0)</f>
        <v>0</v>
      </c>
      <c r="BG279" s="128">
        <f>IF(N279="zákl. přenesená",J279,0)</f>
        <v>0</v>
      </c>
      <c r="BH279" s="128">
        <f>IF(N279="sníž. přenesená",J279,0)</f>
        <v>0</v>
      </c>
      <c r="BI279" s="128">
        <f>IF(N279="nulová",J279,0)</f>
        <v>0</v>
      </c>
      <c r="BJ279" s="83" t="s">
        <v>68</v>
      </c>
      <c r="BK279" s="128">
        <f>ROUND(I279*H279,2)</f>
        <v>0</v>
      </c>
      <c r="BL279" s="83" t="s">
        <v>376</v>
      </c>
      <c r="BM279" s="127" t="s">
        <v>973</v>
      </c>
      <c r="BN279" s="26"/>
    </row>
    <row r="280" spans="1:66" ht="25.95" customHeight="1">
      <c r="A280" s="27"/>
      <c r="B280" s="21"/>
      <c r="C280" s="39"/>
      <c r="D280" s="154" t="s">
        <v>59</v>
      </c>
      <c r="E280" s="155" t="s">
        <v>447</v>
      </c>
      <c r="F280" s="155" t="s">
        <v>448</v>
      </c>
      <c r="G280" s="39"/>
      <c r="H280" s="39"/>
      <c r="I280" s="39"/>
      <c r="J280" s="156">
        <f>BK280</f>
        <v>0</v>
      </c>
      <c r="K280" s="64"/>
      <c r="L280" s="56"/>
      <c r="M280" s="57"/>
      <c r="N280" s="25"/>
      <c r="O280" s="25"/>
      <c r="P280" s="109">
        <f>P281+P283+P285</f>
        <v>0</v>
      </c>
      <c r="Q280" s="25"/>
      <c r="R280" s="109">
        <f>R281+R283+R285</f>
        <v>0</v>
      </c>
      <c r="S280" s="25"/>
      <c r="T280" s="110">
        <f>T281+T283+T285</f>
        <v>0</v>
      </c>
      <c r="U280" s="57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R280" s="83" t="s">
        <v>158</v>
      </c>
      <c r="AS280" s="25"/>
      <c r="AT280" s="111" t="s">
        <v>59</v>
      </c>
      <c r="AU280" s="111" t="s">
        <v>60</v>
      </c>
      <c r="AV280" s="25"/>
      <c r="AW280" s="25"/>
      <c r="AX280" s="25"/>
      <c r="AY280" s="83" t="s">
        <v>130</v>
      </c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112">
        <f>BK281+BK283+BK285</f>
        <v>0</v>
      </c>
      <c r="BL280" s="25"/>
      <c r="BM280" s="25"/>
      <c r="BN280" s="26"/>
    </row>
    <row r="281" spans="1:66" ht="25.95" customHeight="1">
      <c r="A281" s="27"/>
      <c r="B281" s="21"/>
      <c r="C281" s="38"/>
      <c r="D281" s="113" t="s">
        <v>59</v>
      </c>
      <c r="E281" s="114" t="s">
        <v>449</v>
      </c>
      <c r="F281" s="114" t="s">
        <v>450</v>
      </c>
      <c r="G281" s="38"/>
      <c r="H281" s="38"/>
      <c r="I281" s="38"/>
      <c r="J281" s="115">
        <f>BK281</f>
        <v>0</v>
      </c>
      <c r="K281" s="59"/>
      <c r="L281" s="56"/>
      <c r="M281" s="57"/>
      <c r="N281" s="25"/>
      <c r="O281" s="25"/>
      <c r="P281" s="109">
        <f>P282</f>
        <v>0</v>
      </c>
      <c r="Q281" s="25"/>
      <c r="R281" s="109">
        <f>R282</f>
        <v>0</v>
      </c>
      <c r="S281" s="25"/>
      <c r="T281" s="110">
        <f>T282</f>
        <v>0</v>
      </c>
      <c r="U281" s="57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R281" s="83" t="s">
        <v>158</v>
      </c>
      <c r="AS281" s="25"/>
      <c r="AT281" s="111" t="s">
        <v>59</v>
      </c>
      <c r="AU281" s="111" t="s">
        <v>68</v>
      </c>
      <c r="AV281" s="25"/>
      <c r="AW281" s="25"/>
      <c r="AX281" s="25"/>
      <c r="AY281" s="83" t="s">
        <v>130</v>
      </c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112">
        <f>BK282</f>
        <v>0</v>
      </c>
      <c r="BL281" s="25"/>
      <c r="BM281" s="25"/>
      <c r="BN281" s="26"/>
    </row>
    <row r="282" spans="1:66" ht="25.95" customHeight="1">
      <c r="A282" s="27"/>
      <c r="B282" s="56"/>
      <c r="C282" s="116" t="s">
        <v>974</v>
      </c>
      <c r="D282" s="116" t="s">
        <v>133</v>
      </c>
      <c r="E282" s="117" t="s">
        <v>457</v>
      </c>
      <c r="F282" s="117" t="s">
        <v>458</v>
      </c>
      <c r="G282" s="118" t="s">
        <v>234</v>
      </c>
      <c r="H282" s="119">
        <v>1</v>
      </c>
      <c r="I282" s="120"/>
      <c r="J282" s="121">
        <f>ROUND(I282*H282,2)</f>
        <v>0</v>
      </c>
      <c r="K282" s="117" t="s">
        <v>137</v>
      </c>
      <c r="L282" s="162"/>
      <c r="M282" s="123"/>
      <c r="N282" s="124" t="s">
        <v>44</v>
      </c>
      <c r="O282" s="25"/>
      <c r="P282" s="125">
        <f>O282*H282</f>
        <v>0</v>
      </c>
      <c r="Q282" s="125">
        <v>0</v>
      </c>
      <c r="R282" s="125">
        <f>Q282*H282</f>
        <v>0</v>
      </c>
      <c r="S282" s="125">
        <v>0</v>
      </c>
      <c r="T282" s="126">
        <f>S282*H282</f>
        <v>0</v>
      </c>
      <c r="U282" s="57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R282" s="127" t="s">
        <v>454</v>
      </c>
      <c r="AS282" s="25"/>
      <c r="AT282" s="127" t="s">
        <v>133</v>
      </c>
      <c r="AU282" s="127" t="s">
        <v>70</v>
      </c>
      <c r="AV282" s="25"/>
      <c r="AW282" s="25"/>
      <c r="AX282" s="25"/>
      <c r="AY282" s="83" t="s">
        <v>130</v>
      </c>
      <c r="AZ282" s="25"/>
      <c r="BA282" s="25"/>
      <c r="BB282" s="25"/>
      <c r="BC282" s="25"/>
      <c r="BD282" s="25"/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83" t="s">
        <v>68</v>
      </c>
      <c r="BK282" s="128">
        <f>ROUND(I282*H282,2)</f>
        <v>0</v>
      </c>
      <c r="BL282" s="83" t="s">
        <v>454</v>
      </c>
      <c r="BM282" s="127" t="s">
        <v>975</v>
      </c>
      <c r="BN282" s="26"/>
    </row>
    <row r="283" spans="1:66" ht="25.95" customHeight="1">
      <c r="A283" s="27"/>
      <c r="B283" s="21"/>
      <c r="C283" s="97"/>
      <c r="D283" s="150" t="s">
        <v>59</v>
      </c>
      <c r="E283" s="96" t="s">
        <v>976</v>
      </c>
      <c r="F283" s="96" t="s">
        <v>977</v>
      </c>
      <c r="G283" s="97"/>
      <c r="H283" s="97"/>
      <c r="I283" s="97"/>
      <c r="J283" s="151">
        <f>BK283</f>
        <v>0</v>
      </c>
      <c r="K283" s="149"/>
      <c r="L283" s="56"/>
      <c r="M283" s="57"/>
      <c r="N283" s="25"/>
      <c r="O283" s="25"/>
      <c r="P283" s="109">
        <f>P284</f>
        <v>0</v>
      </c>
      <c r="Q283" s="25"/>
      <c r="R283" s="109">
        <f>R284</f>
        <v>0</v>
      </c>
      <c r="S283" s="25"/>
      <c r="T283" s="110">
        <f>T284</f>
        <v>0</v>
      </c>
      <c r="U283" s="57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R283" s="83" t="s">
        <v>158</v>
      </c>
      <c r="AS283" s="25"/>
      <c r="AT283" s="111" t="s">
        <v>59</v>
      </c>
      <c r="AU283" s="111" t="s">
        <v>68</v>
      </c>
      <c r="AV283" s="25"/>
      <c r="AW283" s="25"/>
      <c r="AX283" s="25"/>
      <c r="AY283" s="83" t="s">
        <v>130</v>
      </c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112">
        <f>BK284</f>
        <v>0</v>
      </c>
      <c r="BL283" s="25"/>
      <c r="BM283" s="25"/>
      <c r="BN283" s="26"/>
    </row>
    <row r="284" spans="1:66" ht="25.95" customHeight="1">
      <c r="A284" s="27"/>
      <c r="B284" s="56"/>
      <c r="C284" s="116" t="s">
        <v>978</v>
      </c>
      <c r="D284" s="116" t="s">
        <v>133</v>
      </c>
      <c r="E284" s="117" t="s">
        <v>979</v>
      </c>
      <c r="F284" s="117" t="s">
        <v>980</v>
      </c>
      <c r="G284" s="118" t="s">
        <v>234</v>
      </c>
      <c r="H284" s="119">
        <v>1</v>
      </c>
      <c r="I284" s="120"/>
      <c r="J284" s="121">
        <f>ROUND(I284*H284,2)</f>
        <v>0</v>
      </c>
      <c r="K284" s="122" t="s">
        <v>137</v>
      </c>
      <c r="L284" s="56"/>
      <c r="M284" s="123"/>
      <c r="N284" s="124" t="s">
        <v>44</v>
      </c>
      <c r="O284" s="25"/>
      <c r="P284" s="125">
        <f>O284*H284</f>
        <v>0</v>
      </c>
      <c r="Q284" s="125">
        <v>0</v>
      </c>
      <c r="R284" s="125">
        <f>Q284*H284</f>
        <v>0</v>
      </c>
      <c r="S284" s="125">
        <v>0</v>
      </c>
      <c r="T284" s="126">
        <f>S284*H284</f>
        <v>0</v>
      </c>
      <c r="U284" s="57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R284" s="127" t="s">
        <v>454</v>
      </c>
      <c r="AS284" s="25"/>
      <c r="AT284" s="127" t="s">
        <v>133</v>
      </c>
      <c r="AU284" s="127" t="s">
        <v>70</v>
      </c>
      <c r="AV284" s="25"/>
      <c r="AW284" s="25"/>
      <c r="AX284" s="25"/>
      <c r="AY284" s="83" t="s">
        <v>130</v>
      </c>
      <c r="AZ284" s="25"/>
      <c r="BA284" s="25"/>
      <c r="BB284" s="25"/>
      <c r="BC284" s="25"/>
      <c r="BD284" s="25"/>
      <c r="BE284" s="128">
        <f>IF(N284="základní",J284,0)</f>
        <v>0</v>
      </c>
      <c r="BF284" s="128">
        <f>IF(N284="snížená",J284,0)</f>
        <v>0</v>
      </c>
      <c r="BG284" s="128">
        <f>IF(N284="zákl. přenesená",J284,0)</f>
        <v>0</v>
      </c>
      <c r="BH284" s="128">
        <f>IF(N284="sníž. přenesená",J284,0)</f>
        <v>0</v>
      </c>
      <c r="BI284" s="128">
        <f>IF(N284="nulová",J284,0)</f>
        <v>0</v>
      </c>
      <c r="BJ284" s="83" t="s">
        <v>68</v>
      </c>
      <c r="BK284" s="128">
        <f>ROUND(I284*H284,2)</f>
        <v>0</v>
      </c>
      <c r="BL284" s="83" t="s">
        <v>454</v>
      </c>
      <c r="BM284" s="127" t="s">
        <v>981</v>
      </c>
      <c r="BN284" s="26"/>
    </row>
    <row r="285" spans="1:66" ht="25.95" customHeight="1">
      <c r="A285" s="27"/>
      <c r="B285" s="21"/>
      <c r="C285" s="97"/>
      <c r="D285" s="150" t="s">
        <v>59</v>
      </c>
      <c r="E285" s="96" t="s">
        <v>460</v>
      </c>
      <c r="F285" s="96" t="s">
        <v>461</v>
      </c>
      <c r="G285" s="97"/>
      <c r="H285" s="97"/>
      <c r="I285" s="97"/>
      <c r="J285" s="151">
        <f>BK285</f>
        <v>0</v>
      </c>
      <c r="K285" s="149"/>
      <c r="L285" s="56"/>
      <c r="M285" s="57"/>
      <c r="N285" s="25"/>
      <c r="O285" s="25"/>
      <c r="P285" s="109">
        <f>P286</f>
        <v>0</v>
      </c>
      <c r="Q285" s="25"/>
      <c r="R285" s="109">
        <f>R286</f>
        <v>0</v>
      </c>
      <c r="S285" s="25"/>
      <c r="T285" s="110">
        <f>T286</f>
        <v>0</v>
      </c>
      <c r="U285" s="57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R285" s="83" t="s">
        <v>158</v>
      </c>
      <c r="AS285" s="25"/>
      <c r="AT285" s="111" t="s">
        <v>59</v>
      </c>
      <c r="AU285" s="111" t="s">
        <v>68</v>
      </c>
      <c r="AV285" s="25"/>
      <c r="AW285" s="25"/>
      <c r="AX285" s="25"/>
      <c r="AY285" s="83" t="s">
        <v>130</v>
      </c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112">
        <f>BK286</f>
        <v>0</v>
      </c>
      <c r="BL285" s="25"/>
      <c r="BM285" s="25"/>
      <c r="BN285" s="26"/>
    </row>
    <row r="286" spans="1:66" ht="25.95" customHeight="1">
      <c r="A286" s="27"/>
      <c r="B286" s="56"/>
      <c r="C286" s="116" t="s">
        <v>982</v>
      </c>
      <c r="D286" s="116" t="s">
        <v>133</v>
      </c>
      <c r="E286" s="117" t="s">
        <v>463</v>
      </c>
      <c r="F286" s="117" t="s">
        <v>464</v>
      </c>
      <c r="G286" s="118" t="s">
        <v>234</v>
      </c>
      <c r="H286" s="119">
        <v>1</v>
      </c>
      <c r="I286" s="120"/>
      <c r="J286" s="121">
        <f>ROUND(I286*H286,2)</f>
        <v>0</v>
      </c>
      <c r="K286" s="117" t="s">
        <v>137</v>
      </c>
      <c r="L286" s="162"/>
      <c r="M286" s="163"/>
      <c r="N286" s="164" t="s">
        <v>44</v>
      </c>
      <c r="O286" s="38"/>
      <c r="P286" s="165">
        <f>O286*H286</f>
        <v>0</v>
      </c>
      <c r="Q286" s="165">
        <v>0</v>
      </c>
      <c r="R286" s="165">
        <f>Q286*H286</f>
        <v>0</v>
      </c>
      <c r="S286" s="165">
        <v>0</v>
      </c>
      <c r="T286" s="166">
        <f>S286*H286</f>
        <v>0</v>
      </c>
      <c r="U286" s="57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R286" s="127" t="s">
        <v>454</v>
      </c>
      <c r="AS286" s="25"/>
      <c r="AT286" s="127" t="s">
        <v>133</v>
      </c>
      <c r="AU286" s="127" t="s">
        <v>70</v>
      </c>
      <c r="AV286" s="25"/>
      <c r="AW286" s="25"/>
      <c r="AX286" s="25"/>
      <c r="AY286" s="83" t="s">
        <v>130</v>
      </c>
      <c r="AZ286" s="25"/>
      <c r="BA286" s="25"/>
      <c r="BB286" s="25"/>
      <c r="BC286" s="25"/>
      <c r="BD286" s="25"/>
      <c r="BE286" s="128">
        <f>IF(N286="základní",J286,0)</f>
        <v>0</v>
      </c>
      <c r="BF286" s="128">
        <f>IF(N286="snížená",J286,0)</f>
        <v>0</v>
      </c>
      <c r="BG286" s="128">
        <f>IF(N286="zákl. přenesená",J286,0)</f>
        <v>0</v>
      </c>
      <c r="BH286" s="128">
        <f>IF(N286="sníž. přenesená",J286,0)</f>
        <v>0</v>
      </c>
      <c r="BI286" s="128">
        <f>IF(N286="nulová",J286,0)</f>
        <v>0</v>
      </c>
      <c r="BJ286" s="83" t="s">
        <v>68</v>
      </c>
      <c r="BK286" s="128">
        <f>ROUND(I286*H286,2)</f>
        <v>0</v>
      </c>
      <c r="BL286" s="83" t="s">
        <v>454</v>
      </c>
      <c r="BM286" s="127" t="s">
        <v>983</v>
      </c>
      <c r="BN286" s="26"/>
    </row>
    <row r="287" spans="1:66" ht="25.95" customHeight="1">
      <c r="A287" s="78"/>
      <c r="B287" s="49"/>
      <c r="C287" s="89"/>
      <c r="D287" s="89"/>
      <c r="E287" s="89"/>
      <c r="F287" s="89"/>
      <c r="G287" s="89"/>
      <c r="H287" s="89"/>
      <c r="I287" s="89"/>
      <c r="J287" s="89"/>
      <c r="K287" s="90"/>
      <c r="L287" s="49"/>
      <c r="M287" s="89"/>
      <c r="N287" s="89"/>
      <c r="O287" s="89"/>
      <c r="P287" s="89"/>
      <c r="Q287" s="89"/>
      <c r="R287" s="89"/>
      <c r="S287" s="89"/>
      <c r="T287" s="89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80"/>
    </row>
  </sheetData>
  <mergeCells count="9">
    <mergeCell ref="E48:H48"/>
    <mergeCell ref="E50:H50"/>
    <mergeCell ref="E89:H89"/>
    <mergeCell ref="E91:H91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99"/>
  <sheetViews>
    <sheetView showGridLines="0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0.5625" style="0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76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984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42" t="s">
        <v>19</v>
      </c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ROUND(J92,2)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ROUND((SUM(BE92:BE198)),2)</f>
        <v>0</v>
      </c>
      <c r="G33" s="25"/>
      <c r="H33" s="25"/>
      <c r="I33" s="85">
        <v>0.21</v>
      </c>
      <c r="J33" s="84">
        <f>ROUND(((SUM(BE92:BE198))*I33),2)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ROUND((SUM(BF92:BF198)),2)</f>
        <v>0</v>
      </c>
      <c r="G34" s="25"/>
      <c r="H34" s="25"/>
      <c r="I34" s="85">
        <v>0.15</v>
      </c>
      <c r="J34" s="84">
        <f>ROUND(((SUM(BF92:BF198))*I34),2)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ROUND((SUM(BG92:BG198)),2)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ROUND((SUM(BH92:BH198)),2)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ROUND((SUM(BI92:BI198)),2)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002.1 - SO02 Předávací stanice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J92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108</v>
      </c>
      <c r="E60" s="38"/>
      <c r="F60" s="38"/>
      <c r="G60" s="38"/>
      <c r="H60" s="38"/>
      <c r="I60" s="38"/>
      <c r="J60" s="95">
        <f>J93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109</v>
      </c>
      <c r="E61" s="97"/>
      <c r="F61" s="97"/>
      <c r="G61" s="97"/>
      <c r="H61" s="97"/>
      <c r="I61" s="97"/>
      <c r="J61" s="98">
        <f>J94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467</v>
      </c>
      <c r="E62" s="97"/>
      <c r="F62" s="97"/>
      <c r="G62" s="97"/>
      <c r="H62" s="97"/>
      <c r="I62" s="97"/>
      <c r="J62" s="98">
        <f>J119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9.95" customHeight="1">
      <c r="A63" s="27"/>
      <c r="B63" s="21"/>
      <c r="C63" s="25"/>
      <c r="D63" s="96" t="s">
        <v>469</v>
      </c>
      <c r="E63" s="97"/>
      <c r="F63" s="97"/>
      <c r="G63" s="97"/>
      <c r="H63" s="97"/>
      <c r="I63" s="97"/>
      <c r="J63" s="98">
        <f>J132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9.95" customHeight="1">
      <c r="A64" s="27"/>
      <c r="B64" s="21"/>
      <c r="C64" s="25"/>
      <c r="D64" s="96" t="s">
        <v>470</v>
      </c>
      <c r="E64" s="97"/>
      <c r="F64" s="97"/>
      <c r="G64" s="97"/>
      <c r="H64" s="97"/>
      <c r="I64" s="97"/>
      <c r="J64" s="98">
        <f>J139</f>
        <v>0</v>
      </c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9.95" customHeight="1">
      <c r="A65" s="27"/>
      <c r="B65" s="21"/>
      <c r="C65" s="25"/>
      <c r="D65" s="96" t="s">
        <v>471</v>
      </c>
      <c r="E65" s="97"/>
      <c r="F65" s="97"/>
      <c r="G65" s="97"/>
      <c r="H65" s="97"/>
      <c r="I65" s="97"/>
      <c r="J65" s="98">
        <f>J155</f>
        <v>0</v>
      </c>
      <c r="K65" s="31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9.95" customHeight="1">
      <c r="A66" s="27"/>
      <c r="B66" s="21"/>
      <c r="C66" s="25"/>
      <c r="D66" s="96" t="s">
        <v>985</v>
      </c>
      <c r="E66" s="97"/>
      <c r="F66" s="97"/>
      <c r="G66" s="97"/>
      <c r="H66" s="97"/>
      <c r="I66" s="97"/>
      <c r="J66" s="98">
        <f>J167</f>
        <v>0</v>
      </c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9.95" customHeight="1">
      <c r="A67" s="27"/>
      <c r="B67" s="21"/>
      <c r="C67" s="25"/>
      <c r="D67" s="96" t="s">
        <v>473</v>
      </c>
      <c r="E67" s="97"/>
      <c r="F67" s="97"/>
      <c r="G67" s="97"/>
      <c r="H67" s="97"/>
      <c r="I67" s="97"/>
      <c r="J67" s="98">
        <f>J182</f>
        <v>0</v>
      </c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24.9" customHeight="1">
      <c r="A68" s="27"/>
      <c r="B68" s="21"/>
      <c r="C68" s="25"/>
      <c r="D68" s="99" t="s">
        <v>111</v>
      </c>
      <c r="E68" s="97"/>
      <c r="F68" s="97"/>
      <c r="G68" s="97"/>
      <c r="H68" s="97"/>
      <c r="I68" s="97"/>
      <c r="J68" s="98">
        <f>J184</f>
        <v>0</v>
      </c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24.9" customHeight="1">
      <c r="A69" s="27"/>
      <c r="B69" s="21"/>
      <c r="C69" s="25"/>
      <c r="D69" s="99" t="s">
        <v>112</v>
      </c>
      <c r="E69" s="97"/>
      <c r="F69" s="97"/>
      <c r="G69" s="97"/>
      <c r="H69" s="97"/>
      <c r="I69" s="97"/>
      <c r="J69" s="98">
        <f>J192</f>
        <v>0</v>
      </c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9.95" customHeight="1">
      <c r="A70" s="27"/>
      <c r="B70" s="21"/>
      <c r="C70" s="25"/>
      <c r="D70" s="96" t="s">
        <v>113</v>
      </c>
      <c r="E70" s="97"/>
      <c r="F70" s="97"/>
      <c r="G70" s="97"/>
      <c r="H70" s="97"/>
      <c r="I70" s="97"/>
      <c r="J70" s="98">
        <f>J193</f>
        <v>0</v>
      </c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9.95" customHeight="1">
      <c r="A71" s="27"/>
      <c r="B71" s="21"/>
      <c r="C71" s="25"/>
      <c r="D71" s="96" t="s">
        <v>476</v>
      </c>
      <c r="E71" s="97"/>
      <c r="F71" s="97"/>
      <c r="G71" s="97"/>
      <c r="H71" s="97"/>
      <c r="I71" s="97"/>
      <c r="J71" s="98">
        <f>J195</f>
        <v>0</v>
      </c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19.95" customHeight="1">
      <c r="A72" s="27"/>
      <c r="B72" s="21"/>
      <c r="C72" s="25"/>
      <c r="D72" s="96" t="s">
        <v>114</v>
      </c>
      <c r="E72" s="97"/>
      <c r="F72" s="97"/>
      <c r="G72" s="97"/>
      <c r="H72" s="97"/>
      <c r="I72" s="97"/>
      <c r="J72" s="98">
        <f>J197</f>
        <v>0</v>
      </c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21.75" customHeight="1">
      <c r="A73" s="27"/>
      <c r="B73" s="21"/>
      <c r="C73" s="25"/>
      <c r="D73" s="39"/>
      <c r="E73" s="39"/>
      <c r="F73" s="39"/>
      <c r="G73" s="39"/>
      <c r="H73" s="39"/>
      <c r="I73" s="39"/>
      <c r="J73" s="39"/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7.95" customHeight="1">
      <c r="A74" s="27"/>
      <c r="B74" s="49"/>
      <c r="C74" s="22"/>
      <c r="D74" s="22"/>
      <c r="E74" s="22"/>
      <c r="F74" s="22"/>
      <c r="G74" s="22"/>
      <c r="H74" s="22"/>
      <c r="I74" s="22"/>
      <c r="J74" s="22"/>
      <c r="K74" s="50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2.75" customHeight="1">
      <c r="A75" s="2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12.75" customHeight="1">
      <c r="A76" s="2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2.75" customHeight="1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7.95" customHeight="1">
      <c r="A78" s="27"/>
      <c r="B78" s="28"/>
      <c r="C78" s="16"/>
      <c r="D78" s="16"/>
      <c r="E78" s="16"/>
      <c r="F78" s="16"/>
      <c r="G78" s="16"/>
      <c r="H78" s="16"/>
      <c r="I78" s="16"/>
      <c r="J78" s="16"/>
      <c r="K78" s="29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24.9" customHeight="1">
      <c r="A79" s="27"/>
      <c r="B79" s="21"/>
      <c r="C79" s="51" t="s">
        <v>115</v>
      </c>
      <c r="D79" s="25"/>
      <c r="E79" s="25"/>
      <c r="F79" s="25"/>
      <c r="G79" s="25"/>
      <c r="H79" s="25"/>
      <c r="I79" s="25"/>
      <c r="J79" s="25"/>
      <c r="K79" s="31"/>
      <c r="L79" s="2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7.95" customHeight="1">
      <c r="A80" s="27"/>
      <c r="B80" s="21"/>
      <c r="C80" s="25"/>
      <c r="D80" s="25"/>
      <c r="E80" s="25"/>
      <c r="F80" s="25"/>
      <c r="G80" s="25"/>
      <c r="H80" s="25"/>
      <c r="I80" s="25"/>
      <c r="J80" s="25"/>
      <c r="K80" s="31"/>
      <c r="L80" s="2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12" customHeight="1">
      <c r="A81" s="27"/>
      <c r="B81" s="21"/>
      <c r="C81" s="42" t="s">
        <v>16</v>
      </c>
      <c r="D81" s="25"/>
      <c r="E81" s="25"/>
      <c r="F81" s="25"/>
      <c r="G81" s="25"/>
      <c r="H81" s="25"/>
      <c r="I81" s="25"/>
      <c r="J81" s="25"/>
      <c r="K81" s="31"/>
      <c r="L81" s="2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16.5" customHeight="1">
      <c r="A82" s="27"/>
      <c r="B82" s="21"/>
      <c r="C82" s="25"/>
      <c r="D82" s="25"/>
      <c r="E82" s="10" t="str">
        <f>E7</f>
        <v>ČOV Sokolov - výměna teplovodních rozvodů</v>
      </c>
      <c r="F82" s="10"/>
      <c r="G82" s="10"/>
      <c r="H82" s="10"/>
      <c r="I82" s="25"/>
      <c r="J82" s="25"/>
      <c r="K82" s="31"/>
      <c r="L82" s="2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12" customHeight="1">
      <c r="A83" s="27"/>
      <c r="B83" s="21"/>
      <c r="C83" s="42" t="s">
        <v>96</v>
      </c>
      <c r="D83" s="25"/>
      <c r="E83" s="25"/>
      <c r="F83" s="25"/>
      <c r="G83" s="25"/>
      <c r="H83" s="25"/>
      <c r="I83" s="25"/>
      <c r="J83" s="25"/>
      <c r="K83" s="31"/>
      <c r="L83" s="2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16.5" customHeight="1">
      <c r="A84" s="27"/>
      <c r="B84" s="21"/>
      <c r="C84" s="25"/>
      <c r="D84" s="25"/>
      <c r="E84" s="3" t="str">
        <f>E9</f>
        <v>002.1 - SO02 Předávací stanice</v>
      </c>
      <c r="F84" s="3"/>
      <c r="G84" s="3"/>
      <c r="H84" s="3"/>
      <c r="I84" s="25"/>
      <c r="J84" s="25"/>
      <c r="K84" s="31"/>
      <c r="L84" s="2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7.95" customHeight="1">
      <c r="A85" s="27"/>
      <c r="B85" s="21"/>
      <c r="C85" s="25"/>
      <c r="D85" s="25"/>
      <c r="E85" s="25"/>
      <c r="F85" s="25"/>
      <c r="G85" s="25"/>
      <c r="H85" s="25"/>
      <c r="I85" s="25"/>
      <c r="J85" s="25"/>
      <c r="K85" s="31"/>
      <c r="L85" s="2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12" customHeight="1">
      <c r="A86" s="27"/>
      <c r="B86" s="21"/>
      <c r="C86" s="42" t="s">
        <v>22</v>
      </c>
      <c r="D86" s="25"/>
      <c r="E86" s="25"/>
      <c r="F86" s="42" t="str">
        <f>F12</f>
        <v>Sokolov</v>
      </c>
      <c r="G86" s="25"/>
      <c r="H86" s="25"/>
      <c r="I86" s="42" t="s">
        <v>24</v>
      </c>
      <c r="J86" s="42" t="str">
        <f>IF(J12="","",J12)</f>
        <v>24. 2. 2023</v>
      </c>
      <c r="K86" s="31"/>
      <c r="L86" s="2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7.95" customHeight="1">
      <c r="A87" s="27"/>
      <c r="B87" s="21"/>
      <c r="C87" s="25"/>
      <c r="D87" s="25"/>
      <c r="E87" s="25"/>
      <c r="F87" s="25"/>
      <c r="G87" s="25"/>
      <c r="H87" s="25"/>
      <c r="I87" s="25"/>
      <c r="J87" s="25"/>
      <c r="K87" s="31"/>
      <c r="L87" s="2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15.15" customHeight="1">
      <c r="A88" s="27"/>
      <c r="B88" s="21"/>
      <c r="C88" s="42" t="s">
        <v>26</v>
      </c>
      <c r="D88" s="25"/>
      <c r="E88" s="25"/>
      <c r="F88" s="42" t="str">
        <f>E15</f>
        <v>Město Sokolov, Rokycanova 1929, 35601 Sokolov</v>
      </c>
      <c r="G88" s="25"/>
      <c r="H88" s="25"/>
      <c r="I88" s="42" t="s">
        <v>32</v>
      </c>
      <c r="J88" s="37" t="str">
        <f>E21</f>
        <v xml:space="preserve"> </v>
      </c>
      <c r="K88" s="31"/>
      <c r="L88" s="21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6"/>
    </row>
    <row r="89" spans="1:66" ht="15.15" customHeight="1">
      <c r="A89" s="27"/>
      <c r="B89" s="21"/>
      <c r="C89" s="42" t="s">
        <v>30</v>
      </c>
      <c r="D89" s="25"/>
      <c r="E89" s="25"/>
      <c r="F89" s="42" t="str">
        <f>IF(E18="","",E18)</f>
        <v>Vyplň údaj</v>
      </c>
      <c r="G89" s="25"/>
      <c r="H89" s="25"/>
      <c r="I89" s="42" t="s">
        <v>35</v>
      </c>
      <c r="J89" s="37" t="str">
        <f>E24</f>
        <v>Václav Bešta</v>
      </c>
      <c r="K89" s="31"/>
      <c r="L89" s="21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10.35" customHeight="1">
      <c r="A90" s="27"/>
      <c r="B90" s="21"/>
      <c r="C90" s="38"/>
      <c r="D90" s="38"/>
      <c r="E90" s="38"/>
      <c r="F90" s="38"/>
      <c r="G90" s="38"/>
      <c r="H90" s="38"/>
      <c r="I90" s="38"/>
      <c r="J90" s="38"/>
      <c r="K90" s="59"/>
      <c r="L90" s="21"/>
      <c r="M90" s="38"/>
      <c r="N90" s="38"/>
      <c r="O90" s="38"/>
      <c r="P90" s="38"/>
      <c r="Q90" s="38"/>
      <c r="R90" s="38"/>
      <c r="S90" s="38"/>
      <c r="T90" s="38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6"/>
    </row>
    <row r="91" spans="1:66" ht="29.25" customHeight="1">
      <c r="A91" s="27"/>
      <c r="B91" s="56"/>
      <c r="C91" s="62" t="s">
        <v>116</v>
      </c>
      <c r="D91" s="63" t="s">
        <v>57</v>
      </c>
      <c r="E91" s="63" t="s">
        <v>53</v>
      </c>
      <c r="F91" s="63" t="s">
        <v>54</v>
      </c>
      <c r="G91" s="63" t="s">
        <v>117</v>
      </c>
      <c r="H91" s="63" t="s">
        <v>118</v>
      </c>
      <c r="I91" s="63" t="s">
        <v>119</v>
      </c>
      <c r="J91" s="63" t="s">
        <v>101</v>
      </c>
      <c r="K91" s="100" t="s">
        <v>120</v>
      </c>
      <c r="L91" s="56"/>
      <c r="M91" s="101"/>
      <c r="N91" s="102" t="s">
        <v>43</v>
      </c>
      <c r="O91" s="102" t="s">
        <v>121</v>
      </c>
      <c r="P91" s="102" t="s">
        <v>122</v>
      </c>
      <c r="Q91" s="102" t="s">
        <v>123</v>
      </c>
      <c r="R91" s="102" t="s">
        <v>124</v>
      </c>
      <c r="S91" s="102" t="s">
        <v>125</v>
      </c>
      <c r="T91" s="103" t="s">
        <v>126</v>
      </c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22.8" customHeight="1">
      <c r="A92" s="27"/>
      <c r="B92" s="21"/>
      <c r="C92" s="104" t="s">
        <v>127</v>
      </c>
      <c r="D92" s="39"/>
      <c r="E92" s="39"/>
      <c r="F92" s="39"/>
      <c r="G92" s="39"/>
      <c r="H92" s="39"/>
      <c r="I92" s="39"/>
      <c r="J92" s="105">
        <f>BK92</f>
        <v>0</v>
      </c>
      <c r="K92" s="64"/>
      <c r="L92" s="56"/>
      <c r="M92" s="65"/>
      <c r="N92" s="39"/>
      <c r="O92" s="39"/>
      <c r="P92" s="106">
        <f>P93+P184+P192</f>
        <v>0</v>
      </c>
      <c r="Q92" s="39"/>
      <c r="R92" s="106">
        <f>R93+R184+R192</f>
        <v>0.6377468010999999</v>
      </c>
      <c r="S92" s="39"/>
      <c r="T92" s="107">
        <f>T93+T184+T192</f>
        <v>0.31899500000000003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25"/>
      <c r="AS92" s="25"/>
      <c r="AT92" s="83" t="s">
        <v>59</v>
      </c>
      <c r="AU92" s="83" t="s">
        <v>102</v>
      </c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08">
        <f>BK93+BK184+BK192</f>
        <v>0</v>
      </c>
      <c r="BL92" s="25"/>
      <c r="BM92" s="25"/>
      <c r="BN92" s="26"/>
    </row>
    <row r="93" spans="1:66" ht="25.95" customHeight="1">
      <c r="A93" s="27"/>
      <c r="B93" s="21"/>
      <c r="C93" s="25"/>
      <c r="D93" s="83" t="s">
        <v>59</v>
      </c>
      <c r="E93" s="71" t="s">
        <v>410</v>
      </c>
      <c r="F93" s="71" t="s">
        <v>411</v>
      </c>
      <c r="G93" s="25"/>
      <c r="H93" s="25"/>
      <c r="I93" s="25"/>
      <c r="J93" s="70">
        <f>BK93</f>
        <v>0</v>
      </c>
      <c r="K93" s="31"/>
      <c r="L93" s="56"/>
      <c r="M93" s="57"/>
      <c r="N93" s="25"/>
      <c r="O93" s="25"/>
      <c r="P93" s="109">
        <f>P94+P119+P132+P139+P155+P167+P182</f>
        <v>0</v>
      </c>
      <c r="Q93" s="25"/>
      <c r="R93" s="109">
        <f>R94+R119+R132+R139+R155+R167+R182</f>
        <v>0.6377468010999999</v>
      </c>
      <c r="S93" s="25"/>
      <c r="T93" s="110">
        <f>T94+T119+T132+T139+T155+T167+T182</f>
        <v>0.31899500000000003</v>
      </c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83" t="s">
        <v>70</v>
      </c>
      <c r="AS93" s="25"/>
      <c r="AT93" s="111" t="s">
        <v>59</v>
      </c>
      <c r="AU93" s="111" t="s">
        <v>60</v>
      </c>
      <c r="AV93" s="25"/>
      <c r="AW93" s="25"/>
      <c r="AX93" s="25"/>
      <c r="AY93" s="83" t="s">
        <v>130</v>
      </c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112">
        <f>BK94+BK119+BK132+BK139+BK155+BK167+BK182</f>
        <v>0</v>
      </c>
      <c r="BL93" s="25"/>
      <c r="BM93" s="25"/>
      <c r="BN93" s="26"/>
    </row>
    <row r="94" spans="1:66" ht="25.95" customHeight="1">
      <c r="A94" s="27"/>
      <c r="B94" s="21"/>
      <c r="C94" s="38"/>
      <c r="D94" s="113" t="s">
        <v>59</v>
      </c>
      <c r="E94" s="114" t="s">
        <v>412</v>
      </c>
      <c r="F94" s="114" t="s">
        <v>413</v>
      </c>
      <c r="G94" s="38"/>
      <c r="H94" s="38"/>
      <c r="I94" s="38"/>
      <c r="J94" s="115">
        <f>BK94</f>
        <v>0</v>
      </c>
      <c r="K94" s="59"/>
      <c r="L94" s="56"/>
      <c r="M94" s="57"/>
      <c r="N94" s="25"/>
      <c r="O94" s="25"/>
      <c r="P94" s="109">
        <f>SUM(P95:P118)</f>
        <v>0</v>
      </c>
      <c r="Q94" s="25"/>
      <c r="R94" s="109">
        <f>SUM(R95:R118)</f>
        <v>0.395246502</v>
      </c>
      <c r="S94" s="25"/>
      <c r="T94" s="110">
        <f>SUM(T95:T118)</f>
        <v>0.124195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83" t="s">
        <v>70</v>
      </c>
      <c r="AS94" s="25"/>
      <c r="AT94" s="111" t="s">
        <v>59</v>
      </c>
      <c r="AU94" s="111" t="s">
        <v>68</v>
      </c>
      <c r="AV94" s="25"/>
      <c r="AW94" s="25"/>
      <c r="AX94" s="25"/>
      <c r="AY94" s="83" t="s">
        <v>130</v>
      </c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112">
        <f>SUM(BK95:BK118)</f>
        <v>0</v>
      </c>
      <c r="BL94" s="25"/>
      <c r="BM94" s="25"/>
      <c r="BN94" s="26"/>
    </row>
    <row r="95" spans="1:66" ht="25.95" customHeight="1">
      <c r="A95" s="27"/>
      <c r="B95" s="56"/>
      <c r="C95" s="116" t="s">
        <v>68</v>
      </c>
      <c r="D95" s="116" t="s">
        <v>133</v>
      </c>
      <c r="E95" s="117" t="s">
        <v>415</v>
      </c>
      <c r="F95" s="117" t="s">
        <v>416</v>
      </c>
      <c r="G95" s="118" t="s">
        <v>181</v>
      </c>
      <c r="H95" s="119">
        <v>20</v>
      </c>
      <c r="I95" s="120"/>
      <c r="J95" s="121">
        <f>ROUND(I95*H95,2)</f>
        <v>0</v>
      </c>
      <c r="K95" s="122" t="s">
        <v>137</v>
      </c>
      <c r="L95" s="56"/>
      <c r="M95" s="123"/>
      <c r="N95" s="124" t="s">
        <v>44</v>
      </c>
      <c r="O95" s="25"/>
      <c r="P95" s="125">
        <f>O95*H95</f>
        <v>0</v>
      </c>
      <c r="Q95" s="125">
        <v>0</v>
      </c>
      <c r="R95" s="125">
        <f>Q95*H95</f>
        <v>0</v>
      </c>
      <c r="S95" s="125">
        <v>0.0053</v>
      </c>
      <c r="T95" s="126">
        <f>S95*H95</f>
        <v>0.106</v>
      </c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127" t="s">
        <v>172</v>
      </c>
      <c r="AS95" s="25"/>
      <c r="AT95" s="127" t="s">
        <v>133</v>
      </c>
      <c r="AU95" s="127" t="s">
        <v>70</v>
      </c>
      <c r="AV95" s="25"/>
      <c r="AW95" s="25"/>
      <c r="AX95" s="25"/>
      <c r="AY95" s="83" t="s">
        <v>130</v>
      </c>
      <c r="AZ95" s="25"/>
      <c r="BA95" s="25"/>
      <c r="BB95" s="25"/>
      <c r="BC95" s="25"/>
      <c r="BD95" s="25"/>
      <c r="BE95" s="128">
        <f>IF(N95="základní",J95,0)</f>
        <v>0</v>
      </c>
      <c r="BF95" s="128">
        <f>IF(N95="snížená",J95,0)</f>
        <v>0</v>
      </c>
      <c r="BG95" s="128">
        <f>IF(N95="zákl. přenesená",J95,0)</f>
        <v>0</v>
      </c>
      <c r="BH95" s="128">
        <f>IF(N95="sníž. přenesená",J95,0)</f>
        <v>0</v>
      </c>
      <c r="BI95" s="128">
        <f>IF(N95="nulová",J95,0)</f>
        <v>0</v>
      </c>
      <c r="BJ95" s="83" t="s">
        <v>68</v>
      </c>
      <c r="BK95" s="128">
        <f>ROUND(I95*H95,2)</f>
        <v>0</v>
      </c>
      <c r="BL95" s="83" t="s">
        <v>172</v>
      </c>
      <c r="BM95" s="127" t="s">
        <v>986</v>
      </c>
      <c r="BN95" s="26"/>
    </row>
    <row r="96" spans="1:66" ht="25.95" customHeight="1">
      <c r="A96" s="27"/>
      <c r="B96" s="21"/>
      <c r="C96" s="97"/>
      <c r="D96" s="147" t="s">
        <v>140</v>
      </c>
      <c r="E96" s="97"/>
      <c r="F96" s="148" t="s">
        <v>418</v>
      </c>
      <c r="G96" s="97"/>
      <c r="H96" s="97"/>
      <c r="I96" s="97"/>
      <c r="J96" s="97"/>
      <c r="K96" s="149"/>
      <c r="L96" s="56"/>
      <c r="M96" s="57"/>
      <c r="N96" s="25"/>
      <c r="O96" s="25"/>
      <c r="P96" s="25"/>
      <c r="Q96" s="25"/>
      <c r="R96" s="25"/>
      <c r="S96" s="25"/>
      <c r="T96" s="58"/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25"/>
      <c r="AS96" s="25"/>
      <c r="AT96" s="83" t="s">
        <v>140</v>
      </c>
      <c r="AU96" s="83" t="s">
        <v>70</v>
      </c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6"/>
    </row>
    <row r="97" spans="1:66" ht="25.95" customHeight="1">
      <c r="A97" s="27"/>
      <c r="B97" s="56"/>
      <c r="C97" s="116" t="s">
        <v>70</v>
      </c>
      <c r="D97" s="116" t="s">
        <v>133</v>
      </c>
      <c r="E97" s="117" t="s">
        <v>494</v>
      </c>
      <c r="F97" s="117" t="s">
        <v>495</v>
      </c>
      <c r="G97" s="118" t="s">
        <v>496</v>
      </c>
      <c r="H97" s="119">
        <v>64</v>
      </c>
      <c r="I97" s="120"/>
      <c r="J97" s="121">
        <f>ROUND(I97*H97,2)</f>
        <v>0</v>
      </c>
      <c r="K97" s="122" t="s">
        <v>137</v>
      </c>
      <c r="L97" s="56"/>
      <c r="M97" s="123"/>
      <c r="N97" s="124" t="s">
        <v>44</v>
      </c>
      <c r="O97" s="25"/>
      <c r="P97" s="125">
        <f>O97*H97</f>
        <v>0</v>
      </c>
      <c r="Q97" s="125">
        <v>0.000224</v>
      </c>
      <c r="R97" s="125">
        <f>Q97*H97</f>
        <v>0.014336</v>
      </c>
      <c r="S97" s="125">
        <v>0</v>
      </c>
      <c r="T97" s="126">
        <f>S97*H97</f>
        <v>0</v>
      </c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127" t="s">
        <v>172</v>
      </c>
      <c r="AS97" s="25"/>
      <c r="AT97" s="127" t="s">
        <v>133</v>
      </c>
      <c r="AU97" s="127" t="s">
        <v>70</v>
      </c>
      <c r="AV97" s="25"/>
      <c r="AW97" s="25"/>
      <c r="AX97" s="25"/>
      <c r="AY97" s="83" t="s">
        <v>130</v>
      </c>
      <c r="AZ97" s="25"/>
      <c r="BA97" s="25"/>
      <c r="BB97" s="25"/>
      <c r="BC97" s="25"/>
      <c r="BD97" s="25"/>
      <c r="BE97" s="128">
        <f>IF(N97="základní",J97,0)</f>
        <v>0</v>
      </c>
      <c r="BF97" s="128">
        <f>IF(N97="snížená",J97,0)</f>
        <v>0</v>
      </c>
      <c r="BG97" s="128">
        <f>IF(N97="zákl. přenesená",J97,0)</f>
        <v>0</v>
      </c>
      <c r="BH97" s="128">
        <f>IF(N97="sníž. přenesená",J97,0)</f>
        <v>0</v>
      </c>
      <c r="BI97" s="128">
        <f>IF(N97="nulová",J97,0)</f>
        <v>0</v>
      </c>
      <c r="BJ97" s="83" t="s">
        <v>68</v>
      </c>
      <c r="BK97" s="128">
        <f>ROUND(I97*H97,2)</f>
        <v>0</v>
      </c>
      <c r="BL97" s="83" t="s">
        <v>172</v>
      </c>
      <c r="BM97" s="127" t="s">
        <v>987</v>
      </c>
      <c r="BN97" s="26"/>
    </row>
    <row r="98" spans="1:66" ht="25.95" customHeight="1">
      <c r="A98" s="27"/>
      <c r="B98" s="56"/>
      <c r="C98" s="136" t="s">
        <v>149</v>
      </c>
      <c r="D98" s="136" t="s">
        <v>178</v>
      </c>
      <c r="E98" s="137" t="s">
        <v>498</v>
      </c>
      <c r="F98" s="137" t="s">
        <v>499</v>
      </c>
      <c r="G98" s="138" t="s">
        <v>496</v>
      </c>
      <c r="H98" s="139">
        <v>55</v>
      </c>
      <c r="I98" s="140"/>
      <c r="J98" s="141">
        <f>ROUND(I98*H98,2)</f>
        <v>0</v>
      </c>
      <c r="K98" s="142" t="s">
        <v>137</v>
      </c>
      <c r="L98" s="143"/>
      <c r="M98" s="144"/>
      <c r="N98" s="145" t="s">
        <v>44</v>
      </c>
      <c r="O98" s="25"/>
      <c r="P98" s="125">
        <f>O98*H98</f>
        <v>0</v>
      </c>
      <c r="Q98" s="125">
        <v>0.00325</v>
      </c>
      <c r="R98" s="125">
        <f>Q98*H98</f>
        <v>0.17875</v>
      </c>
      <c r="S98" s="125">
        <v>0</v>
      </c>
      <c r="T98" s="126">
        <f>S98*H98</f>
        <v>0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182</v>
      </c>
      <c r="AS98" s="25"/>
      <c r="AT98" s="127" t="s">
        <v>178</v>
      </c>
      <c r="AU98" s="127" t="s">
        <v>70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172</v>
      </c>
      <c r="BM98" s="127" t="s">
        <v>988</v>
      </c>
      <c r="BN98" s="26"/>
    </row>
    <row r="99" spans="1:66" ht="25.95" customHeight="1">
      <c r="A99" s="27"/>
      <c r="B99" s="21"/>
      <c r="C99" s="97"/>
      <c r="D99" s="147" t="s">
        <v>142</v>
      </c>
      <c r="E99" s="97"/>
      <c r="F99" s="152" t="s">
        <v>989</v>
      </c>
      <c r="G99" s="97"/>
      <c r="H99" s="153">
        <v>55</v>
      </c>
      <c r="I99" s="97"/>
      <c r="J99" s="97"/>
      <c r="K99" s="149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142</v>
      </c>
      <c r="AU99" s="83" t="s">
        <v>70</v>
      </c>
      <c r="AV99" s="52" t="s">
        <v>70</v>
      </c>
      <c r="AW99" s="52" t="s">
        <v>3</v>
      </c>
      <c r="AX99" s="52" t="s">
        <v>68</v>
      </c>
      <c r="AY99" s="83" t="s">
        <v>130</v>
      </c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5.95" customHeight="1">
      <c r="A100" s="27"/>
      <c r="B100" s="56"/>
      <c r="C100" s="116" t="s">
        <v>154</v>
      </c>
      <c r="D100" s="116" t="s">
        <v>133</v>
      </c>
      <c r="E100" s="117" t="s">
        <v>502</v>
      </c>
      <c r="F100" s="117" t="s">
        <v>503</v>
      </c>
      <c r="G100" s="118" t="s">
        <v>181</v>
      </c>
      <c r="H100" s="119">
        <v>5.5</v>
      </c>
      <c r="I100" s="120"/>
      <c r="J100" s="121">
        <f aca="true" t="shared" si="0" ref="J100:J110">ROUND(I100*H100,2)</f>
        <v>0</v>
      </c>
      <c r="K100" s="122" t="s">
        <v>137</v>
      </c>
      <c r="L100" s="56"/>
      <c r="M100" s="123"/>
      <c r="N100" s="124" t="s">
        <v>44</v>
      </c>
      <c r="O100" s="25"/>
      <c r="P100" s="125">
        <f aca="true" t="shared" si="1" ref="P100:P110">O100*H100</f>
        <v>0</v>
      </c>
      <c r="Q100" s="125">
        <v>0</v>
      </c>
      <c r="R100" s="125">
        <f aca="true" t="shared" si="2" ref="R100:R110">Q100*H100</f>
        <v>0</v>
      </c>
      <c r="S100" s="125">
        <v>0</v>
      </c>
      <c r="T100" s="126">
        <f aca="true" t="shared" si="3" ref="T100:T110">S100*H100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7" t="s">
        <v>172</v>
      </c>
      <c r="AS100" s="25"/>
      <c r="AT100" s="127" t="s">
        <v>133</v>
      </c>
      <c r="AU100" s="127" t="s">
        <v>70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128">
        <f aca="true" t="shared" si="4" ref="BE100:BE110">IF(N100="základní",J100,0)</f>
        <v>0</v>
      </c>
      <c r="BF100" s="128">
        <f aca="true" t="shared" si="5" ref="BF100:BF110">IF(N100="snížená",J100,0)</f>
        <v>0</v>
      </c>
      <c r="BG100" s="128">
        <f aca="true" t="shared" si="6" ref="BG100:BG110">IF(N100="zákl. přenesená",J100,0)</f>
        <v>0</v>
      </c>
      <c r="BH100" s="128">
        <f aca="true" t="shared" si="7" ref="BH100:BH110">IF(N100="sníž. přenesená",J100,0)</f>
        <v>0</v>
      </c>
      <c r="BI100" s="128">
        <f aca="true" t="shared" si="8" ref="BI100:BI110">IF(N100="nulová",J100,0)</f>
        <v>0</v>
      </c>
      <c r="BJ100" s="83" t="s">
        <v>68</v>
      </c>
      <c r="BK100" s="128">
        <f aca="true" t="shared" si="9" ref="BK100:BK110">ROUND(I100*H100,2)</f>
        <v>0</v>
      </c>
      <c r="BL100" s="83" t="s">
        <v>172</v>
      </c>
      <c r="BM100" s="127" t="s">
        <v>990</v>
      </c>
      <c r="BN100" s="26"/>
    </row>
    <row r="101" spans="1:66" ht="25.95" customHeight="1">
      <c r="A101" s="27"/>
      <c r="B101" s="56"/>
      <c r="C101" s="136" t="s">
        <v>158</v>
      </c>
      <c r="D101" s="136" t="s">
        <v>178</v>
      </c>
      <c r="E101" s="137" t="s">
        <v>517</v>
      </c>
      <c r="F101" s="137" t="s">
        <v>518</v>
      </c>
      <c r="G101" s="138" t="s">
        <v>181</v>
      </c>
      <c r="H101" s="139">
        <v>5</v>
      </c>
      <c r="I101" s="140"/>
      <c r="J101" s="141">
        <f t="shared" si="0"/>
        <v>0</v>
      </c>
      <c r="K101" s="146"/>
      <c r="L101" s="143"/>
      <c r="M101" s="144"/>
      <c r="N101" s="145" t="s">
        <v>44</v>
      </c>
      <c r="O101" s="25"/>
      <c r="P101" s="125">
        <f t="shared" si="1"/>
        <v>0</v>
      </c>
      <c r="Q101" s="125">
        <v>0.0001</v>
      </c>
      <c r="R101" s="125">
        <f t="shared" si="2"/>
        <v>0.0005</v>
      </c>
      <c r="S101" s="125">
        <v>0</v>
      </c>
      <c r="T101" s="126">
        <f t="shared" si="3"/>
        <v>0</v>
      </c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127" t="s">
        <v>182</v>
      </c>
      <c r="AS101" s="25"/>
      <c r="AT101" s="127" t="s">
        <v>178</v>
      </c>
      <c r="AU101" s="127" t="s">
        <v>70</v>
      </c>
      <c r="AV101" s="25"/>
      <c r="AW101" s="25"/>
      <c r="AX101" s="25"/>
      <c r="AY101" s="83" t="s">
        <v>130</v>
      </c>
      <c r="AZ101" s="25"/>
      <c r="BA101" s="25"/>
      <c r="BB101" s="25"/>
      <c r="BC101" s="25"/>
      <c r="BD101" s="25"/>
      <c r="BE101" s="128">
        <f t="shared" si="4"/>
        <v>0</v>
      </c>
      <c r="BF101" s="128">
        <f t="shared" si="5"/>
        <v>0</v>
      </c>
      <c r="BG101" s="128">
        <f t="shared" si="6"/>
        <v>0</v>
      </c>
      <c r="BH101" s="128">
        <f t="shared" si="7"/>
        <v>0</v>
      </c>
      <c r="BI101" s="128">
        <f t="shared" si="8"/>
        <v>0</v>
      </c>
      <c r="BJ101" s="83" t="s">
        <v>68</v>
      </c>
      <c r="BK101" s="128">
        <f t="shared" si="9"/>
        <v>0</v>
      </c>
      <c r="BL101" s="83" t="s">
        <v>172</v>
      </c>
      <c r="BM101" s="127" t="s">
        <v>991</v>
      </c>
      <c r="BN101" s="26"/>
    </row>
    <row r="102" spans="1:66" ht="25.95" customHeight="1">
      <c r="A102" s="27"/>
      <c r="B102" s="56"/>
      <c r="C102" s="116" t="s">
        <v>163</v>
      </c>
      <c r="D102" s="116" t="s">
        <v>133</v>
      </c>
      <c r="E102" s="117" t="s">
        <v>523</v>
      </c>
      <c r="F102" s="117" t="s">
        <v>524</v>
      </c>
      <c r="G102" s="118" t="s">
        <v>181</v>
      </c>
      <c r="H102" s="119">
        <v>17</v>
      </c>
      <c r="I102" s="120"/>
      <c r="J102" s="121">
        <f t="shared" si="0"/>
        <v>0</v>
      </c>
      <c r="K102" s="122" t="s">
        <v>137</v>
      </c>
      <c r="L102" s="56"/>
      <c r="M102" s="123"/>
      <c r="N102" s="124" t="s">
        <v>44</v>
      </c>
      <c r="O102" s="25"/>
      <c r="P102" s="125">
        <f t="shared" si="1"/>
        <v>0</v>
      </c>
      <c r="Q102" s="125">
        <v>9.333E-05</v>
      </c>
      <c r="R102" s="125">
        <f t="shared" si="2"/>
        <v>0.00158661</v>
      </c>
      <c r="S102" s="125">
        <v>0</v>
      </c>
      <c r="T102" s="126">
        <f t="shared" si="3"/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172</v>
      </c>
      <c r="AS102" s="25"/>
      <c r="AT102" s="127" t="s">
        <v>133</v>
      </c>
      <c r="AU102" s="127" t="s">
        <v>70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 t="shared" si="4"/>
        <v>0</v>
      </c>
      <c r="BF102" s="128">
        <f t="shared" si="5"/>
        <v>0</v>
      </c>
      <c r="BG102" s="128">
        <f t="shared" si="6"/>
        <v>0</v>
      </c>
      <c r="BH102" s="128">
        <f t="shared" si="7"/>
        <v>0</v>
      </c>
      <c r="BI102" s="128">
        <f t="shared" si="8"/>
        <v>0</v>
      </c>
      <c r="BJ102" s="83" t="s">
        <v>68</v>
      </c>
      <c r="BK102" s="128">
        <f t="shared" si="9"/>
        <v>0</v>
      </c>
      <c r="BL102" s="83" t="s">
        <v>172</v>
      </c>
      <c r="BM102" s="127" t="s">
        <v>992</v>
      </c>
      <c r="BN102" s="26"/>
    </row>
    <row r="103" spans="1:66" ht="25.95" customHeight="1">
      <c r="A103" s="27"/>
      <c r="B103" s="56"/>
      <c r="C103" s="136" t="s">
        <v>168</v>
      </c>
      <c r="D103" s="136" t="s">
        <v>178</v>
      </c>
      <c r="E103" s="137" t="s">
        <v>993</v>
      </c>
      <c r="F103" s="137" t="s">
        <v>994</v>
      </c>
      <c r="G103" s="138" t="s">
        <v>181</v>
      </c>
      <c r="H103" s="139">
        <v>12</v>
      </c>
      <c r="I103" s="140"/>
      <c r="J103" s="141">
        <f t="shared" si="0"/>
        <v>0</v>
      </c>
      <c r="K103" s="142" t="s">
        <v>137</v>
      </c>
      <c r="L103" s="143"/>
      <c r="M103" s="144"/>
      <c r="N103" s="145" t="s">
        <v>44</v>
      </c>
      <c r="O103" s="25"/>
      <c r="P103" s="125">
        <f t="shared" si="1"/>
        <v>0</v>
      </c>
      <c r="Q103" s="125">
        <v>0.00101</v>
      </c>
      <c r="R103" s="125">
        <f t="shared" si="2"/>
        <v>0.01212</v>
      </c>
      <c r="S103" s="125">
        <v>0</v>
      </c>
      <c r="T103" s="126">
        <f t="shared" si="3"/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182</v>
      </c>
      <c r="AS103" s="25"/>
      <c r="AT103" s="127" t="s">
        <v>178</v>
      </c>
      <c r="AU103" s="127" t="s">
        <v>70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 t="shared" si="4"/>
        <v>0</v>
      </c>
      <c r="BF103" s="128">
        <f t="shared" si="5"/>
        <v>0</v>
      </c>
      <c r="BG103" s="128">
        <f t="shared" si="6"/>
        <v>0</v>
      </c>
      <c r="BH103" s="128">
        <f t="shared" si="7"/>
        <v>0</v>
      </c>
      <c r="BI103" s="128">
        <f t="shared" si="8"/>
        <v>0</v>
      </c>
      <c r="BJ103" s="83" t="s">
        <v>68</v>
      </c>
      <c r="BK103" s="128">
        <f t="shared" si="9"/>
        <v>0</v>
      </c>
      <c r="BL103" s="83" t="s">
        <v>172</v>
      </c>
      <c r="BM103" s="127" t="s">
        <v>995</v>
      </c>
      <c r="BN103" s="26"/>
    </row>
    <row r="104" spans="1:66" ht="25.95" customHeight="1">
      <c r="A104" s="27"/>
      <c r="B104" s="56"/>
      <c r="C104" s="136" t="s">
        <v>131</v>
      </c>
      <c r="D104" s="136" t="s">
        <v>178</v>
      </c>
      <c r="E104" s="137" t="s">
        <v>526</v>
      </c>
      <c r="F104" s="137" t="s">
        <v>527</v>
      </c>
      <c r="G104" s="138" t="s">
        <v>181</v>
      </c>
      <c r="H104" s="139">
        <v>5</v>
      </c>
      <c r="I104" s="140"/>
      <c r="J104" s="141">
        <f t="shared" si="0"/>
        <v>0</v>
      </c>
      <c r="K104" s="142" t="s">
        <v>137</v>
      </c>
      <c r="L104" s="143"/>
      <c r="M104" s="144"/>
      <c r="N104" s="145" t="s">
        <v>44</v>
      </c>
      <c r="O104" s="25"/>
      <c r="P104" s="125">
        <f t="shared" si="1"/>
        <v>0</v>
      </c>
      <c r="Q104" s="125">
        <v>0.00108</v>
      </c>
      <c r="R104" s="125">
        <f t="shared" si="2"/>
        <v>0.0054</v>
      </c>
      <c r="S104" s="125">
        <v>0</v>
      </c>
      <c r="T104" s="126">
        <f t="shared" si="3"/>
        <v>0</v>
      </c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127" t="s">
        <v>182</v>
      </c>
      <c r="AS104" s="25"/>
      <c r="AT104" s="127" t="s">
        <v>178</v>
      </c>
      <c r="AU104" s="127" t="s">
        <v>70</v>
      </c>
      <c r="AV104" s="25"/>
      <c r="AW104" s="25"/>
      <c r="AX104" s="25"/>
      <c r="AY104" s="83" t="s">
        <v>130</v>
      </c>
      <c r="AZ104" s="25"/>
      <c r="BA104" s="25"/>
      <c r="BB104" s="25"/>
      <c r="BC104" s="25"/>
      <c r="BD104" s="25"/>
      <c r="BE104" s="128">
        <f t="shared" si="4"/>
        <v>0</v>
      </c>
      <c r="BF104" s="128">
        <f t="shared" si="5"/>
        <v>0</v>
      </c>
      <c r="BG104" s="128">
        <f t="shared" si="6"/>
        <v>0</v>
      </c>
      <c r="BH104" s="128">
        <f t="shared" si="7"/>
        <v>0</v>
      </c>
      <c r="BI104" s="128">
        <f t="shared" si="8"/>
        <v>0</v>
      </c>
      <c r="BJ104" s="83" t="s">
        <v>68</v>
      </c>
      <c r="BK104" s="128">
        <f t="shared" si="9"/>
        <v>0</v>
      </c>
      <c r="BL104" s="83" t="s">
        <v>172</v>
      </c>
      <c r="BM104" s="127" t="s">
        <v>996</v>
      </c>
      <c r="BN104" s="26"/>
    </row>
    <row r="105" spans="1:66" ht="25.95" customHeight="1">
      <c r="A105" s="27"/>
      <c r="B105" s="56"/>
      <c r="C105" s="116" t="s">
        <v>177</v>
      </c>
      <c r="D105" s="116" t="s">
        <v>133</v>
      </c>
      <c r="E105" s="117" t="s">
        <v>529</v>
      </c>
      <c r="F105" s="117" t="s">
        <v>530</v>
      </c>
      <c r="G105" s="118" t="s">
        <v>181</v>
      </c>
      <c r="H105" s="119">
        <v>25</v>
      </c>
      <c r="I105" s="120"/>
      <c r="J105" s="121">
        <f t="shared" si="0"/>
        <v>0</v>
      </c>
      <c r="K105" s="122" t="s">
        <v>137</v>
      </c>
      <c r="L105" s="56"/>
      <c r="M105" s="123"/>
      <c r="N105" s="124" t="s">
        <v>44</v>
      </c>
      <c r="O105" s="25"/>
      <c r="P105" s="125">
        <f t="shared" si="1"/>
        <v>0</v>
      </c>
      <c r="Q105" s="125">
        <v>0.00016794</v>
      </c>
      <c r="R105" s="125">
        <f t="shared" si="2"/>
        <v>0.0041985</v>
      </c>
      <c r="S105" s="125">
        <v>0</v>
      </c>
      <c r="T105" s="126">
        <f t="shared" si="3"/>
        <v>0</v>
      </c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127" t="s">
        <v>172</v>
      </c>
      <c r="AS105" s="25"/>
      <c r="AT105" s="127" t="s">
        <v>133</v>
      </c>
      <c r="AU105" s="127" t="s">
        <v>70</v>
      </c>
      <c r="AV105" s="25"/>
      <c r="AW105" s="25"/>
      <c r="AX105" s="25"/>
      <c r="AY105" s="83" t="s">
        <v>130</v>
      </c>
      <c r="AZ105" s="25"/>
      <c r="BA105" s="25"/>
      <c r="BB105" s="25"/>
      <c r="BC105" s="25"/>
      <c r="BD105" s="25"/>
      <c r="BE105" s="128">
        <f t="shared" si="4"/>
        <v>0</v>
      </c>
      <c r="BF105" s="128">
        <f t="shared" si="5"/>
        <v>0</v>
      </c>
      <c r="BG105" s="128">
        <f t="shared" si="6"/>
        <v>0</v>
      </c>
      <c r="BH105" s="128">
        <f t="shared" si="7"/>
        <v>0</v>
      </c>
      <c r="BI105" s="128">
        <f t="shared" si="8"/>
        <v>0</v>
      </c>
      <c r="BJ105" s="83" t="s">
        <v>68</v>
      </c>
      <c r="BK105" s="128">
        <f t="shared" si="9"/>
        <v>0</v>
      </c>
      <c r="BL105" s="83" t="s">
        <v>172</v>
      </c>
      <c r="BM105" s="127" t="s">
        <v>997</v>
      </c>
      <c r="BN105" s="26"/>
    </row>
    <row r="106" spans="1:66" ht="25.95" customHeight="1">
      <c r="A106" s="27"/>
      <c r="B106" s="56"/>
      <c r="C106" s="136" t="s">
        <v>184</v>
      </c>
      <c r="D106" s="136" t="s">
        <v>178</v>
      </c>
      <c r="E106" s="137" t="s">
        <v>998</v>
      </c>
      <c r="F106" s="137" t="s">
        <v>999</v>
      </c>
      <c r="G106" s="138" t="s">
        <v>181</v>
      </c>
      <c r="H106" s="139">
        <v>10</v>
      </c>
      <c r="I106" s="140"/>
      <c r="J106" s="141">
        <f t="shared" si="0"/>
        <v>0</v>
      </c>
      <c r="K106" s="142" t="s">
        <v>137</v>
      </c>
      <c r="L106" s="143"/>
      <c r="M106" s="144"/>
      <c r="N106" s="145" t="s">
        <v>44</v>
      </c>
      <c r="O106" s="25"/>
      <c r="P106" s="125">
        <f t="shared" si="1"/>
        <v>0</v>
      </c>
      <c r="Q106" s="125">
        <v>0.0013</v>
      </c>
      <c r="R106" s="125">
        <f t="shared" si="2"/>
        <v>0.013</v>
      </c>
      <c r="S106" s="125">
        <v>0</v>
      </c>
      <c r="T106" s="126">
        <f t="shared" si="3"/>
        <v>0</v>
      </c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127" t="s">
        <v>182</v>
      </c>
      <c r="AS106" s="25"/>
      <c r="AT106" s="127" t="s">
        <v>178</v>
      </c>
      <c r="AU106" s="127" t="s">
        <v>70</v>
      </c>
      <c r="AV106" s="25"/>
      <c r="AW106" s="25"/>
      <c r="AX106" s="25"/>
      <c r="AY106" s="83" t="s">
        <v>130</v>
      </c>
      <c r="AZ106" s="25"/>
      <c r="BA106" s="25"/>
      <c r="BB106" s="25"/>
      <c r="BC106" s="25"/>
      <c r="BD106" s="25"/>
      <c r="BE106" s="128">
        <f t="shared" si="4"/>
        <v>0</v>
      </c>
      <c r="BF106" s="128">
        <f t="shared" si="5"/>
        <v>0</v>
      </c>
      <c r="BG106" s="128">
        <f t="shared" si="6"/>
        <v>0</v>
      </c>
      <c r="BH106" s="128">
        <f t="shared" si="7"/>
        <v>0</v>
      </c>
      <c r="BI106" s="128">
        <f t="shared" si="8"/>
        <v>0</v>
      </c>
      <c r="BJ106" s="83" t="s">
        <v>68</v>
      </c>
      <c r="BK106" s="128">
        <f t="shared" si="9"/>
        <v>0</v>
      </c>
      <c r="BL106" s="83" t="s">
        <v>172</v>
      </c>
      <c r="BM106" s="127" t="s">
        <v>1000</v>
      </c>
      <c r="BN106" s="26"/>
    </row>
    <row r="107" spans="1:66" ht="25.95" customHeight="1">
      <c r="A107" s="27"/>
      <c r="B107" s="56"/>
      <c r="C107" s="136" t="s">
        <v>188</v>
      </c>
      <c r="D107" s="136" t="s">
        <v>178</v>
      </c>
      <c r="E107" s="137" t="s">
        <v>1001</v>
      </c>
      <c r="F107" s="137" t="s">
        <v>1002</v>
      </c>
      <c r="G107" s="138" t="s">
        <v>181</v>
      </c>
      <c r="H107" s="139">
        <v>9</v>
      </c>
      <c r="I107" s="140"/>
      <c r="J107" s="141">
        <f t="shared" si="0"/>
        <v>0</v>
      </c>
      <c r="K107" s="142" t="s">
        <v>137</v>
      </c>
      <c r="L107" s="143"/>
      <c r="M107" s="144"/>
      <c r="N107" s="145" t="s">
        <v>44</v>
      </c>
      <c r="O107" s="25"/>
      <c r="P107" s="125">
        <f t="shared" si="1"/>
        <v>0</v>
      </c>
      <c r="Q107" s="125">
        <v>0.00125</v>
      </c>
      <c r="R107" s="125">
        <f t="shared" si="2"/>
        <v>0.01125</v>
      </c>
      <c r="S107" s="125">
        <v>0</v>
      </c>
      <c r="T107" s="126">
        <f t="shared" si="3"/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182</v>
      </c>
      <c r="AS107" s="25"/>
      <c r="AT107" s="127" t="s">
        <v>178</v>
      </c>
      <c r="AU107" s="127" t="s">
        <v>70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 t="shared" si="4"/>
        <v>0</v>
      </c>
      <c r="BF107" s="128">
        <f t="shared" si="5"/>
        <v>0</v>
      </c>
      <c r="BG107" s="128">
        <f t="shared" si="6"/>
        <v>0</v>
      </c>
      <c r="BH107" s="128">
        <f t="shared" si="7"/>
        <v>0</v>
      </c>
      <c r="BI107" s="128">
        <f t="shared" si="8"/>
        <v>0</v>
      </c>
      <c r="BJ107" s="83" t="s">
        <v>68</v>
      </c>
      <c r="BK107" s="128">
        <f t="shared" si="9"/>
        <v>0</v>
      </c>
      <c r="BL107" s="83" t="s">
        <v>172</v>
      </c>
      <c r="BM107" s="127" t="s">
        <v>1003</v>
      </c>
      <c r="BN107" s="26"/>
    </row>
    <row r="108" spans="1:66" ht="25.95" customHeight="1">
      <c r="A108" s="27"/>
      <c r="B108" s="56"/>
      <c r="C108" s="136" t="s">
        <v>192</v>
      </c>
      <c r="D108" s="136" t="s">
        <v>178</v>
      </c>
      <c r="E108" s="137" t="s">
        <v>532</v>
      </c>
      <c r="F108" s="137" t="s">
        <v>533</v>
      </c>
      <c r="G108" s="138" t="s">
        <v>181</v>
      </c>
      <c r="H108" s="139">
        <v>6</v>
      </c>
      <c r="I108" s="140"/>
      <c r="J108" s="141">
        <f t="shared" si="0"/>
        <v>0</v>
      </c>
      <c r="K108" s="146"/>
      <c r="L108" s="143"/>
      <c r="M108" s="144"/>
      <c r="N108" s="145" t="s">
        <v>44</v>
      </c>
      <c r="O108" s="25"/>
      <c r="P108" s="125">
        <f t="shared" si="1"/>
        <v>0</v>
      </c>
      <c r="Q108" s="125">
        <v>0.00125</v>
      </c>
      <c r="R108" s="125">
        <f t="shared" si="2"/>
        <v>0.0075</v>
      </c>
      <c r="S108" s="125">
        <v>0</v>
      </c>
      <c r="T108" s="126">
        <f t="shared" si="3"/>
        <v>0</v>
      </c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127" t="s">
        <v>182</v>
      </c>
      <c r="AS108" s="25"/>
      <c r="AT108" s="127" t="s">
        <v>178</v>
      </c>
      <c r="AU108" s="127" t="s">
        <v>70</v>
      </c>
      <c r="AV108" s="25"/>
      <c r="AW108" s="25"/>
      <c r="AX108" s="25"/>
      <c r="AY108" s="83" t="s">
        <v>130</v>
      </c>
      <c r="AZ108" s="25"/>
      <c r="BA108" s="25"/>
      <c r="BB108" s="25"/>
      <c r="BC108" s="25"/>
      <c r="BD108" s="25"/>
      <c r="BE108" s="128">
        <f t="shared" si="4"/>
        <v>0</v>
      </c>
      <c r="BF108" s="128">
        <f t="shared" si="5"/>
        <v>0</v>
      </c>
      <c r="BG108" s="128">
        <f t="shared" si="6"/>
        <v>0</v>
      </c>
      <c r="BH108" s="128">
        <f t="shared" si="7"/>
        <v>0</v>
      </c>
      <c r="BI108" s="128">
        <f t="shared" si="8"/>
        <v>0</v>
      </c>
      <c r="BJ108" s="83" t="s">
        <v>68</v>
      </c>
      <c r="BK108" s="128">
        <f t="shared" si="9"/>
        <v>0</v>
      </c>
      <c r="BL108" s="83" t="s">
        <v>172</v>
      </c>
      <c r="BM108" s="127" t="s">
        <v>1004</v>
      </c>
      <c r="BN108" s="26"/>
    </row>
    <row r="109" spans="1:66" ht="25.95" customHeight="1">
      <c r="A109" s="27"/>
      <c r="B109" s="56"/>
      <c r="C109" s="116" t="s">
        <v>196</v>
      </c>
      <c r="D109" s="116" t="s">
        <v>133</v>
      </c>
      <c r="E109" s="117" t="s">
        <v>538</v>
      </c>
      <c r="F109" s="117" t="s">
        <v>539</v>
      </c>
      <c r="G109" s="118" t="s">
        <v>496</v>
      </c>
      <c r="H109" s="119">
        <v>72</v>
      </c>
      <c r="I109" s="120"/>
      <c r="J109" s="121">
        <f t="shared" si="0"/>
        <v>0</v>
      </c>
      <c r="K109" s="122" t="s">
        <v>137</v>
      </c>
      <c r="L109" s="56"/>
      <c r="M109" s="123"/>
      <c r="N109" s="124" t="s">
        <v>44</v>
      </c>
      <c r="O109" s="25"/>
      <c r="P109" s="125">
        <f t="shared" si="1"/>
        <v>0</v>
      </c>
      <c r="Q109" s="125">
        <v>0.000973686</v>
      </c>
      <c r="R109" s="125">
        <f t="shared" si="2"/>
        <v>0.070105392</v>
      </c>
      <c r="S109" s="125">
        <v>0</v>
      </c>
      <c r="T109" s="126">
        <f t="shared" si="3"/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172</v>
      </c>
      <c r="AS109" s="25"/>
      <c r="AT109" s="127" t="s">
        <v>133</v>
      </c>
      <c r="AU109" s="127" t="s">
        <v>70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 t="shared" si="4"/>
        <v>0</v>
      </c>
      <c r="BF109" s="128">
        <f t="shared" si="5"/>
        <v>0</v>
      </c>
      <c r="BG109" s="128">
        <f t="shared" si="6"/>
        <v>0</v>
      </c>
      <c r="BH109" s="128">
        <f t="shared" si="7"/>
        <v>0</v>
      </c>
      <c r="BI109" s="128">
        <f t="shared" si="8"/>
        <v>0</v>
      </c>
      <c r="BJ109" s="83" t="s">
        <v>68</v>
      </c>
      <c r="BK109" s="128">
        <f t="shared" si="9"/>
        <v>0</v>
      </c>
      <c r="BL109" s="83" t="s">
        <v>172</v>
      </c>
      <c r="BM109" s="127" t="s">
        <v>1005</v>
      </c>
      <c r="BN109" s="26"/>
    </row>
    <row r="110" spans="1:66" ht="25.95" customHeight="1">
      <c r="A110" s="27"/>
      <c r="B110" s="56"/>
      <c r="C110" s="136" t="s">
        <v>202</v>
      </c>
      <c r="D110" s="136" t="s">
        <v>178</v>
      </c>
      <c r="E110" s="137" t="s">
        <v>541</v>
      </c>
      <c r="F110" s="137" t="s">
        <v>542</v>
      </c>
      <c r="G110" s="138" t="s">
        <v>496</v>
      </c>
      <c r="H110" s="139">
        <v>72</v>
      </c>
      <c r="I110" s="140"/>
      <c r="J110" s="141">
        <f t="shared" si="0"/>
        <v>0</v>
      </c>
      <c r="K110" s="146"/>
      <c r="L110" s="143"/>
      <c r="M110" s="144"/>
      <c r="N110" s="145" t="s">
        <v>44</v>
      </c>
      <c r="O110" s="25"/>
      <c r="P110" s="125">
        <f t="shared" si="1"/>
        <v>0</v>
      </c>
      <c r="Q110" s="125">
        <v>0.001</v>
      </c>
      <c r="R110" s="125">
        <f t="shared" si="2"/>
        <v>0.07200000000000001</v>
      </c>
      <c r="S110" s="125">
        <v>0</v>
      </c>
      <c r="T110" s="126">
        <f t="shared" si="3"/>
        <v>0</v>
      </c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127" t="s">
        <v>182</v>
      </c>
      <c r="AS110" s="25"/>
      <c r="AT110" s="127" t="s">
        <v>178</v>
      </c>
      <c r="AU110" s="127" t="s">
        <v>70</v>
      </c>
      <c r="AV110" s="25"/>
      <c r="AW110" s="25"/>
      <c r="AX110" s="25"/>
      <c r="AY110" s="83" t="s">
        <v>130</v>
      </c>
      <c r="AZ110" s="25"/>
      <c r="BA110" s="25"/>
      <c r="BB110" s="25"/>
      <c r="BC110" s="25"/>
      <c r="BD110" s="25"/>
      <c r="BE110" s="128">
        <f t="shared" si="4"/>
        <v>0</v>
      </c>
      <c r="BF110" s="128">
        <f t="shared" si="5"/>
        <v>0</v>
      </c>
      <c r="BG110" s="128">
        <f t="shared" si="6"/>
        <v>0</v>
      </c>
      <c r="BH110" s="128">
        <f t="shared" si="7"/>
        <v>0</v>
      </c>
      <c r="BI110" s="128">
        <f t="shared" si="8"/>
        <v>0</v>
      </c>
      <c r="BJ110" s="83" t="s">
        <v>68</v>
      </c>
      <c r="BK110" s="128">
        <f t="shared" si="9"/>
        <v>0</v>
      </c>
      <c r="BL110" s="83" t="s">
        <v>172</v>
      </c>
      <c r="BM110" s="127" t="s">
        <v>1006</v>
      </c>
      <c r="BN110" s="26"/>
    </row>
    <row r="111" spans="1:66" ht="25.95" customHeight="1">
      <c r="A111" s="27"/>
      <c r="B111" s="21"/>
      <c r="C111" s="97"/>
      <c r="D111" s="147" t="s">
        <v>142</v>
      </c>
      <c r="E111" s="97"/>
      <c r="F111" s="152" t="s">
        <v>1007</v>
      </c>
      <c r="G111" s="97"/>
      <c r="H111" s="153">
        <v>72</v>
      </c>
      <c r="I111" s="97"/>
      <c r="J111" s="97"/>
      <c r="K111" s="149"/>
      <c r="L111" s="56"/>
      <c r="M111" s="57"/>
      <c r="N111" s="25"/>
      <c r="O111" s="25"/>
      <c r="P111" s="25"/>
      <c r="Q111" s="25"/>
      <c r="R111" s="25"/>
      <c r="S111" s="25"/>
      <c r="T111" s="58"/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25"/>
      <c r="AS111" s="25"/>
      <c r="AT111" s="83" t="s">
        <v>142</v>
      </c>
      <c r="AU111" s="83" t="s">
        <v>70</v>
      </c>
      <c r="AV111" s="52" t="s">
        <v>70</v>
      </c>
      <c r="AW111" s="52" t="s">
        <v>3</v>
      </c>
      <c r="AX111" s="52" t="s">
        <v>68</v>
      </c>
      <c r="AY111" s="83" t="s">
        <v>130</v>
      </c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6"/>
    </row>
    <row r="112" spans="1:66" ht="25.95" customHeight="1">
      <c r="A112" s="27"/>
      <c r="B112" s="56"/>
      <c r="C112" s="136" t="s">
        <v>8</v>
      </c>
      <c r="D112" s="136" t="s">
        <v>178</v>
      </c>
      <c r="E112" s="137" t="s">
        <v>545</v>
      </c>
      <c r="F112" s="137" t="s">
        <v>546</v>
      </c>
      <c r="G112" s="138" t="s">
        <v>433</v>
      </c>
      <c r="H112" s="139">
        <v>4.5</v>
      </c>
      <c r="I112" s="140"/>
      <c r="J112" s="141">
        <f>ROUND(I112*H112,2)</f>
        <v>0</v>
      </c>
      <c r="K112" s="142" t="s">
        <v>137</v>
      </c>
      <c r="L112" s="143"/>
      <c r="M112" s="144"/>
      <c r="N112" s="145" t="s">
        <v>44</v>
      </c>
      <c r="O112" s="25"/>
      <c r="P112" s="125">
        <f>O112*H112</f>
        <v>0</v>
      </c>
      <c r="Q112" s="125">
        <v>0.001</v>
      </c>
      <c r="R112" s="125">
        <f>Q112*H112</f>
        <v>0.0045000000000000005</v>
      </c>
      <c r="S112" s="125">
        <v>0</v>
      </c>
      <c r="T112" s="126">
        <f>S112*H112</f>
        <v>0</v>
      </c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127" t="s">
        <v>182</v>
      </c>
      <c r="AS112" s="25"/>
      <c r="AT112" s="127" t="s">
        <v>178</v>
      </c>
      <c r="AU112" s="127" t="s">
        <v>70</v>
      </c>
      <c r="AV112" s="25"/>
      <c r="AW112" s="25"/>
      <c r="AX112" s="25"/>
      <c r="AY112" s="83" t="s">
        <v>130</v>
      </c>
      <c r="AZ112" s="25"/>
      <c r="BA112" s="25"/>
      <c r="BB112" s="25"/>
      <c r="BC112" s="25"/>
      <c r="BD112" s="25"/>
      <c r="BE112" s="128">
        <f>IF(N112="základní",J112,0)</f>
        <v>0</v>
      </c>
      <c r="BF112" s="128">
        <f>IF(N112="snížená",J112,0)</f>
        <v>0</v>
      </c>
      <c r="BG112" s="128">
        <f>IF(N112="zákl. přenesená",J112,0)</f>
        <v>0</v>
      </c>
      <c r="BH112" s="128">
        <f>IF(N112="sníž. přenesená",J112,0)</f>
        <v>0</v>
      </c>
      <c r="BI112" s="128">
        <f>IF(N112="nulová",J112,0)</f>
        <v>0</v>
      </c>
      <c r="BJ112" s="83" t="s">
        <v>68</v>
      </c>
      <c r="BK112" s="128">
        <f>ROUND(I112*H112,2)</f>
        <v>0</v>
      </c>
      <c r="BL112" s="83" t="s">
        <v>172</v>
      </c>
      <c r="BM112" s="127" t="s">
        <v>1008</v>
      </c>
      <c r="BN112" s="26"/>
    </row>
    <row r="113" spans="1:66" ht="25.95" customHeight="1">
      <c r="A113" s="27"/>
      <c r="B113" s="21"/>
      <c r="C113" s="97"/>
      <c r="D113" s="147" t="s">
        <v>142</v>
      </c>
      <c r="E113" s="97"/>
      <c r="F113" s="152" t="s">
        <v>501</v>
      </c>
      <c r="G113" s="97"/>
      <c r="H113" s="153">
        <v>4.5</v>
      </c>
      <c r="I113" s="97"/>
      <c r="J113" s="97"/>
      <c r="K113" s="149"/>
      <c r="L113" s="56"/>
      <c r="M113" s="57"/>
      <c r="N113" s="25"/>
      <c r="O113" s="25"/>
      <c r="P113" s="25"/>
      <c r="Q113" s="25"/>
      <c r="R113" s="25"/>
      <c r="S113" s="25"/>
      <c r="T113" s="58"/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25"/>
      <c r="AS113" s="25"/>
      <c r="AT113" s="83" t="s">
        <v>142</v>
      </c>
      <c r="AU113" s="83" t="s">
        <v>70</v>
      </c>
      <c r="AV113" s="52" t="s">
        <v>70</v>
      </c>
      <c r="AW113" s="52" t="s">
        <v>3</v>
      </c>
      <c r="AX113" s="52" t="s">
        <v>68</v>
      </c>
      <c r="AY113" s="83" t="s">
        <v>130</v>
      </c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6"/>
    </row>
    <row r="114" spans="1:66" ht="25.95" customHeight="1">
      <c r="A114" s="27"/>
      <c r="B114" s="56"/>
      <c r="C114" s="116" t="s">
        <v>172</v>
      </c>
      <c r="D114" s="116" t="s">
        <v>133</v>
      </c>
      <c r="E114" s="117" t="s">
        <v>420</v>
      </c>
      <c r="F114" s="117" t="s">
        <v>421</v>
      </c>
      <c r="G114" s="118" t="s">
        <v>181</v>
      </c>
      <c r="H114" s="119">
        <v>16.5</v>
      </c>
      <c r="I114" s="120"/>
      <c r="J114" s="121">
        <f>ROUND(I114*H114,2)</f>
        <v>0</v>
      </c>
      <c r="K114" s="122" t="s">
        <v>137</v>
      </c>
      <c r="L114" s="56"/>
      <c r="M114" s="123"/>
      <c r="N114" s="124" t="s">
        <v>44</v>
      </c>
      <c r="O114" s="25"/>
      <c r="P114" s="125">
        <f>O114*H114</f>
        <v>0</v>
      </c>
      <c r="Q114" s="125">
        <v>0</v>
      </c>
      <c r="R114" s="125">
        <f>Q114*H114</f>
        <v>0</v>
      </c>
      <c r="S114" s="125">
        <v>0.00023</v>
      </c>
      <c r="T114" s="126">
        <f>S114*H114</f>
        <v>0.003795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127" t="s">
        <v>172</v>
      </c>
      <c r="AS114" s="25"/>
      <c r="AT114" s="127" t="s">
        <v>133</v>
      </c>
      <c r="AU114" s="127" t="s">
        <v>70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83" t="s">
        <v>68</v>
      </c>
      <c r="BK114" s="128">
        <f>ROUND(I114*H114,2)</f>
        <v>0</v>
      </c>
      <c r="BL114" s="83" t="s">
        <v>172</v>
      </c>
      <c r="BM114" s="127" t="s">
        <v>1009</v>
      </c>
      <c r="BN114" s="26"/>
    </row>
    <row r="115" spans="1:66" ht="25.95" customHeight="1">
      <c r="A115" s="27"/>
      <c r="B115" s="21"/>
      <c r="C115" s="97"/>
      <c r="D115" s="147" t="s">
        <v>140</v>
      </c>
      <c r="E115" s="97"/>
      <c r="F115" s="148" t="s">
        <v>423</v>
      </c>
      <c r="G115" s="97"/>
      <c r="H115" s="97"/>
      <c r="I115" s="97"/>
      <c r="J115" s="97"/>
      <c r="K115" s="149"/>
      <c r="L115" s="56"/>
      <c r="M115" s="57"/>
      <c r="N115" s="25"/>
      <c r="O115" s="25"/>
      <c r="P115" s="25"/>
      <c r="Q115" s="25"/>
      <c r="R115" s="25"/>
      <c r="S115" s="25"/>
      <c r="T115" s="58"/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25"/>
      <c r="AS115" s="25"/>
      <c r="AT115" s="83" t="s">
        <v>140</v>
      </c>
      <c r="AU115" s="83" t="s">
        <v>70</v>
      </c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6"/>
    </row>
    <row r="116" spans="1:66" ht="25.95" customHeight="1">
      <c r="A116" s="27"/>
      <c r="B116" s="56"/>
      <c r="C116" s="116" t="s">
        <v>212</v>
      </c>
      <c r="D116" s="116" t="s">
        <v>133</v>
      </c>
      <c r="E116" s="117" t="s">
        <v>425</v>
      </c>
      <c r="F116" s="117" t="s">
        <v>426</v>
      </c>
      <c r="G116" s="118" t="s">
        <v>181</v>
      </c>
      <c r="H116" s="119">
        <v>24</v>
      </c>
      <c r="I116" s="120"/>
      <c r="J116" s="121">
        <f>ROUND(I116*H116,2)</f>
        <v>0</v>
      </c>
      <c r="K116" s="122" t="s">
        <v>137</v>
      </c>
      <c r="L116" s="56"/>
      <c r="M116" s="123"/>
      <c r="N116" s="124" t="s">
        <v>44</v>
      </c>
      <c r="O116" s="25"/>
      <c r="P116" s="125">
        <f>O116*H116</f>
        <v>0</v>
      </c>
      <c r="Q116" s="125">
        <v>0</v>
      </c>
      <c r="R116" s="125">
        <f>Q116*H116</f>
        <v>0</v>
      </c>
      <c r="S116" s="125">
        <v>0.0006</v>
      </c>
      <c r="T116" s="126">
        <f>S116*H116</f>
        <v>0.0144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127" t="s">
        <v>172</v>
      </c>
      <c r="AS116" s="25"/>
      <c r="AT116" s="127" t="s">
        <v>133</v>
      </c>
      <c r="AU116" s="127" t="s">
        <v>70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128">
        <f>IF(N116="základní",J116,0)</f>
        <v>0</v>
      </c>
      <c r="BF116" s="128">
        <f>IF(N116="snížená",J116,0)</f>
        <v>0</v>
      </c>
      <c r="BG116" s="128">
        <f>IF(N116="zákl. přenesená",J116,0)</f>
        <v>0</v>
      </c>
      <c r="BH116" s="128">
        <f>IF(N116="sníž. přenesená",J116,0)</f>
        <v>0</v>
      </c>
      <c r="BI116" s="128">
        <f>IF(N116="nulová",J116,0)</f>
        <v>0</v>
      </c>
      <c r="BJ116" s="83" t="s">
        <v>68</v>
      </c>
      <c r="BK116" s="128">
        <f>ROUND(I116*H116,2)</f>
        <v>0</v>
      </c>
      <c r="BL116" s="83" t="s">
        <v>172</v>
      </c>
      <c r="BM116" s="127" t="s">
        <v>1010</v>
      </c>
      <c r="BN116" s="26"/>
    </row>
    <row r="117" spans="1:66" ht="25.95" customHeight="1">
      <c r="A117" s="27"/>
      <c r="B117" s="21"/>
      <c r="C117" s="39"/>
      <c r="D117" s="129" t="s">
        <v>140</v>
      </c>
      <c r="E117" s="39"/>
      <c r="F117" s="130" t="s">
        <v>423</v>
      </c>
      <c r="G117" s="39"/>
      <c r="H117" s="39"/>
      <c r="I117" s="39"/>
      <c r="J117" s="39"/>
      <c r="K117" s="64"/>
      <c r="L117" s="56"/>
      <c r="M117" s="57"/>
      <c r="N117" s="25"/>
      <c r="O117" s="25"/>
      <c r="P117" s="25"/>
      <c r="Q117" s="25"/>
      <c r="R117" s="25"/>
      <c r="S117" s="25"/>
      <c r="T117" s="58"/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25"/>
      <c r="AS117" s="25"/>
      <c r="AT117" s="83" t="s">
        <v>140</v>
      </c>
      <c r="AU117" s="83" t="s">
        <v>70</v>
      </c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6"/>
    </row>
    <row r="118" spans="1:66" ht="25.95" customHeight="1">
      <c r="A118" s="27"/>
      <c r="B118" s="21"/>
      <c r="C118" s="25"/>
      <c r="D118" s="157" t="s">
        <v>142</v>
      </c>
      <c r="E118" s="158"/>
      <c r="F118" s="159" t="s">
        <v>551</v>
      </c>
      <c r="G118" s="25"/>
      <c r="H118" s="160">
        <v>24</v>
      </c>
      <c r="I118" s="25"/>
      <c r="J118" s="25"/>
      <c r="K118" s="31"/>
      <c r="L118" s="56"/>
      <c r="M118" s="57"/>
      <c r="N118" s="25"/>
      <c r="O118" s="25"/>
      <c r="P118" s="25"/>
      <c r="Q118" s="25"/>
      <c r="R118" s="25"/>
      <c r="S118" s="25"/>
      <c r="T118" s="58"/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25"/>
      <c r="AS118" s="25"/>
      <c r="AT118" s="83" t="s">
        <v>142</v>
      </c>
      <c r="AU118" s="83" t="s">
        <v>70</v>
      </c>
      <c r="AV118" s="52" t="s">
        <v>70</v>
      </c>
      <c r="AW118" s="52" t="s">
        <v>34</v>
      </c>
      <c r="AX118" s="52" t="s">
        <v>68</v>
      </c>
      <c r="AY118" s="83" t="s">
        <v>130</v>
      </c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6"/>
    </row>
    <row r="119" spans="1:66" ht="25.95" customHeight="1">
      <c r="A119" s="27"/>
      <c r="B119" s="21"/>
      <c r="C119" s="38"/>
      <c r="D119" s="113" t="s">
        <v>59</v>
      </c>
      <c r="E119" s="114" t="s">
        <v>552</v>
      </c>
      <c r="F119" s="114" t="s">
        <v>553</v>
      </c>
      <c r="G119" s="38"/>
      <c r="H119" s="38"/>
      <c r="I119" s="38"/>
      <c r="J119" s="115">
        <f>BK119</f>
        <v>0</v>
      </c>
      <c r="K119" s="59"/>
      <c r="L119" s="56"/>
      <c r="M119" s="57"/>
      <c r="N119" s="25"/>
      <c r="O119" s="25"/>
      <c r="P119" s="109">
        <f>SUM(P120:P131)</f>
        <v>0</v>
      </c>
      <c r="Q119" s="25"/>
      <c r="R119" s="109">
        <f>SUM(R120:R131)</f>
        <v>0.06271499700000001</v>
      </c>
      <c r="S119" s="25"/>
      <c r="T119" s="110">
        <f>SUM(T120:T131)</f>
        <v>0</v>
      </c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83" t="s">
        <v>70</v>
      </c>
      <c r="AS119" s="25"/>
      <c r="AT119" s="111" t="s">
        <v>59</v>
      </c>
      <c r="AU119" s="111" t="s">
        <v>68</v>
      </c>
      <c r="AV119" s="25"/>
      <c r="AW119" s="25"/>
      <c r="AX119" s="25"/>
      <c r="AY119" s="83" t="s">
        <v>130</v>
      </c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112">
        <f>SUM(BK120:BK131)</f>
        <v>0</v>
      </c>
      <c r="BL119" s="25"/>
      <c r="BM119" s="25"/>
      <c r="BN119" s="26"/>
    </row>
    <row r="120" spans="1:66" ht="25.95" customHeight="1">
      <c r="A120" s="27"/>
      <c r="B120" s="56"/>
      <c r="C120" s="116" t="s">
        <v>216</v>
      </c>
      <c r="D120" s="116" t="s">
        <v>133</v>
      </c>
      <c r="E120" s="117" t="s">
        <v>1011</v>
      </c>
      <c r="F120" s="117" t="s">
        <v>1012</v>
      </c>
      <c r="G120" s="118" t="s">
        <v>181</v>
      </c>
      <c r="H120" s="119">
        <v>10</v>
      </c>
      <c r="I120" s="120"/>
      <c r="J120" s="121">
        <f aca="true" t="shared" si="10" ref="J120:J131">ROUND(I120*H120,2)</f>
        <v>0</v>
      </c>
      <c r="K120" s="122" t="s">
        <v>137</v>
      </c>
      <c r="L120" s="56"/>
      <c r="M120" s="123"/>
      <c r="N120" s="124" t="s">
        <v>44</v>
      </c>
      <c r="O120" s="25"/>
      <c r="P120" s="125">
        <f aca="true" t="shared" si="11" ref="P120:P131">O120*H120</f>
        <v>0</v>
      </c>
      <c r="Q120" s="125">
        <v>0.00263094</v>
      </c>
      <c r="R120" s="125">
        <f aca="true" t="shared" si="12" ref="R120:R131">Q120*H120</f>
        <v>0.0263094</v>
      </c>
      <c r="S120" s="125">
        <v>0</v>
      </c>
      <c r="T120" s="126">
        <f aca="true" t="shared" si="13" ref="T120:T131">S120*H120</f>
        <v>0</v>
      </c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7" t="s">
        <v>172</v>
      </c>
      <c r="AS120" s="25"/>
      <c r="AT120" s="127" t="s">
        <v>133</v>
      </c>
      <c r="AU120" s="127" t="s">
        <v>70</v>
      </c>
      <c r="AV120" s="25"/>
      <c r="AW120" s="25"/>
      <c r="AX120" s="25"/>
      <c r="AY120" s="83" t="s">
        <v>130</v>
      </c>
      <c r="AZ120" s="25"/>
      <c r="BA120" s="25"/>
      <c r="BB120" s="25"/>
      <c r="BC120" s="25"/>
      <c r="BD120" s="25"/>
      <c r="BE120" s="128">
        <f aca="true" t="shared" si="14" ref="BE120:BE131">IF(N120="základní",J120,0)</f>
        <v>0</v>
      </c>
      <c r="BF120" s="128">
        <f aca="true" t="shared" si="15" ref="BF120:BF131">IF(N120="snížená",J120,0)</f>
        <v>0</v>
      </c>
      <c r="BG120" s="128">
        <f aca="true" t="shared" si="16" ref="BG120:BG131">IF(N120="zákl. přenesená",J120,0)</f>
        <v>0</v>
      </c>
      <c r="BH120" s="128">
        <f aca="true" t="shared" si="17" ref="BH120:BH131">IF(N120="sníž. přenesená",J120,0)</f>
        <v>0</v>
      </c>
      <c r="BI120" s="128">
        <f aca="true" t="shared" si="18" ref="BI120:BI131">IF(N120="nulová",J120,0)</f>
        <v>0</v>
      </c>
      <c r="BJ120" s="83" t="s">
        <v>68</v>
      </c>
      <c r="BK120" s="128">
        <f aca="true" t="shared" si="19" ref="BK120:BK131">ROUND(I120*H120,2)</f>
        <v>0</v>
      </c>
      <c r="BL120" s="83" t="s">
        <v>172</v>
      </c>
      <c r="BM120" s="127" t="s">
        <v>1013</v>
      </c>
      <c r="BN120" s="26"/>
    </row>
    <row r="121" spans="1:66" ht="25.95" customHeight="1">
      <c r="A121" s="27"/>
      <c r="B121" s="56"/>
      <c r="C121" s="116" t="s">
        <v>220</v>
      </c>
      <c r="D121" s="116" t="s">
        <v>133</v>
      </c>
      <c r="E121" s="117" t="s">
        <v>1014</v>
      </c>
      <c r="F121" s="117" t="s">
        <v>1015</v>
      </c>
      <c r="G121" s="118" t="s">
        <v>181</v>
      </c>
      <c r="H121" s="119">
        <v>15</v>
      </c>
      <c r="I121" s="120"/>
      <c r="J121" s="121">
        <f t="shared" si="10"/>
        <v>0</v>
      </c>
      <c r="K121" s="122" t="s">
        <v>137</v>
      </c>
      <c r="L121" s="56"/>
      <c r="M121" s="123"/>
      <c r="N121" s="124" t="s">
        <v>44</v>
      </c>
      <c r="O121" s="25"/>
      <c r="P121" s="125">
        <f t="shared" si="11"/>
        <v>0</v>
      </c>
      <c r="Q121" s="125">
        <v>0.0020477</v>
      </c>
      <c r="R121" s="125">
        <f t="shared" si="12"/>
        <v>0.0307155</v>
      </c>
      <c r="S121" s="125">
        <v>0</v>
      </c>
      <c r="T121" s="126">
        <f t="shared" si="13"/>
        <v>0</v>
      </c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7" t="s">
        <v>172</v>
      </c>
      <c r="AS121" s="25"/>
      <c r="AT121" s="127" t="s">
        <v>133</v>
      </c>
      <c r="AU121" s="127" t="s">
        <v>70</v>
      </c>
      <c r="AV121" s="25"/>
      <c r="AW121" s="25"/>
      <c r="AX121" s="25"/>
      <c r="AY121" s="83" t="s">
        <v>130</v>
      </c>
      <c r="AZ121" s="25"/>
      <c r="BA121" s="25"/>
      <c r="BB121" s="25"/>
      <c r="BC121" s="25"/>
      <c r="BD121" s="25"/>
      <c r="BE121" s="128">
        <f t="shared" si="14"/>
        <v>0</v>
      </c>
      <c r="BF121" s="128">
        <f t="shared" si="15"/>
        <v>0</v>
      </c>
      <c r="BG121" s="128">
        <f t="shared" si="16"/>
        <v>0</v>
      </c>
      <c r="BH121" s="128">
        <f t="shared" si="17"/>
        <v>0</v>
      </c>
      <c r="BI121" s="128">
        <f t="shared" si="18"/>
        <v>0</v>
      </c>
      <c r="BJ121" s="83" t="s">
        <v>68</v>
      </c>
      <c r="BK121" s="128">
        <f t="shared" si="19"/>
        <v>0</v>
      </c>
      <c r="BL121" s="83" t="s">
        <v>172</v>
      </c>
      <c r="BM121" s="127" t="s">
        <v>1016</v>
      </c>
      <c r="BN121" s="26"/>
    </row>
    <row r="122" spans="1:66" ht="25.95" customHeight="1">
      <c r="A122" s="27"/>
      <c r="B122" s="56"/>
      <c r="C122" s="116" t="s">
        <v>224</v>
      </c>
      <c r="D122" s="116" t="s">
        <v>133</v>
      </c>
      <c r="E122" s="117" t="s">
        <v>1017</v>
      </c>
      <c r="F122" s="117" t="s">
        <v>1018</v>
      </c>
      <c r="G122" s="118" t="s">
        <v>136</v>
      </c>
      <c r="H122" s="119">
        <v>1</v>
      </c>
      <c r="I122" s="120"/>
      <c r="J122" s="121">
        <f t="shared" si="10"/>
        <v>0</v>
      </c>
      <c r="K122" s="122" t="s">
        <v>137</v>
      </c>
      <c r="L122" s="56"/>
      <c r="M122" s="123"/>
      <c r="N122" s="124" t="s">
        <v>44</v>
      </c>
      <c r="O122" s="25"/>
      <c r="P122" s="125">
        <f t="shared" si="11"/>
        <v>0</v>
      </c>
      <c r="Q122" s="125">
        <v>0.0001</v>
      </c>
      <c r="R122" s="125">
        <f t="shared" si="12"/>
        <v>0.0001</v>
      </c>
      <c r="S122" s="125">
        <v>0</v>
      </c>
      <c r="T122" s="126">
        <f t="shared" si="13"/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172</v>
      </c>
      <c r="AS122" s="25"/>
      <c r="AT122" s="127" t="s">
        <v>133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 t="shared" si="14"/>
        <v>0</v>
      </c>
      <c r="BF122" s="128">
        <f t="shared" si="15"/>
        <v>0</v>
      </c>
      <c r="BG122" s="128">
        <f t="shared" si="16"/>
        <v>0</v>
      </c>
      <c r="BH122" s="128">
        <f t="shared" si="17"/>
        <v>0</v>
      </c>
      <c r="BI122" s="128">
        <f t="shared" si="18"/>
        <v>0</v>
      </c>
      <c r="BJ122" s="83" t="s">
        <v>68</v>
      </c>
      <c r="BK122" s="128">
        <f t="shared" si="19"/>
        <v>0</v>
      </c>
      <c r="BL122" s="83" t="s">
        <v>172</v>
      </c>
      <c r="BM122" s="127" t="s">
        <v>1019</v>
      </c>
      <c r="BN122" s="26"/>
    </row>
    <row r="123" spans="1:66" ht="25.95" customHeight="1">
      <c r="A123" s="27"/>
      <c r="B123" s="56"/>
      <c r="C123" s="116" t="s">
        <v>7</v>
      </c>
      <c r="D123" s="116" t="s">
        <v>133</v>
      </c>
      <c r="E123" s="117" t="s">
        <v>1020</v>
      </c>
      <c r="F123" s="117" t="s">
        <v>1021</v>
      </c>
      <c r="G123" s="118" t="s">
        <v>136</v>
      </c>
      <c r="H123" s="119">
        <v>1</v>
      </c>
      <c r="I123" s="120"/>
      <c r="J123" s="121">
        <f t="shared" si="10"/>
        <v>0</v>
      </c>
      <c r="K123" s="122" t="s">
        <v>137</v>
      </c>
      <c r="L123" s="56"/>
      <c r="M123" s="123"/>
      <c r="N123" s="124" t="s">
        <v>44</v>
      </c>
      <c r="O123" s="25"/>
      <c r="P123" s="125">
        <f t="shared" si="11"/>
        <v>0</v>
      </c>
      <c r="Q123" s="125">
        <v>0.00018</v>
      </c>
      <c r="R123" s="125">
        <f t="shared" si="12"/>
        <v>0.00018</v>
      </c>
      <c r="S123" s="125">
        <v>0</v>
      </c>
      <c r="T123" s="126">
        <f t="shared" si="13"/>
        <v>0</v>
      </c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7" t="s">
        <v>172</v>
      </c>
      <c r="AS123" s="25"/>
      <c r="AT123" s="127" t="s">
        <v>133</v>
      </c>
      <c r="AU123" s="127" t="s">
        <v>70</v>
      </c>
      <c r="AV123" s="25"/>
      <c r="AW123" s="25"/>
      <c r="AX123" s="25"/>
      <c r="AY123" s="83" t="s">
        <v>130</v>
      </c>
      <c r="AZ123" s="25"/>
      <c r="BA123" s="25"/>
      <c r="BB123" s="25"/>
      <c r="BC123" s="25"/>
      <c r="BD123" s="25"/>
      <c r="BE123" s="128">
        <f t="shared" si="14"/>
        <v>0</v>
      </c>
      <c r="BF123" s="128">
        <f t="shared" si="15"/>
        <v>0</v>
      </c>
      <c r="BG123" s="128">
        <f t="shared" si="16"/>
        <v>0</v>
      </c>
      <c r="BH123" s="128">
        <f t="shared" si="17"/>
        <v>0</v>
      </c>
      <c r="BI123" s="128">
        <f t="shared" si="18"/>
        <v>0</v>
      </c>
      <c r="BJ123" s="83" t="s">
        <v>68</v>
      </c>
      <c r="BK123" s="128">
        <f t="shared" si="19"/>
        <v>0</v>
      </c>
      <c r="BL123" s="83" t="s">
        <v>172</v>
      </c>
      <c r="BM123" s="127" t="s">
        <v>1022</v>
      </c>
      <c r="BN123" s="26"/>
    </row>
    <row r="124" spans="1:66" ht="25.95" customHeight="1">
      <c r="A124" s="27"/>
      <c r="B124" s="56"/>
      <c r="C124" s="116" t="s">
        <v>231</v>
      </c>
      <c r="D124" s="116" t="s">
        <v>133</v>
      </c>
      <c r="E124" s="117" t="s">
        <v>1023</v>
      </c>
      <c r="F124" s="117" t="s">
        <v>1024</v>
      </c>
      <c r="G124" s="118" t="s">
        <v>136</v>
      </c>
      <c r="H124" s="119">
        <v>1</v>
      </c>
      <c r="I124" s="120"/>
      <c r="J124" s="121">
        <f t="shared" si="10"/>
        <v>0</v>
      </c>
      <c r="K124" s="122" t="s">
        <v>137</v>
      </c>
      <c r="L124" s="56"/>
      <c r="M124" s="123"/>
      <c r="N124" s="124" t="s">
        <v>44</v>
      </c>
      <c r="O124" s="25"/>
      <c r="P124" s="125">
        <f t="shared" si="11"/>
        <v>0</v>
      </c>
      <c r="Q124" s="125">
        <v>0.0003</v>
      </c>
      <c r="R124" s="125">
        <f t="shared" si="12"/>
        <v>0.0003</v>
      </c>
      <c r="S124" s="125">
        <v>0</v>
      </c>
      <c r="T124" s="126">
        <f t="shared" si="13"/>
        <v>0</v>
      </c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7" t="s">
        <v>172</v>
      </c>
      <c r="AS124" s="25"/>
      <c r="AT124" s="127" t="s">
        <v>133</v>
      </c>
      <c r="AU124" s="127" t="s">
        <v>70</v>
      </c>
      <c r="AV124" s="25"/>
      <c r="AW124" s="25"/>
      <c r="AX124" s="25"/>
      <c r="AY124" s="83" t="s">
        <v>130</v>
      </c>
      <c r="AZ124" s="25"/>
      <c r="BA124" s="25"/>
      <c r="BB124" s="25"/>
      <c r="BC124" s="25"/>
      <c r="BD124" s="25"/>
      <c r="BE124" s="128">
        <f t="shared" si="14"/>
        <v>0</v>
      </c>
      <c r="BF124" s="128">
        <f t="shared" si="15"/>
        <v>0</v>
      </c>
      <c r="BG124" s="128">
        <f t="shared" si="16"/>
        <v>0</v>
      </c>
      <c r="BH124" s="128">
        <f t="shared" si="17"/>
        <v>0</v>
      </c>
      <c r="BI124" s="128">
        <f t="shared" si="18"/>
        <v>0</v>
      </c>
      <c r="BJ124" s="83" t="s">
        <v>68</v>
      </c>
      <c r="BK124" s="128">
        <f t="shared" si="19"/>
        <v>0</v>
      </c>
      <c r="BL124" s="83" t="s">
        <v>172</v>
      </c>
      <c r="BM124" s="127" t="s">
        <v>1025</v>
      </c>
      <c r="BN124" s="26"/>
    </row>
    <row r="125" spans="1:66" ht="25.95" customHeight="1">
      <c r="A125" s="27"/>
      <c r="B125" s="56"/>
      <c r="C125" s="116" t="s">
        <v>237</v>
      </c>
      <c r="D125" s="116" t="s">
        <v>133</v>
      </c>
      <c r="E125" s="117" t="s">
        <v>1023</v>
      </c>
      <c r="F125" s="117" t="s">
        <v>1024</v>
      </c>
      <c r="G125" s="118" t="s">
        <v>136</v>
      </c>
      <c r="H125" s="119">
        <v>2</v>
      </c>
      <c r="I125" s="120"/>
      <c r="J125" s="121">
        <f t="shared" si="10"/>
        <v>0</v>
      </c>
      <c r="K125" s="122" t="s">
        <v>137</v>
      </c>
      <c r="L125" s="56"/>
      <c r="M125" s="123"/>
      <c r="N125" s="124" t="s">
        <v>44</v>
      </c>
      <c r="O125" s="25"/>
      <c r="P125" s="125">
        <f t="shared" si="11"/>
        <v>0</v>
      </c>
      <c r="Q125" s="125">
        <v>0.0003</v>
      </c>
      <c r="R125" s="125">
        <f t="shared" si="12"/>
        <v>0.0006</v>
      </c>
      <c r="S125" s="125">
        <v>0</v>
      </c>
      <c r="T125" s="126">
        <f t="shared" si="13"/>
        <v>0</v>
      </c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7" t="s">
        <v>172</v>
      </c>
      <c r="AS125" s="25"/>
      <c r="AT125" s="127" t="s">
        <v>133</v>
      </c>
      <c r="AU125" s="127" t="s">
        <v>70</v>
      </c>
      <c r="AV125" s="25"/>
      <c r="AW125" s="25"/>
      <c r="AX125" s="25"/>
      <c r="AY125" s="83" t="s">
        <v>130</v>
      </c>
      <c r="AZ125" s="25"/>
      <c r="BA125" s="25"/>
      <c r="BB125" s="25"/>
      <c r="BC125" s="25"/>
      <c r="BD125" s="25"/>
      <c r="BE125" s="128">
        <f t="shared" si="14"/>
        <v>0</v>
      </c>
      <c r="BF125" s="128">
        <f t="shared" si="15"/>
        <v>0</v>
      </c>
      <c r="BG125" s="128">
        <f t="shared" si="16"/>
        <v>0</v>
      </c>
      <c r="BH125" s="128">
        <f t="shared" si="17"/>
        <v>0</v>
      </c>
      <c r="BI125" s="128">
        <f t="shared" si="18"/>
        <v>0</v>
      </c>
      <c r="BJ125" s="83" t="s">
        <v>68</v>
      </c>
      <c r="BK125" s="128">
        <f t="shared" si="19"/>
        <v>0</v>
      </c>
      <c r="BL125" s="83" t="s">
        <v>172</v>
      </c>
      <c r="BM125" s="127" t="s">
        <v>1026</v>
      </c>
      <c r="BN125" s="26"/>
    </row>
    <row r="126" spans="1:66" ht="25.95" customHeight="1">
      <c r="A126" s="27"/>
      <c r="B126" s="56"/>
      <c r="C126" s="116" t="s">
        <v>241</v>
      </c>
      <c r="D126" s="116" t="s">
        <v>133</v>
      </c>
      <c r="E126" s="117" t="s">
        <v>1027</v>
      </c>
      <c r="F126" s="117" t="s">
        <v>1028</v>
      </c>
      <c r="G126" s="118" t="s">
        <v>136</v>
      </c>
      <c r="H126" s="119">
        <v>1</v>
      </c>
      <c r="I126" s="120"/>
      <c r="J126" s="121">
        <f t="shared" si="10"/>
        <v>0</v>
      </c>
      <c r="K126" s="122" t="s">
        <v>137</v>
      </c>
      <c r="L126" s="56"/>
      <c r="M126" s="123"/>
      <c r="N126" s="124" t="s">
        <v>44</v>
      </c>
      <c r="O126" s="25"/>
      <c r="P126" s="125">
        <f t="shared" si="11"/>
        <v>0</v>
      </c>
      <c r="Q126" s="125">
        <v>0.00036</v>
      </c>
      <c r="R126" s="125">
        <f t="shared" si="12"/>
        <v>0.00036</v>
      </c>
      <c r="S126" s="125">
        <v>0</v>
      </c>
      <c r="T126" s="126">
        <f t="shared" si="13"/>
        <v>0</v>
      </c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7" t="s">
        <v>172</v>
      </c>
      <c r="AS126" s="25"/>
      <c r="AT126" s="127" t="s">
        <v>133</v>
      </c>
      <c r="AU126" s="127" t="s">
        <v>70</v>
      </c>
      <c r="AV126" s="25"/>
      <c r="AW126" s="25"/>
      <c r="AX126" s="25"/>
      <c r="AY126" s="83" t="s">
        <v>130</v>
      </c>
      <c r="AZ126" s="25"/>
      <c r="BA126" s="25"/>
      <c r="BB126" s="25"/>
      <c r="BC126" s="25"/>
      <c r="BD126" s="25"/>
      <c r="BE126" s="128">
        <f t="shared" si="14"/>
        <v>0</v>
      </c>
      <c r="BF126" s="128">
        <f t="shared" si="15"/>
        <v>0</v>
      </c>
      <c r="BG126" s="128">
        <f t="shared" si="16"/>
        <v>0</v>
      </c>
      <c r="BH126" s="128">
        <f t="shared" si="17"/>
        <v>0</v>
      </c>
      <c r="BI126" s="128">
        <f t="shared" si="18"/>
        <v>0</v>
      </c>
      <c r="BJ126" s="83" t="s">
        <v>68</v>
      </c>
      <c r="BK126" s="128">
        <f t="shared" si="19"/>
        <v>0</v>
      </c>
      <c r="BL126" s="83" t="s">
        <v>172</v>
      </c>
      <c r="BM126" s="127" t="s">
        <v>1029</v>
      </c>
      <c r="BN126" s="26"/>
    </row>
    <row r="127" spans="1:66" ht="25.95" customHeight="1">
      <c r="A127" s="27"/>
      <c r="B127" s="56"/>
      <c r="C127" s="116" t="s">
        <v>245</v>
      </c>
      <c r="D127" s="116" t="s">
        <v>133</v>
      </c>
      <c r="E127" s="117" t="s">
        <v>1030</v>
      </c>
      <c r="F127" s="117" t="s">
        <v>1031</v>
      </c>
      <c r="G127" s="118" t="s">
        <v>136</v>
      </c>
      <c r="H127" s="119">
        <v>1</v>
      </c>
      <c r="I127" s="120"/>
      <c r="J127" s="121">
        <f t="shared" si="10"/>
        <v>0</v>
      </c>
      <c r="K127" s="122" t="s">
        <v>137</v>
      </c>
      <c r="L127" s="56"/>
      <c r="M127" s="123"/>
      <c r="N127" s="124" t="s">
        <v>44</v>
      </c>
      <c r="O127" s="25"/>
      <c r="P127" s="125">
        <f t="shared" si="11"/>
        <v>0</v>
      </c>
      <c r="Q127" s="125">
        <v>0.00075</v>
      </c>
      <c r="R127" s="125">
        <f t="shared" si="12"/>
        <v>0.00075</v>
      </c>
      <c r="S127" s="125">
        <v>0</v>
      </c>
      <c r="T127" s="126">
        <f t="shared" si="13"/>
        <v>0</v>
      </c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7" t="s">
        <v>172</v>
      </c>
      <c r="AS127" s="25"/>
      <c r="AT127" s="127" t="s">
        <v>133</v>
      </c>
      <c r="AU127" s="127" t="s">
        <v>70</v>
      </c>
      <c r="AV127" s="25"/>
      <c r="AW127" s="25"/>
      <c r="AX127" s="25"/>
      <c r="AY127" s="83" t="s">
        <v>130</v>
      </c>
      <c r="AZ127" s="25"/>
      <c r="BA127" s="25"/>
      <c r="BB127" s="25"/>
      <c r="BC127" s="25"/>
      <c r="BD127" s="25"/>
      <c r="BE127" s="128">
        <f t="shared" si="14"/>
        <v>0</v>
      </c>
      <c r="BF127" s="128">
        <f t="shared" si="15"/>
        <v>0</v>
      </c>
      <c r="BG127" s="128">
        <f t="shared" si="16"/>
        <v>0</v>
      </c>
      <c r="BH127" s="128">
        <f t="shared" si="17"/>
        <v>0</v>
      </c>
      <c r="BI127" s="128">
        <f t="shared" si="18"/>
        <v>0</v>
      </c>
      <c r="BJ127" s="83" t="s">
        <v>68</v>
      </c>
      <c r="BK127" s="128">
        <f t="shared" si="19"/>
        <v>0</v>
      </c>
      <c r="BL127" s="83" t="s">
        <v>172</v>
      </c>
      <c r="BM127" s="127" t="s">
        <v>1032</v>
      </c>
      <c r="BN127" s="26"/>
    </row>
    <row r="128" spans="1:66" ht="25.95" customHeight="1">
      <c r="A128" s="27"/>
      <c r="B128" s="56"/>
      <c r="C128" s="116" t="s">
        <v>251</v>
      </c>
      <c r="D128" s="116" t="s">
        <v>133</v>
      </c>
      <c r="E128" s="117" t="s">
        <v>1030</v>
      </c>
      <c r="F128" s="117" t="s">
        <v>1031</v>
      </c>
      <c r="G128" s="118" t="s">
        <v>136</v>
      </c>
      <c r="H128" s="119">
        <v>2</v>
      </c>
      <c r="I128" s="120"/>
      <c r="J128" s="121">
        <f t="shared" si="10"/>
        <v>0</v>
      </c>
      <c r="K128" s="122" t="s">
        <v>137</v>
      </c>
      <c r="L128" s="56"/>
      <c r="M128" s="123"/>
      <c r="N128" s="124" t="s">
        <v>44</v>
      </c>
      <c r="O128" s="25"/>
      <c r="P128" s="125">
        <f t="shared" si="11"/>
        <v>0</v>
      </c>
      <c r="Q128" s="125">
        <v>0.00075</v>
      </c>
      <c r="R128" s="125">
        <f t="shared" si="12"/>
        <v>0.0015</v>
      </c>
      <c r="S128" s="125">
        <v>0</v>
      </c>
      <c r="T128" s="126">
        <f t="shared" si="13"/>
        <v>0</v>
      </c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7" t="s">
        <v>172</v>
      </c>
      <c r="AS128" s="25"/>
      <c r="AT128" s="127" t="s">
        <v>133</v>
      </c>
      <c r="AU128" s="127" t="s">
        <v>70</v>
      </c>
      <c r="AV128" s="25"/>
      <c r="AW128" s="25"/>
      <c r="AX128" s="25"/>
      <c r="AY128" s="83" t="s">
        <v>130</v>
      </c>
      <c r="AZ128" s="25"/>
      <c r="BA128" s="25"/>
      <c r="BB128" s="25"/>
      <c r="BC128" s="25"/>
      <c r="BD128" s="25"/>
      <c r="BE128" s="128">
        <f t="shared" si="14"/>
        <v>0</v>
      </c>
      <c r="BF128" s="128">
        <f t="shared" si="15"/>
        <v>0</v>
      </c>
      <c r="BG128" s="128">
        <f t="shared" si="16"/>
        <v>0</v>
      </c>
      <c r="BH128" s="128">
        <f t="shared" si="17"/>
        <v>0</v>
      </c>
      <c r="BI128" s="128">
        <f t="shared" si="18"/>
        <v>0</v>
      </c>
      <c r="BJ128" s="83" t="s">
        <v>68</v>
      </c>
      <c r="BK128" s="128">
        <f t="shared" si="19"/>
        <v>0</v>
      </c>
      <c r="BL128" s="83" t="s">
        <v>172</v>
      </c>
      <c r="BM128" s="127" t="s">
        <v>1033</v>
      </c>
      <c r="BN128" s="26"/>
    </row>
    <row r="129" spans="1:66" ht="25.95" customHeight="1">
      <c r="A129" s="27"/>
      <c r="B129" s="56"/>
      <c r="C129" s="116" t="s">
        <v>255</v>
      </c>
      <c r="D129" s="116" t="s">
        <v>133</v>
      </c>
      <c r="E129" s="117" t="s">
        <v>589</v>
      </c>
      <c r="F129" s="117" t="s">
        <v>590</v>
      </c>
      <c r="G129" s="118" t="s">
        <v>587</v>
      </c>
      <c r="H129" s="119">
        <v>2</v>
      </c>
      <c r="I129" s="120"/>
      <c r="J129" s="121">
        <f t="shared" si="10"/>
        <v>0</v>
      </c>
      <c r="K129" s="122" t="s">
        <v>137</v>
      </c>
      <c r="L129" s="56"/>
      <c r="M129" s="123"/>
      <c r="N129" s="124" t="s">
        <v>44</v>
      </c>
      <c r="O129" s="25"/>
      <c r="P129" s="125">
        <f t="shared" si="11"/>
        <v>0</v>
      </c>
      <c r="Q129" s="125">
        <v>0.0009000485</v>
      </c>
      <c r="R129" s="125">
        <f t="shared" si="12"/>
        <v>0.001800097</v>
      </c>
      <c r="S129" s="125">
        <v>0</v>
      </c>
      <c r="T129" s="126">
        <f t="shared" si="13"/>
        <v>0</v>
      </c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7" t="s">
        <v>172</v>
      </c>
      <c r="AS129" s="25"/>
      <c r="AT129" s="127" t="s">
        <v>133</v>
      </c>
      <c r="AU129" s="127" t="s">
        <v>70</v>
      </c>
      <c r="AV129" s="25"/>
      <c r="AW129" s="25"/>
      <c r="AX129" s="25"/>
      <c r="AY129" s="83" t="s">
        <v>130</v>
      </c>
      <c r="AZ129" s="25"/>
      <c r="BA129" s="25"/>
      <c r="BB129" s="25"/>
      <c r="BC129" s="25"/>
      <c r="BD129" s="25"/>
      <c r="BE129" s="128">
        <f t="shared" si="14"/>
        <v>0</v>
      </c>
      <c r="BF129" s="128">
        <f t="shared" si="15"/>
        <v>0</v>
      </c>
      <c r="BG129" s="128">
        <f t="shared" si="16"/>
        <v>0</v>
      </c>
      <c r="BH129" s="128">
        <f t="shared" si="17"/>
        <v>0</v>
      </c>
      <c r="BI129" s="128">
        <f t="shared" si="18"/>
        <v>0</v>
      </c>
      <c r="BJ129" s="83" t="s">
        <v>68</v>
      </c>
      <c r="BK129" s="128">
        <f t="shared" si="19"/>
        <v>0</v>
      </c>
      <c r="BL129" s="83" t="s">
        <v>172</v>
      </c>
      <c r="BM129" s="127" t="s">
        <v>1034</v>
      </c>
      <c r="BN129" s="26"/>
    </row>
    <row r="130" spans="1:66" ht="25.95" customHeight="1">
      <c r="A130" s="27"/>
      <c r="B130" s="56"/>
      <c r="C130" s="116" t="s">
        <v>261</v>
      </c>
      <c r="D130" s="116" t="s">
        <v>133</v>
      </c>
      <c r="E130" s="117" t="s">
        <v>289</v>
      </c>
      <c r="F130" s="117" t="s">
        <v>290</v>
      </c>
      <c r="G130" s="118" t="s">
        <v>181</v>
      </c>
      <c r="H130" s="119">
        <v>10</v>
      </c>
      <c r="I130" s="120"/>
      <c r="J130" s="121">
        <f t="shared" si="10"/>
        <v>0</v>
      </c>
      <c r="K130" s="122" t="s">
        <v>137</v>
      </c>
      <c r="L130" s="56"/>
      <c r="M130" s="123"/>
      <c r="N130" s="124" t="s">
        <v>44</v>
      </c>
      <c r="O130" s="25"/>
      <c r="P130" s="125">
        <f t="shared" si="11"/>
        <v>0</v>
      </c>
      <c r="Q130" s="125">
        <v>1E-05</v>
      </c>
      <c r="R130" s="125">
        <f t="shared" si="12"/>
        <v>0.0001</v>
      </c>
      <c r="S130" s="125">
        <v>0</v>
      </c>
      <c r="T130" s="126">
        <f t="shared" si="13"/>
        <v>0</v>
      </c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7" t="s">
        <v>172</v>
      </c>
      <c r="AS130" s="25"/>
      <c r="AT130" s="127" t="s">
        <v>133</v>
      </c>
      <c r="AU130" s="127" t="s">
        <v>70</v>
      </c>
      <c r="AV130" s="25"/>
      <c r="AW130" s="25"/>
      <c r="AX130" s="25"/>
      <c r="AY130" s="83" t="s">
        <v>130</v>
      </c>
      <c r="AZ130" s="25"/>
      <c r="BA130" s="25"/>
      <c r="BB130" s="25"/>
      <c r="BC130" s="25"/>
      <c r="BD130" s="25"/>
      <c r="BE130" s="128">
        <f t="shared" si="14"/>
        <v>0</v>
      </c>
      <c r="BF130" s="128">
        <f t="shared" si="15"/>
        <v>0</v>
      </c>
      <c r="BG130" s="128">
        <f t="shared" si="16"/>
        <v>0</v>
      </c>
      <c r="BH130" s="128">
        <f t="shared" si="17"/>
        <v>0</v>
      </c>
      <c r="BI130" s="128">
        <f t="shared" si="18"/>
        <v>0</v>
      </c>
      <c r="BJ130" s="83" t="s">
        <v>68</v>
      </c>
      <c r="BK130" s="128">
        <f t="shared" si="19"/>
        <v>0</v>
      </c>
      <c r="BL130" s="83" t="s">
        <v>172</v>
      </c>
      <c r="BM130" s="127" t="s">
        <v>1035</v>
      </c>
      <c r="BN130" s="26"/>
    </row>
    <row r="131" spans="1:66" ht="25.95" customHeight="1">
      <c r="A131" s="27"/>
      <c r="B131" s="56"/>
      <c r="C131" s="116" t="s">
        <v>265</v>
      </c>
      <c r="D131" s="116" t="s">
        <v>133</v>
      </c>
      <c r="E131" s="117" t="s">
        <v>622</v>
      </c>
      <c r="F131" s="117" t="s">
        <v>623</v>
      </c>
      <c r="G131" s="118" t="s">
        <v>624</v>
      </c>
      <c r="H131" s="169"/>
      <c r="I131" s="120"/>
      <c r="J131" s="121">
        <f t="shared" si="10"/>
        <v>0</v>
      </c>
      <c r="K131" s="122" t="s">
        <v>137</v>
      </c>
      <c r="L131" s="56"/>
      <c r="M131" s="123"/>
      <c r="N131" s="124" t="s">
        <v>44</v>
      </c>
      <c r="O131" s="25"/>
      <c r="P131" s="125">
        <f t="shared" si="11"/>
        <v>0</v>
      </c>
      <c r="Q131" s="125">
        <v>0</v>
      </c>
      <c r="R131" s="125">
        <f t="shared" si="12"/>
        <v>0</v>
      </c>
      <c r="S131" s="125">
        <v>0</v>
      </c>
      <c r="T131" s="126">
        <f t="shared" si="13"/>
        <v>0</v>
      </c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7" t="s">
        <v>172</v>
      </c>
      <c r="AS131" s="25"/>
      <c r="AT131" s="127" t="s">
        <v>133</v>
      </c>
      <c r="AU131" s="127" t="s">
        <v>70</v>
      </c>
      <c r="AV131" s="25"/>
      <c r="AW131" s="25"/>
      <c r="AX131" s="25"/>
      <c r="AY131" s="83" t="s">
        <v>130</v>
      </c>
      <c r="AZ131" s="25"/>
      <c r="BA131" s="25"/>
      <c r="BB131" s="25"/>
      <c r="BC131" s="25"/>
      <c r="BD131" s="25"/>
      <c r="BE131" s="128">
        <f t="shared" si="14"/>
        <v>0</v>
      </c>
      <c r="BF131" s="128">
        <f t="shared" si="15"/>
        <v>0</v>
      </c>
      <c r="BG131" s="128">
        <f t="shared" si="16"/>
        <v>0</v>
      </c>
      <c r="BH131" s="128">
        <f t="shared" si="17"/>
        <v>0</v>
      </c>
      <c r="BI131" s="128">
        <f t="shared" si="18"/>
        <v>0</v>
      </c>
      <c r="BJ131" s="83" t="s">
        <v>68</v>
      </c>
      <c r="BK131" s="128">
        <f t="shared" si="19"/>
        <v>0</v>
      </c>
      <c r="BL131" s="83" t="s">
        <v>172</v>
      </c>
      <c r="BM131" s="127" t="s">
        <v>1036</v>
      </c>
      <c r="BN131" s="26"/>
    </row>
    <row r="132" spans="1:66" ht="25.95" customHeight="1">
      <c r="A132" s="27"/>
      <c r="B132" s="21"/>
      <c r="C132" s="97"/>
      <c r="D132" s="150" t="s">
        <v>59</v>
      </c>
      <c r="E132" s="96" t="s">
        <v>647</v>
      </c>
      <c r="F132" s="96" t="s">
        <v>648</v>
      </c>
      <c r="G132" s="97"/>
      <c r="H132" s="97"/>
      <c r="I132" s="97"/>
      <c r="J132" s="151">
        <f>BK132</f>
        <v>0</v>
      </c>
      <c r="K132" s="149"/>
      <c r="L132" s="56"/>
      <c r="M132" s="57"/>
      <c r="N132" s="25"/>
      <c r="O132" s="25"/>
      <c r="P132" s="109">
        <f>SUM(P133:P138)</f>
        <v>0</v>
      </c>
      <c r="Q132" s="25"/>
      <c r="R132" s="109">
        <f>SUM(R133:R138)</f>
        <v>0.044771387999999995</v>
      </c>
      <c r="S132" s="25"/>
      <c r="T132" s="110">
        <f>SUM(T133:T138)</f>
        <v>0.045</v>
      </c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83" t="s">
        <v>70</v>
      </c>
      <c r="AS132" s="25"/>
      <c r="AT132" s="111" t="s">
        <v>59</v>
      </c>
      <c r="AU132" s="111" t="s">
        <v>68</v>
      </c>
      <c r="AV132" s="25"/>
      <c r="AW132" s="25"/>
      <c r="AX132" s="25"/>
      <c r="AY132" s="83" t="s">
        <v>130</v>
      </c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112">
        <f>SUM(BK133:BK138)</f>
        <v>0</v>
      </c>
      <c r="BL132" s="25"/>
      <c r="BM132" s="25"/>
      <c r="BN132" s="26"/>
    </row>
    <row r="133" spans="1:66" ht="25.95" customHeight="1">
      <c r="A133" s="27"/>
      <c r="B133" s="56"/>
      <c r="C133" s="116" t="s">
        <v>269</v>
      </c>
      <c r="D133" s="116" t="s">
        <v>133</v>
      </c>
      <c r="E133" s="117" t="s">
        <v>1037</v>
      </c>
      <c r="F133" s="117" t="s">
        <v>1038</v>
      </c>
      <c r="G133" s="118" t="s">
        <v>587</v>
      </c>
      <c r="H133" s="119">
        <v>1</v>
      </c>
      <c r="I133" s="120"/>
      <c r="J133" s="121">
        <f>ROUND(I133*H133,2)</f>
        <v>0</v>
      </c>
      <c r="K133" s="135"/>
      <c r="L133" s="56"/>
      <c r="M133" s="123"/>
      <c r="N133" s="124" t="s">
        <v>44</v>
      </c>
      <c r="O133" s="25"/>
      <c r="P133" s="125">
        <f>O133*H133</f>
        <v>0</v>
      </c>
      <c r="Q133" s="125">
        <v>0.044625388</v>
      </c>
      <c r="R133" s="125">
        <f>Q133*H133</f>
        <v>0.044625388</v>
      </c>
      <c r="S133" s="125">
        <v>0</v>
      </c>
      <c r="T133" s="126">
        <f>S133*H133</f>
        <v>0</v>
      </c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27" t="s">
        <v>172</v>
      </c>
      <c r="AS133" s="25"/>
      <c r="AT133" s="127" t="s">
        <v>133</v>
      </c>
      <c r="AU133" s="127" t="s">
        <v>70</v>
      </c>
      <c r="AV133" s="25"/>
      <c r="AW133" s="25"/>
      <c r="AX133" s="25"/>
      <c r="AY133" s="83" t="s">
        <v>130</v>
      </c>
      <c r="AZ133" s="25"/>
      <c r="BA133" s="25"/>
      <c r="BB133" s="25"/>
      <c r="BC133" s="25"/>
      <c r="BD133" s="25"/>
      <c r="BE133" s="128">
        <f>IF(N133="základní",J133,0)</f>
        <v>0</v>
      </c>
      <c r="BF133" s="128">
        <f>IF(N133="snížená",J133,0)</f>
        <v>0</v>
      </c>
      <c r="BG133" s="128">
        <f>IF(N133="zákl. přenesená",J133,0)</f>
        <v>0</v>
      </c>
      <c r="BH133" s="128">
        <f>IF(N133="sníž. přenesená",J133,0)</f>
        <v>0</v>
      </c>
      <c r="BI133" s="128">
        <f>IF(N133="nulová",J133,0)</f>
        <v>0</v>
      </c>
      <c r="BJ133" s="83" t="s">
        <v>68</v>
      </c>
      <c r="BK133" s="128">
        <f>ROUND(I133*H133,2)</f>
        <v>0</v>
      </c>
      <c r="BL133" s="83" t="s">
        <v>172</v>
      </c>
      <c r="BM133" s="127" t="s">
        <v>1039</v>
      </c>
      <c r="BN133" s="26"/>
    </row>
    <row r="134" spans="1:66" ht="25.95" customHeight="1">
      <c r="A134" s="27"/>
      <c r="B134" s="56"/>
      <c r="C134" s="136" t="s">
        <v>273</v>
      </c>
      <c r="D134" s="136" t="s">
        <v>178</v>
      </c>
      <c r="E134" s="137" t="s">
        <v>1040</v>
      </c>
      <c r="F134" s="137" t="s">
        <v>1041</v>
      </c>
      <c r="G134" s="138" t="s">
        <v>234</v>
      </c>
      <c r="H134" s="139">
        <v>1</v>
      </c>
      <c r="I134" s="140"/>
      <c r="J134" s="141">
        <f>ROUND(I134*H134,2)</f>
        <v>0</v>
      </c>
      <c r="K134" s="146"/>
      <c r="L134" s="143"/>
      <c r="M134" s="144"/>
      <c r="N134" s="145" t="s">
        <v>44</v>
      </c>
      <c r="O134" s="25"/>
      <c r="P134" s="125">
        <f>O134*H134</f>
        <v>0</v>
      </c>
      <c r="Q134" s="125">
        <v>0</v>
      </c>
      <c r="R134" s="125">
        <f>Q134*H134</f>
        <v>0</v>
      </c>
      <c r="S134" s="125">
        <v>0</v>
      </c>
      <c r="T134" s="126">
        <f>S134*H134</f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182</v>
      </c>
      <c r="AS134" s="25"/>
      <c r="AT134" s="127" t="s">
        <v>178</v>
      </c>
      <c r="AU134" s="127" t="s">
        <v>70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83" t="s">
        <v>68</v>
      </c>
      <c r="BK134" s="128">
        <f>ROUND(I134*H134,2)</f>
        <v>0</v>
      </c>
      <c r="BL134" s="83" t="s">
        <v>172</v>
      </c>
      <c r="BM134" s="127" t="s">
        <v>1042</v>
      </c>
      <c r="BN134" s="26"/>
    </row>
    <row r="135" spans="1:66" ht="25.95" customHeight="1">
      <c r="A135" s="27"/>
      <c r="B135" s="21"/>
      <c r="C135" s="97"/>
      <c r="D135" s="147" t="s">
        <v>140</v>
      </c>
      <c r="E135" s="97"/>
      <c r="F135" s="148" t="s">
        <v>1043</v>
      </c>
      <c r="G135" s="97"/>
      <c r="H135" s="97"/>
      <c r="I135" s="97"/>
      <c r="J135" s="97"/>
      <c r="K135" s="149"/>
      <c r="L135" s="56"/>
      <c r="M135" s="57"/>
      <c r="N135" s="25"/>
      <c r="O135" s="25"/>
      <c r="P135" s="25"/>
      <c r="Q135" s="25"/>
      <c r="R135" s="25"/>
      <c r="S135" s="25"/>
      <c r="T135" s="58"/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5"/>
      <c r="AS135" s="25"/>
      <c r="AT135" s="83" t="s">
        <v>140</v>
      </c>
      <c r="AU135" s="83" t="s">
        <v>70</v>
      </c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6"/>
    </row>
    <row r="136" spans="1:66" ht="25.95" customHeight="1">
      <c r="A136" s="27"/>
      <c r="B136" s="56"/>
      <c r="C136" s="116" t="s">
        <v>182</v>
      </c>
      <c r="D136" s="116" t="s">
        <v>133</v>
      </c>
      <c r="E136" s="117" t="s">
        <v>1044</v>
      </c>
      <c r="F136" s="117" t="s">
        <v>1045</v>
      </c>
      <c r="G136" s="118" t="s">
        <v>136</v>
      </c>
      <c r="H136" s="119">
        <v>1</v>
      </c>
      <c r="I136" s="120"/>
      <c r="J136" s="121">
        <f>ROUND(I136*H136,2)</f>
        <v>0</v>
      </c>
      <c r="K136" s="122" t="s">
        <v>137</v>
      </c>
      <c r="L136" s="56"/>
      <c r="M136" s="123"/>
      <c r="N136" s="124" t="s">
        <v>44</v>
      </c>
      <c r="O136" s="25"/>
      <c r="P136" s="125">
        <f>O136*H136</f>
        <v>0</v>
      </c>
      <c r="Q136" s="125">
        <v>7.3E-05</v>
      </c>
      <c r="R136" s="125">
        <f>Q136*H136</f>
        <v>7.3E-05</v>
      </c>
      <c r="S136" s="125">
        <v>0.021</v>
      </c>
      <c r="T136" s="126">
        <f>S136*H136</f>
        <v>0.021</v>
      </c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7" t="s">
        <v>172</v>
      </c>
      <c r="AS136" s="25"/>
      <c r="AT136" s="127" t="s">
        <v>133</v>
      </c>
      <c r="AU136" s="127" t="s">
        <v>70</v>
      </c>
      <c r="AV136" s="25"/>
      <c r="AW136" s="25"/>
      <c r="AX136" s="25"/>
      <c r="AY136" s="83" t="s">
        <v>130</v>
      </c>
      <c r="AZ136" s="25"/>
      <c r="BA136" s="25"/>
      <c r="BB136" s="25"/>
      <c r="BC136" s="25"/>
      <c r="BD136" s="25"/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83" t="s">
        <v>68</v>
      </c>
      <c r="BK136" s="128">
        <f>ROUND(I136*H136,2)</f>
        <v>0</v>
      </c>
      <c r="BL136" s="83" t="s">
        <v>172</v>
      </c>
      <c r="BM136" s="127" t="s">
        <v>1046</v>
      </c>
      <c r="BN136" s="26"/>
    </row>
    <row r="137" spans="1:66" ht="25.95" customHeight="1">
      <c r="A137" s="27"/>
      <c r="B137" s="56"/>
      <c r="C137" s="116" t="s">
        <v>279</v>
      </c>
      <c r="D137" s="116" t="s">
        <v>133</v>
      </c>
      <c r="E137" s="117" t="s">
        <v>1047</v>
      </c>
      <c r="F137" s="117" t="s">
        <v>1048</v>
      </c>
      <c r="G137" s="118" t="s">
        <v>136</v>
      </c>
      <c r="H137" s="119">
        <v>1</v>
      </c>
      <c r="I137" s="120"/>
      <c r="J137" s="121">
        <f>ROUND(I137*H137,2)</f>
        <v>0</v>
      </c>
      <c r="K137" s="122" t="s">
        <v>137</v>
      </c>
      <c r="L137" s="56"/>
      <c r="M137" s="123"/>
      <c r="N137" s="124" t="s">
        <v>44</v>
      </c>
      <c r="O137" s="25"/>
      <c r="P137" s="125">
        <f>O137*H137</f>
        <v>0</v>
      </c>
      <c r="Q137" s="125">
        <v>7.3E-05</v>
      </c>
      <c r="R137" s="125">
        <f>Q137*H137</f>
        <v>7.3E-05</v>
      </c>
      <c r="S137" s="125">
        <v>0.024</v>
      </c>
      <c r="T137" s="126">
        <f>S137*H137</f>
        <v>0.024</v>
      </c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7" t="s">
        <v>172</v>
      </c>
      <c r="AS137" s="25"/>
      <c r="AT137" s="127" t="s">
        <v>133</v>
      </c>
      <c r="AU137" s="127" t="s">
        <v>70</v>
      </c>
      <c r="AV137" s="25"/>
      <c r="AW137" s="25"/>
      <c r="AX137" s="25"/>
      <c r="AY137" s="83" t="s">
        <v>130</v>
      </c>
      <c r="AZ137" s="25"/>
      <c r="BA137" s="25"/>
      <c r="BB137" s="25"/>
      <c r="BC137" s="25"/>
      <c r="BD137" s="25"/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83" t="s">
        <v>68</v>
      </c>
      <c r="BK137" s="128">
        <f>ROUND(I137*H137,2)</f>
        <v>0</v>
      </c>
      <c r="BL137" s="83" t="s">
        <v>172</v>
      </c>
      <c r="BM137" s="127" t="s">
        <v>1049</v>
      </c>
      <c r="BN137" s="26"/>
    </row>
    <row r="138" spans="1:66" ht="25.95" customHeight="1">
      <c r="A138" s="27"/>
      <c r="B138" s="56"/>
      <c r="C138" s="116" t="s">
        <v>284</v>
      </c>
      <c r="D138" s="116" t="s">
        <v>133</v>
      </c>
      <c r="E138" s="117" t="s">
        <v>653</v>
      </c>
      <c r="F138" s="117" t="s">
        <v>654</v>
      </c>
      <c r="G138" s="118" t="s">
        <v>624</v>
      </c>
      <c r="H138" s="169"/>
      <c r="I138" s="120"/>
      <c r="J138" s="121">
        <f>ROUND(I138*H138,2)</f>
        <v>0</v>
      </c>
      <c r="K138" s="122" t="s">
        <v>137</v>
      </c>
      <c r="L138" s="56"/>
      <c r="M138" s="123"/>
      <c r="N138" s="124" t="s">
        <v>44</v>
      </c>
      <c r="O138" s="25"/>
      <c r="P138" s="125">
        <f>O138*H138</f>
        <v>0</v>
      </c>
      <c r="Q138" s="125">
        <v>0</v>
      </c>
      <c r="R138" s="125">
        <f>Q138*H138</f>
        <v>0</v>
      </c>
      <c r="S138" s="125">
        <v>0</v>
      </c>
      <c r="T138" s="126">
        <f>S138*H138</f>
        <v>0</v>
      </c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7" t="s">
        <v>172</v>
      </c>
      <c r="AS138" s="25"/>
      <c r="AT138" s="127" t="s">
        <v>133</v>
      </c>
      <c r="AU138" s="127" t="s">
        <v>70</v>
      </c>
      <c r="AV138" s="25"/>
      <c r="AW138" s="25"/>
      <c r="AX138" s="25"/>
      <c r="AY138" s="83" t="s">
        <v>130</v>
      </c>
      <c r="AZ138" s="25"/>
      <c r="BA138" s="25"/>
      <c r="BB138" s="25"/>
      <c r="BC138" s="25"/>
      <c r="BD138" s="25"/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83" t="s">
        <v>68</v>
      </c>
      <c r="BK138" s="128">
        <f>ROUND(I138*H138,2)</f>
        <v>0</v>
      </c>
      <c r="BL138" s="83" t="s">
        <v>172</v>
      </c>
      <c r="BM138" s="127" t="s">
        <v>1050</v>
      </c>
      <c r="BN138" s="26"/>
    </row>
    <row r="139" spans="1:66" ht="25.95" customHeight="1">
      <c r="A139" s="27"/>
      <c r="B139" s="21"/>
      <c r="C139" s="97"/>
      <c r="D139" s="150" t="s">
        <v>59</v>
      </c>
      <c r="E139" s="96" t="s">
        <v>656</v>
      </c>
      <c r="F139" s="96" t="s">
        <v>657</v>
      </c>
      <c r="G139" s="97"/>
      <c r="H139" s="97"/>
      <c r="I139" s="97"/>
      <c r="J139" s="151">
        <f>BK139</f>
        <v>0</v>
      </c>
      <c r="K139" s="149"/>
      <c r="L139" s="56"/>
      <c r="M139" s="57"/>
      <c r="N139" s="25"/>
      <c r="O139" s="25"/>
      <c r="P139" s="109">
        <f>SUM(P140:P154)</f>
        <v>0</v>
      </c>
      <c r="Q139" s="25"/>
      <c r="R139" s="109">
        <f>SUM(R140:R154)</f>
        <v>0.12534824</v>
      </c>
      <c r="S139" s="25"/>
      <c r="T139" s="110">
        <f>SUM(T140:T154)</f>
        <v>0.14980000000000002</v>
      </c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83" t="s">
        <v>70</v>
      </c>
      <c r="AS139" s="25"/>
      <c r="AT139" s="111" t="s">
        <v>59</v>
      </c>
      <c r="AU139" s="111" t="s">
        <v>68</v>
      </c>
      <c r="AV139" s="25"/>
      <c r="AW139" s="25"/>
      <c r="AX139" s="25"/>
      <c r="AY139" s="83" t="s">
        <v>130</v>
      </c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112">
        <f>SUM(BK140:BK154)</f>
        <v>0</v>
      </c>
      <c r="BL139" s="25"/>
      <c r="BM139" s="25"/>
      <c r="BN139" s="26"/>
    </row>
    <row r="140" spans="1:66" ht="25.95" customHeight="1">
      <c r="A140" s="27"/>
      <c r="B140" s="56"/>
      <c r="C140" s="116" t="s">
        <v>288</v>
      </c>
      <c r="D140" s="116" t="s">
        <v>133</v>
      </c>
      <c r="E140" s="117" t="s">
        <v>1051</v>
      </c>
      <c r="F140" s="117" t="s">
        <v>1052</v>
      </c>
      <c r="G140" s="118" t="s">
        <v>181</v>
      </c>
      <c r="H140" s="119">
        <v>5</v>
      </c>
      <c r="I140" s="120"/>
      <c r="J140" s="121">
        <f aca="true" t="shared" si="20" ref="J140:J147">ROUND(I140*H140,2)</f>
        <v>0</v>
      </c>
      <c r="K140" s="122" t="s">
        <v>137</v>
      </c>
      <c r="L140" s="56"/>
      <c r="M140" s="123"/>
      <c r="N140" s="124" t="s">
        <v>44</v>
      </c>
      <c r="O140" s="25"/>
      <c r="P140" s="125">
        <f aca="true" t="shared" si="21" ref="P140:P147">O140*H140</f>
        <v>0</v>
      </c>
      <c r="Q140" s="125">
        <v>5.2E-05</v>
      </c>
      <c r="R140" s="125">
        <f aca="true" t="shared" si="22" ref="R140:R147">Q140*H140</f>
        <v>0.00026</v>
      </c>
      <c r="S140" s="125">
        <v>0.00473</v>
      </c>
      <c r="T140" s="126">
        <f aca="true" t="shared" si="23" ref="T140:T147">S140*H140</f>
        <v>0.023649999999999997</v>
      </c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7" t="s">
        <v>172</v>
      </c>
      <c r="AS140" s="25"/>
      <c r="AT140" s="127" t="s">
        <v>133</v>
      </c>
      <c r="AU140" s="127" t="s">
        <v>70</v>
      </c>
      <c r="AV140" s="25"/>
      <c r="AW140" s="25"/>
      <c r="AX140" s="25"/>
      <c r="AY140" s="83" t="s">
        <v>130</v>
      </c>
      <c r="AZ140" s="25"/>
      <c r="BA140" s="25"/>
      <c r="BB140" s="25"/>
      <c r="BC140" s="25"/>
      <c r="BD140" s="25"/>
      <c r="BE140" s="128">
        <f aca="true" t="shared" si="24" ref="BE140:BE147">IF(N140="základní",J140,0)</f>
        <v>0</v>
      </c>
      <c r="BF140" s="128">
        <f aca="true" t="shared" si="25" ref="BF140:BF147">IF(N140="snížená",J140,0)</f>
        <v>0</v>
      </c>
      <c r="BG140" s="128">
        <f aca="true" t="shared" si="26" ref="BG140:BG147">IF(N140="zákl. přenesená",J140,0)</f>
        <v>0</v>
      </c>
      <c r="BH140" s="128">
        <f aca="true" t="shared" si="27" ref="BH140:BH147">IF(N140="sníž. přenesená",J140,0)</f>
        <v>0</v>
      </c>
      <c r="BI140" s="128">
        <f aca="true" t="shared" si="28" ref="BI140:BI147">IF(N140="nulová",J140,0)</f>
        <v>0</v>
      </c>
      <c r="BJ140" s="83" t="s">
        <v>68</v>
      </c>
      <c r="BK140" s="128">
        <f aca="true" t="shared" si="29" ref="BK140:BK147">ROUND(I140*H140,2)</f>
        <v>0</v>
      </c>
      <c r="BL140" s="83" t="s">
        <v>172</v>
      </c>
      <c r="BM140" s="127" t="s">
        <v>1053</v>
      </c>
      <c r="BN140" s="26"/>
    </row>
    <row r="141" spans="1:66" ht="25.95" customHeight="1">
      <c r="A141" s="27"/>
      <c r="B141" s="56"/>
      <c r="C141" s="116" t="s">
        <v>292</v>
      </c>
      <c r="D141" s="116" t="s">
        <v>133</v>
      </c>
      <c r="E141" s="117" t="s">
        <v>1054</v>
      </c>
      <c r="F141" s="117" t="s">
        <v>1055</v>
      </c>
      <c r="G141" s="118" t="s">
        <v>181</v>
      </c>
      <c r="H141" s="119">
        <v>15</v>
      </c>
      <c r="I141" s="120"/>
      <c r="J141" s="121">
        <f t="shared" si="20"/>
        <v>0</v>
      </c>
      <c r="K141" s="122" t="s">
        <v>137</v>
      </c>
      <c r="L141" s="56"/>
      <c r="M141" s="123"/>
      <c r="N141" s="124" t="s">
        <v>44</v>
      </c>
      <c r="O141" s="25"/>
      <c r="P141" s="125">
        <f t="shared" si="21"/>
        <v>0</v>
      </c>
      <c r="Q141" s="125">
        <v>6.2E-05</v>
      </c>
      <c r="R141" s="125">
        <f t="shared" si="22"/>
        <v>0.00093</v>
      </c>
      <c r="S141" s="125">
        <v>0.00841</v>
      </c>
      <c r="T141" s="126">
        <f t="shared" si="23"/>
        <v>0.12615</v>
      </c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7" t="s">
        <v>172</v>
      </c>
      <c r="AS141" s="25"/>
      <c r="AT141" s="127" t="s">
        <v>133</v>
      </c>
      <c r="AU141" s="127" t="s">
        <v>70</v>
      </c>
      <c r="AV141" s="25"/>
      <c r="AW141" s="25"/>
      <c r="AX141" s="25"/>
      <c r="AY141" s="83" t="s">
        <v>130</v>
      </c>
      <c r="AZ141" s="25"/>
      <c r="BA141" s="25"/>
      <c r="BB141" s="25"/>
      <c r="BC141" s="25"/>
      <c r="BD141" s="25"/>
      <c r="BE141" s="128">
        <f t="shared" si="24"/>
        <v>0</v>
      </c>
      <c r="BF141" s="128">
        <f t="shared" si="25"/>
        <v>0</v>
      </c>
      <c r="BG141" s="128">
        <f t="shared" si="26"/>
        <v>0</v>
      </c>
      <c r="BH141" s="128">
        <f t="shared" si="27"/>
        <v>0</v>
      </c>
      <c r="BI141" s="128">
        <f t="shared" si="28"/>
        <v>0</v>
      </c>
      <c r="BJ141" s="83" t="s">
        <v>68</v>
      </c>
      <c r="BK141" s="128">
        <f t="shared" si="29"/>
        <v>0</v>
      </c>
      <c r="BL141" s="83" t="s">
        <v>172</v>
      </c>
      <c r="BM141" s="127" t="s">
        <v>1056</v>
      </c>
      <c r="BN141" s="26"/>
    </row>
    <row r="142" spans="1:66" ht="25.95" customHeight="1">
      <c r="A142" s="27"/>
      <c r="B142" s="56"/>
      <c r="C142" s="116" t="s">
        <v>296</v>
      </c>
      <c r="D142" s="116" t="s">
        <v>133</v>
      </c>
      <c r="E142" s="117" t="s">
        <v>1057</v>
      </c>
      <c r="F142" s="117" t="s">
        <v>1058</v>
      </c>
      <c r="G142" s="118" t="s">
        <v>181</v>
      </c>
      <c r="H142" s="119">
        <v>4</v>
      </c>
      <c r="I142" s="120"/>
      <c r="J142" s="121">
        <f t="shared" si="20"/>
        <v>0</v>
      </c>
      <c r="K142" s="122" t="s">
        <v>137</v>
      </c>
      <c r="L142" s="56"/>
      <c r="M142" s="123"/>
      <c r="N142" s="124" t="s">
        <v>44</v>
      </c>
      <c r="O142" s="25"/>
      <c r="P142" s="125">
        <f t="shared" si="21"/>
        <v>0</v>
      </c>
      <c r="Q142" s="125">
        <v>0.00546404</v>
      </c>
      <c r="R142" s="125">
        <f t="shared" si="22"/>
        <v>0.02185616</v>
      </c>
      <c r="S142" s="125">
        <v>0</v>
      </c>
      <c r="T142" s="126">
        <f t="shared" si="23"/>
        <v>0</v>
      </c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7" t="s">
        <v>172</v>
      </c>
      <c r="AS142" s="25"/>
      <c r="AT142" s="127" t="s">
        <v>133</v>
      </c>
      <c r="AU142" s="127" t="s">
        <v>70</v>
      </c>
      <c r="AV142" s="25"/>
      <c r="AW142" s="25"/>
      <c r="AX142" s="25"/>
      <c r="AY142" s="83" t="s">
        <v>130</v>
      </c>
      <c r="AZ142" s="25"/>
      <c r="BA142" s="25"/>
      <c r="BB142" s="25"/>
      <c r="BC142" s="25"/>
      <c r="BD142" s="25"/>
      <c r="BE142" s="128">
        <f t="shared" si="24"/>
        <v>0</v>
      </c>
      <c r="BF142" s="128">
        <f t="shared" si="25"/>
        <v>0</v>
      </c>
      <c r="BG142" s="128">
        <f t="shared" si="26"/>
        <v>0</v>
      </c>
      <c r="BH142" s="128">
        <f t="shared" si="27"/>
        <v>0</v>
      </c>
      <c r="BI142" s="128">
        <f t="shared" si="28"/>
        <v>0</v>
      </c>
      <c r="BJ142" s="83" t="s">
        <v>68</v>
      </c>
      <c r="BK142" s="128">
        <f t="shared" si="29"/>
        <v>0</v>
      </c>
      <c r="BL142" s="83" t="s">
        <v>172</v>
      </c>
      <c r="BM142" s="127" t="s">
        <v>1059</v>
      </c>
      <c r="BN142" s="26"/>
    </row>
    <row r="143" spans="1:66" ht="25.95" customHeight="1">
      <c r="A143" s="27"/>
      <c r="B143" s="56"/>
      <c r="C143" s="116" t="s">
        <v>300</v>
      </c>
      <c r="D143" s="116" t="s">
        <v>133</v>
      </c>
      <c r="E143" s="117" t="s">
        <v>664</v>
      </c>
      <c r="F143" s="117" t="s">
        <v>665</v>
      </c>
      <c r="G143" s="118" t="s">
        <v>181</v>
      </c>
      <c r="H143" s="119">
        <v>14</v>
      </c>
      <c r="I143" s="120"/>
      <c r="J143" s="121">
        <f t="shared" si="20"/>
        <v>0</v>
      </c>
      <c r="K143" s="122" t="s">
        <v>137</v>
      </c>
      <c r="L143" s="56"/>
      <c r="M143" s="123"/>
      <c r="N143" s="124" t="s">
        <v>44</v>
      </c>
      <c r="O143" s="25"/>
      <c r="P143" s="125">
        <f t="shared" si="21"/>
        <v>0</v>
      </c>
      <c r="Q143" s="125">
        <v>0.00608652</v>
      </c>
      <c r="R143" s="125">
        <f t="shared" si="22"/>
        <v>0.08521128</v>
      </c>
      <c r="S143" s="125">
        <v>0</v>
      </c>
      <c r="T143" s="126">
        <f t="shared" si="23"/>
        <v>0</v>
      </c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7" t="s">
        <v>172</v>
      </c>
      <c r="AS143" s="25"/>
      <c r="AT143" s="127" t="s">
        <v>133</v>
      </c>
      <c r="AU143" s="127" t="s">
        <v>70</v>
      </c>
      <c r="AV143" s="25"/>
      <c r="AW143" s="25"/>
      <c r="AX143" s="25"/>
      <c r="AY143" s="83" t="s">
        <v>130</v>
      </c>
      <c r="AZ143" s="25"/>
      <c r="BA143" s="25"/>
      <c r="BB143" s="25"/>
      <c r="BC143" s="25"/>
      <c r="BD143" s="25"/>
      <c r="BE143" s="128">
        <f t="shared" si="24"/>
        <v>0</v>
      </c>
      <c r="BF143" s="128">
        <f t="shared" si="25"/>
        <v>0</v>
      </c>
      <c r="BG143" s="128">
        <f t="shared" si="26"/>
        <v>0</v>
      </c>
      <c r="BH143" s="128">
        <f t="shared" si="27"/>
        <v>0</v>
      </c>
      <c r="BI143" s="128">
        <f t="shared" si="28"/>
        <v>0</v>
      </c>
      <c r="BJ143" s="83" t="s">
        <v>68</v>
      </c>
      <c r="BK143" s="128">
        <f t="shared" si="29"/>
        <v>0</v>
      </c>
      <c r="BL143" s="83" t="s">
        <v>172</v>
      </c>
      <c r="BM143" s="127" t="s">
        <v>1060</v>
      </c>
      <c r="BN143" s="26"/>
    </row>
    <row r="144" spans="1:66" ht="25.95" customHeight="1">
      <c r="A144" s="27"/>
      <c r="B144" s="56"/>
      <c r="C144" s="116" t="s">
        <v>304</v>
      </c>
      <c r="D144" s="116" t="s">
        <v>133</v>
      </c>
      <c r="E144" s="117" t="s">
        <v>673</v>
      </c>
      <c r="F144" s="117" t="s">
        <v>674</v>
      </c>
      <c r="G144" s="118" t="s">
        <v>136</v>
      </c>
      <c r="H144" s="119">
        <v>2</v>
      </c>
      <c r="I144" s="120"/>
      <c r="J144" s="121">
        <f t="shared" si="20"/>
        <v>0</v>
      </c>
      <c r="K144" s="122" t="s">
        <v>137</v>
      </c>
      <c r="L144" s="56"/>
      <c r="M144" s="123"/>
      <c r="N144" s="124" t="s">
        <v>44</v>
      </c>
      <c r="O144" s="25"/>
      <c r="P144" s="125">
        <f t="shared" si="21"/>
        <v>0</v>
      </c>
      <c r="Q144" s="125">
        <v>0.001486</v>
      </c>
      <c r="R144" s="125">
        <f t="shared" si="22"/>
        <v>0.002972</v>
      </c>
      <c r="S144" s="125">
        <v>0</v>
      </c>
      <c r="T144" s="126">
        <f t="shared" si="23"/>
        <v>0</v>
      </c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7" t="s">
        <v>172</v>
      </c>
      <c r="AS144" s="25"/>
      <c r="AT144" s="127" t="s">
        <v>133</v>
      </c>
      <c r="AU144" s="127" t="s">
        <v>70</v>
      </c>
      <c r="AV144" s="25"/>
      <c r="AW144" s="25"/>
      <c r="AX144" s="25"/>
      <c r="AY144" s="83" t="s">
        <v>130</v>
      </c>
      <c r="AZ144" s="25"/>
      <c r="BA144" s="25"/>
      <c r="BB144" s="25"/>
      <c r="BC144" s="25"/>
      <c r="BD144" s="25"/>
      <c r="BE144" s="128">
        <f t="shared" si="24"/>
        <v>0</v>
      </c>
      <c r="BF144" s="128">
        <f t="shared" si="25"/>
        <v>0</v>
      </c>
      <c r="BG144" s="128">
        <f t="shared" si="26"/>
        <v>0</v>
      </c>
      <c r="BH144" s="128">
        <f t="shared" si="27"/>
        <v>0</v>
      </c>
      <c r="BI144" s="128">
        <f t="shared" si="28"/>
        <v>0</v>
      </c>
      <c r="BJ144" s="83" t="s">
        <v>68</v>
      </c>
      <c r="BK144" s="128">
        <f t="shared" si="29"/>
        <v>0</v>
      </c>
      <c r="BL144" s="83" t="s">
        <v>172</v>
      </c>
      <c r="BM144" s="127" t="s">
        <v>1061</v>
      </c>
      <c r="BN144" s="26"/>
    </row>
    <row r="145" spans="1:66" ht="25.95" customHeight="1">
      <c r="A145" s="27"/>
      <c r="B145" s="56"/>
      <c r="C145" s="116" t="s">
        <v>308</v>
      </c>
      <c r="D145" s="116" t="s">
        <v>133</v>
      </c>
      <c r="E145" s="117" t="s">
        <v>1062</v>
      </c>
      <c r="F145" s="117" t="s">
        <v>1063</v>
      </c>
      <c r="G145" s="118" t="s">
        <v>136</v>
      </c>
      <c r="H145" s="119">
        <v>2</v>
      </c>
      <c r="I145" s="120"/>
      <c r="J145" s="121">
        <f t="shared" si="20"/>
        <v>0</v>
      </c>
      <c r="K145" s="135"/>
      <c r="L145" s="56"/>
      <c r="M145" s="123"/>
      <c r="N145" s="124" t="s">
        <v>44</v>
      </c>
      <c r="O145" s="25"/>
      <c r="P145" s="125">
        <f t="shared" si="21"/>
        <v>0</v>
      </c>
      <c r="Q145" s="125">
        <v>0.0017574</v>
      </c>
      <c r="R145" s="125">
        <f t="shared" si="22"/>
        <v>0.0035148</v>
      </c>
      <c r="S145" s="125">
        <v>0</v>
      </c>
      <c r="T145" s="126">
        <f t="shared" si="23"/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172</v>
      </c>
      <c r="AS145" s="25"/>
      <c r="AT145" s="127" t="s">
        <v>133</v>
      </c>
      <c r="AU145" s="127" t="s">
        <v>70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 t="shared" si="24"/>
        <v>0</v>
      </c>
      <c r="BF145" s="128">
        <f t="shared" si="25"/>
        <v>0</v>
      </c>
      <c r="BG145" s="128">
        <f t="shared" si="26"/>
        <v>0</v>
      </c>
      <c r="BH145" s="128">
        <f t="shared" si="27"/>
        <v>0</v>
      </c>
      <c r="BI145" s="128">
        <f t="shared" si="28"/>
        <v>0</v>
      </c>
      <c r="BJ145" s="83" t="s">
        <v>68</v>
      </c>
      <c r="BK145" s="128">
        <f t="shared" si="29"/>
        <v>0</v>
      </c>
      <c r="BL145" s="83" t="s">
        <v>172</v>
      </c>
      <c r="BM145" s="127" t="s">
        <v>1064</v>
      </c>
      <c r="BN145" s="26"/>
    </row>
    <row r="146" spans="1:66" ht="25.95" customHeight="1">
      <c r="A146" s="27"/>
      <c r="B146" s="56"/>
      <c r="C146" s="116" t="s">
        <v>312</v>
      </c>
      <c r="D146" s="116" t="s">
        <v>133</v>
      </c>
      <c r="E146" s="117" t="s">
        <v>685</v>
      </c>
      <c r="F146" s="117" t="s">
        <v>686</v>
      </c>
      <c r="G146" s="118" t="s">
        <v>136</v>
      </c>
      <c r="H146" s="119">
        <v>4</v>
      </c>
      <c r="I146" s="120"/>
      <c r="J146" s="121">
        <f t="shared" si="20"/>
        <v>0</v>
      </c>
      <c r="K146" s="122" t="s">
        <v>137</v>
      </c>
      <c r="L146" s="56"/>
      <c r="M146" s="123"/>
      <c r="N146" s="124" t="s">
        <v>44</v>
      </c>
      <c r="O146" s="25"/>
      <c r="P146" s="125">
        <f t="shared" si="21"/>
        <v>0</v>
      </c>
      <c r="Q146" s="125">
        <v>0.0016255</v>
      </c>
      <c r="R146" s="125">
        <f t="shared" si="22"/>
        <v>0.006502</v>
      </c>
      <c r="S146" s="125">
        <v>0</v>
      </c>
      <c r="T146" s="126">
        <f t="shared" si="23"/>
        <v>0</v>
      </c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7" t="s">
        <v>172</v>
      </c>
      <c r="AS146" s="25"/>
      <c r="AT146" s="127" t="s">
        <v>133</v>
      </c>
      <c r="AU146" s="127" t="s">
        <v>70</v>
      </c>
      <c r="AV146" s="25"/>
      <c r="AW146" s="25"/>
      <c r="AX146" s="25"/>
      <c r="AY146" s="83" t="s">
        <v>130</v>
      </c>
      <c r="AZ146" s="25"/>
      <c r="BA146" s="25"/>
      <c r="BB146" s="25"/>
      <c r="BC146" s="25"/>
      <c r="BD146" s="25"/>
      <c r="BE146" s="128">
        <f t="shared" si="24"/>
        <v>0</v>
      </c>
      <c r="BF146" s="128">
        <f t="shared" si="25"/>
        <v>0</v>
      </c>
      <c r="BG146" s="128">
        <f t="shared" si="26"/>
        <v>0</v>
      </c>
      <c r="BH146" s="128">
        <f t="shared" si="27"/>
        <v>0</v>
      </c>
      <c r="BI146" s="128">
        <f t="shared" si="28"/>
        <v>0</v>
      </c>
      <c r="BJ146" s="83" t="s">
        <v>68</v>
      </c>
      <c r="BK146" s="128">
        <f t="shared" si="29"/>
        <v>0</v>
      </c>
      <c r="BL146" s="83" t="s">
        <v>172</v>
      </c>
      <c r="BM146" s="127" t="s">
        <v>1065</v>
      </c>
      <c r="BN146" s="26"/>
    </row>
    <row r="147" spans="1:66" ht="25.95" customHeight="1">
      <c r="A147" s="27"/>
      <c r="B147" s="56"/>
      <c r="C147" s="116" t="s">
        <v>316</v>
      </c>
      <c r="D147" s="116" t="s">
        <v>133</v>
      </c>
      <c r="E147" s="117" t="s">
        <v>1066</v>
      </c>
      <c r="F147" s="117" t="s">
        <v>1067</v>
      </c>
      <c r="G147" s="118" t="s">
        <v>181</v>
      </c>
      <c r="H147" s="119">
        <v>0.5</v>
      </c>
      <c r="I147" s="120"/>
      <c r="J147" s="121">
        <f t="shared" si="20"/>
        <v>0</v>
      </c>
      <c r="K147" s="122" t="s">
        <v>137</v>
      </c>
      <c r="L147" s="56"/>
      <c r="M147" s="123"/>
      <c r="N147" s="124" t="s">
        <v>44</v>
      </c>
      <c r="O147" s="25"/>
      <c r="P147" s="125">
        <f t="shared" si="21"/>
        <v>0</v>
      </c>
      <c r="Q147" s="125">
        <v>0.000336</v>
      </c>
      <c r="R147" s="125">
        <f t="shared" si="22"/>
        <v>0.000168</v>
      </c>
      <c r="S147" s="125">
        <v>0</v>
      </c>
      <c r="T147" s="126">
        <f t="shared" si="23"/>
        <v>0</v>
      </c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7" t="s">
        <v>172</v>
      </c>
      <c r="AS147" s="25"/>
      <c r="AT147" s="127" t="s">
        <v>133</v>
      </c>
      <c r="AU147" s="127" t="s">
        <v>70</v>
      </c>
      <c r="AV147" s="25"/>
      <c r="AW147" s="25"/>
      <c r="AX147" s="25"/>
      <c r="AY147" s="83" t="s">
        <v>130</v>
      </c>
      <c r="AZ147" s="25"/>
      <c r="BA147" s="25"/>
      <c r="BB147" s="25"/>
      <c r="BC147" s="25"/>
      <c r="BD147" s="25"/>
      <c r="BE147" s="128">
        <f t="shared" si="24"/>
        <v>0</v>
      </c>
      <c r="BF147" s="128">
        <f t="shared" si="25"/>
        <v>0</v>
      </c>
      <c r="BG147" s="128">
        <f t="shared" si="26"/>
        <v>0</v>
      </c>
      <c r="BH147" s="128">
        <f t="shared" si="27"/>
        <v>0</v>
      </c>
      <c r="BI147" s="128">
        <f t="shared" si="28"/>
        <v>0</v>
      </c>
      <c r="BJ147" s="83" t="s">
        <v>68</v>
      </c>
      <c r="BK147" s="128">
        <f t="shared" si="29"/>
        <v>0</v>
      </c>
      <c r="BL147" s="83" t="s">
        <v>172</v>
      </c>
      <c r="BM147" s="127" t="s">
        <v>1068</v>
      </c>
      <c r="BN147" s="26"/>
    </row>
    <row r="148" spans="1:66" ht="25.95" customHeight="1">
      <c r="A148" s="27"/>
      <c r="B148" s="21"/>
      <c r="C148" s="97"/>
      <c r="D148" s="147" t="s">
        <v>140</v>
      </c>
      <c r="E148" s="97"/>
      <c r="F148" s="148" t="s">
        <v>1069</v>
      </c>
      <c r="G148" s="97"/>
      <c r="H148" s="97"/>
      <c r="I148" s="97"/>
      <c r="J148" s="97"/>
      <c r="K148" s="149"/>
      <c r="L148" s="56"/>
      <c r="M148" s="57"/>
      <c r="N148" s="25"/>
      <c r="O148" s="25"/>
      <c r="P148" s="25"/>
      <c r="Q148" s="25"/>
      <c r="R148" s="25"/>
      <c r="S148" s="25"/>
      <c r="T148" s="58"/>
      <c r="U148" s="5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25"/>
      <c r="AS148" s="25"/>
      <c r="AT148" s="83" t="s">
        <v>140</v>
      </c>
      <c r="AU148" s="83" t="s">
        <v>70</v>
      </c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6"/>
    </row>
    <row r="149" spans="1:66" ht="25.95" customHeight="1">
      <c r="A149" s="27"/>
      <c r="B149" s="56"/>
      <c r="C149" s="136" t="s">
        <v>320</v>
      </c>
      <c r="D149" s="136" t="s">
        <v>178</v>
      </c>
      <c r="E149" s="137" t="s">
        <v>1070</v>
      </c>
      <c r="F149" s="137" t="s">
        <v>1071</v>
      </c>
      <c r="G149" s="138" t="s">
        <v>181</v>
      </c>
      <c r="H149" s="139">
        <v>0.5</v>
      </c>
      <c r="I149" s="140"/>
      <c r="J149" s="141">
        <f>ROUND(I149*H149,2)</f>
        <v>0</v>
      </c>
      <c r="K149" s="142" t="s">
        <v>137</v>
      </c>
      <c r="L149" s="143"/>
      <c r="M149" s="144"/>
      <c r="N149" s="145" t="s">
        <v>44</v>
      </c>
      <c r="O149" s="25"/>
      <c r="P149" s="125">
        <f>O149*H149</f>
        <v>0</v>
      </c>
      <c r="Q149" s="125">
        <v>0.00595</v>
      </c>
      <c r="R149" s="125">
        <f>Q149*H149</f>
        <v>0.002975</v>
      </c>
      <c r="S149" s="125">
        <v>0</v>
      </c>
      <c r="T149" s="126">
        <f>S149*H149</f>
        <v>0</v>
      </c>
      <c r="U149" s="5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7" t="s">
        <v>182</v>
      </c>
      <c r="AS149" s="25"/>
      <c r="AT149" s="127" t="s">
        <v>178</v>
      </c>
      <c r="AU149" s="127" t="s">
        <v>70</v>
      </c>
      <c r="AV149" s="25"/>
      <c r="AW149" s="25"/>
      <c r="AX149" s="25"/>
      <c r="AY149" s="83" t="s">
        <v>130</v>
      </c>
      <c r="AZ149" s="25"/>
      <c r="BA149" s="25"/>
      <c r="BB149" s="25"/>
      <c r="BC149" s="25"/>
      <c r="BD149" s="25"/>
      <c r="BE149" s="128">
        <f>IF(N149="základní",J149,0)</f>
        <v>0</v>
      </c>
      <c r="BF149" s="128">
        <f>IF(N149="snížená",J149,0)</f>
        <v>0</v>
      </c>
      <c r="BG149" s="128">
        <f>IF(N149="zákl. přenesená",J149,0)</f>
        <v>0</v>
      </c>
      <c r="BH149" s="128">
        <f>IF(N149="sníž. přenesená",J149,0)</f>
        <v>0</v>
      </c>
      <c r="BI149" s="128">
        <f>IF(N149="nulová",J149,0)</f>
        <v>0</v>
      </c>
      <c r="BJ149" s="83" t="s">
        <v>68</v>
      </c>
      <c r="BK149" s="128">
        <f>ROUND(I149*H149,2)</f>
        <v>0</v>
      </c>
      <c r="BL149" s="83" t="s">
        <v>172</v>
      </c>
      <c r="BM149" s="127" t="s">
        <v>1072</v>
      </c>
      <c r="BN149" s="26"/>
    </row>
    <row r="150" spans="1:66" ht="25.95" customHeight="1">
      <c r="A150" s="27"/>
      <c r="B150" s="21"/>
      <c r="C150" s="97"/>
      <c r="D150" s="147" t="s">
        <v>140</v>
      </c>
      <c r="E150" s="97"/>
      <c r="F150" s="148" t="s">
        <v>1069</v>
      </c>
      <c r="G150" s="97"/>
      <c r="H150" s="97"/>
      <c r="I150" s="97"/>
      <c r="J150" s="97"/>
      <c r="K150" s="149"/>
      <c r="L150" s="56"/>
      <c r="M150" s="57"/>
      <c r="N150" s="25"/>
      <c r="O150" s="25"/>
      <c r="P150" s="25"/>
      <c r="Q150" s="25"/>
      <c r="R150" s="25"/>
      <c r="S150" s="25"/>
      <c r="T150" s="58"/>
      <c r="U150" s="5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25"/>
      <c r="AS150" s="25"/>
      <c r="AT150" s="83" t="s">
        <v>140</v>
      </c>
      <c r="AU150" s="83" t="s">
        <v>70</v>
      </c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6"/>
    </row>
    <row r="151" spans="1:66" ht="25.95" customHeight="1">
      <c r="A151" s="27"/>
      <c r="B151" s="56"/>
      <c r="C151" s="116" t="s">
        <v>324</v>
      </c>
      <c r="D151" s="116" t="s">
        <v>133</v>
      </c>
      <c r="E151" s="117" t="s">
        <v>1073</v>
      </c>
      <c r="F151" s="117" t="s">
        <v>1074</v>
      </c>
      <c r="G151" s="118" t="s">
        <v>136</v>
      </c>
      <c r="H151" s="119">
        <v>1</v>
      </c>
      <c r="I151" s="120"/>
      <c r="J151" s="121">
        <f>ROUND(I151*H151,2)</f>
        <v>0</v>
      </c>
      <c r="K151" s="135"/>
      <c r="L151" s="56"/>
      <c r="M151" s="123"/>
      <c r="N151" s="124" t="s">
        <v>44</v>
      </c>
      <c r="O151" s="25"/>
      <c r="P151" s="125">
        <f>O151*H151</f>
        <v>0</v>
      </c>
      <c r="Q151" s="125">
        <v>0.000471</v>
      </c>
      <c r="R151" s="125">
        <f>Q151*H151</f>
        <v>0.000471</v>
      </c>
      <c r="S151" s="125">
        <v>0</v>
      </c>
      <c r="T151" s="126">
        <f>S151*H151</f>
        <v>0</v>
      </c>
      <c r="U151" s="5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7" t="s">
        <v>172</v>
      </c>
      <c r="AS151" s="25"/>
      <c r="AT151" s="127" t="s">
        <v>133</v>
      </c>
      <c r="AU151" s="127" t="s">
        <v>70</v>
      </c>
      <c r="AV151" s="25"/>
      <c r="AW151" s="25"/>
      <c r="AX151" s="25"/>
      <c r="AY151" s="83" t="s">
        <v>130</v>
      </c>
      <c r="AZ151" s="25"/>
      <c r="BA151" s="25"/>
      <c r="BB151" s="25"/>
      <c r="BC151" s="25"/>
      <c r="BD151" s="25"/>
      <c r="BE151" s="128">
        <f>IF(N151="základní",J151,0)</f>
        <v>0</v>
      </c>
      <c r="BF151" s="128">
        <f>IF(N151="snížená",J151,0)</f>
        <v>0</v>
      </c>
      <c r="BG151" s="128">
        <f>IF(N151="zákl. přenesená",J151,0)</f>
        <v>0</v>
      </c>
      <c r="BH151" s="128">
        <f>IF(N151="sníž. přenesená",J151,0)</f>
        <v>0</v>
      </c>
      <c r="BI151" s="128">
        <f>IF(N151="nulová",J151,0)</f>
        <v>0</v>
      </c>
      <c r="BJ151" s="83" t="s">
        <v>68</v>
      </c>
      <c r="BK151" s="128">
        <f>ROUND(I151*H151,2)</f>
        <v>0</v>
      </c>
      <c r="BL151" s="83" t="s">
        <v>172</v>
      </c>
      <c r="BM151" s="127" t="s">
        <v>1075</v>
      </c>
      <c r="BN151" s="26"/>
    </row>
    <row r="152" spans="1:66" ht="25.95" customHeight="1">
      <c r="A152" s="27"/>
      <c r="B152" s="56"/>
      <c r="C152" s="116" t="s">
        <v>328</v>
      </c>
      <c r="D152" s="116" t="s">
        <v>133</v>
      </c>
      <c r="E152" s="117" t="s">
        <v>1076</v>
      </c>
      <c r="F152" s="117" t="s">
        <v>1077</v>
      </c>
      <c r="G152" s="118" t="s">
        <v>136</v>
      </c>
      <c r="H152" s="119">
        <v>2</v>
      </c>
      <c r="I152" s="120"/>
      <c r="J152" s="121">
        <f>ROUND(I152*H152,2)</f>
        <v>0</v>
      </c>
      <c r="K152" s="122" t="s">
        <v>137</v>
      </c>
      <c r="L152" s="56"/>
      <c r="M152" s="123"/>
      <c r="N152" s="124" t="s">
        <v>44</v>
      </c>
      <c r="O152" s="25"/>
      <c r="P152" s="125">
        <f>O152*H152</f>
        <v>0</v>
      </c>
      <c r="Q152" s="125">
        <v>0.000244</v>
      </c>
      <c r="R152" s="125">
        <f>Q152*H152</f>
        <v>0.000488</v>
      </c>
      <c r="S152" s="125">
        <v>0</v>
      </c>
      <c r="T152" s="126">
        <f>S152*H152</f>
        <v>0</v>
      </c>
      <c r="U152" s="5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7" t="s">
        <v>172</v>
      </c>
      <c r="AS152" s="25"/>
      <c r="AT152" s="127" t="s">
        <v>133</v>
      </c>
      <c r="AU152" s="127" t="s">
        <v>70</v>
      </c>
      <c r="AV152" s="25"/>
      <c r="AW152" s="25"/>
      <c r="AX152" s="25"/>
      <c r="AY152" s="83" t="s">
        <v>130</v>
      </c>
      <c r="AZ152" s="25"/>
      <c r="BA152" s="25"/>
      <c r="BB152" s="25"/>
      <c r="BC152" s="25"/>
      <c r="BD152" s="25"/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83" t="s">
        <v>68</v>
      </c>
      <c r="BK152" s="128">
        <f>ROUND(I152*H152,2)</f>
        <v>0</v>
      </c>
      <c r="BL152" s="83" t="s">
        <v>172</v>
      </c>
      <c r="BM152" s="127" t="s">
        <v>1078</v>
      </c>
      <c r="BN152" s="26"/>
    </row>
    <row r="153" spans="1:66" ht="25.95" customHeight="1">
      <c r="A153" s="27"/>
      <c r="B153" s="56"/>
      <c r="C153" s="116" t="s">
        <v>332</v>
      </c>
      <c r="D153" s="116" t="s">
        <v>133</v>
      </c>
      <c r="E153" s="117" t="s">
        <v>965</v>
      </c>
      <c r="F153" s="117" t="s">
        <v>966</v>
      </c>
      <c r="G153" s="118" t="s">
        <v>388</v>
      </c>
      <c r="H153" s="119">
        <v>0.2</v>
      </c>
      <c r="I153" s="120"/>
      <c r="J153" s="121">
        <f>ROUND(I153*H153,2)</f>
        <v>0</v>
      </c>
      <c r="K153" s="122" t="s">
        <v>137</v>
      </c>
      <c r="L153" s="56"/>
      <c r="M153" s="123"/>
      <c r="N153" s="124" t="s">
        <v>44</v>
      </c>
      <c r="O153" s="25"/>
      <c r="P153" s="125">
        <f>O153*H153</f>
        <v>0</v>
      </c>
      <c r="Q153" s="125">
        <v>0</v>
      </c>
      <c r="R153" s="125">
        <f>Q153*H153</f>
        <v>0</v>
      </c>
      <c r="S153" s="125">
        <v>0</v>
      </c>
      <c r="T153" s="126">
        <f>S153*H153</f>
        <v>0</v>
      </c>
      <c r="U153" s="5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7" t="s">
        <v>172</v>
      </c>
      <c r="AS153" s="25"/>
      <c r="AT153" s="127" t="s">
        <v>133</v>
      </c>
      <c r="AU153" s="127" t="s">
        <v>70</v>
      </c>
      <c r="AV153" s="25"/>
      <c r="AW153" s="25"/>
      <c r="AX153" s="25"/>
      <c r="AY153" s="83" t="s">
        <v>130</v>
      </c>
      <c r="AZ153" s="25"/>
      <c r="BA153" s="25"/>
      <c r="BB153" s="25"/>
      <c r="BC153" s="25"/>
      <c r="BD153" s="25"/>
      <c r="BE153" s="128">
        <f>IF(N153="základní",J153,0)</f>
        <v>0</v>
      </c>
      <c r="BF153" s="128">
        <f>IF(N153="snížená",J153,0)</f>
        <v>0</v>
      </c>
      <c r="BG153" s="128">
        <f>IF(N153="zákl. přenesená",J153,0)</f>
        <v>0</v>
      </c>
      <c r="BH153" s="128">
        <f>IF(N153="sníž. přenesená",J153,0)</f>
        <v>0</v>
      </c>
      <c r="BI153" s="128">
        <f>IF(N153="nulová",J153,0)</f>
        <v>0</v>
      </c>
      <c r="BJ153" s="83" t="s">
        <v>68</v>
      </c>
      <c r="BK153" s="128">
        <f>ROUND(I153*H153,2)</f>
        <v>0</v>
      </c>
      <c r="BL153" s="83" t="s">
        <v>172</v>
      </c>
      <c r="BM153" s="127" t="s">
        <v>1079</v>
      </c>
      <c r="BN153" s="26"/>
    </row>
    <row r="154" spans="1:66" ht="25.95" customHeight="1">
      <c r="A154" s="27"/>
      <c r="B154" s="56"/>
      <c r="C154" s="116" t="s">
        <v>336</v>
      </c>
      <c r="D154" s="116" t="s">
        <v>133</v>
      </c>
      <c r="E154" s="117" t="s">
        <v>689</v>
      </c>
      <c r="F154" s="117" t="s">
        <v>690</v>
      </c>
      <c r="G154" s="118" t="s">
        <v>624</v>
      </c>
      <c r="H154" s="169"/>
      <c r="I154" s="120"/>
      <c r="J154" s="121">
        <f>ROUND(I154*H154,2)</f>
        <v>0</v>
      </c>
      <c r="K154" s="122" t="s">
        <v>137</v>
      </c>
      <c r="L154" s="56"/>
      <c r="M154" s="123"/>
      <c r="N154" s="124" t="s">
        <v>44</v>
      </c>
      <c r="O154" s="25"/>
      <c r="P154" s="125">
        <f>O154*H154</f>
        <v>0</v>
      </c>
      <c r="Q154" s="125">
        <v>0</v>
      </c>
      <c r="R154" s="125">
        <f>Q154*H154</f>
        <v>0</v>
      </c>
      <c r="S154" s="125">
        <v>0</v>
      </c>
      <c r="T154" s="126">
        <f>S154*H154</f>
        <v>0</v>
      </c>
      <c r="U154" s="5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7" t="s">
        <v>172</v>
      </c>
      <c r="AS154" s="25"/>
      <c r="AT154" s="127" t="s">
        <v>133</v>
      </c>
      <c r="AU154" s="127" t="s">
        <v>70</v>
      </c>
      <c r="AV154" s="25"/>
      <c r="AW154" s="25"/>
      <c r="AX154" s="25"/>
      <c r="AY154" s="83" t="s">
        <v>130</v>
      </c>
      <c r="AZ154" s="25"/>
      <c r="BA154" s="25"/>
      <c r="BB154" s="25"/>
      <c r="BC154" s="25"/>
      <c r="BD154" s="25"/>
      <c r="BE154" s="128">
        <f>IF(N154="základní",J154,0)</f>
        <v>0</v>
      </c>
      <c r="BF154" s="128">
        <f>IF(N154="snížená",J154,0)</f>
        <v>0</v>
      </c>
      <c r="BG154" s="128">
        <f>IF(N154="zákl. přenesená",J154,0)</f>
        <v>0</v>
      </c>
      <c r="BH154" s="128">
        <f>IF(N154="sníž. přenesená",J154,0)</f>
        <v>0</v>
      </c>
      <c r="BI154" s="128">
        <f>IF(N154="nulová",J154,0)</f>
        <v>0</v>
      </c>
      <c r="BJ154" s="83" t="s">
        <v>68</v>
      </c>
      <c r="BK154" s="128">
        <f>ROUND(I154*H154,2)</f>
        <v>0</v>
      </c>
      <c r="BL154" s="83" t="s">
        <v>172</v>
      </c>
      <c r="BM154" s="127" t="s">
        <v>1080</v>
      </c>
      <c r="BN154" s="26"/>
    </row>
    <row r="155" spans="1:66" ht="25.95" customHeight="1">
      <c r="A155" s="27"/>
      <c r="B155" s="21"/>
      <c r="C155" s="97"/>
      <c r="D155" s="150" t="s">
        <v>59</v>
      </c>
      <c r="E155" s="96" t="s">
        <v>692</v>
      </c>
      <c r="F155" s="96" t="s">
        <v>693</v>
      </c>
      <c r="G155" s="97"/>
      <c r="H155" s="97"/>
      <c r="I155" s="97"/>
      <c r="J155" s="151">
        <f>BK155</f>
        <v>0</v>
      </c>
      <c r="K155" s="149"/>
      <c r="L155" s="56"/>
      <c r="M155" s="57"/>
      <c r="N155" s="25"/>
      <c r="O155" s="25"/>
      <c r="P155" s="109">
        <f>SUM(P156:P166)</f>
        <v>0</v>
      </c>
      <c r="Q155" s="25"/>
      <c r="R155" s="109">
        <f>SUM(R156:R166)</f>
        <v>0.008685674099999999</v>
      </c>
      <c r="S155" s="25"/>
      <c r="T155" s="110">
        <f>SUM(T156:T166)</f>
        <v>0</v>
      </c>
      <c r="U155" s="5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83" t="s">
        <v>70</v>
      </c>
      <c r="AS155" s="25"/>
      <c r="AT155" s="111" t="s">
        <v>59</v>
      </c>
      <c r="AU155" s="111" t="s">
        <v>68</v>
      </c>
      <c r="AV155" s="25"/>
      <c r="AW155" s="25"/>
      <c r="AX155" s="25"/>
      <c r="AY155" s="83" t="s">
        <v>130</v>
      </c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112">
        <f>SUM(BK156:BK166)</f>
        <v>0</v>
      </c>
      <c r="BL155" s="25"/>
      <c r="BM155" s="25"/>
      <c r="BN155" s="26"/>
    </row>
    <row r="156" spans="1:66" ht="25.95" customHeight="1">
      <c r="A156" s="27"/>
      <c r="B156" s="56"/>
      <c r="C156" s="116" t="s">
        <v>340</v>
      </c>
      <c r="D156" s="116" t="s">
        <v>133</v>
      </c>
      <c r="E156" s="117" t="s">
        <v>1081</v>
      </c>
      <c r="F156" s="117" t="s">
        <v>1082</v>
      </c>
      <c r="G156" s="118" t="s">
        <v>136</v>
      </c>
      <c r="H156" s="119">
        <v>2</v>
      </c>
      <c r="I156" s="120"/>
      <c r="J156" s="121">
        <f aca="true" t="shared" si="30" ref="J156:J166">ROUND(I156*H156,2)</f>
        <v>0</v>
      </c>
      <c r="K156" s="122" t="s">
        <v>137</v>
      </c>
      <c r="L156" s="56"/>
      <c r="M156" s="123"/>
      <c r="N156" s="124" t="s">
        <v>44</v>
      </c>
      <c r="O156" s="25"/>
      <c r="P156" s="125">
        <f aca="true" t="shared" si="31" ref="P156:P166">O156*H156</f>
        <v>0</v>
      </c>
      <c r="Q156" s="125">
        <v>0.000329373</v>
      </c>
      <c r="R156" s="125">
        <f aca="true" t="shared" si="32" ref="R156:R166">Q156*H156</f>
        <v>0.000658746</v>
      </c>
      <c r="S156" s="125">
        <v>0</v>
      </c>
      <c r="T156" s="126">
        <f aca="true" t="shared" si="33" ref="T156:T166">S156*H156</f>
        <v>0</v>
      </c>
      <c r="U156" s="5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7" t="s">
        <v>172</v>
      </c>
      <c r="AS156" s="25"/>
      <c r="AT156" s="127" t="s">
        <v>133</v>
      </c>
      <c r="AU156" s="127" t="s">
        <v>70</v>
      </c>
      <c r="AV156" s="25"/>
      <c r="AW156" s="25"/>
      <c r="AX156" s="25"/>
      <c r="AY156" s="83" t="s">
        <v>130</v>
      </c>
      <c r="AZ156" s="25"/>
      <c r="BA156" s="25"/>
      <c r="BB156" s="25"/>
      <c r="BC156" s="25"/>
      <c r="BD156" s="25"/>
      <c r="BE156" s="128">
        <f aca="true" t="shared" si="34" ref="BE156:BE166">IF(N156="základní",J156,0)</f>
        <v>0</v>
      </c>
      <c r="BF156" s="128">
        <f aca="true" t="shared" si="35" ref="BF156:BF166">IF(N156="snížená",J156,0)</f>
        <v>0</v>
      </c>
      <c r="BG156" s="128">
        <f aca="true" t="shared" si="36" ref="BG156:BG166">IF(N156="zákl. přenesená",J156,0)</f>
        <v>0</v>
      </c>
      <c r="BH156" s="128">
        <f aca="true" t="shared" si="37" ref="BH156:BH166">IF(N156="sníž. přenesená",J156,0)</f>
        <v>0</v>
      </c>
      <c r="BI156" s="128">
        <f aca="true" t="shared" si="38" ref="BI156:BI166">IF(N156="nulová",J156,0)</f>
        <v>0</v>
      </c>
      <c r="BJ156" s="83" t="s">
        <v>68</v>
      </c>
      <c r="BK156" s="128">
        <f aca="true" t="shared" si="39" ref="BK156:BK166">ROUND(I156*H156,2)</f>
        <v>0</v>
      </c>
      <c r="BL156" s="83" t="s">
        <v>172</v>
      </c>
      <c r="BM156" s="127" t="s">
        <v>1083</v>
      </c>
      <c r="BN156" s="26"/>
    </row>
    <row r="157" spans="1:66" ht="25.95" customHeight="1">
      <c r="A157" s="27"/>
      <c r="B157" s="56"/>
      <c r="C157" s="136" t="s">
        <v>344</v>
      </c>
      <c r="D157" s="136" t="s">
        <v>178</v>
      </c>
      <c r="E157" s="137" t="s">
        <v>1084</v>
      </c>
      <c r="F157" s="137" t="s">
        <v>1085</v>
      </c>
      <c r="G157" s="138" t="s">
        <v>199</v>
      </c>
      <c r="H157" s="139">
        <v>1</v>
      </c>
      <c r="I157" s="140"/>
      <c r="J157" s="141">
        <f t="shared" si="30"/>
        <v>0</v>
      </c>
      <c r="K157" s="146"/>
      <c r="L157" s="143"/>
      <c r="M157" s="144"/>
      <c r="N157" s="145" t="s">
        <v>44</v>
      </c>
      <c r="O157" s="25"/>
      <c r="P157" s="125">
        <f t="shared" si="31"/>
        <v>0</v>
      </c>
      <c r="Q157" s="125">
        <v>0</v>
      </c>
      <c r="R157" s="125">
        <f t="shared" si="32"/>
        <v>0</v>
      </c>
      <c r="S157" s="125">
        <v>0</v>
      </c>
      <c r="T157" s="126">
        <f t="shared" si="33"/>
        <v>0</v>
      </c>
      <c r="U157" s="5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7" t="s">
        <v>182</v>
      </c>
      <c r="AS157" s="25"/>
      <c r="AT157" s="127" t="s">
        <v>178</v>
      </c>
      <c r="AU157" s="127" t="s">
        <v>70</v>
      </c>
      <c r="AV157" s="25"/>
      <c r="AW157" s="25"/>
      <c r="AX157" s="25"/>
      <c r="AY157" s="83" t="s">
        <v>130</v>
      </c>
      <c r="AZ157" s="25"/>
      <c r="BA157" s="25"/>
      <c r="BB157" s="25"/>
      <c r="BC157" s="25"/>
      <c r="BD157" s="25"/>
      <c r="BE157" s="128">
        <f t="shared" si="34"/>
        <v>0</v>
      </c>
      <c r="BF157" s="128">
        <f t="shared" si="35"/>
        <v>0</v>
      </c>
      <c r="BG157" s="128">
        <f t="shared" si="36"/>
        <v>0</v>
      </c>
      <c r="BH157" s="128">
        <f t="shared" si="37"/>
        <v>0</v>
      </c>
      <c r="BI157" s="128">
        <f t="shared" si="38"/>
        <v>0</v>
      </c>
      <c r="BJ157" s="83" t="s">
        <v>68</v>
      </c>
      <c r="BK157" s="128">
        <f t="shared" si="39"/>
        <v>0</v>
      </c>
      <c r="BL157" s="83" t="s">
        <v>172</v>
      </c>
      <c r="BM157" s="127" t="s">
        <v>1086</v>
      </c>
      <c r="BN157" s="26"/>
    </row>
    <row r="158" spans="1:66" ht="25.95" customHeight="1">
      <c r="A158" s="27"/>
      <c r="B158" s="56"/>
      <c r="C158" s="136" t="s">
        <v>348</v>
      </c>
      <c r="D158" s="136" t="s">
        <v>178</v>
      </c>
      <c r="E158" s="137" t="s">
        <v>1087</v>
      </c>
      <c r="F158" s="137" t="s">
        <v>1088</v>
      </c>
      <c r="G158" s="138" t="s">
        <v>199</v>
      </c>
      <c r="H158" s="139">
        <v>1</v>
      </c>
      <c r="I158" s="140"/>
      <c r="J158" s="141">
        <f t="shared" si="30"/>
        <v>0</v>
      </c>
      <c r="K158" s="146"/>
      <c r="L158" s="143"/>
      <c r="M158" s="144"/>
      <c r="N158" s="145" t="s">
        <v>44</v>
      </c>
      <c r="O158" s="25"/>
      <c r="P158" s="125">
        <f t="shared" si="31"/>
        <v>0</v>
      </c>
      <c r="Q158" s="125">
        <v>0</v>
      </c>
      <c r="R158" s="125">
        <f t="shared" si="32"/>
        <v>0</v>
      </c>
      <c r="S158" s="125">
        <v>0</v>
      </c>
      <c r="T158" s="126">
        <f t="shared" si="33"/>
        <v>0</v>
      </c>
      <c r="U158" s="5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7" t="s">
        <v>182</v>
      </c>
      <c r="AS158" s="25"/>
      <c r="AT158" s="127" t="s">
        <v>178</v>
      </c>
      <c r="AU158" s="127" t="s">
        <v>70</v>
      </c>
      <c r="AV158" s="25"/>
      <c r="AW158" s="25"/>
      <c r="AX158" s="25"/>
      <c r="AY158" s="83" t="s">
        <v>130</v>
      </c>
      <c r="AZ158" s="25"/>
      <c r="BA158" s="25"/>
      <c r="BB158" s="25"/>
      <c r="BC158" s="25"/>
      <c r="BD158" s="25"/>
      <c r="BE158" s="128">
        <f t="shared" si="34"/>
        <v>0</v>
      </c>
      <c r="BF158" s="128">
        <f t="shared" si="35"/>
        <v>0</v>
      </c>
      <c r="BG158" s="128">
        <f t="shared" si="36"/>
        <v>0</v>
      </c>
      <c r="BH158" s="128">
        <f t="shared" si="37"/>
        <v>0</v>
      </c>
      <c r="BI158" s="128">
        <f t="shared" si="38"/>
        <v>0</v>
      </c>
      <c r="BJ158" s="83" t="s">
        <v>68</v>
      </c>
      <c r="BK158" s="128">
        <f t="shared" si="39"/>
        <v>0</v>
      </c>
      <c r="BL158" s="83" t="s">
        <v>172</v>
      </c>
      <c r="BM158" s="127" t="s">
        <v>1089</v>
      </c>
      <c r="BN158" s="26"/>
    </row>
    <row r="159" spans="1:66" ht="25.95" customHeight="1">
      <c r="A159" s="27"/>
      <c r="B159" s="56"/>
      <c r="C159" s="116" t="s">
        <v>352</v>
      </c>
      <c r="D159" s="116" t="s">
        <v>133</v>
      </c>
      <c r="E159" s="117" t="s">
        <v>1090</v>
      </c>
      <c r="F159" s="117" t="s">
        <v>1091</v>
      </c>
      <c r="G159" s="118" t="s">
        <v>136</v>
      </c>
      <c r="H159" s="119">
        <v>2</v>
      </c>
      <c r="I159" s="120"/>
      <c r="J159" s="121">
        <f t="shared" si="30"/>
        <v>0</v>
      </c>
      <c r="K159" s="122" t="s">
        <v>137</v>
      </c>
      <c r="L159" s="56"/>
      <c r="M159" s="123"/>
      <c r="N159" s="124" t="s">
        <v>44</v>
      </c>
      <c r="O159" s="25"/>
      <c r="P159" s="125">
        <f t="shared" si="31"/>
        <v>0</v>
      </c>
      <c r="Q159" s="125">
        <v>0.0004747164</v>
      </c>
      <c r="R159" s="125">
        <f t="shared" si="32"/>
        <v>0.0009494328</v>
      </c>
      <c r="S159" s="125">
        <v>0</v>
      </c>
      <c r="T159" s="126">
        <f t="shared" si="33"/>
        <v>0</v>
      </c>
      <c r="U159" s="5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7" t="s">
        <v>172</v>
      </c>
      <c r="AS159" s="25"/>
      <c r="AT159" s="127" t="s">
        <v>133</v>
      </c>
      <c r="AU159" s="127" t="s">
        <v>70</v>
      </c>
      <c r="AV159" s="25"/>
      <c r="AW159" s="25"/>
      <c r="AX159" s="25"/>
      <c r="AY159" s="83" t="s">
        <v>130</v>
      </c>
      <c r="AZ159" s="25"/>
      <c r="BA159" s="25"/>
      <c r="BB159" s="25"/>
      <c r="BC159" s="25"/>
      <c r="BD159" s="25"/>
      <c r="BE159" s="128">
        <f t="shared" si="34"/>
        <v>0</v>
      </c>
      <c r="BF159" s="128">
        <f t="shared" si="35"/>
        <v>0</v>
      </c>
      <c r="BG159" s="128">
        <f t="shared" si="36"/>
        <v>0</v>
      </c>
      <c r="BH159" s="128">
        <f t="shared" si="37"/>
        <v>0</v>
      </c>
      <c r="BI159" s="128">
        <f t="shared" si="38"/>
        <v>0</v>
      </c>
      <c r="BJ159" s="83" t="s">
        <v>68</v>
      </c>
      <c r="BK159" s="128">
        <f t="shared" si="39"/>
        <v>0</v>
      </c>
      <c r="BL159" s="83" t="s">
        <v>172</v>
      </c>
      <c r="BM159" s="127" t="s">
        <v>1092</v>
      </c>
      <c r="BN159" s="26"/>
    </row>
    <row r="160" spans="1:66" ht="25.95" customHeight="1">
      <c r="A160" s="27"/>
      <c r="B160" s="56"/>
      <c r="C160" s="136" t="s">
        <v>356</v>
      </c>
      <c r="D160" s="136" t="s">
        <v>178</v>
      </c>
      <c r="E160" s="137" t="s">
        <v>1093</v>
      </c>
      <c r="F160" s="137" t="s">
        <v>1094</v>
      </c>
      <c r="G160" s="138" t="s">
        <v>199</v>
      </c>
      <c r="H160" s="139">
        <v>1</v>
      </c>
      <c r="I160" s="140"/>
      <c r="J160" s="141">
        <f t="shared" si="30"/>
        <v>0</v>
      </c>
      <c r="K160" s="146"/>
      <c r="L160" s="143"/>
      <c r="M160" s="144"/>
      <c r="N160" s="145" t="s">
        <v>44</v>
      </c>
      <c r="O160" s="25"/>
      <c r="P160" s="125">
        <f t="shared" si="31"/>
        <v>0</v>
      </c>
      <c r="Q160" s="125">
        <v>0</v>
      </c>
      <c r="R160" s="125">
        <f t="shared" si="32"/>
        <v>0</v>
      </c>
      <c r="S160" s="125">
        <v>0</v>
      </c>
      <c r="T160" s="126">
        <f t="shared" si="33"/>
        <v>0</v>
      </c>
      <c r="U160" s="5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7" t="s">
        <v>182</v>
      </c>
      <c r="AS160" s="25"/>
      <c r="AT160" s="127" t="s">
        <v>178</v>
      </c>
      <c r="AU160" s="127" t="s">
        <v>70</v>
      </c>
      <c r="AV160" s="25"/>
      <c r="AW160" s="25"/>
      <c r="AX160" s="25"/>
      <c r="AY160" s="83" t="s">
        <v>130</v>
      </c>
      <c r="AZ160" s="25"/>
      <c r="BA160" s="25"/>
      <c r="BB160" s="25"/>
      <c r="BC160" s="25"/>
      <c r="BD160" s="25"/>
      <c r="BE160" s="128">
        <f t="shared" si="34"/>
        <v>0</v>
      </c>
      <c r="BF160" s="128">
        <f t="shared" si="35"/>
        <v>0</v>
      </c>
      <c r="BG160" s="128">
        <f t="shared" si="36"/>
        <v>0</v>
      </c>
      <c r="BH160" s="128">
        <f t="shared" si="37"/>
        <v>0</v>
      </c>
      <c r="BI160" s="128">
        <f t="shared" si="38"/>
        <v>0</v>
      </c>
      <c r="BJ160" s="83" t="s">
        <v>68</v>
      </c>
      <c r="BK160" s="128">
        <f t="shared" si="39"/>
        <v>0</v>
      </c>
      <c r="BL160" s="83" t="s">
        <v>172</v>
      </c>
      <c r="BM160" s="127" t="s">
        <v>1095</v>
      </c>
      <c r="BN160" s="26"/>
    </row>
    <row r="161" spans="1:66" ht="25.95" customHeight="1">
      <c r="A161" s="27"/>
      <c r="B161" s="56"/>
      <c r="C161" s="136" t="s">
        <v>361</v>
      </c>
      <c r="D161" s="136" t="s">
        <v>178</v>
      </c>
      <c r="E161" s="137" t="s">
        <v>1096</v>
      </c>
      <c r="F161" s="137" t="s">
        <v>1097</v>
      </c>
      <c r="G161" s="138" t="s">
        <v>199</v>
      </c>
      <c r="H161" s="139">
        <v>1</v>
      </c>
      <c r="I161" s="140"/>
      <c r="J161" s="141">
        <f t="shared" si="30"/>
        <v>0</v>
      </c>
      <c r="K161" s="146"/>
      <c r="L161" s="143"/>
      <c r="M161" s="144"/>
      <c r="N161" s="145" t="s">
        <v>44</v>
      </c>
      <c r="O161" s="25"/>
      <c r="P161" s="125">
        <f t="shared" si="31"/>
        <v>0</v>
      </c>
      <c r="Q161" s="125">
        <v>0</v>
      </c>
      <c r="R161" s="125">
        <f t="shared" si="32"/>
        <v>0</v>
      </c>
      <c r="S161" s="125">
        <v>0</v>
      </c>
      <c r="T161" s="126">
        <f t="shared" si="33"/>
        <v>0</v>
      </c>
      <c r="U161" s="5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7" t="s">
        <v>182</v>
      </c>
      <c r="AS161" s="25"/>
      <c r="AT161" s="127" t="s">
        <v>178</v>
      </c>
      <c r="AU161" s="127" t="s">
        <v>70</v>
      </c>
      <c r="AV161" s="25"/>
      <c r="AW161" s="25"/>
      <c r="AX161" s="25"/>
      <c r="AY161" s="83" t="s">
        <v>130</v>
      </c>
      <c r="AZ161" s="25"/>
      <c r="BA161" s="25"/>
      <c r="BB161" s="25"/>
      <c r="BC161" s="25"/>
      <c r="BD161" s="25"/>
      <c r="BE161" s="128">
        <f t="shared" si="34"/>
        <v>0</v>
      </c>
      <c r="BF161" s="128">
        <f t="shared" si="35"/>
        <v>0</v>
      </c>
      <c r="BG161" s="128">
        <f t="shared" si="36"/>
        <v>0</v>
      </c>
      <c r="BH161" s="128">
        <f t="shared" si="37"/>
        <v>0</v>
      </c>
      <c r="BI161" s="128">
        <f t="shared" si="38"/>
        <v>0</v>
      </c>
      <c r="BJ161" s="83" t="s">
        <v>68</v>
      </c>
      <c r="BK161" s="128">
        <f t="shared" si="39"/>
        <v>0</v>
      </c>
      <c r="BL161" s="83" t="s">
        <v>172</v>
      </c>
      <c r="BM161" s="127" t="s">
        <v>1098</v>
      </c>
      <c r="BN161" s="26"/>
    </row>
    <row r="162" spans="1:66" ht="25.95" customHeight="1">
      <c r="A162" s="27"/>
      <c r="B162" s="56"/>
      <c r="C162" s="116" t="s">
        <v>365</v>
      </c>
      <c r="D162" s="116" t="s">
        <v>133</v>
      </c>
      <c r="E162" s="117" t="s">
        <v>743</v>
      </c>
      <c r="F162" s="117" t="s">
        <v>744</v>
      </c>
      <c r="G162" s="118" t="s">
        <v>136</v>
      </c>
      <c r="H162" s="119">
        <v>4</v>
      </c>
      <c r="I162" s="120"/>
      <c r="J162" s="121">
        <f t="shared" si="30"/>
        <v>0</v>
      </c>
      <c r="K162" s="122" t="s">
        <v>137</v>
      </c>
      <c r="L162" s="56"/>
      <c r="M162" s="123"/>
      <c r="N162" s="124" t="s">
        <v>44</v>
      </c>
      <c r="O162" s="25"/>
      <c r="P162" s="125">
        <f t="shared" si="31"/>
        <v>0</v>
      </c>
      <c r="Q162" s="125">
        <v>0.0002693132</v>
      </c>
      <c r="R162" s="125">
        <f t="shared" si="32"/>
        <v>0.0010772528</v>
      </c>
      <c r="S162" s="125">
        <v>0</v>
      </c>
      <c r="T162" s="126">
        <f t="shared" si="33"/>
        <v>0</v>
      </c>
      <c r="U162" s="5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7" t="s">
        <v>172</v>
      </c>
      <c r="AS162" s="25"/>
      <c r="AT162" s="127" t="s">
        <v>133</v>
      </c>
      <c r="AU162" s="127" t="s">
        <v>70</v>
      </c>
      <c r="AV162" s="25"/>
      <c r="AW162" s="25"/>
      <c r="AX162" s="25"/>
      <c r="AY162" s="83" t="s">
        <v>130</v>
      </c>
      <c r="AZ162" s="25"/>
      <c r="BA162" s="25"/>
      <c r="BB162" s="25"/>
      <c r="BC162" s="25"/>
      <c r="BD162" s="25"/>
      <c r="BE162" s="128">
        <f t="shared" si="34"/>
        <v>0</v>
      </c>
      <c r="BF162" s="128">
        <f t="shared" si="35"/>
        <v>0</v>
      </c>
      <c r="BG162" s="128">
        <f t="shared" si="36"/>
        <v>0</v>
      </c>
      <c r="BH162" s="128">
        <f t="shared" si="37"/>
        <v>0</v>
      </c>
      <c r="BI162" s="128">
        <f t="shared" si="38"/>
        <v>0</v>
      </c>
      <c r="BJ162" s="83" t="s">
        <v>68</v>
      </c>
      <c r="BK162" s="128">
        <f t="shared" si="39"/>
        <v>0</v>
      </c>
      <c r="BL162" s="83" t="s">
        <v>172</v>
      </c>
      <c r="BM162" s="127" t="s">
        <v>1099</v>
      </c>
      <c r="BN162" s="26"/>
    </row>
    <row r="163" spans="1:66" ht="25.95" customHeight="1">
      <c r="A163" s="27"/>
      <c r="B163" s="56"/>
      <c r="C163" s="116" t="s">
        <v>369</v>
      </c>
      <c r="D163" s="116" t="s">
        <v>133</v>
      </c>
      <c r="E163" s="117" t="s">
        <v>1100</v>
      </c>
      <c r="F163" s="117" t="s">
        <v>1101</v>
      </c>
      <c r="G163" s="118" t="s">
        <v>136</v>
      </c>
      <c r="H163" s="119">
        <v>2</v>
      </c>
      <c r="I163" s="120"/>
      <c r="J163" s="121">
        <f t="shared" si="30"/>
        <v>0</v>
      </c>
      <c r="K163" s="122" t="s">
        <v>137</v>
      </c>
      <c r="L163" s="56"/>
      <c r="M163" s="123"/>
      <c r="N163" s="124" t="s">
        <v>44</v>
      </c>
      <c r="O163" s="25"/>
      <c r="P163" s="125">
        <f t="shared" si="31"/>
        <v>0</v>
      </c>
      <c r="Q163" s="125">
        <v>0.00027</v>
      </c>
      <c r="R163" s="125">
        <f t="shared" si="32"/>
        <v>0.00054</v>
      </c>
      <c r="S163" s="125">
        <v>0</v>
      </c>
      <c r="T163" s="126">
        <f t="shared" si="33"/>
        <v>0</v>
      </c>
      <c r="U163" s="5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27" t="s">
        <v>172</v>
      </c>
      <c r="AS163" s="25"/>
      <c r="AT163" s="127" t="s">
        <v>133</v>
      </c>
      <c r="AU163" s="127" t="s">
        <v>70</v>
      </c>
      <c r="AV163" s="25"/>
      <c r="AW163" s="25"/>
      <c r="AX163" s="25"/>
      <c r="AY163" s="83" t="s">
        <v>130</v>
      </c>
      <c r="AZ163" s="25"/>
      <c r="BA163" s="25"/>
      <c r="BB163" s="25"/>
      <c r="BC163" s="25"/>
      <c r="BD163" s="25"/>
      <c r="BE163" s="128">
        <f t="shared" si="34"/>
        <v>0</v>
      </c>
      <c r="BF163" s="128">
        <f t="shared" si="35"/>
        <v>0</v>
      </c>
      <c r="BG163" s="128">
        <f t="shared" si="36"/>
        <v>0</v>
      </c>
      <c r="BH163" s="128">
        <f t="shared" si="37"/>
        <v>0</v>
      </c>
      <c r="BI163" s="128">
        <f t="shared" si="38"/>
        <v>0</v>
      </c>
      <c r="BJ163" s="83" t="s">
        <v>68</v>
      </c>
      <c r="BK163" s="128">
        <f t="shared" si="39"/>
        <v>0</v>
      </c>
      <c r="BL163" s="83" t="s">
        <v>172</v>
      </c>
      <c r="BM163" s="127" t="s">
        <v>1102</v>
      </c>
      <c r="BN163" s="26"/>
    </row>
    <row r="164" spans="1:66" ht="25.95" customHeight="1">
      <c r="A164" s="27"/>
      <c r="B164" s="56"/>
      <c r="C164" s="116" t="s">
        <v>373</v>
      </c>
      <c r="D164" s="116" t="s">
        <v>133</v>
      </c>
      <c r="E164" s="117" t="s">
        <v>1103</v>
      </c>
      <c r="F164" s="117" t="s">
        <v>1104</v>
      </c>
      <c r="G164" s="118" t="s">
        <v>136</v>
      </c>
      <c r="H164" s="119">
        <v>3</v>
      </c>
      <c r="I164" s="120"/>
      <c r="J164" s="121">
        <f t="shared" si="30"/>
        <v>0</v>
      </c>
      <c r="K164" s="122" t="s">
        <v>137</v>
      </c>
      <c r="L164" s="56"/>
      <c r="M164" s="123"/>
      <c r="N164" s="124" t="s">
        <v>44</v>
      </c>
      <c r="O164" s="25"/>
      <c r="P164" s="125">
        <f t="shared" si="31"/>
        <v>0</v>
      </c>
      <c r="Q164" s="125">
        <v>0.0007000485</v>
      </c>
      <c r="R164" s="125">
        <f t="shared" si="32"/>
        <v>0.0021001455</v>
      </c>
      <c r="S164" s="125">
        <v>0</v>
      </c>
      <c r="T164" s="126">
        <f t="shared" si="33"/>
        <v>0</v>
      </c>
      <c r="U164" s="5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7" t="s">
        <v>172</v>
      </c>
      <c r="AS164" s="25"/>
      <c r="AT164" s="127" t="s">
        <v>133</v>
      </c>
      <c r="AU164" s="127" t="s">
        <v>70</v>
      </c>
      <c r="AV164" s="25"/>
      <c r="AW164" s="25"/>
      <c r="AX164" s="25"/>
      <c r="AY164" s="83" t="s">
        <v>130</v>
      </c>
      <c r="AZ164" s="25"/>
      <c r="BA164" s="25"/>
      <c r="BB164" s="25"/>
      <c r="BC164" s="25"/>
      <c r="BD164" s="25"/>
      <c r="BE164" s="128">
        <f t="shared" si="34"/>
        <v>0</v>
      </c>
      <c r="BF164" s="128">
        <f t="shared" si="35"/>
        <v>0</v>
      </c>
      <c r="BG164" s="128">
        <f t="shared" si="36"/>
        <v>0</v>
      </c>
      <c r="BH164" s="128">
        <f t="shared" si="37"/>
        <v>0</v>
      </c>
      <c r="BI164" s="128">
        <f t="shared" si="38"/>
        <v>0</v>
      </c>
      <c r="BJ164" s="83" t="s">
        <v>68</v>
      </c>
      <c r="BK164" s="128">
        <f t="shared" si="39"/>
        <v>0</v>
      </c>
      <c r="BL164" s="83" t="s">
        <v>172</v>
      </c>
      <c r="BM164" s="127" t="s">
        <v>1105</v>
      </c>
      <c r="BN164" s="26"/>
    </row>
    <row r="165" spans="1:66" ht="25.95" customHeight="1">
      <c r="A165" s="27"/>
      <c r="B165" s="56"/>
      <c r="C165" s="116" t="s">
        <v>378</v>
      </c>
      <c r="D165" s="116" t="s">
        <v>133</v>
      </c>
      <c r="E165" s="117" t="s">
        <v>1106</v>
      </c>
      <c r="F165" s="117" t="s">
        <v>1107</v>
      </c>
      <c r="G165" s="118" t="s">
        <v>136</v>
      </c>
      <c r="H165" s="119">
        <v>2</v>
      </c>
      <c r="I165" s="120"/>
      <c r="J165" s="121">
        <f t="shared" si="30"/>
        <v>0</v>
      </c>
      <c r="K165" s="122" t="s">
        <v>137</v>
      </c>
      <c r="L165" s="56"/>
      <c r="M165" s="123"/>
      <c r="N165" s="124" t="s">
        <v>44</v>
      </c>
      <c r="O165" s="25"/>
      <c r="P165" s="125">
        <f t="shared" si="31"/>
        <v>0</v>
      </c>
      <c r="Q165" s="125">
        <v>0.0016800485</v>
      </c>
      <c r="R165" s="125">
        <f t="shared" si="32"/>
        <v>0.003360097</v>
      </c>
      <c r="S165" s="125">
        <v>0</v>
      </c>
      <c r="T165" s="126">
        <f t="shared" si="33"/>
        <v>0</v>
      </c>
      <c r="U165" s="5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27" t="s">
        <v>172</v>
      </c>
      <c r="AS165" s="25"/>
      <c r="AT165" s="127" t="s">
        <v>133</v>
      </c>
      <c r="AU165" s="127" t="s">
        <v>70</v>
      </c>
      <c r="AV165" s="25"/>
      <c r="AW165" s="25"/>
      <c r="AX165" s="25"/>
      <c r="AY165" s="83" t="s">
        <v>130</v>
      </c>
      <c r="AZ165" s="25"/>
      <c r="BA165" s="25"/>
      <c r="BB165" s="25"/>
      <c r="BC165" s="25"/>
      <c r="BD165" s="25"/>
      <c r="BE165" s="128">
        <f t="shared" si="34"/>
        <v>0</v>
      </c>
      <c r="BF165" s="128">
        <f t="shared" si="35"/>
        <v>0</v>
      </c>
      <c r="BG165" s="128">
        <f t="shared" si="36"/>
        <v>0</v>
      </c>
      <c r="BH165" s="128">
        <f t="shared" si="37"/>
        <v>0</v>
      </c>
      <c r="BI165" s="128">
        <f t="shared" si="38"/>
        <v>0</v>
      </c>
      <c r="BJ165" s="83" t="s">
        <v>68</v>
      </c>
      <c r="BK165" s="128">
        <f t="shared" si="39"/>
        <v>0</v>
      </c>
      <c r="BL165" s="83" t="s">
        <v>172</v>
      </c>
      <c r="BM165" s="127" t="s">
        <v>1108</v>
      </c>
      <c r="BN165" s="26"/>
    </row>
    <row r="166" spans="1:66" ht="25.95" customHeight="1">
      <c r="A166" s="27"/>
      <c r="B166" s="56"/>
      <c r="C166" s="116" t="s">
        <v>385</v>
      </c>
      <c r="D166" s="116" t="s">
        <v>133</v>
      </c>
      <c r="E166" s="117" t="s">
        <v>788</v>
      </c>
      <c r="F166" s="117" t="s">
        <v>789</v>
      </c>
      <c r="G166" s="118" t="s">
        <v>624</v>
      </c>
      <c r="H166" s="169"/>
      <c r="I166" s="120"/>
      <c r="J166" s="121">
        <f t="shared" si="30"/>
        <v>0</v>
      </c>
      <c r="K166" s="122" t="s">
        <v>137</v>
      </c>
      <c r="L166" s="56"/>
      <c r="M166" s="123"/>
      <c r="N166" s="124" t="s">
        <v>44</v>
      </c>
      <c r="O166" s="25"/>
      <c r="P166" s="125">
        <f t="shared" si="31"/>
        <v>0</v>
      </c>
      <c r="Q166" s="125">
        <v>0</v>
      </c>
      <c r="R166" s="125">
        <f t="shared" si="32"/>
        <v>0</v>
      </c>
      <c r="S166" s="125">
        <v>0</v>
      </c>
      <c r="T166" s="126">
        <f t="shared" si="33"/>
        <v>0</v>
      </c>
      <c r="U166" s="5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7" t="s">
        <v>172</v>
      </c>
      <c r="AS166" s="25"/>
      <c r="AT166" s="127" t="s">
        <v>133</v>
      </c>
      <c r="AU166" s="127" t="s">
        <v>70</v>
      </c>
      <c r="AV166" s="25"/>
      <c r="AW166" s="25"/>
      <c r="AX166" s="25"/>
      <c r="AY166" s="83" t="s">
        <v>130</v>
      </c>
      <c r="AZ166" s="25"/>
      <c r="BA166" s="25"/>
      <c r="BB166" s="25"/>
      <c r="BC166" s="25"/>
      <c r="BD166" s="25"/>
      <c r="BE166" s="128">
        <f t="shared" si="34"/>
        <v>0</v>
      </c>
      <c r="BF166" s="128">
        <f t="shared" si="35"/>
        <v>0</v>
      </c>
      <c r="BG166" s="128">
        <f t="shared" si="36"/>
        <v>0</v>
      </c>
      <c r="BH166" s="128">
        <f t="shared" si="37"/>
        <v>0</v>
      </c>
      <c r="BI166" s="128">
        <f t="shared" si="38"/>
        <v>0</v>
      </c>
      <c r="BJ166" s="83" t="s">
        <v>68</v>
      </c>
      <c r="BK166" s="128">
        <f t="shared" si="39"/>
        <v>0</v>
      </c>
      <c r="BL166" s="83" t="s">
        <v>172</v>
      </c>
      <c r="BM166" s="127" t="s">
        <v>1109</v>
      </c>
      <c r="BN166" s="26"/>
    </row>
    <row r="167" spans="1:66" ht="25.95" customHeight="1">
      <c r="A167" s="27"/>
      <c r="B167" s="21"/>
      <c r="C167" s="97"/>
      <c r="D167" s="150" t="s">
        <v>59</v>
      </c>
      <c r="E167" s="96" t="s">
        <v>1110</v>
      </c>
      <c r="F167" s="96" t="s">
        <v>1111</v>
      </c>
      <c r="G167" s="97"/>
      <c r="H167" s="97"/>
      <c r="I167" s="97"/>
      <c r="J167" s="151">
        <f>BK167</f>
        <v>0</v>
      </c>
      <c r="K167" s="149"/>
      <c r="L167" s="56"/>
      <c r="M167" s="57"/>
      <c r="N167" s="25"/>
      <c r="O167" s="25"/>
      <c r="P167" s="109">
        <f>SUM(P168:P181)</f>
        <v>0</v>
      </c>
      <c r="Q167" s="25"/>
      <c r="R167" s="109">
        <f>SUM(R168:R181)</f>
        <v>0.00098</v>
      </c>
      <c r="S167" s="25"/>
      <c r="T167" s="110">
        <f>SUM(T168:T181)</f>
        <v>0</v>
      </c>
      <c r="U167" s="5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83" t="s">
        <v>70</v>
      </c>
      <c r="AS167" s="25"/>
      <c r="AT167" s="111" t="s">
        <v>59</v>
      </c>
      <c r="AU167" s="111" t="s">
        <v>68</v>
      </c>
      <c r="AV167" s="25"/>
      <c r="AW167" s="25"/>
      <c r="AX167" s="25"/>
      <c r="AY167" s="83" t="s">
        <v>130</v>
      </c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112">
        <f>SUM(BK168:BK181)</f>
        <v>0</v>
      </c>
      <c r="BL167" s="25"/>
      <c r="BM167" s="25"/>
      <c r="BN167" s="26"/>
    </row>
    <row r="168" spans="1:66" ht="25.95" customHeight="1">
      <c r="A168" s="27"/>
      <c r="B168" s="56"/>
      <c r="C168" s="116" t="s">
        <v>390</v>
      </c>
      <c r="D168" s="116" t="s">
        <v>133</v>
      </c>
      <c r="E168" s="117" t="s">
        <v>1112</v>
      </c>
      <c r="F168" s="117" t="s">
        <v>1113</v>
      </c>
      <c r="G168" s="118" t="s">
        <v>181</v>
      </c>
      <c r="H168" s="119">
        <v>2</v>
      </c>
      <c r="I168" s="120"/>
      <c r="J168" s="121">
        <f aca="true" t="shared" si="40" ref="J168:J181">ROUND(I168*H168,2)</f>
        <v>0</v>
      </c>
      <c r="K168" s="135"/>
      <c r="L168" s="56"/>
      <c r="M168" s="123"/>
      <c r="N168" s="124" t="s">
        <v>44</v>
      </c>
      <c r="O168" s="25"/>
      <c r="P168" s="125">
        <f aca="true" t="shared" si="41" ref="P168:P181">O168*H168</f>
        <v>0</v>
      </c>
      <c r="Q168" s="125">
        <v>0</v>
      </c>
      <c r="R168" s="125">
        <f aca="true" t="shared" si="42" ref="R168:R181">Q168*H168</f>
        <v>0</v>
      </c>
      <c r="S168" s="125">
        <v>0</v>
      </c>
      <c r="T168" s="126">
        <f aca="true" t="shared" si="43" ref="T168:T181">S168*H168</f>
        <v>0</v>
      </c>
      <c r="U168" s="5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7" t="s">
        <v>172</v>
      </c>
      <c r="AS168" s="25"/>
      <c r="AT168" s="127" t="s">
        <v>133</v>
      </c>
      <c r="AU168" s="127" t="s">
        <v>70</v>
      </c>
      <c r="AV168" s="25"/>
      <c r="AW168" s="25"/>
      <c r="AX168" s="25"/>
      <c r="AY168" s="83" t="s">
        <v>130</v>
      </c>
      <c r="AZ168" s="25"/>
      <c r="BA168" s="25"/>
      <c r="BB168" s="25"/>
      <c r="BC168" s="25"/>
      <c r="BD168" s="25"/>
      <c r="BE168" s="128">
        <f aca="true" t="shared" si="44" ref="BE168:BE181">IF(N168="základní",J168,0)</f>
        <v>0</v>
      </c>
      <c r="BF168" s="128">
        <f aca="true" t="shared" si="45" ref="BF168:BF181">IF(N168="snížená",J168,0)</f>
        <v>0</v>
      </c>
      <c r="BG168" s="128">
        <f aca="true" t="shared" si="46" ref="BG168:BG181">IF(N168="zákl. přenesená",J168,0)</f>
        <v>0</v>
      </c>
      <c r="BH168" s="128">
        <f aca="true" t="shared" si="47" ref="BH168:BH181">IF(N168="sníž. přenesená",J168,0)</f>
        <v>0</v>
      </c>
      <c r="BI168" s="128">
        <f aca="true" t="shared" si="48" ref="BI168:BI181">IF(N168="nulová",J168,0)</f>
        <v>0</v>
      </c>
      <c r="BJ168" s="83" t="s">
        <v>68</v>
      </c>
      <c r="BK168" s="128">
        <f aca="true" t="shared" si="49" ref="BK168:BK181">ROUND(I168*H168,2)</f>
        <v>0</v>
      </c>
      <c r="BL168" s="83" t="s">
        <v>172</v>
      </c>
      <c r="BM168" s="127" t="s">
        <v>1114</v>
      </c>
      <c r="BN168" s="26"/>
    </row>
    <row r="169" spans="1:66" ht="25.95" customHeight="1">
      <c r="A169" s="27"/>
      <c r="B169" s="56"/>
      <c r="C169" s="136" t="s">
        <v>395</v>
      </c>
      <c r="D169" s="136" t="s">
        <v>178</v>
      </c>
      <c r="E169" s="137" t="s">
        <v>1115</v>
      </c>
      <c r="F169" s="137" t="s">
        <v>1116</v>
      </c>
      <c r="G169" s="138" t="s">
        <v>136</v>
      </c>
      <c r="H169" s="139">
        <v>2</v>
      </c>
      <c r="I169" s="140"/>
      <c r="J169" s="141">
        <f t="shared" si="40"/>
        <v>0</v>
      </c>
      <c r="K169" s="146"/>
      <c r="L169" s="143"/>
      <c r="M169" s="144"/>
      <c r="N169" s="145" t="s">
        <v>44</v>
      </c>
      <c r="O169" s="25"/>
      <c r="P169" s="125">
        <f t="shared" si="41"/>
        <v>0</v>
      </c>
      <c r="Q169" s="125">
        <v>0</v>
      </c>
      <c r="R169" s="125">
        <f t="shared" si="42"/>
        <v>0</v>
      </c>
      <c r="S169" s="125">
        <v>0</v>
      </c>
      <c r="T169" s="126">
        <f t="shared" si="43"/>
        <v>0</v>
      </c>
      <c r="U169" s="5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7" t="s">
        <v>182</v>
      </c>
      <c r="AS169" s="25"/>
      <c r="AT169" s="127" t="s">
        <v>178</v>
      </c>
      <c r="AU169" s="127" t="s">
        <v>70</v>
      </c>
      <c r="AV169" s="25"/>
      <c r="AW169" s="25"/>
      <c r="AX169" s="25"/>
      <c r="AY169" s="83" t="s">
        <v>130</v>
      </c>
      <c r="AZ169" s="25"/>
      <c r="BA169" s="25"/>
      <c r="BB169" s="25"/>
      <c r="BC169" s="25"/>
      <c r="BD169" s="25"/>
      <c r="BE169" s="128">
        <f t="shared" si="44"/>
        <v>0</v>
      </c>
      <c r="BF169" s="128">
        <f t="shared" si="45"/>
        <v>0</v>
      </c>
      <c r="BG169" s="128">
        <f t="shared" si="46"/>
        <v>0</v>
      </c>
      <c r="BH169" s="128">
        <f t="shared" si="47"/>
        <v>0</v>
      </c>
      <c r="BI169" s="128">
        <f t="shared" si="48"/>
        <v>0</v>
      </c>
      <c r="BJ169" s="83" t="s">
        <v>68</v>
      </c>
      <c r="BK169" s="128">
        <f t="shared" si="49"/>
        <v>0</v>
      </c>
      <c r="BL169" s="83" t="s">
        <v>172</v>
      </c>
      <c r="BM169" s="127" t="s">
        <v>1117</v>
      </c>
      <c r="BN169" s="26"/>
    </row>
    <row r="170" spans="1:66" ht="25.95" customHeight="1">
      <c r="A170" s="27"/>
      <c r="B170" s="56"/>
      <c r="C170" s="136" t="s">
        <v>399</v>
      </c>
      <c r="D170" s="136" t="s">
        <v>178</v>
      </c>
      <c r="E170" s="137" t="s">
        <v>1118</v>
      </c>
      <c r="F170" s="137" t="s">
        <v>1119</v>
      </c>
      <c r="G170" s="138" t="s">
        <v>181</v>
      </c>
      <c r="H170" s="139">
        <v>1.5</v>
      </c>
      <c r="I170" s="140"/>
      <c r="J170" s="141">
        <f t="shared" si="40"/>
        <v>0</v>
      </c>
      <c r="K170" s="146"/>
      <c r="L170" s="143"/>
      <c r="M170" s="144"/>
      <c r="N170" s="145" t="s">
        <v>44</v>
      </c>
      <c r="O170" s="25"/>
      <c r="P170" s="125">
        <f t="shared" si="41"/>
        <v>0</v>
      </c>
      <c r="Q170" s="125">
        <v>0</v>
      </c>
      <c r="R170" s="125">
        <f t="shared" si="42"/>
        <v>0</v>
      </c>
      <c r="S170" s="125">
        <v>0</v>
      </c>
      <c r="T170" s="126">
        <f t="shared" si="43"/>
        <v>0</v>
      </c>
      <c r="U170" s="5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7" t="s">
        <v>182</v>
      </c>
      <c r="AS170" s="25"/>
      <c r="AT170" s="127" t="s">
        <v>178</v>
      </c>
      <c r="AU170" s="127" t="s">
        <v>70</v>
      </c>
      <c r="AV170" s="25"/>
      <c r="AW170" s="25"/>
      <c r="AX170" s="25"/>
      <c r="AY170" s="83" t="s">
        <v>130</v>
      </c>
      <c r="AZ170" s="25"/>
      <c r="BA170" s="25"/>
      <c r="BB170" s="25"/>
      <c r="BC170" s="25"/>
      <c r="BD170" s="25"/>
      <c r="BE170" s="128">
        <f t="shared" si="44"/>
        <v>0</v>
      </c>
      <c r="BF170" s="128">
        <f t="shared" si="45"/>
        <v>0</v>
      </c>
      <c r="BG170" s="128">
        <f t="shared" si="46"/>
        <v>0</v>
      </c>
      <c r="BH170" s="128">
        <f t="shared" si="47"/>
        <v>0</v>
      </c>
      <c r="BI170" s="128">
        <f t="shared" si="48"/>
        <v>0</v>
      </c>
      <c r="BJ170" s="83" t="s">
        <v>68</v>
      </c>
      <c r="BK170" s="128">
        <f t="shared" si="49"/>
        <v>0</v>
      </c>
      <c r="BL170" s="83" t="s">
        <v>172</v>
      </c>
      <c r="BM170" s="127" t="s">
        <v>1120</v>
      </c>
      <c r="BN170" s="26"/>
    </row>
    <row r="171" spans="1:66" ht="25.95" customHeight="1">
      <c r="A171" s="27"/>
      <c r="B171" s="56"/>
      <c r="C171" s="136" t="s">
        <v>405</v>
      </c>
      <c r="D171" s="136" t="s">
        <v>178</v>
      </c>
      <c r="E171" s="137" t="s">
        <v>1121</v>
      </c>
      <c r="F171" s="137" t="s">
        <v>1122</v>
      </c>
      <c r="G171" s="138" t="s">
        <v>136</v>
      </c>
      <c r="H171" s="139">
        <v>1</v>
      </c>
      <c r="I171" s="140"/>
      <c r="J171" s="141">
        <f t="shared" si="40"/>
        <v>0</v>
      </c>
      <c r="K171" s="146"/>
      <c r="L171" s="143"/>
      <c r="M171" s="144"/>
      <c r="N171" s="145" t="s">
        <v>44</v>
      </c>
      <c r="O171" s="25"/>
      <c r="P171" s="125">
        <f t="shared" si="41"/>
        <v>0</v>
      </c>
      <c r="Q171" s="125">
        <v>0</v>
      </c>
      <c r="R171" s="125">
        <f t="shared" si="42"/>
        <v>0</v>
      </c>
      <c r="S171" s="125">
        <v>0</v>
      </c>
      <c r="T171" s="126">
        <f t="shared" si="43"/>
        <v>0</v>
      </c>
      <c r="U171" s="5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7" t="s">
        <v>182</v>
      </c>
      <c r="AS171" s="25"/>
      <c r="AT171" s="127" t="s">
        <v>178</v>
      </c>
      <c r="AU171" s="127" t="s">
        <v>70</v>
      </c>
      <c r="AV171" s="25"/>
      <c r="AW171" s="25"/>
      <c r="AX171" s="25"/>
      <c r="AY171" s="83" t="s">
        <v>130</v>
      </c>
      <c r="AZ171" s="25"/>
      <c r="BA171" s="25"/>
      <c r="BB171" s="25"/>
      <c r="BC171" s="25"/>
      <c r="BD171" s="25"/>
      <c r="BE171" s="128">
        <f t="shared" si="44"/>
        <v>0</v>
      </c>
      <c r="BF171" s="128">
        <f t="shared" si="45"/>
        <v>0</v>
      </c>
      <c r="BG171" s="128">
        <f t="shared" si="46"/>
        <v>0</v>
      </c>
      <c r="BH171" s="128">
        <f t="shared" si="47"/>
        <v>0</v>
      </c>
      <c r="BI171" s="128">
        <f t="shared" si="48"/>
        <v>0</v>
      </c>
      <c r="BJ171" s="83" t="s">
        <v>68</v>
      </c>
      <c r="BK171" s="128">
        <f t="shared" si="49"/>
        <v>0</v>
      </c>
      <c r="BL171" s="83" t="s">
        <v>172</v>
      </c>
      <c r="BM171" s="127" t="s">
        <v>1123</v>
      </c>
      <c r="BN171" s="26"/>
    </row>
    <row r="172" spans="1:66" ht="25.95" customHeight="1">
      <c r="A172" s="27"/>
      <c r="B172" s="56"/>
      <c r="C172" s="136" t="s">
        <v>414</v>
      </c>
      <c r="D172" s="136" t="s">
        <v>178</v>
      </c>
      <c r="E172" s="137" t="s">
        <v>864</v>
      </c>
      <c r="F172" s="137" t="s">
        <v>1124</v>
      </c>
      <c r="G172" s="138" t="s">
        <v>136</v>
      </c>
      <c r="H172" s="139">
        <v>2</v>
      </c>
      <c r="I172" s="140"/>
      <c r="J172" s="141">
        <f t="shared" si="40"/>
        <v>0</v>
      </c>
      <c r="K172" s="142" t="s">
        <v>137</v>
      </c>
      <c r="L172" s="143"/>
      <c r="M172" s="144"/>
      <c r="N172" s="145" t="s">
        <v>44</v>
      </c>
      <c r="O172" s="25"/>
      <c r="P172" s="125">
        <f t="shared" si="41"/>
        <v>0</v>
      </c>
      <c r="Q172" s="125">
        <v>0.00049</v>
      </c>
      <c r="R172" s="125">
        <f t="shared" si="42"/>
        <v>0.00098</v>
      </c>
      <c r="S172" s="125">
        <v>0</v>
      </c>
      <c r="T172" s="126">
        <f t="shared" si="43"/>
        <v>0</v>
      </c>
      <c r="U172" s="5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7" t="s">
        <v>182</v>
      </c>
      <c r="AS172" s="25"/>
      <c r="AT172" s="127" t="s">
        <v>178</v>
      </c>
      <c r="AU172" s="127" t="s">
        <v>70</v>
      </c>
      <c r="AV172" s="25"/>
      <c r="AW172" s="25"/>
      <c r="AX172" s="25"/>
      <c r="AY172" s="83" t="s">
        <v>130</v>
      </c>
      <c r="AZ172" s="25"/>
      <c r="BA172" s="25"/>
      <c r="BB172" s="25"/>
      <c r="BC172" s="25"/>
      <c r="BD172" s="25"/>
      <c r="BE172" s="128">
        <f t="shared" si="44"/>
        <v>0</v>
      </c>
      <c r="BF172" s="128">
        <f t="shared" si="45"/>
        <v>0</v>
      </c>
      <c r="BG172" s="128">
        <f t="shared" si="46"/>
        <v>0</v>
      </c>
      <c r="BH172" s="128">
        <f t="shared" si="47"/>
        <v>0</v>
      </c>
      <c r="BI172" s="128">
        <f t="shared" si="48"/>
        <v>0</v>
      </c>
      <c r="BJ172" s="83" t="s">
        <v>68</v>
      </c>
      <c r="BK172" s="128">
        <f t="shared" si="49"/>
        <v>0</v>
      </c>
      <c r="BL172" s="83" t="s">
        <v>172</v>
      </c>
      <c r="BM172" s="127" t="s">
        <v>1125</v>
      </c>
      <c r="BN172" s="26"/>
    </row>
    <row r="173" spans="1:66" ht="25.95" customHeight="1">
      <c r="A173" s="27"/>
      <c r="B173" s="56"/>
      <c r="C173" s="116" t="s">
        <v>138</v>
      </c>
      <c r="D173" s="116" t="s">
        <v>133</v>
      </c>
      <c r="E173" s="117" t="s">
        <v>1126</v>
      </c>
      <c r="F173" s="117" t="s">
        <v>1127</v>
      </c>
      <c r="G173" s="118" t="s">
        <v>136</v>
      </c>
      <c r="H173" s="119">
        <v>2</v>
      </c>
      <c r="I173" s="120"/>
      <c r="J173" s="121">
        <f t="shared" si="40"/>
        <v>0</v>
      </c>
      <c r="K173" s="135"/>
      <c r="L173" s="56"/>
      <c r="M173" s="123"/>
      <c r="N173" s="124" t="s">
        <v>44</v>
      </c>
      <c r="O173" s="25"/>
      <c r="P173" s="125">
        <f t="shared" si="41"/>
        <v>0</v>
      </c>
      <c r="Q173" s="125">
        <v>0</v>
      </c>
      <c r="R173" s="125">
        <f t="shared" si="42"/>
        <v>0</v>
      </c>
      <c r="S173" s="125">
        <v>0</v>
      </c>
      <c r="T173" s="126">
        <f t="shared" si="43"/>
        <v>0</v>
      </c>
      <c r="U173" s="5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27" t="s">
        <v>172</v>
      </c>
      <c r="AS173" s="25"/>
      <c r="AT173" s="127" t="s">
        <v>133</v>
      </c>
      <c r="AU173" s="127" t="s">
        <v>70</v>
      </c>
      <c r="AV173" s="25"/>
      <c r="AW173" s="25"/>
      <c r="AX173" s="25"/>
      <c r="AY173" s="83" t="s">
        <v>130</v>
      </c>
      <c r="AZ173" s="25"/>
      <c r="BA173" s="25"/>
      <c r="BB173" s="25"/>
      <c r="BC173" s="25"/>
      <c r="BD173" s="25"/>
      <c r="BE173" s="128">
        <f t="shared" si="44"/>
        <v>0</v>
      </c>
      <c r="BF173" s="128">
        <f t="shared" si="45"/>
        <v>0</v>
      </c>
      <c r="BG173" s="128">
        <f t="shared" si="46"/>
        <v>0</v>
      </c>
      <c r="BH173" s="128">
        <f t="shared" si="47"/>
        <v>0</v>
      </c>
      <c r="BI173" s="128">
        <f t="shared" si="48"/>
        <v>0</v>
      </c>
      <c r="BJ173" s="83" t="s">
        <v>68</v>
      </c>
      <c r="BK173" s="128">
        <f t="shared" si="49"/>
        <v>0</v>
      </c>
      <c r="BL173" s="83" t="s">
        <v>172</v>
      </c>
      <c r="BM173" s="127" t="s">
        <v>1128</v>
      </c>
      <c r="BN173" s="26"/>
    </row>
    <row r="174" spans="1:66" ht="25.95" customHeight="1">
      <c r="A174" s="27"/>
      <c r="B174" s="56"/>
      <c r="C174" s="136" t="s">
        <v>424</v>
      </c>
      <c r="D174" s="136" t="s">
        <v>178</v>
      </c>
      <c r="E174" s="137" t="s">
        <v>1129</v>
      </c>
      <c r="F174" s="137" t="s">
        <v>1130</v>
      </c>
      <c r="G174" s="138" t="s">
        <v>136</v>
      </c>
      <c r="H174" s="139">
        <v>2</v>
      </c>
      <c r="I174" s="140"/>
      <c r="J174" s="141">
        <f t="shared" si="40"/>
        <v>0</v>
      </c>
      <c r="K174" s="146"/>
      <c r="L174" s="143"/>
      <c r="M174" s="144"/>
      <c r="N174" s="145" t="s">
        <v>44</v>
      </c>
      <c r="O174" s="25"/>
      <c r="P174" s="125">
        <f t="shared" si="41"/>
        <v>0</v>
      </c>
      <c r="Q174" s="125">
        <v>0</v>
      </c>
      <c r="R174" s="125">
        <f t="shared" si="42"/>
        <v>0</v>
      </c>
      <c r="S174" s="125">
        <v>0</v>
      </c>
      <c r="T174" s="126">
        <f t="shared" si="43"/>
        <v>0</v>
      </c>
      <c r="U174" s="57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7" t="s">
        <v>182</v>
      </c>
      <c r="AS174" s="25"/>
      <c r="AT174" s="127" t="s">
        <v>178</v>
      </c>
      <c r="AU174" s="127" t="s">
        <v>70</v>
      </c>
      <c r="AV174" s="25"/>
      <c r="AW174" s="25"/>
      <c r="AX174" s="25"/>
      <c r="AY174" s="83" t="s">
        <v>130</v>
      </c>
      <c r="AZ174" s="25"/>
      <c r="BA174" s="25"/>
      <c r="BB174" s="25"/>
      <c r="BC174" s="25"/>
      <c r="BD174" s="25"/>
      <c r="BE174" s="128">
        <f t="shared" si="44"/>
        <v>0</v>
      </c>
      <c r="BF174" s="128">
        <f t="shared" si="45"/>
        <v>0</v>
      </c>
      <c r="BG174" s="128">
        <f t="shared" si="46"/>
        <v>0</v>
      </c>
      <c r="BH174" s="128">
        <f t="shared" si="47"/>
        <v>0</v>
      </c>
      <c r="BI174" s="128">
        <f t="shared" si="48"/>
        <v>0</v>
      </c>
      <c r="BJ174" s="83" t="s">
        <v>68</v>
      </c>
      <c r="BK174" s="128">
        <f t="shared" si="49"/>
        <v>0</v>
      </c>
      <c r="BL174" s="83" t="s">
        <v>172</v>
      </c>
      <c r="BM174" s="127" t="s">
        <v>1131</v>
      </c>
      <c r="BN174" s="26"/>
    </row>
    <row r="175" spans="1:66" ht="25.95" customHeight="1">
      <c r="A175" s="27"/>
      <c r="B175" s="56"/>
      <c r="C175" s="116" t="s">
        <v>430</v>
      </c>
      <c r="D175" s="116" t="s">
        <v>133</v>
      </c>
      <c r="E175" s="117" t="s">
        <v>1132</v>
      </c>
      <c r="F175" s="117" t="s">
        <v>1133</v>
      </c>
      <c r="G175" s="118" t="s">
        <v>136</v>
      </c>
      <c r="H175" s="119">
        <v>1</v>
      </c>
      <c r="I175" s="120"/>
      <c r="J175" s="121">
        <f t="shared" si="40"/>
        <v>0</v>
      </c>
      <c r="K175" s="135"/>
      <c r="L175" s="56"/>
      <c r="M175" s="123"/>
      <c r="N175" s="124" t="s">
        <v>44</v>
      </c>
      <c r="O175" s="25"/>
      <c r="P175" s="125">
        <f t="shared" si="41"/>
        <v>0</v>
      </c>
      <c r="Q175" s="125">
        <v>0</v>
      </c>
      <c r="R175" s="125">
        <f t="shared" si="42"/>
        <v>0</v>
      </c>
      <c r="S175" s="125">
        <v>0</v>
      </c>
      <c r="T175" s="126">
        <f t="shared" si="43"/>
        <v>0</v>
      </c>
      <c r="U175" s="57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27" t="s">
        <v>172</v>
      </c>
      <c r="AS175" s="25"/>
      <c r="AT175" s="127" t="s">
        <v>133</v>
      </c>
      <c r="AU175" s="127" t="s">
        <v>70</v>
      </c>
      <c r="AV175" s="25"/>
      <c r="AW175" s="25"/>
      <c r="AX175" s="25"/>
      <c r="AY175" s="83" t="s">
        <v>130</v>
      </c>
      <c r="AZ175" s="25"/>
      <c r="BA175" s="25"/>
      <c r="BB175" s="25"/>
      <c r="BC175" s="25"/>
      <c r="BD175" s="25"/>
      <c r="BE175" s="128">
        <f t="shared" si="44"/>
        <v>0</v>
      </c>
      <c r="BF175" s="128">
        <f t="shared" si="45"/>
        <v>0</v>
      </c>
      <c r="BG175" s="128">
        <f t="shared" si="46"/>
        <v>0</v>
      </c>
      <c r="BH175" s="128">
        <f t="shared" si="47"/>
        <v>0</v>
      </c>
      <c r="BI175" s="128">
        <f t="shared" si="48"/>
        <v>0</v>
      </c>
      <c r="BJ175" s="83" t="s">
        <v>68</v>
      </c>
      <c r="BK175" s="128">
        <f t="shared" si="49"/>
        <v>0</v>
      </c>
      <c r="BL175" s="83" t="s">
        <v>172</v>
      </c>
      <c r="BM175" s="127" t="s">
        <v>1134</v>
      </c>
      <c r="BN175" s="26"/>
    </row>
    <row r="176" spans="1:66" ht="25.95" customHeight="1">
      <c r="A176" s="27"/>
      <c r="B176" s="56"/>
      <c r="C176" s="136" t="s">
        <v>439</v>
      </c>
      <c r="D176" s="136" t="s">
        <v>178</v>
      </c>
      <c r="E176" s="137" t="s">
        <v>1135</v>
      </c>
      <c r="F176" s="137" t="s">
        <v>1136</v>
      </c>
      <c r="G176" s="138" t="s">
        <v>136</v>
      </c>
      <c r="H176" s="139">
        <v>1</v>
      </c>
      <c r="I176" s="140"/>
      <c r="J176" s="141">
        <f t="shared" si="40"/>
        <v>0</v>
      </c>
      <c r="K176" s="146"/>
      <c r="L176" s="143"/>
      <c r="M176" s="144"/>
      <c r="N176" s="145" t="s">
        <v>44</v>
      </c>
      <c r="O176" s="25"/>
      <c r="P176" s="125">
        <f t="shared" si="41"/>
        <v>0</v>
      </c>
      <c r="Q176" s="125">
        <v>0</v>
      </c>
      <c r="R176" s="125">
        <f t="shared" si="42"/>
        <v>0</v>
      </c>
      <c r="S176" s="125">
        <v>0</v>
      </c>
      <c r="T176" s="126">
        <f t="shared" si="43"/>
        <v>0</v>
      </c>
      <c r="U176" s="57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27" t="s">
        <v>182</v>
      </c>
      <c r="AS176" s="25"/>
      <c r="AT176" s="127" t="s">
        <v>178</v>
      </c>
      <c r="AU176" s="127" t="s">
        <v>70</v>
      </c>
      <c r="AV176" s="25"/>
      <c r="AW176" s="25"/>
      <c r="AX176" s="25"/>
      <c r="AY176" s="83" t="s">
        <v>130</v>
      </c>
      <c r="AZ176" s="25"/>
      <c r="BA176" s="25"/>
      <c r="BB176" s="25"/>
      <c r="BC176" s="25"/>
      <c r="BD176" s="25"/>
      <c r="BE176" s="128">
        <f t="shared" si="44"/>
        <v>0</v>
      </c>
      <c r="BF176" s="128">
        <f t="shared" si="45"/>
        <v>0</v>
      </c>
      <c r="BG176" s="128">
        <f t="shared" si="46"/>
        <v>0</v>
      </c>
      <c r="BH176" s="128">
        <f t="shared" si="47"/>
        <v>0</v>
      </c>
      <c r="BI176" s="128">
        <f t="shared" si="48"/>
        <v>0</v>
      </c>
      <c r="BJ176" s="83" t="s">
        <v>68</v>
      </c>
      <c r="BK176" s="128">
        <f t="shared" si="49"/>
        <v>0</v>
      </c>
      <c r="BL176" s="83" t="s">
        <v>172</v>
      </c>
      <c r="BM176" s="127" t="s">
        <v>1137</v>
      </c>
      <c r="BN176" s="26"/>
    </row>
    <row r="177" spans="1:66" ht="25.95" customHeight="1">
      <c r="A177" s="27"/>
      <c r="B177" s="56"/>
      <c r="C177" s="116" t="s">
        <v>443</v>
      </c>
      <c r="D177" s="116" t="s">
        <v>133</v>
      </c>
      <c r="E177" s="117" t="s">
        <v>1138</v>
      </c>
      <c r="F177" s="117" t="s">
        <v>1139</v>
      </c>
      <c r="G177" s="118" t="s">
        <v>136</v>
      </c>
      <c r="H177" s="119">
        <v>1</v>
      </c>
      <c r="I177" s="120"/>
      <c r="J177" s="121">
        <f t="shared" si="40"/>
        <v>0</v>
      </c>
      <c r="K177" s="135"/>
      <c r="L177" s="56"/>
      <c r="M177" s="123"/>
      <c r="N177" s="124" t="s">
        <v>44</v>
      </c>
      <c r="O177" s="25"/>
      <c r="P177" s="125">
        <f t="shared" si="41"/>
        <v>0</v>
      </c>
      <c r="Q177" s="125">
        <v>0</v>
      </c>
      <c r="R177" s="125">
        <f t="shared" si="42"/>
        <v>0</v>
      </c>
      <c r="S177" s="125">
        <v>0</v>
      </c>
      <c r="T177" s="126">
        <f t="shared" si="43"/>
        <v>0</v>
      </c>
      <c r="U177" s="57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27" t="s">
        <v>172</v>
      </c>
      <c r="AS177" s="25"/>
      <c r="AT177" s="127" t="s">
        <v>133</v>
      </c>
      <c r="AU177" s="127" t="s">
        <v>70</v>
      </c>
      <c r="AV177" s="25"/>
      <c r="AW177" s="25"/>
      <c r="AX177" s="25"/>
      <c r="AY177" s="83" t="s">
        <v>130</v>
      </c>
      <c r="AZ177" s="25"/>
      <c r="BA177" s="25"/>
      <c r="BB177" s="25"/>
      <c r="BC177" s="25"/>
      <c r="BD177" s="25"/>
      <c r="BE177" s="128">
        <f t="shared" si="44"/>
        <v>0</v>
      </c>
      <c r="BF177" s="128">
        <f t="shared" si="45"/>
        <v>0</v>
      </c>
      <c r="BG177" s="128">
        <f t="shared" si="46"/>
        <v>0</v>
      </c>
      <c r="BH177" s="128">
        <f t="shared" si="47"/>
        <v>0</v>
      </c>
      <c r="BI177" s="128">
        <f t="shared" si="48"/>
        <v>0</v>
      </c>
      <c r="BJ177" s="83" t="s">
        <v>68</v>
      </c>
      <c r="BK177" s="128">
        <f t="shared" si="49"/>
        <v>0</v>
      </c>
      <c r="BL177" s="83" t="s">
        <v>172</v>
      </c>
      <c r="BM177" s="127" t="s">
        <v>1140</v>
      </c>
      <c r="BN177" s="26"/>
    </row>
    <row r="178" spans="1:66" ht="25.95" customHeight="1">
      <c r="A178" s="27"/>
      <c r="B178" s="56"/>
      <c r="C178" s="136" t="s">
        <v>451</v>
      </c>
      <c r="D178" s="136" t="s">
        <v>178</v>
      </c>
      <c r="E178" s="137" t="s">
        <v>1141</v>
      </c>
      <c r="F178" s="137" t="s">
        <v>1142</v>
      </c>
      <c r="G178" s="138" t="s">
        <v>136</v>
      </c>
      <c r="H178" s="139">
        <v>1</v>
      </c>
      <c r="I178" s="140"/>
      <c r="J178" s="141">
        <f t="shared" si="40"/>
        <v>0</v>
      </c>
      <c r="K178" s="146"/>
      <c r="L178" s="143"/>
      <c r="M178" s="144"/>
      <c r="N178" s="145" t="s">
        <v>44</v>
      </c>
      <c r="O178" s="25"/>
      <c r="P178" s="125">
        <f t="shared" si="41"/>
        <v>0</v>
      </c>
      <c r="Q178" s="125">
        <v>0</v>
      </c>
      <c r="R178" s="125">
        <f t="shared" si="42"/>
        <v>0</v>
      </c>
      <c r="S178" s="125">
        <v>0</v>
      </c>
      <c r="T178" s="126">
        <f t="shared" si="43"/>
        <v>0</v>
      </c>
      <c r="U178" s="5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27" t="s">
        <v>182</v>
      </c>
      <c r="AS178" s="25"/>
      <c r="AT178" s="127" t="s">
        <v>178</v>
      </c>
      <c r="AU178" s="127" t="s">
        <v>70</v>
      </c>
      <c r="AV178" s="25"/>
      <c r="AW178" s="25"/>
      <c r="AX178" s="25"/>
      <c r="AY178" s="83" t="s">
        <v>130</v>
      </c>
      <c r="AZ178" s="25"/>
      <c r="BA178" s="25"/>
      <c r="BB178" s="25"/>
      <c r="BC178" s="25"/>
      <c r="BD178" s="25"/>
      <c r="BE178" s="128">
        <f t="shared" si="44"/>
        <v>0</v>
      </c>
      <c r="BF178" s="128">
        <f t="shared" si="45"/>
        <v>0</v>
      </c>
      <c r="BG178" s="128">
        <f t="shared" si="46"/>
        <v>0</v>
      </c>
      <c r="BH178" s="128">
        <f t="shared" si="47"/>
        <v>0</v>
      </c>
      <c r="BI178" s="128">
        <f t="shared" si="48"/>
        <v>0</v>
      </c>
      <c r="BJ178" s="83" t="s">
        <v>68</v>
      </c>
      <c r="BK178" s="128">
        <f t="shared" si="49"/>
        <v>0</v>
      </c>
      <c r="BL178" s="83" t="s">
        <v>172</v>
      </c>
      <c r="BM178" s="127" t="s">
        <v>1143</v>
      </c>
      <c r="BN178" s="26"/>
    </row>
    <row r="179" spans="1:66" ht="25.95" customHeight="1">
      <c r="A179" s="27"/>
      <c r="B179" s="56"/>
      <c r="C179" s="116" t="s">
        <v>456</v>
      </c>
      <c r="D179" s="116" t="s">
        <v>133</v>
      </c>
      <c r="E179" s="117" t="s">
        <v>1144</v>
      </c>
      <c r="F179" s="117" t="s">
        <v>1145</v>
      </c>
      <c r="G179" s="118" t="s">
        <v>136</v>
      </c>
      <c r="H179" s="119">
        <v>1</v>
      </c>
      <c r="I179" s="120"/>
      <c r="J179" s="121">
        <f t="shared" si="40"/>
        <v>0</v>
      </c>
      <c r="K179" s="135"/>
      <c r="L179" s="56"/>
      <c r="M179" s="123"/>
      <c r="N179" s="124" t="s">
        <v>44</v>
      </c>
      <c r="O179" s="25"/>
      <c r="P179" s="125">
        <f t="shared" si="41"/>
        <v>0</v>
      </c>
      <c r="Q179" s="125">
        <v>0</v>
      </c>
      <c r="R179" s="125">
        <f t="shared" si="42"/>
        <v>0</v>
      </c>
      <c r="S179" s="125">
        <v>0</v>
      </c>
      <c r="T179" s="126">
        <f t="shared" si="43"/>
        <v>0</v>
      </c>
      <c r="U179" s="5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27" t="s">
        <v>172</v>
      </c>
      <c r="AS179" s="25"/>
      <c r="AT179" s="127" t="s">
        <v>133</v>
      </c>
      <c r="AU179" s="127" t="s">
        <v>70</v>
      </c>
      <c r="AV179" s="25"/>
      <c r="AW179" s="25"/>
      <c r="AX179" s="25"/>
      <c r="AY179" s="83" t="s">
        <v>130</v>
      </c>
      <c r="AZ179" s="25"/>
      <c r="BA179" s="25"/>
      <c r="BB179" s="25"/>
      <c r="BC179" s="25"/>
      <c r="BD179" s="25"/>
      <c r="BE179" s="128">
        <f t="shared" si="44"/>
        <v>0</v>
      </c>
      <c r="BF179" s="128">
        <f t="shared" si="45"/>
        <v>0</v>
      </c>
      <c r="BG179" s="128">
        <f t="shared" si="46"/>
        <v>0</v>
      </c>
      <c r="BH179" s="128">
        <f t="shared" si="47"/>
        <v>0</v>
      </c>
      <c r="BI179" s="128">
        <f t="shared" si="48"/>
        <v>0</v>
      </c>
      <c r="BJ179" s="83" t="s">
        <v>68</v>
      </c>
      <c r="BK179" s="128">
        <f t="shared" si="49"/>
        <v>0</v>
      </c>
      <c r="BL179" s="83" t="s">
        <v>172</v>
      </c>
      <c r="BM179" s="127" t="s">
        <v>1146</v>
      </c>
      <c r="BN179" s="26"/>
    </row>
    <row r="180" spans="1:66" ht="25.95" customHeight="1">
      <c r="A180" s="27"/>
      <c r="B180" s="56"/>
      <c r="C180" s="136" t="s">
        <v>462</v>
      </c>
      <c r="D180" s="136" t="s">
        <v>178</v>
      </c>
      <c r="E180" s="137" t="s">
        <v>1147</v>
      </c>
      <c r="F180" s="137" t="s">
        <v>1148</v>
      </c>
      <c r="G180" s="138" t="s">
        <v>136</v>
      </c>
      <c r="H180" s="139">
        <v>1</v>
      </c>
      <c r="I180" s="140"/>
      <c r="J180" s="141">
        <f t="shared" si="40"/>
        <v>0</v>
      </c>
      <c r="K180" s="146"/>
      <c r="L180" s="143"/>
      <c r="M180" s="144"/>
      <c r="N180" s="145" t="s">
        <v>44</v>
      </c>
      <c r="O180" s="25"/>
      <c r="P180" s="125">
        <f t="shared" si="41"/>
        <v>0</v>
      </c>
      <c r="Q180" s="125">
        <v>0</v>
      </c>
      <c r="R180" s="125">
        <f t="shared" si="42"/>
        <v>0</v>
      </c>
      <c r="S180" s="125">
        <v>0</v>
      </c>
      <c r="T180" s="126">
        <f t="shared" si="43"/>
        <v>0</v>
      </c>
      <c r="U180" s="57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7" t="s">
        <v>182</v>
      </c>
      <c r="AS180" s="25"/>
      <c r="AT180" s="127" t="s">
        <v>178</v>
      </c>
      <c r="AU180" s="127" t="s">
        <v>70</v>
      </c>
      <c r="AV180" s="25"/>
      <c r="AW180" s="25"/>
      <c r="AX180" s="25"/>
      <c r="AY180" s="83" t="s">
        <v>130</v>
      </c>
      <c r="AZ180" s="25"/>
      <c r="BA180" s="25"/>
      <c r="BB180" s="25"/>
      <c r="BC180" s="25"/>
      <c r="BD180" s="25"/>
      <c r="BE180" s="128">
        <f t="shared" si="44"/>
        <v>0</v>
      </c>
      <c r="BF180" s="128">
        <f t="shared" si="45"/>
        <v>0</v>
      </c>
      <c r="BG180" s="128">
        <f t="shared" si="46"/>
        <v>0</v>
      </c>
      <c r="BH180" s="128">
        <f t="shared" si="47"/>
        <v>0</v>
      </c>
      <c r="BI180" s="128">
        <f t="shared" si="48"/>
        <v>0</v>
      </c>
      <c r="BJ180" s="83" t="s">
        <v>68</v>
      </c>
      <c r="BK180" s="128">
        <f t="shared" si="49"/>
        <v>0</v>
      </c>
      <c r="BL180" s="83" t="s">
        <v>172</v>
      </c>
      <c r="BM180" s="127" t="s">
        <v>1149</v>
      </c>
      <c r="BN180" s="26"/>
    </row>
    <row r="181" spans="1:66" ht="25.95" customHeight="1">
      <c r="A181" s="27"/>
      <c r="B181" s="56"/>
      <c r="C181" s="136" t="s">
        <v>694</v>
      </c>
      <c r="D181" s="136" t="s">
        <v>178</v>
      </c>
      <c r="E181" s="137" t="s">
        <v>1150</v>
      </c>
      <c r="F181" s="137" t="s">
        <v>1151</v>
      </c>
      <c r="G181" s="138" t="s">
        <v>136</v>
      </c>
      <c r="H181" s="139">
        <v>1</v>
      </c>
      <c r="I181" s="140"/>
      <c r="J181" s="141">
        <f t="shared" si="40"/>
        <v>0</v>
      </c>
      <c r="K181" s="146"/>
      <c r="L181" s="143"/>
      <c r="M181" s="144"/>
      <c r="N181" s="145" t="s">
        <v>44</v>
      </c>
      <c r="O181" s="25"/>
      <c r="P181" s="125">
        <f t="shared" si="41"/>
        <v>0</v>
      </c>
      <c r="Q181" s="125">
        <v>0</v>
      </c>
      <c r="R181" s="125">
        <f t="shared" si="42"/>
        <v>0</v>
      </c>
      <c r="S181" s="125">
        <v>0</v>
      </c>
      <c r="T181" s="126">
        <f t="shared" si="43"/>
        <v>0</v>
      </c>
      <c r="U181" s="57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27" t="s">
        <v>182</v>
      </c>
      <c r="AS181" s="25"/>
      <c r="AT181" s="127" t="s">
        <v>178</v>
      </c>
      <c r="AU181" s="127" t="s">
        <v>70</v>
      </c>
      <c r="AV181" s="25"/>
      <c r="AW181" s="25"/>
      <c r="AX181" s="25"/>
      <c r="AY181" s="83" t="s">
        <v>130</v>
      </c>
      <c r="AZ181" s="25"/>
      <c r="BA181" s="25"/>
      <c r="BB181" s="25"/>
      <c r="BC181" s="25"/>
      <c r="BD181" s="25"/>
      <c r="BE181" s="128">
        <f t="shared" si="44"/>
        <v>0</v>
      </c>
      <c r="BF181" s="128">
        <f t="shared" si="45"/>
        <v>0</v>
      </c>
      <c r="BG181" s="128">
        <f t="shared" si="46"/>
        <v>0</v>
      </c>
      <c r="BH181" s="128">
        <f t="shared" si="47"/>
        <v>0</v>
      </c>
      <c r="BI181" s="128">
        <f t="shared" si="48"/>
        <v>0</v>
      </c>
      <c r="BJ181" s="83" t="s">
        <v>68</v>
      </c>
      <c r="BK181" s="128">
        <f t="shared" si="49"/>
        <v>0</v>
      </c>
      <c r="BL181" s="83" t="s">
        <v>172</v>
      </c>
      <c r="BM181" s="127" t="s">
        <v>1152</v>
      </c>
      <c r="BN181" s="26"/>
    </row>
    <row r="182" spans="1:66" ht="25.95" customHeight="1">
      <c r="A182" s="27"/>
      <c r="B182" s="21"/>
      <c r="C182" s="97"/>
      <c r="D182" s="150" t="s">
        <v>59</v>
      </c>
      <c r="E182" s="96" t="s">
        <v>903</v>
      </c>
      <c r="F182" s="96" t="s">
        <v>904</v>
      </c>
      <c r="G182" s="97"/>
      <c r="H182" s="97"/>
      <c r="I182" s="97"/>
      <c r="J182" s="151">
        <f>BK182</f>
        <v>0</v>
      </c>
      <c r="K182" s="149"/>
      <c r="L182" s="56"/>
      <c r="M182" s="57"/>
      <c r="N182" s="25"/>
      <c r="O182" s="25"/>
      <c r="P182" s="109">
        <f>P183</f>
        <v>0</v>
      </c>
      <c r="Q182" s="25"/>
      <c r="R182" s="109">
        <f>R183</f>
        <v>0</v>
      </c>
      <c r="S182" s="25"/>
      <c r="T182" s="110">
        <f>T183</f>
        <v>0</v>
      </c>
      <c r="U182" s="57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83" t="s">
        <v>70</v>
      </c>
      <c r="AS182" s="25"/>
      <c r="AT182" s="111" t="s">
        <v>59</v>
      </c>
      <c r="AU182" s="111" t="s">
        <v>68</v>
      </c>
      <c r="AV182" s="25"/>
      <c r="AW182" s="25"/>
      <c r="AX182" s="25"/>
      <c r="AY182" s="83" t="s">
        <v>130</v>
      </c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112">
        <f>BK183</f>
        <v>0</v>
      </c>
      <c r="BL182" s="25"/>
      <c r="BM182" s="25"/>
      <c r="BN182" s="26"/>
    </row>
    <row r="183" spans="1:66" ht="25.95" customHeight="1">
      <c r="A183" s="27"/>
      <c r="B183" s="56"/>
      <c r="C183" s="116" t="s">
        <v>698</v>
      </c>
      <c r="D183" s="116" t="s">
        <v>133</v>
      </c>
      <c r="E183" s="117" t="s">
        <v>906</v>
      </c>
      <c r="F183" s="117" t="s">
        <v>907</v>
      </c>
      <c r="G183" s="118" t="s">
        <v>181</v>
      </c>
      <c r="H183" s="119">
        <v>18</v>
      </c>
      <c r="I183" s="120"/>
      <c r="J183" s="121">
        <f>ROUND(I183*H183,2)</f>
        <v>0</v>
      </c>
      <c r="K183" s="135"/>
      <c r="L183" s="56"/>
      <c r="M183" s="123"/>
      <c r="N183" s="124" t="s">
        <v>44</v>
      </c>
      <c r="O183" s="25"/>
      <c r="P183" s="125">
        <f>O183*H183</f>
        <v>0</v>
      </c>
      <c r="Q183" s="125">
        <v>0</v>
      </c>
      <c r="R183" s="125">
        <f>Q183*H183</f>
        <v>0</v>
      </c>
      <c r="S183" s="125">
        <v>0</v>
      </c>
      <c r="T183" s="126">
        <f>S183*H183</f>
        <v>0</v>
      </c>
      <c r="U183" s="57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27" t="s">
        <v>154</v>
      </c>
      <c r="AS183" s="25"/>
      <c r="AT183" s="127" t="s">
        <v>133</v>
      </c>
      <c r="AU183" s="127" t="s">
        <v>70</v>
      </c>
      <c r="AV183" s="25"/>
      <c r="AW183" s="25"/>
      <c r="AX183" s="25"/>
      <c r="AY183" s="83" t="s">
        <v>130</v>
      </c>
      <c r="AZ183" s="25"/>
      <c r="BA183" s="25"/>
      <c r="BB183" s="25"/>
      <c r="BC183" s="25"/>
      <c r="BD183" s="25"/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83" t="s">
        <v>68</v>
      </c>
      <c r="BK183" s="128">
        <f>ROUND(I183*H183,2)</f>
        <v>0</v>
      </c>
      <c r="BL183" s="83" t="s">
        <v>154</v>
      </c>
      <c r="BM183" s="127" t="s">
        <v>1153</v>
      </c>
      <c r="BN183" s="26"/>
    </row>
    <row r="184" spans="1:66" ht="25.95" customHeight="1">
      <c r="A184" s="27"/>
      <c r="B184" s="21"/>
      <c r="C184" s="97"/>
      <c r="D184" s="150" t="s">
        <v>59</v>
      </c>
      <c r="E184" s="99" t="s">
        <v>437</v>
      </c>
      <c r="F184" s="99" t="s">
        <v>438</v>
      </c>
      <c r="G184" s="97"/>
      <c r="H184" s="97"/>
      <c r="I184" s="97"/>
      <c r="J184" s="172">
        <f>BK184</f>
        <v>0</v>
      </c>
      <c r="K184" s="149"/>
      <c r="L184" s="56"/>
      <c r="M184" s="57"/>
      <c r="N184" s="25"/>
      <c r="O184" s="25"/>
      <c r="P184" s="109">
        <f>SUM(P185:P191)</f>
        <v>0</v>
      </c>
      <c r="Q184" s="25"/>
      <c r="R184" s="109">
        <f>SUM(R185:R191)</f>
        <v>0</v>
      </c>
      <c r="S184" s="25"/>
      <c r="T184" s="110">
        <f>SUM(T185:T191)</f>
        <v>0</v>
      </c>
      <c r="U184" s="57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83" t="s">
        <v>154</v>
      </c>
      <c r="AS184" s="25"/>
      <c r="AT184" s="111" t="s">
        <v>59</v>
      </c>
      <c r="AU184" s="111" t="s">
        <v>60</v>
      </c>
      <c r="AV184" s="25"/>
      <c r="AW184" s="25"/>
      <c r="AX184" s="25"/>
      <c r="AY184" s="83" t="s">
        <v>130</v>
      </c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112">
        <f>SUM(BK185:BK191)</f>
        <v>0</v>
      </c>
      <c r="BL184" s="25"/>
      <c r="BM184" s="25"/>
      <c r="BN184" s="26"/>
    </row>
    <row r="185" spans="1:66" ht="25.95" customHeight="1">
      <c r="A185" s="27"/>
      <c r="B185" s="56"/>
      <c r="C185" s="116" t="s">
        <v>702</v>
      </c>
      <c r="D185" s="116" t="s">
        <v>133</v>
      </c>
      <c r="E185" s="117" t="s">
        <v>440</v>
      </c>
      <c r="F185" s="117" t="s">
        <v>969</v>
      </c>
      <c r="G185" s="118" t="s">
        <v>359</v>
      </c>
      <c r="H185" s="119">
        <v>6</v>
      </c>
      <c r="I185" s="120"/>
      <c r="J185" s="121">
        <f>ROUND(I185*H185,2)</f>
        <v>0</v>
      </c>
      <c r="K185" s="122" t="s">
        <v>137</v>
      </c>
      <c r="L185" s="56"/>
      <c r="M185" s="123"/>
      <c r="N185" s="124" t="s">
        <v>44</v>
      </c>
      <c r="O185" s="25"/>
      <c r="P185" s="125">
        <f>O185*H185</f>
        <v>0</v>
      </c>
      <c r="Q185" s="125">
        <v>0</v>
      </c>
      <c r="R185" s="125">
        <f>Q185*H185</f>
        <v>0</v>
      </c>
      <c r="S185" s="125">
        <v>0</v>
      </c>
      <c r="T185" s="126">
        <f>S185*H185</f>
        <v>0</v>
      </c>
      <c r="U185" s="57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27" t="s">
        <v>376</v>
      </c>
      <c r="AS185" s="25"/>
      <c r="AT185" s="127" t="s">
        <v>133</v>
      </c>
      <c r="AU185" s="127" t="s">
        <v>68</v>
      </c>
      <c r="AV185" s="25"/>
      <c r="AW185" s="25"/>
      <c r="AX185" s="25"/>
      <c r="AY185" s="83" t="s">
        <v>130</v>
      </c>
      <c r="AZ185" s="25"/>
      <c r="BA185" s="25"/>
      <c r="BB185" s="25"/>
      <c r="BC185" s="25"/>
      <c r="BD185" s="25"/>
      <c r="BE185" s="128">
        <f>IF(N185="základní",J185,0)</f>
        <v>0</v>
      </c>
      <c r="BF185" s="128">
        <f>IF(N185="snížená",J185,0)</f>
        <v>0</v>
      </c>
      <c r="BG185" s="128">
        <f>IF(N185="zákl. přenesená",J185,0)</f>
        <v>0</v>
      </c>
      <c r="BH185" s="128">
        <f>IF(N185="sníž. přenesená",J185,0)</f>
        <v>0</v>
      </c>
      <c r="BI185" s="128">
        <f>IF(N185="nulová",J185,0)</f>
        <v>0</v>
      </c>
      <c r="BJ185" s="83" t="s">
        <v>68</v>
      </c>
      <c r="BK185" s="128">
        <f>ROUND(I185*H185,2)</f>
        <v>0</v>
      </c>
      <c r="BL185" s="83" t="s">
        <v>376</v>
      </c>
      <c r="BM185" s="127" t="s">
        <v>1154</v>
      </c>
      <c r="BN185" s="26"/>
    </row>
    <row r="186" spans="1:66" ht="25.95" customHeight="1">
      <c r="A186" s="27"/>
      <c r="B186" s="56"/>
      <c r="C186" s="116" t="s">
        <v>706</v>
      </c>
      <c r="D186" s="116" t="s">
        <v>133</v>
      </c>
      <c r="E186" s="117" t="s">
        <v>1155</v>
      </c>
      <c r="F186" s="117" t="s">
        <v>1156</v>
      </c>
      <c r="G186" s="118" t="s">
        <v>359</v>
      </c>
      <c r="H186" s="119">
        <v>4</v>
      </c>
      <c r="I186" s="120"/>
      <c r="J186" s="121">
        <f>ROUND(I186*H186,2)</f>
        <v>0</v>
      </c>
      <c r="K186" s="122" t="s">
        <v>137</v>
      </c>
      <c r="L186" s="56"/>
      <c r="M186" s="123"/>
      <c r="N186" s="124" t="s">
        <v>44</v>
      </c>
      <c r="O186" s="25"/>
      <c r="P186" s="125">
        <f>O186*H186</f>
        <v>0</v>
      </c>
      <c r="Q186" s="125">
        <v>0</v>
      </c>
      <c r="R186" s="125">
        <f>Q186*H186</f>
        <v>0</v>
      </c>
      <c r="S186" s="125">
        <v>0</v>
      </c>
      <c r="T186" s="126">
        <f>S186*H186</f>
        <v>0</v>
      </c>
      <c r="U186" s="57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7" t="s">
        <v>376</v>
      </c>
      <c r="AS186" s="25"/>
      <c r="AT186" s="127" t="s">
        <v>133</v>
      </c>
      <c r="AU186" s="127" t="s">
        <v>68</v>
      </c>
      <c r="AV186" s="25"/>
      <c r="AW186" s="25"/>
      <c r="AX186" s="25"/>
      <c r="AY186" s="83" t="s">
        <v>130</v>
      </c>
      <c r="AZ186" s="25"/>
      <c r="BA186" s="25"/>
      <c r="BB186" s="25"/>
      <c r="BC186" s="25"/>
      <c r="BD186" s="25"/>
      <c r="BE186" s="128">
        <f>IF(N186="základní",J186,0)</f>
        <v>0</v>
      </c>
      <c r="BF186" s="128">
        <f>IF(N186="snížená",J186,0)</f>
        <v>0</v>
      </c>
      <c r="BG186" s="128">
        <f>IF(N186="zákl. přenesená",J186,0)</f>
        <v>0</v>
      </c>
      <c r="BH186" s="128">
        <f>IF(N186="sníž. přenesená",J186,0)</f>
        <v>0</v>
      </c>
      <c r="BI186" s="128">
        <f>IF(N186="nulová",J186,0)</f>
        <v>0</v>
      </c>
      <c r="BJ186" s="83" t="s">
        <v>68</v>
      </c>
      <c r="BK186" s="128">
        <f>ROUND(I186*H186,2)</f>
        <v>0</v>
      </c>
      <c r="BL186" s="83" t="s">
        <v>376</v>
      </c>
      <c r="BM186" s="127" t="s">
        <v>1157</v>
      </c>
      <c r="BN186" s="26"/>
    </row>
    <row r="187" spans="1:66" ht="25.95" customHeight="1">
      <c r="A187" s="27"/>
      <c r="B187" s="21"/>
      <c r="C187" s="97"/>
      <c r="D187" s="147" t="s">
        <v>140</v>
      </c>
      <c r="E187" s="97"/>
      <c r="F187" s="148" t="s">
        <v>1158</v>
      </c>
      <c r="G187" s="97"/>
      <c r="H187" s="97"/>
      <c r="I187" s="97"/>
      <c r="J187" s="97"/>
      <c r="K187" s="149"/>
      <c r="L187" s="56"/>
      <c r="M187" s="57"/>
      <c r="N187" s="25"/>
      <c r="O187" s="25"/>
      <c r="P187" s="25"/>
      <c r="Q187" s="25"/>
      <c r="R187" s="25"/>
      <c r="S187" s="25"/>
      <c r="T187" s="58"/>
      <c r="U187" s="57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25"/>
      <c r="AS187" s="25"/>
      <c r="AT187" s="83" t="s">
        <v>140</v>
      </c>
      <c r="AU187" s="83" t="s">
        <v>68</v>
      </c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6"/>
    </row>
    <row r="188" spans="1:66" ht="25.95" customHeight="1">
      <c r="A188" s="27"/>
      <c r="B188" s="56"/>
      <c r="C188" s="116" t="s">
        <v>710</v>
      </c>
      <c r="D188" s="116" t="s">
        <v>133</v>
      </c>
      <c r="E188" s="117" t="s">
        <v>444</v>
      </c>
      <c r="F188" s="117" t="s">
        <v>972</v>
      </c>
      <c r="G188" s="118" t="s">
        <v>359</v>
      </c>
      <c r="H188" s="119">
        <v>72</v>
      </c>
      <c r="I188" s="120"/>
      <c r="J188" s="121">
        <f>ROUND(I188*H188,2)</f>
        <v>0</v>
      </c>
      <c r="K188" s="122" t="s">
        <v>137</v>
      </c>
      <c r="L188" s="56"/>
      <c r="M188" s="123"/>
      <c r="N188" s="124" t="s">
        <v>44</v>
      </c>
      <c r="O188" s="25"/>
      <c r="P188" s="125">
        <f>O188*H188</f>
        <v>0</v>
      </c>
      <c r="Q188" s="125">
        <v>0</v>
      </c>
      <c r="R188" s="125">
        <f>Q188*H188</f>
        <v>0</v>
      </c>
      <c r="S188" s="125">
        <v>0</v>
      </c>
      <c r="T188" s="126">
        <f>S188*H188</f>
        <v>0</v>
      </c>
      <c r="U188" s="57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27" t="s">
        <v>376</v>
      </c>
      <c r="AS188" s="25"/>
      <c r="AT188" s="127" t="s">
        <v>133</v>
      </c>
      <c r="AU188" s="127" t="s">
        <v>68</v>
      </c>
      <c r="AV188" s="25"/>
      <c r="AW188" s="25"/>
      <c r="AX188" s="25"/>
      <c r="AY188" s="83" t="s">
        <v>130</v>
      </c>
      <c r="AZ188" s="25"/>
      <c r="BA188" s="25"/>
      <c r="BB188" s="25"/>
      <c r="BC188" s="25"/>
      <c r="BD188" s="25"/>
      <c r="BE188" s="128">
        <f>IF(N188="základní",J188,0)</f>
        <v>0</v>
      </c>
      <c r="BF188" s="128">
        <f>IF(N188="snížená",J188,0)</f>
        <v>0</v>
      </c>
      <c r="BG188" s="128">
        <f>IF(N188="zákl. přenesená",J188,0)</f>
        <v>0</v>
      </c>
      <c r="BH188" s="128">
        <f>IF(N188="sníž. přenesená",J188,0)</f>
        <v>0</v>
      </c>
      <c r="BI188" s="128">
        <f>IF(N188="nulová",J188,0)</f>
        <v>0</v>
      </c>
      <c r="BJ188" s="83" t="s">
        <v>68</v>
      </c>
      <c r="BK188" s="128">
        <f>ROUND(I188*H188,2)</f>
        <v>0</v>
      </c>
      <c r="BL188" s="83" t="s">
        <v>376</v>
      </c>
      <c r="BM188" s="127" t="s">
        <v>1159</v>
      </c>
      <c r="BN188" s="26"/>
    </row>
    <row r="189" spans="1:66" ht="25.95" customHeight="1">
      <c r="A189" s="27"/>
      <c r="B189" s="21"/>
      <c r="C189" s="97"/>
      <c r="D189" s="147" t="s">
        <v>140</v>
      </c>
      <c r="E189" s="97"/>
      <c r="F189" s="148" t="s">
        <v>1160</v>
      </c>
      <c r="G189" s="97"/>
      <c r="H189" s="97"/>
      <c r="I189" s="97"/>
      <c r="J189" s="97"/>
      <c r="K189" s="149"/>
      <c r="L189" s="56"/>
      <c r="M189" s="57"/>
      <c r="N189" s="25"/>
      <c r="O189" s="25"/>
      <c r="P189" s="25"/>
      <c r="Q189" s="25"/>
      <c r="R189" s="25"/>
      <c r="S189" s="25"/>
      <c r="T189" s="58"/>
      <c r="U189" s="57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25"/>
      <c r="AS189" s="25"/>
      <c r="AT189" s="83" t="s">
        <v>140</v>
      </c>
      <c r="AU189" s="83" t="s">
        <v>68</v>
      </c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6"/>
    </row>
    <row r="190" spans="1:66" ht="25.95" customHeight="1">
      <c r="A190" s="27"/>
      <c r="B190" s="56"/>
      <c r="C190" s="116" t="s">
        <v>714</v>
      </c>
      <c r="D190" s="116" t="s">
        <v>133</v>
      </c>
      <c r="E190" s="117" t="s">
        <v>1161</v>
      </c>
      <c r="F190" s="117" t="s">
        <v>1162</v>
      </c>
      <c r="G190" s="118" t="s">
        <v>359</v>
      </c>
      <c r="H190" s="119">
        <v>8</v>
      </c>
      <c r="I190" s="120"/>
      <c r="J190" s="121">
        <f>ROUND(I190*H190,2)</f>
        <v>0</v>
      </c>
      <c r="K190" s="122" t="s">
        <v>137</v>
      </c>
      <c r="L190" s="56"/>
      <c r="M190" s="123"/>
      <c r="N190" s="124" t="s">
        <v>44</v>
      </c>
      <c r="O190" s="25"/>
      <c r="P190" s="125">
        <f>O190*H190</f>
        <v>0</v>
      </c>
      <c r="Q190" s="125">
        <v>0</v>
      </c>
      <c r="R190" s="125">
        <f>Q190*H190</f>
        <v>0</v>
      </c>
      <c r="S190" s="125">
        <v>0</v>
      </c>
      <c r="T190" s="126">
        <f>S190*H190</f>
        <v>0</v>
      </c>
      <c r="U190" s="57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7" t="s">
        <v>376</v>
      </c>
      <c r="AS190" s="25"/>
      <c r="AT190" s="127" t="s">
        <v>133</v>
      </c>
      <c r="AU190" s="127" t="s">
        <v>68</v>
      </c>
      <c r="AV190" s="25"/>
      <c r="AW190" s="25"/>
      <c r="AX190" s="25"/>
      <c r="AY190" s="83" t="s">
        <v>130</v>
      </c>
      <c r="AZ190" s="25"/>
      <c r="BA190" s="25"/>
      <c r="BB190" s="25"/>
      <c r="BC190" s="25"/>
      <c r="BD190" s="25"/>
      <c r="BE190" s="128">
        <f>IF(N190="základní",J190,0)</f>
        <v>0</v>
      </c>
      <c r="BF190" s="128">
        <f>IF(N190="snížená",J190,0)</f>
        <v>0</v>
      </c>
      <c r="BG190" s="128">
        <f>IF(N190="zákl. přenesená",J190,0)</f>
        <v>0</v>
      </c>
      <c r="BH190" s="128">
        <f>IF(N190="sníž. přenesená",J190,0)</f>
        <v>0</v>
      </c>
      <c r="BI190" s="128">
        <f>IF(N190="nulová",J190,0)</f>
        <v>0</v>
      </c>
      <c r="BJ190" s="83" t="s">
        <v>68</v>
      </c>
      <c r="BK190" s="128">
        <f>ROUND(I190*H190,2)</f>
        <v>0</v>
      </c>
      <c r="BL190" s="83" t="s">
        <v>376</v>
      </c>
      <c r="BM190" s="127" t="s">
        <v>1163</v>
      </c>
      <c r="BN190" s="26"/>
    </row>
    <row r="191" spans="1:66" ht="25.95" customHeight="1">
      <c r="A191" s="27"/>
      <c r="B191" s="56"/>
      <c r="C191" s="116" t="s">
        <v>718</v>
      </c>
      <c r="D191" s="116" t="s">
        <v>133</v>
      </c>
      <c r="E191" s="117" t="s">
        <v>1164</v>
      </c>
      <c r="F191" s="117" t="s">
        <v>972</v>
      </c>
      <c r="G191" s="118" t="s">
        <v>359</v>
      </c>
      <c r="H191" s="119">
        <v>72</v>
      </c>
      <c r="I191" s="120"/>
      <c r="J191" s="121">
        <f>ROUND(I191*H191,2)</f>
        <v>0</v>
      </c>
      <c r="K191" s="135"/>
      <c r="L191" s="56"/>
      <c r="M191" s="123"/>
      <c r="N191" s="124" t="s">
        <v>44</v>
      </c>
      <c r="O191" s="25"/>
      <c r="P191" s="125">
        <f>O191*H191</f>
        <v>0</v>
      </c>
      <c r="Q191" s="125">
        <v>0</v>
      </c>
      <c r="R191" s="125">
        <f>Q191*H191</f>
        <v>0</v>
      </c>
      <c r="S191" s="125">
        <v>0</v>
      </c>
      <c r="T191" s="126">
        <f>S191*H191</f>
        <v>0</v>
      </c>
      <c r="U191" s="57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27" t="s">
        <v>376</v>
      </c>
      <c r="AS191" s="25"/>
      <c r="AT191" s="127" t="s">
        <v>133</v>
      </c>
      <c r="AU191" s="127" t="s">
        <v>68</v>
      </c>
      <c r="AV191" s="25"/>
      <c r="AW191" s="25"/>
      <c r="AX191" s="25"/>
      <c r="AY191" s="83" t="s">
        <v>130</v>
      </c>
      <c r="AZ191" s="25"/>
      <c r="BA191" s="25"/>
      <c r="BB191" s="25"/>
      <c r="BC191" s="25"/>
      <c r="BD191" s="25"/>
      <c r="BE191" s="128">
        <f>IF(N191="základní",J191,0)</f>
        <v>0</v>
      </c>
      <c r="BF191" s="128">
        <f>IF(N191="snížená",J191,0)</f>
        <v>0</v>
      </c>
      <c r="BG191" s="128">
        <f>IF(N191="zákl. přenesená",J191,0)</f>
        <v>0</v>
      </c>
      <c r="BH191" s="128">
        <f>IF(N191="sníž. přenesená",J191,0)</f>
        <v>0</v>
      </c>
      <c r="BI191" s="128">
        <f>IF(N191="nulová",J191,0)</f>
        <v>0</v>
      </c>
      <c r="BJ191" s="83" t="s">
        <v>68</v>
      </c>
      <c r="BK191" s="128">
        <f>ROUND(I191*H191,2)</f>
        <v>0</v>
      </c>
      <c r="BL191" s="83" t="s">
        <v>376</v>
      </c>
      <c r="BM191" s="127" t="s">
        <v>1165</v>
      </c>
      <c r="BN191" s="26"/>
    </row>
    <row r="192" spans="1:66" ht="25.95" customHeight="1">
      <c r="A192" s="27"/>
      <c r="B192" s="21"/>
      <c r="C192" s="39"/>
      <c r="D192" s="154" t="s">
        <v>59</v>
      </c>
      <c r="E192" s="155" t="s">
        <v>447</v>
      </c>
      <c r="F192" s="155" t="s">
        <v>448</v>
      </c>
      <c r="G192" s="39"/>
      <c r="H192" s="39"/>
      <c r="I192" s="39"/>
      <c r="J192" s="156">
        <f>BK192</f>
        <v>0</v>
      </c>
      <c r="K192" s="64"/>
      <c r="L192" s="56"/>
      <c r="M192" s="57"/>
      <c r="N192" s="25"/>
      <c r="O192" s="25"/>
      <c r="P192" s="109">
        <f>P193+P195+P197</f>
        <v>0</v>
      </c>
      <c r="Q192" s="25"/>
      <c r="R192" s="109">
        <f>R193+R195+R197</f>
        <v>0</v>
      </c>
      <c r="S192" s="25"/>
      <c r="T192" s="110">
        <f>T193+T195+T197</f>
        <v>0</v>
      </c>
      <c r="U192" s="57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83" t="s">
        <v>158</v>
      </c>
      <c r="AS192" s="25"/>
      <c r="AT192" s="111" t="s">
        <v>59</v>
      </c>
      <c r="AU192" s="111" t="s">
        <v>60</v>
      </c>
      <c r="AV192" s="25"/>
      <c r="AW192" s="25"/>
      <c r="AX192" s="25"/>
      <c r="AY192" s="83" t="s">
        <v>130</v>
      </c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112">
        <f>BK193+BK195+BK197</f>
        <v>0</v>
      </c>
      <c r="BL192" s="25"/>
      <c r="BM192" s="25"/>
      <c r="BN192" s="26"/>
    </row>
    <row r="193" spans="1:66" ht="25.95" customHeight="1">
      <c r="A193" s="27"/>
      <c r="B193" s="21"/>
      <c r="C193" s="38"/>
      <c r="D193" s="113" t="s">
        <v>59</v>
      </c>
      <c r="E193" s="114" t="s">
        <v>449</v>
      </c>
      <c r="F193" s="114" t="s">
        <v>450</v>
      </c>
      <c r="G193" s="38"/>
      <c r="H193" s="38"/>
      <c r="I193" s="38"/>
      <c r="J193" s="115">
        <f>BK193</f>
        <v>0</v>
      </c>
      <c r="K193" s="59"/>
      <c r="L193" s="56"/>
      <c r="M193" s="57"/>
      <c r="N193" s="25"/>
      <c r="O193" s="25"/>
      <c r="P193" s="109">
        <f>P194</f>
        <v>0</v>
      </c>
      <c r="Q193" s="25"/>
      <c r="R193" s="109">
        <f>R194</f>
        <v>0</v>
      </c>
      <c r="S193" s="25"/>
      <c r="T193" s="110">
        <f>T194</f>
        <v>0</v>
      </c>
      <c r="U193" s="57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83" t="s">
        <v>158</v>
      </c>
      <c r="AS193" s="25"/>
      <c r="AT193" s="111" t="s">
        <v>59</v>
      </c>
      <c r="AU193" s="111" t="s">
        <v>68</v>
      </c>
      <c r="AV193" s="25"/>
      <c r="AW193" s="25"/>
      <c r="AX193" s="25"/>
      <c r="AY193" s="83" t="s">
        <v>130</v>
      </c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112">
        <f>BK194</f>
        <v>0</v>
      </c>
      <c r="BL193" s="25"/>
      <c r="BM193" s="25"/>
      <c r="BN193" s="26"/>
    </row>
    <row r="194" spans="1:66" ht="25.95" customHeight="1">
      <c r="A194" s="27"/>
      <c r="B194" s="56"/>
      <c r="C194" s="116" t="s">
        <v>722</v>
      </c>
      <c r="D194" s="116" t="s">
        <v>133</v>
      </c>
      <c r="E194" s="117" t="s">
        <v>457</v>
      </c>
      <c r="F194" s="117" t="s">
        <v>458</v>
      </c>
      <c r="G194" s="118" t="s">
        <v>234</v>
      </c>
      <c r="H194" s="119">
        <v>1</v>
      </c>
      <c r="I194" s="120"/>
      <c r="J194" s="121">
        <f>ROUND(I194*H194,2)</f>
        <v>0</v>
      </c>
      <c r="K194" s="117" t="s">
        <v>137</v>
      </c>
      <c r="L194" s="162"/>
      <c r="M194" s="123"/>
      <c r="N194" s="124" t="s">
        <v>44</v>
      </c>
      <c r="O194" s="25"/>
      <c r="P194" s="125">
        <f>O194*H194</f>
        <v>0</v>
      </c>
      <c r="Q194" s="125">
        <v>0</v>
      </c>
      <c r="R194" s="125">
        <f>Q194*H194</f>
        <v>0</v>
      </c>
      <c r="S194" s="125">
        <v>0</v>
      </c>
      <c r="T194" s="126">
        <f>S194*H194</f>
        <v>0</v>
      </c>
      <c r="U194" s="57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27" t="s">
        <v>454</v>
      </c>
      <c r="AS194" s="25"/>
      <c r="AT194" s="127" t="s">
        <v>133</v>
      </c>
      <c r="AU194" s="127" t="s">
        <v>70</v>
      </c>
      <c r="AV194" s="25"/>
      <c r="AW194" s="25"/>
      <c r="AX194" s="25"/>
      <c r="AY194" s="83" t="s">
        <v>130</v>
      </c>
      <c r="AZ194" s="25"/>
      <c r="BA194" s="25"/>
      <c r="BB194" s="25"/>
      <c r="BC194" s="25"/>
      <c r="BD194" s="25"/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83" t="s">
        <v>68</v>
      </c>
      <c r="BK194" s="128">
        <f>ROUND(I194*H194,2)</f>
        <v>0</v>
      </c>
      <c r="BL194" s="83" t="s">
        <v>454</v>
      </c>
      <c r="BM194" s="127" t="s">
        <v>1166</v>
      </c>
      <c r="BN194" s="26"/>
    </row>
    <row r="195" spans="1:66" ht="25.95" customHeight="1">
      <c r="A195" s="27"/>
      <c r="B195" s="21"/>
      <c r="C195" s="97"/>
      <c r="D195" s="150" t="s">
        <v>59</v>
      </c>
      <c r="E195" s="96" t="s">
        <v>976</v>
      </c>
      <c r="F195" s="96" t="s">
        <v>977</v>
      </c>
      <c r="G195" s="97"/>
      <c r="H195" s="97"/>
      <c r="I195" s="97"/>
      <c r="J195" s="151">
        <f>BK195</f>
        <v>0</v>
      </c>
      <c r="K195" s="149"/>
      <c r="L195" s="56"/>
      <c r="M195" s="57"/>
      <c r="N195" s="25"/>
      <c r="O195" s="25"/>
      <c r="P195" s="109">
        <f>P196</f>
        <v>0</v>
      </c>
      <c r="Q195" s="25"/>
      <c r="R195" s="109">
        <f>R196</f>
        <v>0</v>
      </c>
      <c r="S195" s="25"/>
      <c r="T195" s="110">
        <f>T196</f>
        <v>0</v>
      </c>
      <c r="U195" s="57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83" t="s">
        <v>158</v>
      </c>
      <c r="AS195" s="25"/>
      <c r="AT195" s="111" t="s">
        <v>59</v>
      </c>
      <c r="AU195" s="111" t="s">
        <v>68</v>
      </c>
      <c r="AV195" s="25"/>
      <c r="AW195" s="25"/>
      <c r="AX195" s="25"/>
      <c r="AY195" s="83" t="s">
        <v>130</v>
      </c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112">
        <f>BK196</f>
        <v>0</v>
      </c>
      <c r="BL195" s="25"/>
      <c r="BM195" s="25"/>
      <c r="BN195" s="26"/>
    </row>
    <row r="196" spans="1:66" ht="25.95" customHeight="1">
      <c r="A196" s="27"/>
      <c r="B196" s="56"/>
      <c r="C196" s="116" t="s">
        <v>726</v>
      </c>
      <c r="D196" s="116" t="s">
        <v>133</v>
      </c>
      <c r="E196" s="117" t="s">
        <v>979</v>
      </c>
      <c r="F196" s="117" t="s">
        <v>980</v>
      </c>
      <c r="G196" s="118" t="s">
        <v>234</v>
      </c>
      <c r="H196" s="119">
        <v>1</v>
      </c>
      <c r="I196" s="120"/>
      <c r="J196" s="121">
        <f>ROUND(I196*H196,2)</f>
        <v>0</v>
      </c>
      <c r="K196" s="122" t="s">
        <v>137</v>
      </c>
      <c r="L196" s="56"/>
      <c r="M196" s="123"/>
      <c r="N196" s="124" t="s">
        <v>44</v>
      </c>
      <c r="O196" s="25"/>
      <c r="P196" s="125">
        <f>O196*H196</f>
        <v>0</v>
      </c>
      <c r="Q196" s="125">
        <v>0</v>
      </c>
      <c r="R196" s="125">
        <f>Q196*H196</f>
        <v>0</v>
      </c>
      <c r="S196" s="125">
        <v>0</v>
      </c>
      <c r="T196" s="126">
        <f>S196*H196</f>
        <v>0</v>
      </c>
      <c r="U196" s="57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27" t="s">
        <v>454</v>
      </c>
      <c r="AS196" s="25"/>
      <c r="AT196" s="127" t="s">
        <v>133</v>
      </c>
      <c r="AU196" s="127" t="s">
        <v>70</v>
      </c>
      <c r="AV196" s="25"/>
      <c r="AW196" s="25"/>
      <c r="AX196" s="25"/>
      <c r="AY196" s="83" t="s">
        <v>130</v>
      </c>
      <c r="AZ196" s="25"/>
      <c r="BA196" s="25"/>
      <c r="BB196" s="25"/>
      <c r="BC196" s="25"/>
      <c r="BD196" s="25"/>
      <c r="BE196" s="128">
        <f>IF(N196="základní",J196,0)</f>
        <v>0</v>
      </c>
      <c r="BF196" s="128">
        <f>IF(N196="snížená",J196,0)</f>
        <v>0</v>
      </c>
      <c r="BG196" s="128">
        <f>IF(N196="zákl. přenesená",J196,0)</f>
        <v>0</v>
      </c>
      <c r="BH196" s="128">
        <f>IF(N196="sníž. přenesená",J196,0)</f>
        <v>0</v>
      </c>
      <c r="BI196" s="128">
        <f>IF(N196="nulová",J196,0)</f>
        <v>0</v>
      </c>
      <c r="BJ196" s="83" t="s">
        <v>68</v>
      </c>
      <c r="BK196" s="128">
        <f>ROUND(I196*H196,2)</f>
        <v>0</v>
      </c>
      <c r="BL196" s="83" t="s">
        <v>454</v>
      </c>
      <c r="BM196" s="127" t="s">
        <v>1167</v>
      </c>
      <c r="BN196" s="26"/>
    </row>
    <row r="197" spans="1:66" ht="25.95" customHeight="1">
      <c r="A197" s="27"/>
      <c r="B197" s="21"/>
      <c r="C197" s="97"/>
      <c r="D197" s="150" t="s">
        <v>59</v>
      </c>
      <c r="E197" s="96" t="s">
        <v>460</v>
      </c>
      <c r="F197" s="96" t="s">
        <v>461</v>
      </c>
      <c r="G197" s="97"/>
      <c r="H197" s="97"/>
      <c r="I197" s="97"/>
      <c r="J197" s="151">
        <f>BK197</f>
        <v>0</v>
      </c>
      <c r="K197" s="149"/>
      <c r="L197" s="56"/>
      <c r="M197" s="57"/>
      <c r="N197" s="25"/>
      <c r="O197" s="25"/>
      <c r="P197" s="109">
        <f>P198</f>
        <v>0</v>
      </c>
      <c r="Q197" s="25"/>
      <c r="R197" s="109">
        <f>R198</f>
        <v>0</v>
      </c>
      <c r="S197" s="25"/>
      <c r="T197" s="110">
        <f>T198</f>
        <v>0</v>
      </c>
      <c r="U197" s="57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83" t="s">
        <v>158</v>
      </c>
      <c r="AS197" s="25"/>
      <c r="AT197" s="111" t="s">
        <v>59</v>
      </c>
      <c r="AU197" s="111" t="s">
        <v>68</v>
      </c>
      <c r="AV197" s="25"/>
      <c r="AW197" s="25"/>
      <c r="AX197" s="25"/>
      <c r="AY197" s="83" t="s">
        <v>130</v>
      </c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112">
        <f>BK198</f>
        <v>0</v>
      </c>
      <c r="BL197" s="25"/>
      <c r="BM197" s="25"/>
      <c r="BN197" s="26"/>
    </row>
    <row r="198" spans="1:66" ht="25.95" customHeight="1">
      <c r="A198" s="27"/>
      <c r="B198" s="56"/>
      <c r="C198" s="116" t="s">
        <v>730</v>
      </c>
      <c r="D198" s="116" t="s">
        <v>133</v>
      </c>
      <c r="E198" s="117" t="s">
        <v>463</v>
      </c>
      <c r="F198" s="117" t="s">
        <v>464</v>
      </c>
      <c r="G198" s="118" t="s">
        <v>234</v>
      </c>
      <c r="H198" s="119">
        <v>1</v>
      </c>
      <c r="I198" s="120"/>
      <c r="J198" s="121">
        <f>ROUND(I198*H198,2)</f>
        <v>0</v>
      </c>
      <c r="K198" s="117" t="s">
        <v>137</v>
      </c>
      <c r="L198" s="162"/>
      <c r="M198" s="163"/>
      <c r="N198" s="164" t="s">
        <v>44</v>
      </c>
      <c r="O198" s="38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U198" s="57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7" t="s">
        <v>454</v>
      </c>
      <c r="AS198" s="25"/>
      <c r="AT198" s="127" t="s">
        <v>133</v>
      </c>
      <c r="AU198" s="127" t="s">
        <v>70</v>
      </c>
      <c r="AV198" s="25"/>
      <c r="AW198" s="25"/>
      <c r="AX198" s="25"/>
      <c r="AY198" s="83" t="s">
        <v>130</v>
      </c>
      <c r="AZ198" s="25"/>
      <c r="BA198" s="25"/>
      <c r="BB198" s="25"/>
      <c r="BC198" s="25"/>
      <c r="BD198" s="25"/>
      <c r="BE198" s="128">
        <f>IF(N198="základní",J198,0)</f>
        <v>0</v>
      </c>
      <c r="BF198" s="128">
        <f>IF(N198="snížená",J198,0)</f>
        <v>0</v>
      </c>
      <c r="BG198" s="128">
        <f>IF(N198="zákl. přenesená",J198,0)</f>
        <v>0</v>
      </c>
      <c r="BH198" s="128">
        <f>IF(N198="sníž. přenesená",J198,0)</f>
        <v>0</v>
      </c>
      <c r="BI198" s="128">
        <f>IF(N198="nulová",J198,0)</f>
        <v>0</v>
      </c>
      <c r="BJ198" s="83" t="s">
        <v>68</v>
      </c>
      <c r="BK198" s="128">
        <f>ROUND(I198*H198,2)</f>
        <v>0</v>
      </c>
      <c r="BL198" s="83" t="s">
        <v>454</v>
      </c>
      <c r="BM198" s="127" t="s">
        <v>1168</v>
      </c>
      <c r="BN198" s="26"/>
    </row>
    <row r="199" spans="1:66" ht="25.95" customHeight="1">
      <c r="A199" s="78"/>
      <c r="B199" s="49"/>
      <c r="C199" s="89"/>
      <c r="D199" s="89"/>
      <c r="E199" s="89"/>
      <c r="F199" s="89"/>
      <c r="G199" s="89"/>
      <c r="H199" s="89"/>
      <c r="I199" s="89"/>
      <c r="J199" s="89"/>
      <c r="K199" s="90"/>
      <c r="L199" s="49"/>
      <c r="M199" s="89"/>
      <c r="N199" s="89"/>
      <c r="O199" s="89"/>
      <c r="P199" s="89"/>
      <c r="Q199" s="89"/>
      <c r="R199" s="89"/>
      <c r="S199" s="89"/>
      <c r="T199" s="89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80"/>
    </row>
  </sheetData>
  <mergeCells count="9">
    <mergeCell ref="E48:H48"/>
    <mergeCell ref="E50:H50"/>
    <mergeCell ref="E82:H82"/>
    <mergeCell ref="E84:H84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98"/>
  <sheetViews>
    <sheetView showGridLines="0" zoomScale="85" zoomScaleNormal="85" workbookViewId="0" topLeftCell="A99">
      <selection activeCell="Z1" sqref="Z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0.13671875" style="0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79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1169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ROUND(J95,2)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ROUND((SUM(BE95:BE297)),2)</f>
        <v>0</v>
      </c>
      <c r="G33" s="25"/>
      <c r="H33" s="25"/>
      <c r="I33" s="85">
        <v>0.21</v>
      </c>
      <c r="J33" s="84">
        <f>ROUND(((SUM(BE95:BE297))*I33),2)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ROUND((SUM(BF95:BF297)),2)</f>
        <v>0</v>
      </c>
      <c r="G34" s="25"/>
      <c r="H34" s="25"/>
      <c r="I34" s="85">
        <v>0.15</v>
      </c>
      <c r="J34" s="84">
        <f>ROUND(((SUM(BF95:BF297))*I34),2)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ROUND((SUM(BG95:BG297)),2)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ROUND((SUM(BH95:BH297)),2)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ROUND((SUM(BI95:BI297)),2)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001.3 - SO 01 Venkovní rozvod -  stavební část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J95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103</v>
      </c>
      <c r="E60" s="38"/>
      <c r="F60" s="38"/>
      <c r="G60" s="38"/>
      <c r="H60" s="38"/>
      <c r="I60" s="38"/>
      <c r="J60" s="95">
        <f>J96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1170</v>
      </c>
      <c r="E61" s="97"/>
      <c r="F61" s="97"/>
      <c r="G61" s="97"/>
      <c r="H61" s="97"/>
      <c r="I61" s="97"/>
      <c r="J61" s="98">
        <f>J97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1171</v>
      </c>
      <c r="E62" s="97"/>
      <c r="F62" s="97"/>
      <c r="G62" s="97"/>
      <c r="H62" s="97"/>
      <c r="I62" s="97"/>
      <c r="J62" s="98">
        <f>J167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9.95" customHeight="1">
      <c r="A63" s="27"/>
      <c r="B63" s="21"/>
      <c r="C63" s="25"/>
      <c r="D63" s="96" t="s">
        <v>1172</v>
      </c>
      <c r="E63" s="97"/>
      <c r="F63" s="97"/>
      <c r="G63" s="97"/>
      <c r="H63" s="97"/>
      <c r="I63" s="97"/>
      <c r="J63" s="98">
        <f>J179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9.95" customHeight="1">
      <c r="A64" s="27"/>
      <c r="B64" s="21"/>
      <c r="C64" s="25"/>
      <c r="D64" s="96" t="s">
        <v>1173</v>
      </c>
      <c r="E64" s="97"/>
      <c r="F64" s="97"/>
      <c r="G64" s="97"/>
      <c r="H64" s="97"/>
      <c r="I64" s="97"/>
      <c r="J64" s="98">
        <f>J189</f>
        <v>0</v>
      </c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9.95" customHeight="1">
      <c r="A65" s="27"/>
      <c r="B65" s="21"/>
      <c r="C65" s="25"/>
      <c r="D65" s="96" t="s">
        <v>1174</v>
      </c>
      <c r="E65" s="97"/>
      <c r="F65" s="97"/>
      <c r="G65" s="97"/>
      <c r="H65" s="97"/>
      <c r="I65" s="97"/>
      <c r="J65" s="98">
        <f>J207</f>
        <v>0</v>
      </c>
      <c r="K65" s="31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9.95" customHeight="1">
      <c r="A66" s="27"/>
      <c r="B66" s="21"/>
      <c r="C66" s="25"/>
      <c r="D66" s="96" t="s">
        <v>1175</v>
      </c>
      <c r="E66" s="97"/>
      <c r="F66" s="97"/>
      <c r="G66" s="97"/>
      <c r="H66" s="97"/>
      <c r="I66" s="97"/>
      <c r="J66" s="98">
        <f>J214</f>
        <v>0</v>
      </c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9.95" customHeight="1">
      <c r="A67" s="27"/>
      <c r="B67" s="21"/>
      <c r="C67" s="25"/>
      <c r="D67" s="96" t="s">
        <v>1176</v>
      </c>
      <c r="E67" s="97"/>
      <c r="F67" s="97"/>
      <c r="G67" s="97"/>
      <c r="H67" s="97"/>
      <c r="I67" s="97"/>
      <c r="J67" s="98">
        <f>J221</f>
        <v>0</v>
      </c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19.95" customHeight="1">
      <c r="A68" s="27"/>
      <c r="B68" s="21"/>
      <c r="C68" s="25"/>
      <c r="D68" s="96" t="s">
        <v>106</v>
      </c>
      <c r="E68" s="97"/>
      <c r="F68" s="97"/>
      <c r="G68" s="97"/>
      <c r="H68" s="97"/>
      <c r="I68" s="97"/>
      <c r="J68" s="98">
        <f>J253</f>
        <v>0</v>
      </c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19.95" customHeight="1">
      <c r="A69" s="27"/>
      <c r="B69" s="21"/>
      <c r="C69" s="25"/>
      <c r="D69" s="96" t="s">
        <v>107</v>
      </c>
      <c r="E69" s="97"/>
      <c r="F69" s="97"/>
      <c r="G69" s="97"/>
      <c r="H69" s="97"/>
      <c r="I69" s="97"/>
      <c r="J69" s="98">
        <f>J269</f>
        <v>0</v>
      </c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24.9" customHeight="1">
      <c r="A70" s="27"/>
      <c r="B70" s="21"/>
      <c r="C70" s="25"/>
      <c r="D70" s="99" t="s">
        <v>108</v>
      </c>
      <c r="E70" s="97"/>
      <c r="F70" s="97"/>
      <c r="G70" s="97"/>
      <c r="H70" s="97"/>
      <c r="I70" s="97"/>
      <c r="J70" s="98">
        <f>J272</f>
        <v>0</v>
      </c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9.95" customHeight="1">
      <c r="A71" s="27"/>
      <c r="B71" s="21"/>
      <c r="C71" s="25"/>
      <c r="D71" s="96" t="s">
        <v>1177</v>
      </c>
      <c r="E71" s="97"/>
      <c r="F71" s="97"/>
      <c r="G71" s="97"/>
      <c r="H71" s="97"/>
      <c r="I71" s="97"/>
      <c r="J71" s="98">
        <f>J273</f>
        <v>0</v>
      </c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24.9" customHeight="1">
      <c r="A72" s="27"/>
      <c r="B72" s="21"/>
      <c r="C72" s="25"/>
      <c r="D72" s="99" t="s">
        <v>112</v>
      </c>
      <c r="E72" s="97"/>
      <c r="F72" s="97"/>
      <c r="G72" s="97"/>
      <c r="H72" s="97"/>
      <c r="I72" s="97"/>
      <c r="J72" s="98">
        <f>J288</f>
        <v>0</v>
      </c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19.95" customHeight="1">
      <c r="A73" s="27"/>
      <c r="B73" s="21"/>
      <c r="C73" s="25"/>
      <c r="D73" s="96" t="s">
        <v>113</v>
      </c>
      <c r="E73" s="97"/>
      <c r="F73" s="97"/>
      <c r="G73" s="97"/>
      <c r="H73" s="97"/>
      <c r="I73" s="97"/>
      <c r="J73" s="98">
        <f>J289</f>
        <v>0</v>
      </c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19.95" customHeight="1">
      <c r="A74" s="27"/>
      <c r="B74" s="21"/>
      <c r="C74" s="25"/>
      <c r="D74" s="96" t="s">
        <v>1178</v>
      </c>
      <c r="E74" s="97"/>
      <c r="F74" s="97"/>
      <c r="G74" s="97"/>
      <c r="H74" s="97"/>
      <c r="I74" s="97"/>
      <c r="J74" s="98">
        <f>J292</f>
        <v>0</v>
      </c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9.95" customHeight="1">
      <c r="A75" s="27"/>
      <c r="B75" s="21"/>
      <c r="C75" s="25"/>
      <c r="D75" s="96" t="s">
        <v>476</v>
      </c>
      <c r="E75" s="97"/>
      <c r="F75" s="97"/>
      <c r="G75" s="97"/>
      <c r="H75" s="97"/>
      <c r="I75" s="97"/>
      <c r="J75" s="98">
        <f>J295</f>
        <v>0</v>
      </c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21.75" customHeight="1">
      <c r="A76" s="27"/>
      <c r="B76" s="21"/>
      <c r="C76" s="25"/>
      <c r="D76" s="39"/>
      <c r="E76" s="39"/>
      <c r="F76" s="39"/>
      <c r="G76" s="39"/>
      <c r="H76" s="39"/>
      <c r="I76" s="39"/>
      <c r="J76" s="39"/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7.95" customHeight="1">
      <c r="A77" s="27"/>
      <c r="B77" s="49"/>
      <c r="C77" s="22"/>
      <c r="D77" s="22"/>
      <c r="E77" s="22"/>
      <c r="F77" s="22"/>
      <c r="G77" s="22"/>
      <c r="H77" s="22"/>
      <c r="I77" s="22"/>
      <c r="J77" s="22"/>
      <c r="K77" s="50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12.75" customHeight="1">
      <c r="A78" s="2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12.75" customHeight="1">
      <c r="A79" s="2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12.7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7.95" customHeight="1">
      <c r="A81" s="27"/>
      <c r="B81" s="28"/>
      <c r="C81" s="16"/>
      <c r="D81" s="16"/>
      <c r="E81" s="16"/>
      <c r="F81" s="16"/>
      <c r="G81" s="16"/>
      <c r="H81" s="16"/>
      <c r="I81" s="16"/>
      <c r="J81" s="16"/>
      <c r="K81" s="29"/>
      <c r="L81" s="2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24.9" customHeight="1">
      <c r="A82" s="27"/>
      <c r="B82" s="21"/>
      <c r="C82" s="51" t="s">
        <v>115</v>
      </c>
      <c r="D82" s="25"/>
      <c r="E82" s="25"/>
      <c r="F82" s="25"/>
      <c r="G82" s="25"/>
      <c r="H82" s="25"/>
      <c r="I82" s="25"/>
      <c r="J82" s="25"/>
      <c r="K82" s="31"/>
      <c r="L82" s="2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7.95" customHeight="1">
      <c r="A83" s="27"/>
      <c r="B83" s="21"/>
      <c r="C83" s="25"/>
      <c r="D83" s="25"/>
      <c r="E83" s="25"/>
      <c r="F83" s="25"/>
      <c r="G83" s="25"/>
      <c r="H83" s="25"/>
      <c r="I83" s="25"/>
      <c r="J83" s="25"/>
      <c r="K83" s="31"/>
      <c r="L83" s="2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12" customHeight="1">
      <c r="A84" s="27"/>
      <c r="B84" s="21"/>
      <c r="C84" s="42" t="s">
        <v>16</v>
      </c>
      <c r="D84" s="25"/>
      <c r="E84" s="25"/>
      <c r="F84" s="25"/>
      <c r="G84" s="25"/>
      <c r="H84" s="25"/>
      <c r="I84" s="25"/>
      <c r="J84" s="25"/>
      <c r="K84" s="31"/>
      <c r="L84" s="2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16.5" customHeight="1">
      <c r="A85" s="27"/>
      <c r="B85" s="21"/>
      <c r="C85" s="25"/>
      <c r="D85" s="25"/>
      <c r="E85" s="10" t="str">
        <f>E7</f>
        <v>ČOV Sokolov - výměna teplovodních rozvodů</v>
      </c>
      <c r="F85" s="10"/>
      <c r="G85" s="10"/>
      <c r="H85" s="10"/>
      <c r="I85" s="25"/>
      <c r="J85" s="25"/>
      <c r="K85" s="31"/>
      <c r="L85" s="2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12" customHeight="1">
      <c r="A86" s="27"/>
      <c r="B86" s="21"/>
      <c r="C86" s="42" t="s">
        <v>96</v>
      </c>
      <c r="D86" s="25"/>
      <c r="E86" s="25"/>
      <c r="F86" s="25"/>
      <c r="G86" s="25"/>
      <c r="H86" s="25"/>
      <c r="I86" s="25"/>
      <c r="J86" s="25"/>
      <c r="K86" s="31"/>
      <c r="L86" s="2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16.5" customHeight="1">
      <c r="A87" s="27"/>
      <c r="B87" s="21"/>
      <c r="C87" s="25"/>
      <c r="D87" s="25"/>
      <c r="E87" s="3" t="str">
        <f>E9</f>
        <v>001.3 - SO 01 Venkovní rozvod -  stavební část</v>
      </c>
      <c r="F87" s="3"/>
      <c r="G87" s="3"/>
      <c r="H87" s="3"/>
      <c r="I87" s="25"/>
      <c r="J87" s="25"/>
      <c r="K87" s="31"/>
      <c r="L87" s="2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7.95" customHeight="1">
      <c r="A88" s="27"/>
      <c r="B88" s="21"/>
      <c r="C88" s="25"/>
      <c r="D88" s="25"/>
      <c r="E88" s="25"/>
      <c r="F88" s="25"/>
      <c r="G88" s="25"/>
      <c r="H88" s="25"/>
      <c r="I88" s="25"/>
      <c r="J88" s="25"/>
      <c r="K88" s="31"/>
      <c r="L88" s="21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6"/>
    </row>
    <row r="89" spans="1:66" ht="12" customHeight="1">
      <c r="A89" s="27"/>
      <c r="B89" s="21"/>
      <c r="C89" s="42" t="s">
        <v>22</v>
      </c>
      <c r="D89" s="25"/>
      <c r="E89" s="25"/>
      <c r="F89" s="42" t="str">
        <f>F12</f>
        <v>Sokolov</v>
      </c>
      <c r="G89" s="25"/>
      <c r="H89" s="25"/>
      <c r="I89" s="42" t="s">
        <v>24</v>
      </c>
      <c r="J89" s="42" t="str">
        <f>IF(J12="","",J12)</f>
        <v>24. 2. 2023</v>
      </c>
      <c r="K89" s="31"/>
      <c r="L89" s="21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7.95" customHeight="1">
      <c r="A90" s="27"/>
      <c r="B90" s="21"/>
      <c r="C90" s="25"/>
      <c r="D90" s="25"/>
      <c r="E90" s="25"/>
      <c r="F90" s="25"/>
      <c r="G90" s="25"/>
      <c r="H90" s="25"/>
      <c r="I90" s="25"/>
      <c r="J90" s="25"/>
      <c r="K90" s="31"/>
      <c r="L90" s="21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6"/>
    </row>
    <row r="91" spans="1:66" ht="15.15" customHeight="1">
      <c r="A91" s="27"/>
      <c r="B91" s="21"/>
      <c r="C91" s="42" t="s">
        <v>26</v>
      </c>
      <c r="D91" s="25"/>
      <c r="E91" s="25"/>
      <c r="F91" s="42" t="str">
        <f>E15</f>
        <v>Město Sokolov, Rokycanova 1929, 35601 Sokolov</v>
      </c>
      <c r="G91" s="25"/>
      <c r="H91" s="25"/>
      <c r="I91" s="42" t="s">
        <v>32</v>
      </c>
      <c r="J91" s="37" t="str">
        <f>E21</f>
        <v xml:space="preserve"> </v>
      </c>
      <c r="K91" s="31"/>
      <c r="L91" s="21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15.15" customHeight="1">
      <c r="A92" s="27"/>
      <c r="B92" s="21"/>
      <c r="C92" s="42" t="s">
        <v>30</v>
      </c>
      <c r="D92" s="25"/>
      <c r="E92" s="25"/>
      <c r="F92" s="42" t="str">
        <f>IF(E18="","",E18)</f>
        <v>Vyplň údaj</v>
      </c>
      <c r="G92" s="25"/>
      <c r="H92" s="25"/>
      <c r="I92" s="42" t="s">
        <v>35</v>
      </c>
      <c r="J92" s="37" t="str">
        <f>E24</f>
        <v>Václav Bešta</v>
      </c>
      <c r="K92" s="31"/>
      <c r="L92" s="21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6"/>
    </row>
    <row r="93" spans="1:66" ht="10.35" customHeight="1">
      <c r="A93" s="27"/>
      <c r="B93" s="21"/>
      <c r="C93" s="38"/>
      <c r="D93" s="38"/>
      <c r="E93" s="38"/>
      <c r="F93" s="38"/>
      <c r="G93" s="38"/>
      <c r="H93" s="38"/>
      <c r="I93" s="38"/>
      <c r="J93" s="38"/>
      <c r="K93" s="59"/>
      <c r="L93" s="21"/>
      <c r="M93" s="38"/>
      <c r="N93" s="38"/>
      <c r="O93" s="38"/>
      <c r="P93" s="38"/>
      <c r="Q93" s="38"/>
      <c r="R93" s="38"/>
      <c r="S93" s="38"/>
      <c r="T93" s="38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29.25" customHeight="1">
      <c r="A94" s="27"/>
      <c r="B94" s="56"/>
      <c r="C94" s="62" t="s">
        <v>116</v>
      </c>
      <c r="D94" s="63" t="s">
        <v>57</v>
      </c>
      <c r="E94" s="63" t="s">
        <v>53</v>
      </c>
      <c r="F94" s="63" t="s">
        <v>54</v>
      </c>
      <c r="G94" s="63" t="s">
        <v>117</v>
      </c>
      <c r="H94" s="63" t="s">
        <v>118</v>
      </c>
      <c r="I94" s="63" t="s">
        <v>119</v>
      </c>
      <c r="J94" s="63" t="s">
        <v>101</v>
      </c>
      <c r="K94" s="100" t="s">
        <v>120</v>
      </c>
      <c r="L94" s="56"/>
      <c r="M94" s="101"/>
      <c r="N94" s="102" t="s">
        <v>43</v>
      </c>
      <c r="O94" s="102" t="s">
        <v>121</v>
      </c>
      <c r="P94" s="102" t="s">
        <v>122</v>
      </c>
      <c r="Q94" s="102" t="s">
        <v>123</v>
      </c>
      <c r="R94" s="102" t="s">
        <v>124</v>
      </c>
      <c r="S94" s="102" t="s">
        <v>125</v>
      </c>
      <c r="T94" s="103" t="s">
        <v>126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6"/>
    </row>
    <row r="95" spans="1:66" ht="22.8" customHeight="1">
      <c r="A95" s="27"/>
      <c r="B95" s="21"/>
      <c r="C95" s="104" t="s">
        <v>127</v>
      </c>
      <c r="D95" s="39"/>
      <c r="E95" s="39"/>
      <c r="F95" s="39"/>
      <c r="G95" s="39"/>
      <c r="H95" s="39"/>
      <c r="I95" s="39"/>
      <c r="J95" s="105">
        <f>BK95</f>
        <v>0</v>
      </c>
      <c r="K95" s="64"/>
      <c r="L95" s="56"/>
      <c r="M95" s="65"/>
      <c r="N95" s="39"/>
      <c r="O95" s="39"/>
      <c r="P95" s="106">
        <f>P96+P272+P288</f>
        <v>0</v>
      </c>
      <c r="Q95" s="39"/>
      <c r="R95" s="106">
        <f>R96+R272+R288</f>
        <v>438.3672006000001</v>
      </c>
      <c r="S95" s="39"/>
      <c r="T95" s="107">
        <f>T96+T272+T288</f>
        <v>59.473150000000004</v>
      </c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83" t="s">
        <v>59</v>
      </c>
      <c r="AU95" s="83" t="s">
        <v>102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108">
        <f>BK96+BK272+BK288</f>
        <v>0</v>
      </c>
      <c r="BL95" s="25"/>
      <c r="BM95" s="25"/>
      <c r="BN95" s="26"/>
    </row>
    <row r="96" spans="1:66" ht="25.95" customHeight="1">
      <c r="A96" s="27"/>
      <c r="B96" s="21"/>
      <c r="C96" s="25"/>
      <c r="D96" s="83" t="s">
        <v>59</v>
      </c>
      <c r="E96" s="71" t="s">
        <v>128</v>
      </c>
      <c r="F96" s="71" t="s">
        <v>129</v>
      </c>
      <c r="G96" s="25"/>
      <c r="H96" s="25"/>
      <c r="I96" s="25"/>
      <c r="J96" s="70">
        <f>BK96</f>
        <v>0</v>
      </c>
      <c r="K96" s="31"/>
      <c r="L96" s="56"/>
      <c r="M96" s="57"/>
      <c r="N96" s="25"/>
      <c r="O96" s="25"/>
      <c r="P96" s="109">
        <f>P97+P167+P179+P189+P207+P214+P221+P253+P269</f>
        <v>0</v>
      </c>
      <c r="Q96" s="25"/>
      <c r="R96" s="109">
        <f>R97+R167+R179+R189+R207+R214+R221+R253+R269</f>
        <v>438.3349006000001</v>
      </c>
      <c r="S96" s="25"/>
      <c r="T96" s="110">
        <f>T97+T167+T179+T189+T207+T214+T221+T253+T269</f>
        <v>59.473150000000004</v>
      </c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83" t="s">
        <v>68</v>
      </c>
      <c r="AS96" s="25"/>
      <c r="AT96" s="111" t="s">
        <v>59</v>
      </c>
      <c r="AU96" s="111" t="s">
        <v>60</v>
      </c>
      <c r="AV96" s="25"/>
      <c r="AW96" s="25"/>
      <c r="AX96" s="25"/>
      <c r="AY96" s="83" t="s">
        <v>130</v>
      </c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12">
        <f>BK97+BK167+BK179+BK189+BK207+BK214+BK221+BK253+BK269</f>
        <v>0</v>
      </c>
      <c r="BL96" s="25"/>
      <c r="BM96" s="25"/>
      <c r="BN96" s="26"/>
    </row>
    <row r="97" spans="1:66" ht="25.95" customHeight="1">
      <c r="A97" s="27"/>
      <c r="B97" s="21"/>
      <c r="C97" s="38"/>
      <c r="D97" s="113" t="s">
        <v>59</v>
      </c>
      <c r="E97" s="114" t="s">
        <v>68</v>
      </c>
      <c r="F97" s="114" t="s">
        <v>1179</v>
      </c>
      <c r="G97" s="38"/>
      <c r="H97" s="38"/>
      <c r="I97" s="38"/>
      <c r="J97" s="115">
        <f>BK97</f>
        <v>0</v>
      </c>
      <c r="K97" s="59"/>
      <c r="L97" s="56"/>
      <c r="M97" s="57"/>
      <c r="N97" s="25"/>
      <c r="O97" s="25"/>
      <c r="P97" s="109">
        <f>SUM(P98:P166)</f>
        <v>0</v>
      </c>
      <c r="Q97" s="25"/>
      <c r="R97" s="109">
        <f>SUM(R98:R166)</f>
        <v>188.60039200000003</v>
      </c>
      <c r="S97" s="25"/>
      <c r="T97" s="110">
        <f>SUM(T98:T166)</f>
        <v>29.59275</v>
      </c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83" t="s">
        <v>68</v>
      </c>
      <c r="AS97" s="25"/>
      <c r="AT97" s="111" t="s">
        <v>59</v>
      </c>
      <c r="AU97" s="111" t="s">
        <v>68</v>
      </c>
      <c r="AV97" s="25"/>
      <c r="AW97" s="25"/>
      <c r="AX97" s="25"/>
      <c r="AY97" s="83" t="s">
        <v>130</v>
      </c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12">
        <f>SUM(BK98:BK166)</f>
        <v>0</v>
      </c>
      <c r="BL97" s="25"/>
      <c r="BM97" s="25"/>
      <c r="BN97" s="26"/>
    </row>
    <row r="98" spans="1:66" ht="25.95" customHeight="1">
      <c r="A98" s="27"/>
      <c r="B98" s="56"/>
      <c r="C98" s="116" t="s">
        <v>68</v>
      </c>
      <c r="D98" s="116" t="s">
        <v>133</v>
      </c>
      <c r="E98" s="117" t="s">
        <v>1180</v>
      </c>
      <c r="F98" s="117" t="s">
        <v>1181</v>
      </c>
      <c r="G98" s="118" t="s">
        <v>496</v>
      </c>
      <c r="H98" s="119">
        <v>6</v>
      </c>
      <c r="I98" s="120"/>
      <c r="J98" s="121">
        <f>ROUND(I98*H98,2)</f>
        <v>0</v>
      </c>
      <c r="K98" s="122" t="s">
        <v>1182</v>
      </c>
      <c r="L98" s="56"/>
      <c r="M98" s="123"/>
      <c r="N98" s="124" t="s">
        <v>44</v>
      </c>
      <c r="O98" s="25"/>
      <c r="P98" s="125">
        <f>O98*H98</f>
        <v>0</v>
      </c>
      <c r="Q98" s="125">
        <v>0</v>
      </c>
      <c r="R98" s="125">
        <f>Q98*H98</f>
        <v>0</v>
      </c>
      <c r="S98" s="125">
        <v>0</v>
      </c>
      <c r="T98" s="126">
        <f>S98*H98</f>
        <v>0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154</v>
      </c>
      <c r="AS98" s="25"/>
      <c r="AT98" s="127" t="s">
        <v>133</v>
      </c>
      <c r="AU98" s="127" t="s">
        <v>70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154</v>
      </c>
      <c r="BM98" s="127" t="s">
        <v>1183</v>
      </c>
      <c r="BN98" s="26"/>
    </row>
    <row r="99" spans="1:66" ht="25.95" customHeight="1">
      <c r="A99" s="27"/>
      <c r="B99" s="21"/>
      <c r="C99" s="39"/>
      <c r="D99" s="129" t="s">
        <v>1184</v>
      </c>
      <c r="E99" s="39"/>
      <c r="F99" s="173" t="s">
        <v>1185</v>
      </c>
      <c r="G99" s="39"/>
      <c r="H99" s="39"/>
      <c r="I99" s="39"/>
      <c r="J99" s="39"/>
      <c r="K99" s="64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1184</v>
      </c>
      <c r="AU99" s="83" t="s">
        <v>70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5.95" customHeight="1">
      <c r="A100" s="27"/>
      <c r="B100" s="21"/>
      <c r="C100" s="38"/>
      <c r="D100" s="131" t="s">
        <v>142</v>
      </c>
      <c r="E100" s="132"/>
      <c r="F100" s="133" t="s">
        <v>1186</v>
      </c>
      <c r="G100" s="38"/>
      <c r="H100" s="134">
        <v>6</v>
      </c>
      <c r="I100" s="38"/>
      <c r="J100" s="38"/>
      <c r="K100" s="59"/>
      <c r="L100" s="56"/>
      <c r="M100" s="57"/>
      <c r="N100" s="25"/>
      <c r="O100" s="25"/>
      <c r="P100" s="25"/>
      <c r="Q100" s="25"/>
      <c r="R100" s="25"/>
      <c r="S100" s="25"/>
      <c r="T100" s="58"/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25"/>
      <c r="AS100" s="25"/>
      <c r="AT100" s="83" t="s">
        <v>142</v>
      </c>
      <c r="AU100" s="83" t="s">
        <v>70</v>
      </c>
      <c r="AV100" s="52" t="s">
        <v>70</v>
      </c>
      <c r="AW100" s="52" t="s">
        <v>34</v>
      </c>
      <c r="AX100" s="52" t="s">
        <v>68</v>
      </c>
      <c r="AY100" s="83" t="s">
        <v>130</v>
      </c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6"/>
    </row>
    <row r="101" spans="1:66" ht="25.95" customHeight="1">
      <c r="A101" s="27"/>
      <c r="B101" s="56"/>
      <c r="C101" s="116" t="s">
        <v>70</v>
      </c>
      <c r="D101" s="116" t="s">
        <v>133</v>
      </c>
      <c r="E101" s="117" t="s">
        <v>1187</v>
      </c>
      <c r="F101" s="117" t="s">
        <v>1188</v>
      </c>
      <c r="G101" s="118" t="s">
        <v>136</v>
      </c>
      <c r="H101" s="119">
        <v>1</v>
      </c>
      <c r="I101" s="120"/>
      <c r="J101" s="121">
        <f>ROUND(I101*H101,2)</f>
        <v>0</v>
      </c>
      <c r="K101" s="122" t="s">
        <v>1182</v>
      </c>
      <c r="L101" s="56"/>
      <c r="M101" s="123"/>
      <c r="N101" s="124" t="s">
        <v>44</v>
      </c>
      <c r="O101" s="25"/>
      <c r="P101" s="125">
        <f>O101*H101</f>
        <v>0</v>
      </c>
      <c r="Q101" s="125">
        <v>0</v>
      </c>
      <c r="R101" s="125">
        <f>Q101*H101</f>
        <v>0</v>
      </c>
      <c r="S101" s="125">
        <v>0</v>
      </c>
      <c r="T101" s="126">
        <f>S101*H101</f>
        <v>0</v>
      </c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127" t="s">
        <v>154</v>
      </c>
      <c r="AS101" s="25"/>
      <c r="AT101" s="127" t="s">
        <v>133</v>
      </c>
      <c r="AU101" s="127" t="s">
        <v>70</v>
      </c>
      <c r="AV101" s="25"/>
      <c r="AW101" s="25"/>
      <c r="AX101" s="25"/>
      <c r="AY101" s="83" t="s">
        <v>130</v>
      </c>
      <c r="AZ101" s="25"/>
      <c r="BA101" s="25"/>
      <c r="BB101" s="25"/>
      <c r="BC101" s="25"/>
      <c r="BD101" s="25"/>
      <c r="BE101" s="128">
        <f>IF(N101="základní",J101,0)</f>
        <v>0</v>
      </c>
      <c r="BF101" s="128">
        <f>IF(N101="snížená",J101,0)</f>
        <v>0</v>
      </c>
      <c r="BG101" s="128">
        <f>IF(N101="zákl. přenesená",J101,0)</f>
        <v>0</v>
      </c>
      <c r="BH101" s="128">
        <f>IF(N101="sníž. přenesená",J101,0)</f>
        <v>0</v>
      </c>
      <c r="BI101" s="128">
        <f>IF(N101="nulová",J101,0)</f>
        <v>0</v>
      </c>
      <c r="BJ101" s="83" t="s">
        <v>68</v>
      </c>
      <c r="BK101" s="128">
        <f>ROUND(I101*H101,2)</f>
        <v>0</v>
      </c>
      <c r="BL101" s="83" t="s">
        <v>154</v>
      </c>
      <c r="BM101" s="127" t="s">
        <v>1189</v>
      </c>
      <c r="BN101" s="26"/>
    </row>
    <row r="102" spans="1:66" ht="25.95" customHeight="1">
      <c r="A102" s="27"/>
      <c r="B102" s="21"/>
      <c r="C102" s="97"/>
      <c r="D102" s="147" t="s">
        <v>1184</v>
      </c>
      <c r="E102" s="97"/>
      <c r="F102" s="174" t="s">
        <v>1190</v>
      </c>
      <c r="G102" s="97"/>
      <c r="H102" s="97"/>
      <c r="I102" s="97"/>
      <c r="J102" s="97"/>
      <c r="K102" s="149"/>
      <c r="L102" s="56"/>
      <c r="M102" s="57"/>
      <c r="N102" s="25"/>
      <c r="O102" s="25"/>
      <c r="P102" s="25"/>
      <c r="Q102" s="25"/>
      <c r="R102" s="25"/>
      <c r="S102" s="25"/>
      <c r="T102" s="58"/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25"/>
      <c r="AS102" s="25"/>
      <c r="AT102" s="83" t="s">
        <v>1184</v>
      </c>
      <c r="AU102" s="83" t="s">
        <v>70</v>
      </c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6"/>
    </row>
    <row r="103" spans="1:66" ht="25.95" customHeight="1">
      <c r="A103" s="27"/>
      <c r="B103" s="56"/>
      <c r="C103" s="116" t="s">
        <v>149</v>
      </c>
      <c r="D103" s="116" t="s">
        <v>133</v>
      </c>
      <c r="E103" s="117" t="s">
        <v>1191</v>
      </c>
      <c r="F103" s="117" t="s">
        <v>1192</v>
      </c>
      <c r="G103" s="118" t="s">
        <v>136</v>
      </c>
      <c r="H103" s="119">
        <v>1</v>
      </c>
      <c r="I103" s="120"/>
      <c r="J103" s="121">
        <f>ROUND(I103*H103,2)</f>
        <v>0</v>
      </c>
      <c r="K103" s="122" t="s">
        <v>1182</v>
      </c>
      <c r="L103" s="56"/>
      <c r="M103" s="123"/>
      <c r="N103" s="124" t="s">
        <v>44</v>
      </c>
      <c r="O103" s="25"/>
      <c r="P103" s="125">
        <f>O103*H103</f>
        <v>0</v>
      </c>
      <c r="Q103" s="125">
        <v>0</v>
      </c>
      <c r="R103" s="125">
        <f>Q103*H103</f>
        <v>0</v>
      </c>
      <c r="S103" s="125">
        <v>0</v>
      </c>
      <c r="T103" s="126">
        <f>S103*H103</f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154</v>
      </c>
      <c r="AS103" s="25"/>
      <c r="AT103" s="127" t="s">
        <v>133</v>
      </c>
      <c r="AU103" s="127" t="s">
        <v>70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>IF(N103="základní",J103,0)</f>
        <v>0</v>
      </c>
      <c r="BF103" s="128">
        <f>IF(N103="snížená",J103,0)</f>
        <v>0</v>
      </c>
      <c r="BG103" s="128">
        <f>IF(N103="zákl. přenesená",J103,0)</f>
        <v>0</v>
      </c>
      <c r="BH103" s="128">
        <f>IF(N103="sníž. přenesená",J103,0)</f>
        <v>0</v>
      </c>
      <c r="BI103" s="128">
        <f>IF(N103="nulová",J103,0)</f>
        <v>0</v>
      </c>
      <c r="BJ103" s="83" t="s">
        <v>68</v>
      </c>
      <c r="BK103" s="128">
        <f>ROUND(I103*H103,2)</f>
        <v>0</v>
      </c>
      <c r="BL103" s="83" t="s">
        <v>154</v>
      </c>
      <c r="BM103" s="127" t="s">
        <v>1193</v>
      </c>
      <c r="BN103" s="26"/>
    </row>
    <row r="104" spans="1:66" ht="25.95" customHeight="1">
      <c r="A104" s="27"/>
      <c r="B104" s="21"/>
      <c r="C104" s="97"/>
      <c r="D104" s="147" t="s">
        <v>1184</v>
      </c>
      <c r="E104" s="97"/>
      <c r="F104" s="174" t="s">
        <v>1194</v>
      </c>
      <c r="G104" s="97"/>
      <c r="H104" s="97"/>
      <c r="I104" s="97"/>
      <c r="J104" s="97"/>
      <c r="K104" s="149"/>
      <c r="L104" s="56"/>
      <c r="M104" s="57"/>
      <c r="N104" s="25"/>
      <c r="O104" s="25"/>
      <c r="P104" s="25"/>
      <c r="Q104" s="25"/>
      <c r="R104" s="25"/>
      <c r="S104" s="25"/>
      <c r="T104" s="58"/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25"/>
      <c r="AS104" s="25"/>
      <c r="AT104" s="83" t="s">
        <v>1184</v>
      </c>
      <c r="AU104" s="83" t="s">
        <v>70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</row>
    <row r="105" spans="1:66" ht="25.95" customHeight="1">
      <c r="A105" s="27"/>
      <c r="B105" s="56"/>
      <c r="C105" s="116" t="s">
        <v>154</v>
      </c>
      <c r="D105" s="116" t="s">
        <v>133</v>
      </c>
      <c r="E105" s="117" t="s">
        <v>1195</v>
      </c>
      <c r="F105" s="117" t="s">
        <v>1196</v>
      </c>
      <c r="G105" s="118" t="s">
        <v>496</v>
      </c>
      <c r="H105" s="119">
        <v>75.35</v>
      </c>
      <c r="I105" s="120"/>
      <c r="J105" s="121">
        <f>ROUND(I105*H105,2)</f>
        <v>0</v>
      </c>
      <c r="K105" s="122" t="s">
        <v>1182</v>
      </c>
      <c r="L105" s="56"/>
      <c r="M105" s="123"/>
      <c r="N105" s="124" t="s">
        <v>44</v>
      </c>
      <c r="O105" s="25"/>
      <c r="P105" s="125">
        <f>O105*H105</f>
        <v>0</v>
      </c>
      <c r="Q105" s="125">
        <v>0</v>
      </c>
      <c r="R105" s="125">
        <f>Q105*H105</f>
        <v>0</v>
      </c>
      <c r="S105" s="125">
        <v>0.325</v>
      </c>
      <c r="T105" s="126">
        <f>S105*H105</f>
        <v>24.48875</v>
      </c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127" t="s">
        <v>154</v>
      </c>
      <c r="AS105" s="25"/>
      <c r="AT105" s="127" t="s">
        <v>133</v>
      </c>
      <c r="AU105" s="127" t="s">
        <v>70</v>
      </c>
      <c r="AV105" s="25"/>
      <c r="AW105" s="25"/>
      <c r="AX105" s="25"/>
      <c r="AY105" s="83" t="s">
        <v>130</v>
      </c>
      <c r="AZ105" s="25"/>
      <c r="BA105" s="25"/>
      <c r="BB105" s="25"/>
      <c r="BC105" s="25"/>
      <c r="BD105" s="25"/>
      <c r="BE105" s="128">
        <f>IF(N105="základní",J105,0)</f>
        <v>0</v>
      </c>
      <c r="BF105" s="128">
        <f>IF(N105="snížená",J105,0)</f>
        <v>0</v>
      </c>
      <c r="BG105" s="128">
        <f>IF(N105="zákl. přenesená",J105,0)</f>
        <v>0</v>
      </c>
      <c r="BH105" s="128">
        <f>IF(N105="sníž. přenesená",J105,0)</f>
        <v>0</v>
      </c>
      <c r="BI105" s="128">
        <f>IF(N105="nulová",J105,0)</f>
        <v>0</v>
      </c>
      <c r="BJ105" s="83" t="s">
        <v>68</v>
      </c>
      <c r="BK105" s="128">
        <f>ROUND(I105*H105,2)</f>
        <v>0</v>
      </c>
      <c r="BL105" s="83" t="s">
        <v>154</v>
      </c>
      <c r="BM105" s="127" t="s">
        <v>1197</v>
      </c>
      <c r="BN105" s="26"/>
    </row>
    <row r="106" spans="1:66" ht="25.95" customHeight="1">
      <c r="A106" s="27"/>
      <c r="B106" s="21"/>
      <c r="C106" s="39"/>
      <c r="D106" s="129" t="s">
        <v>1184</v>
      </c>
      <c r="E106" s="39"/>
      <c r="F106" s="173" t="s">
        <v>1198</v>
      </c>
      <c r="G106" s="39"/>
      <c r="H106" s="39"/>
      <c r="I106" s="39"/>
      <c r="J106" s="39"/>
      <c r="K106" s="64"/>
      <c r="L106" s="56"/>
      <c r="M106" s="57"/>
      <c r="N106" s="25"/>
      <c r="O106" s="25"/>
      <c r="P106" s="25"/>
      <c r="Q106" s="25"/>
      <c r="R106" s="25"/>
      <c r="S106" s="25"/>
      <c r="T106" s="58"/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25"/>
      <c r="AS106" s="25"/>
      <c r="AT106" s="83" t="s">
        <v>1184</v>
      </c>
      <c r="AU106" s="83" t="s">
        <v>70</v>
      </c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</row>
    <row r="107" spans="1:66" ht="25.95" customHeight="1">
      <c r="A107" s="27"/>
      <c r="B107" s="21"/>
      <c r="C107" s="38"/>
      <c r="D107" s="131" t="s">
        <v>142</v>
      </c>
      <c r="E107" s="132"/>
      <c r="F107" s="133" t="s">
        <v>1199</v>
      </c>
      <c r="G107" s="38"/>
      <c r="H107" s="134">
        <v>75.35</v>
      </c>
      <c r="I107" s="38"/>
      <c r="J107" s="38"/>
      <c r="K107" s="59"/>
      <c r="L107" s="56"/>
      <c r="M107" s="57"/>
      <c r="N107" s="25"/>
      <c r="O107" s="25"/>
      <c r="P107" s="25"/>
      <c r="Q107" s="25"/>
      <c r="R107" s="25"/>
      <c r="S107" s="25"/>
      <c r="T107" s="58"/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25"/>
      <c r="AS107" s="25"/>
      <c r="AT107" s="83" t="s">
        <v>142</v>
      </c>
      <c r="AU107" s="83" t="s">
        <v>70</v>
      </c>
      <c r="AV107" s="52" t="s">
        <v>70</v>
      </c>
      <c r="AW107" s="52" t="s">
        <v>34</v>
      </c>
      <c r="AX107" s="52" t="s">
        <v>68</v>
      </c>
      <c r="AY107" s="83" t="s">
        <v>130</v>
      </c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6"/>
    </row>
    <row r="108" spans="1:66" ht="25.95" customHeight="1">
      <c r="A108" s="27"/>
      <c r="B108" s="56"/>
      <c r="C108" s="116" t="s">
        <v>158</v>
      </c>
      <c r="D108" s="116" t="s">
        <v>133</v>
      </c>
      <c r="E108" s="117" t="s">
        <v>1200</v>
      </c>
      <c r="F108" s="117" t="s">
        <v>1201</v>
      </c>
      <c r="G108" s="118" t="s">
        <v>496</v>
      </c>
      <c r="H108" s="119">
        <v>23.2</v>
      </c>
      <c r="I108" s="120"/>
      <c r="J108" s="121">
        <f>ROUND(I108*H108,2)</f>
        <v>0</v>
      </c>
      <c r="K108" s="122" t="s">
        <v>1182</v>
      </c>
      <c r="L108" s="56"/>
      <c r="M108" s="123"/>
      <c r="N108" s="124" t="s">
        <v>44</v>
      </c>
      <c r="O108" s="25"/>
      <c r="P108" s="125">
        <f>O108*H108</f>
        <v>0</v>
      </c>
      <c r="Q108" s="125">
        <v>0</v>
      </c>
      <c r="R108" s="125">
        <f>Q108*H108</f>
        <v>0</v>
      </c>
      <c r="S108" s="125">
        <v>0.22</v>
      </c>
      <c r="T108" s="126">
        <f>S108*H108</f>
        <v>5.104</v>
      </c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127" t="s">
        <v>154</v>
      </c>
      <c r="AS108" s="25"/>
      <c r="AT108" s="127" t="s">
        <v>133</v>
      </c>
      <c r="AU108" s="127" t="s">
        <v>70</v>
      </c>
      <c r="AV108" s="25"/>
      <c r="AW108" s="25"/>
      <c r="AX108" s="25"/>
      <c r="AY108" s="83" t="s">
        <v>130</v>
      </c>
      <c r="AZ108" s="25"/>
      <c r="BA108" s="25"/>
      <c r="BB108" s="25"/>
      <c r="BC108" s="25"/>
      <c r="BD108" s="25"/>
      <c r="BE108" s="128">
        <f>IF(N108="základní",J108,0)</f>
        <v>0</v>
      </c>
      <c r="BF108" s="128">
        <f>IF(N108="snížená",J108,0)</f>
        <v>0</v>
      </c>
      <c r="BG108" s="128">
        <f>IF(N108="zákl. přenesená",J108,0)</f>
        <v>0</v>
      </c>
      <c r="BH108" s="128">
        <f>IF(N108="sníž. přenesená",J108,0)</f>
        <v>0</v>
      </c>
      <c r="BI108" s="128">
        <f>IF(N108="nulová",J108,0)</f>
        <v>0</v>
      </c>
      <c r="BJ108" s="83" t="s">
        <v>68</v>
      </c>
      <c r="BK108" s="128">
        <f>ROUND(I108*H108,2)</f>
        <v>0</v>
      </c>
      <c r="BL108" s="83" t="s">
        <v>154</v>
      </c>
      <c r="BM108" s="127" t="s">
        <v>1202</v>
      </c>
      <c r="BN108" s="26"/>
    </row>
    <row r="109" spans="1:66" ht="25.95" customHeight="1">
      <c r="A109" s="27"/>
      <c r="B109" s="21"/>
      <c r="C109" s="39"/>
      <c r="D109" s="129" t="s">
        <v>1184</v>
      </c>
      <c r="E109" s="39"/>
      <c r="F109" s="173" t="s">
        <v>1203</v>
      </c>
      <c r="G109" s="39"/>
      <c r="H109" s="39"/>
      <c r="I109" s="39"/>
      <c r="J109" s="39"/>
      <c r="K109" s="64"/>
      <c r="L109" s="56"/>
      <c r="M109" s="57"/>
      <c r="N109" s="25"/>
      <c r="O109" s="25"/>
      <c r="P109" s="25"/>
      <c r="Q109" s="25"/>
      <c r="R109" s="25"/>
      <c r="S109" s="25"/>
      <c r="T109" s="58"/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25"/>
      <c r="AS109" s="25"/>
      <c r="AT109" s="83" t="s">
        <v>1184</v>
      </c>
      <c r="AU109" s="83" t="s">
        <v>70</v>
      </c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6"/>
    </row>
    <row r="110" spans="1:66" ht="25.95" customHeight="1">
      <c r="A110" s="27"/>
      <c r="B110" s="21"/>
      <c r="C110" s="38"/>
      <c r="D110" s="131" t="s">
        <v>142</v>
      </c>
      <c r="E110" s="132"/>
      <c r="F110" s="133" t="s">
        <v>1204</v>
      </c>
      <c r="G110" s="38"/>
      <c r="H110" s="134">
        <v>23.2</v>
      </c>
      <c r="I110" s="38"/>
      <c r="J110" s="38"/>
      <c r="K110" s="59"/>
      <c r="L110" s="56"/>
      <c r="M110" s="57"/>
      <c r="N110" s="25"/>
      <c r="O110" s="25"/>
      <c r="P110" s="25"/>
      <c r="Q110" s="25"/>
      <c r="R110" s="25"/>
      <c r="S110" s="25"/>
      <c r="T110" s="58"/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25"/>
      <c r="AS110" s="25"/>
      <c r="AT110" s="83" t="s">
        <v>142</v>
      </c>
      <c r="AU110" s="83" t="s">
        <v>70</v>
      </c>
      <c r="AV110" s="52" t="s">
        <v>70</v>
      </c>
      <c r="AW110" s="52" t="s">
        <v>34</v>
      </c>
      <c r="AX110" s="52" t="s">
        <v>68</v>
      </c>
      <c r="AY110" s="83" t="s">
        <v>130</v>
      </c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6"/>
    </row>
    <row r="111" spans="1:66" ht="25.95" customHeight="1">
      <c r="A111" s="27"/>
      <c r="B111" s="56"/>
      <c r="C111" s="116" t="s">
        <v>163</v>
      </c>
      <c r="D111" s="116" t="s">
        <v>133</v>
      </c>
      <c r="E111" s="117" t="s">
        <v>1205</v>
      </c>
      <c r="F111" s="117" t="s">
        <v>1206</v>
      </c>
      <c r="G111" s="118" t="s">
        <v>181</v>
      </c>
      <c r="H111" s="119">
        <v>99.2</v>
      </c>
      <c r="I111" s="120"/>
      <c r="J111" s="121">
        <f>ROUND(I111*H111,2)</f>
        <v>0</v>
      </c>
      <c r="K111" s="122" t="s">
        <v>1182</v>
      </c>
      <c r="L111" s="56"/>
      <c r="M111" s="123"/>
      <c r="N111" s="124" t="s">
        <v>44</v>
      </c>
      <c r="O111" s="25"/>
      <c r="P111" s="125">
        <f>O111*H111</f>
        <v>0</v>
      </c>
      <c r="Q111" s="125">
        <v>0.0369</v>
      </c>
      <c r="R111" s="125">
        <f>Q111*H111</f>
        <v>3.66048</v>
      </c>
      <c r="S111" s="125">
        <v>0</v>
      </c>
      <c r="T111" s="126">
        <f>S111*H111</f>
        <v>0</v>
      </c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127" t="s">
        <v>154</v>
      </c>
      <c r="AS111" s="25"/>
      <c r="AT111" s="127" t="s">
        <v>133</v>
      </c>
      <c r="AU111" s="127" t="s">
        <v>70</v>
      </c>
      <c r="AV111" s="25"/>
      <c r="AW111" s="25"/>
      <c r="AX111" s="25"/>
      <c r="AY111" s="83" t="s">
        <v>130</v>
      </c>
      <c r="AZ111" s="25"/>
      <c r="BA111" s="25"/>
      <c r="BB111" s="25"/>
      <c r="BC111" s="25"/>
      <c r="BD111" s="25"/>
      <c r="BE111" s="128">
        <f>IF(N111="základní",J111,0)</f>
        <v>0</v>
      </c>
      <c r="BF111" s="128">
        <f>IF(N111="snížená",J111,0)</f>
        <v>0</v>
      </c>
      <c r="BG111" s="128">
        <f>IF(N111="zákl. přenesená",J111,0)</f>
        <v>0</v>
      </c>
      <c r="BH111" s="128">
        <f>IF(N111="sníž. přenesená",J111,0)</f>
        <v>0</v>
      </c>
      <c r="BI111" s="128">
        <f>IF(N111="nulová",J111,0)</f>
        <v>0</v>
      </c>
      <c r="BJ111" s="83" t="s">
        <v>68</v>
      </c>
      <c r="BK111" s="128">
        <f>ROUND(I111*H111,2)</f>
        <v>0</v>
      </c>
      <c r="BL111" s="83" t="s">
        <v>154</v>
      </c>
      <c r="BM111" s="127" t="s">
        <v>1207</v>
      </c>
      <c r="BN111" s="26"/>
    </row>
    <row r="112" spans="1:66" ht="25.95" customHeight="1">
      <c r="A112" s="27"/>
      <c r="B112" s="21"/>
      <c r="C112" s="39"/>
      <c r="D112" s="129" t="s">
        <v>1184</v>
      </c>
      <c r="E112" s="39"/>
      <c r="F112" s="173" t="s">
        <v>1208</v>
      </c>
      <c r="G112" s="39"/>
      <c r="H112" s="39"/>
      <c r="I112" s="39"/>
      <c r="J112" s="39"/>
      <c r="K112" s="64"/>
      <c r="L112" s="56"/>
      <c r="M112" s="57"/>
      <c r="N112" s="25"/>
      <c r="O112" s="25"/>
      <c r="P112" s="25"/>
      <c r="Q112" s="25"/>
      <c r="R112" s="25"/>
      <c r="S112" s="25"/>
      <c r="T112" s="58"/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25"/>
      <c r="AS112" s="25"/>
      <c r="AT112" s="83" t="s">
        <v>1184</v>
      </c>
      <c r="AU112" s="83" t="s">
        <v>70</v>
      </c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6"/>
    </row>
    <row r="113" spans="1:66" ht="25.95" customHeight="1">
      <c r="A113" s="27"/>
      <c r="B113" s="21"/>
      <c r="C113" s="38"/>
      <c r="D113" s="131" t="s">
        <v>142</v>
      </c>
      <c r="E113" s="132"/>
      <c r="F113" s="133" t="s">
        <v>1209</v>
      </c>
      <c r="G113" s="38"/>
      <c r="H113" s="134">
        <v>99.2</v>
      </c>
      <c r="I113" s="38"/>
      <c r="J113" s="38"/>
      <c r="K113" s="59"/>
      <c r="L113" s="56"/>
      <c r="M113" s="57"/>
      <c r="N113" s="25"/>
      <c r="O113" s="25"/>
      <c r="P113" s="25"/>
      <c r="Q113" s="25"/>
      <c r="R113" s="25"/>
      <c r="S113" s="25"/>
      <c r="T113" s="58"/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25"/>
      <c r="AS113" s="25"/>
      <c r="AT113" s="83" t="s">
        <v>142</v>
      </c>
      <c r="AU113" s="83" t="s">
        <v>70</v>
      </c>
      <c r="AV113" s="52" t="s">
        <v>70</v>
      </c>
      <c r="AW113" s="52" t="s">
        <v>34</v>
      </c>
      <c r="AX113" s="52" t="s">
        <v>68</v>
      </c>
      <c r="AY113" s="83" t="s">
        <v>130</v>
      </c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6"/>
    </row>
    <row r="114" spans="1:66" ht="25.95" customHeight="1">
      <c r="A114" s="27"/>
      <c r="B114" s="56"/>
      <c r="C114" s="116" t="s">
        <v>168</v>
      </c>
      <c r="D114" s="116" t="s">
        <v>133</v>
      </c>
      <c r="E114" s="117" t="s">
        <v>1210</v>
      </c>
      <c r="F114" s="117" t="s">
        <v>1211</v>
      </c>
      <c r="G114" s="118" t="s">
        <v>496</v>
      </c>
      <c r="H114" s="119">
        <v>224.54</v>
      </c>
      <c r="I114" s="120"/>
      <c r="J114" s="121">
        <f>ROUND(I114*H114,2)</f>
        <v>0</v>
      </c>
      <c r="K114" s="122" t="s">
        <v>1182</v>
      </c>
      <c r="L114" s="56"/>
      <c r="M114" s="123"/>
      <c r="N114" s="124" t="s">
        <v>44</v>
      </c>
      <c r="O114" s="25"/>
      <c r="P114" s="125">
        <f>O114*H114</f>
        <v>0</v>
      </c>
      <c r="Q114" s="125">
        <v>0</v>
      </c>
      <c r="R114" s="125">
        <f>Q114*H114</f>
        <v>0</v>
      </c>
      <c r="S114" s="125">
        <v>0</v>
      </c>
      <c r="T114" s="126">
        <f>S114*H114</f>
        <v>0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127" t="s">
        <v>154</v>
      </c>
      <c r="AS114" s="25"/>
      <c r="AT114" s="127" t="s">
        <v>133</v>
      </c>
      <c r="AU114" s="127" t="s">
        <v>70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83" t="s">
        <v>68</v>
      </c>
      <c r="BK114" s="128">
        <f>ROUND(I114*H114,2)</f>
        <v>0</v>
      </c>
      <c r="BL114" s="83" t="s">
        <v>154</v>
      </c>
      <c r="BM114" s="127" t="s">
        <v>1212</v>
      </c>
      <c r="BN114" s="26"/>
    </row>
    <row r="115" spans="1:66" ht="25.95" customHeight="1">
      <c r="A115" s="27"/>
      <c r="B115" s="21"/>
      <c r="C115" s="39"/>
      <c r="D115" s="129" t="s">
        <v>1184</v>
      </c>
      <c r="E115" s="39"/>
      <c r="F115" s="173" t="s">
        <v>1213</v>
      </c>
      <c r="G115" s="39"/>
      <c r="H115" s="39"/>
      <c r="I115" s="39"/>
      <c r="J115" s="39"/>
      <c r="K115" s="64"/>
      <c r="L115" s="56"/>
      <c r="M115" s="57"/>
      <c r="N115" s="25"/>
      <c r="O115" s="25"/>
      <c r="P115" s="25"/>
      <c r="Q115" s="25"/>
      <c r="R115" s="25"/>
      <c r="S115" s="25"/>
      <c r="T115" s="58"/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25"/>
      <c r="AS115" s="25"/>
      <c r="AT115" s="83" t="s">
        <v>1184</v>
      </c>
      <c r="AU115" s="83" t="s">
        <v>70</v>
      </c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6"/>
    </row>
    <row r="116" spans="1:66" ht="25.95" customHeight="1">
      <c r="A116" s="27"/>
      <c r="B116" s="21"/>
      <c r="C116" s="38"/>
      <c r="D116" s="131" t="s">
        <v>142</v>
      </c>
      <c r="E116" s="132"/>
      <c r="F116" s="133" t="s">
        <v>1214</v>
      </c>
      <c r="G116" s="38"/>
      <c r="H116" s="134">
        <v>224.54</v>
      </c>
      <c r="I116" s="38"/>
      <c r="J116" s="38"/>
      <c r="K116" s="59"/>
      <c r="L116" s="56"/>
      <c r="M116" s="57"/>
      <c r="N116" s="25"/>
      <c r="O116" s="25"/>
      <c r="P116" s="25"/>
      <c r="Q116" s="25"/>
      <c r="R116" s="25"/>
      <c r="S116" s="25"/>
      <c r="T116" s="58"/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25"/>
      <c r="AS116" s="25"/>
      <c r="AT116" s="83" t="s">
        <v>142</v>
      </c>
      <c r="AU116" s="83" t="s">
        <v>70</v>
      </c>
      <c r="AV116" s="52" t="s">
        <v>70</v>
      </c>
      <c r="AW116" s="52" t="s">
        <v>34</v>
      </c>
      <c r="AX116" s="52" t="s">
        <v>68</v>
      </c>
      <c r="AY116" s="83" t="s">
        <v>130</v>
      </c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6"/>
    </row>
    <row r="117" spans="1:66" ht="25.95" customHeight="1">
      <c r="A117" s="27"/>
      <c r="B117" s="56"/>
      <c r="C117" s="116" t="s">
        <v>131</v>
      </c>
      <c r="D117" s="116" t="s">
        <v>133</v>
      </c>
      <c r="E117" s="117" t="s">
        <v>1215</v>
      </c>
      <c r="F117" s="117" t="s">
        <v>1216</v>
      </c>
      <c r="G117" s="118" t="s">
        <v>1217</v>
      </c>
      <c r="H117" s="119">
        <v>194.27</v>
      </c>
      <c r="I117" s="120"/>
      <c r="J117" s="121">
        <f>ROUND(I117*H117,2)</f>
        <v>0</v>
      </c>
      <c r="K117" s="122" t="s">
        <v>1182</v>
      </c>
      <c r="L117" s="56"/>
      <c r="M117" s="123"/>
      <c r="N117" s="124" t="s">
        <v>44</v>
      </c>
      <c r="O117" s="25"/>
      <c r="P117" s="125">
        <f>O117*H117</f>
        <v>0</v>
      </c>
      <c r="Q117" s="125">
        <v>0</v>
      </c>
      <c r="R117" s="125">
        <f>Q117*H117</f>
        <v>0</v>
      </c>
      <c r="S117" s="125">
        <v>0</v>
      </c>
      <c r="T117" s="126">
        <f>S117*H117</f>
        <v>0</v>
      </c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7" t="s">
        <v>154</v>
      </c>
      <c r="AS117" s="25"/>
      <c r="AT117" s="127" t="s">
        <v>133</v>
      </c>
      <c r="AU117" s="127" t="s">
        <v>70</v>
      </c>
      <c r="AV117" s="25"/>
      <c r="AW117" s="25"/>
      <c r="AX117" s="25"/>
      <c r="AY117" s="83" t="s">
        <v>130</v>
      </c>
      <c r="AZ117" s="25"/>
      <c r="BA117" s="25"/>
      <c r="BB117" s="25"/>
      <c r="BC117" s="25"/>
      <c r="BD117" s="25"/>
      <c r="BE117" s="128">
        <f>IF(N117="základní",J117,0)</f>
        <v>0</v>
      </c>
      <c r="BF117" s="128">
        <f>IF(N117="snížená",J117,0)</f>
        <v>0</v>
      </c>
      <c r="BG117" s="128">
        <f>IF(N117="zákl. přenesená",J117,0)</f>
        <v>0</v>
      </c>
      <c r="BH117" s="128">
        <f>IF(N117="sníž. přenesená",J117,0)</f>
        <v>0</v>
      </c>
      <c r="BI117" s="128">
        <f>IF(N117="nulová",J117,0)</f>
        <v>0</v>
      </c>
      <c r="BJ117" s="83" t="s">
        <v>68</v>
      </c>
      <c r="BK117" s="128">
        <f>ROUND(I117*H117,2)</f>
        <v>0</v>
      </c>
      <c r="BL117" s="83" t="s">
        <v>154</v>
      </c>
      <c r="BM117" s="127" t="s">
        <v>1218</v>
      </c>
      <c r="BN117" s="26"/>
    </row>
    <row r="118" spans="1:66" ht="25.95" customHeight="1">
      <c r="A118" s="27"/>
      <c r="B118" s="21"/>
      <c r="C118" s="39"/>
      <c r="D118" s="129" t="s">
        <v>1184</v>
      </c>
      <c r="E118" s="39"/>
      <c r="F118" s="173" t="s">
        <v>1219</v>
      </c>
      <c r="G118" s="39"/>
      <c r="H118" s="39"/>
      <c r="I118" s="39"/>
      <c r="J118" s="39"/>
      <c r="K118" s="64"/>
      <c r="L118" s="56"/>
      <c r="M118" s="57"/>
      <c r="N118" s="25"/>
      <c r="O118" s="25"/>
      <c r="P118" s="25"/>
      <c r="Q118" s="25"/>
      <c r="R118" s="25"/>
      <c r="S118" s="25"/>
      <c r="T118" s="58"/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25"/>
      <c r="AS118" s="25"/>
      <c r="AT118" s="83" t="s">
        <v>1184</v>
      </c>
      <c r="AU118" s="83" t="s">
        <v>70</v>
      </c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6"/>
    </row>
    <row r="119" spans="1:66" ht="25.95" customHeight="1">
      <c r="A119" s="27"/>
      <c r="B119" s="21"/>
      <c r="C119" s="38"/>
      <c r="D119" s="131" t="s">
        <v>142</v>
      </c>
      <c r="E119" s="132"/>
      <c r="F119" s="133" t="s">
        <v>1220</v>
      </c>
      <c r="G119" s="38"/>
      <c r="H119" s="134">
        <v>194.27</v>
      </c>
      <c r="I119" s="38"/>
      <c r="J119" s="38"/>
      <c r="K119" s="59"/>
      <c r="L119" s="56"/>
      <c r="M119" s="57"/>
      <c r="N119" s="25"/>
      <c r="O119" s="25"/>
      <c r="P119" s="25"/>
      <c r="Q119" s="25"/>
      <c r="R119" s="25"/>
      <c r="S119" s="25"/>
      <c r="T119" s="58"/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25"/>
      <c r="AS119" s="25"/>
      <c r="AT119" s="83" t="s">
        <v>142</v>
      </c>
      <c r="AU119" s="83" t="s">
        <v>70</v>
      </c>
      <c r="AV119" s="52" t="s">
        <v>70</v>
      </c>
      <c r="AW119" s="52" t="s">
        <v>34</v>
      </c>
      <c r="AX119" s="52" t="s">
        <v>68</v>
      </c>
      <c r="AY119" s="83" t="s">
        <v>130</v>
      </c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6"/>
    </row>
    <row r="120" spans="1:66" ht="25.95" customHeight="1">
      <c r="A120" s="27"/>
      <c r="B120" s="56"/>
      <c r="C120" s="116" t="s">
        <v>177</v>
      </c>
      <c r="D120" s="116" t="s">
        <v>133</v>
      </c>
      <c r="E120" s="117" t="s">
        <v>1221</v>
      </c>
      <c r="F120" s="117" t="s">
        <v>1222</v>
      </c>
      <c r="G120" s="118" t="s">
        <v>1217</v>
      </c>
      <c r="H120" s="119">
        <v>194.27</v>
      </c>
      <c r="I120" s="120"/>
      <c r="J120" s="121">
        <f>ROUND(I120*H120,2)</f>
        <v>0</v>
      </c>
      <c r="K120" s="122" t="s">
        <v>1182</v>
      </c>
      <c r="L120" s="56"/>
      <c r="M120" s="123"/>
      <c r="N120" s="124" t="s">
        <v>44</v>
      </c>
      <c r="O120" s="25"/>
      <c r="P120" s="125">
        <f>O120*H120</f>
        <v>0</v>
      </c>
      <c r="Q120" s="125">
        <v>0</v>
      </c>
      <c r="R120" s="125">
        <f>Q120*H120</f>
        <v>0</v>
      </c>
      <c r="S120" s="125">
        <v>0</v>
      </c>
      <c r="T120" s="126">
        <f>S120*H120</f>
        <v>0</v>
      </c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27" t="s">
        <v>154</v>
      </c>
      <c r="AS120" s="25"/>
      <c r="AT120" s="127" t="s">
        <v>133</v>
      </c>
      <c r="AU120" s="127" t="s">
        <v>70</v>
      </c>
      <c r="AV120" s="25"/>
      <c r="AW120" s="25"/>
      <c r="AX120" s="25"/>
      <c r="AY120" s="83" t="s">
        <v>130</v>
      </c>
      <c r="AZ120" s="25"/>
      <c r="BA120" s="25"/>
      <c r="BB120" s="25"/>
      <c r="BC120" s="25"/>
      <c r="BD120" s="25"/>
      <c r="BE120" s="128">
        <f>IF(N120="základní",J120,0)</f>
        <v>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83" t="s">
        <v>68</v>
      </c>
      <c r="BK120" s="128">
        <f>ROUND(I120*H120,2)</f>
        <v>0</v>
      </c>
      <c r="BL120" s="83" t="s">
        <v>154</v>
      </c>
      <c r="BM120" s="127" t="s">
        <v>1223</v>
      </c>
      <c r="BN120" s="26"/>
    </row>
    <row r="121" spans="1:66" ht="25.95" customHeight="1">
      <c r="A121" s="27"/>
      <c r="B121" s="21"/>
      <c r="C121" s="97"/>
      <c r="D121" s="147" t="s">
        <v>1184</v>
      </c>
      <c r="E121" s="97"/>
      <c r="F121" s="174" t="s">
        <v>1224</v>
      </c>
      <c r="G121" s="97"/>
      <c r="H121" s="97"/>
      <c r="I121" s="97"/>
      <c r="J121" s="97"/>
      <c r="K121" s="149"/>
      <c r="L121" s="56"/>
      <c r="M121" s="57"/>
      <c r="N121" s="25"/>
      <c r="O121" s="25"/>
      <c r="P121" s="25"/>
      <c r="Q121" s="25"/>
      <c r="R121" s="25"/>
      <c r="S121" s="25"/>
      <c r="T121" s="58"/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25"/>
      <c r="AS121" s="25"/>
      <c r="AT121" s="83" t="s">
        <v>1184</v>
      </c>
      <c r="AU121" s="83" t="s">
        <v>70</v>
      </c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6"/>
    </row>
    <row r="122" spans="1:66" ht="25.95" customHeight="1">
      <c r="A122" s="27"/>
      <c r="B122" s="56"/>
      <c r="C122" s="116" t="s">
        <v>184</v>
      </c>
      <c r="D122" s="116" t="s">
        <v>133</v>
      </c>
      <c r="E122" s="117" t="s">
        <v>1225</v>
      </c>
      <c r="F122" s="117" t="s">
        <v>1226</v>
      </c>
      <c r="G122" s="118" t="s">
        <v>136</v>
      </c>
      <c r="H122" s="119">
        <v>1</v>
      </c>
      <c r="I122" s="120"/>
      <c r="J122" s="121">
        <f>ROUND(I122*H122,2)</f>
        <v>0</v>
      </c>
      <c r="K122" s="122" t="s">
        <v>1182</v>
      </c>
      <c r="L122" s="56"/>
      <c r="M122" s="123"/>
      <c r="N122" s="124" t="s">
        <v>44</v>
      </c>
      <c r="O122" s="25"/>
      <c r="P122" s="125">
        <f>O122*H122</f>
        <v>0</v>
      </c>
      <c r="Q122" s="125">
        <v>0</v>
      </c>
      <c r="R122" s="125">
        <f>Q122*H122</f>
        <v>0</v>
      </c>
      <c r="S122" s="125">
        <v>0</v>
      </c>
      <c r="T122" s="126">
        <f>S122*H122</f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154</v>
      </c>
      <c r="AS122" s="25"/>
      <c r="AT122" s="127" t="s">
        <v>133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>IF(N122="základní",J122,0)</f>
        <v>0</v>
      </c>
      <c r="BF122" s="128">
        <f>IF(N122="snížená",J122,0)</f>
        <v>0</v>
      </c>
      <c r="BG122" s="128">
        <f>IF(N122="zákl. přenesená",J122,0)</f>
        <v>0</v>
      </c>
      <c r="BH122" s="128">
        <f>IF(N122="sníž. přenesená",J122,0)</f>
        <v>0</v>
      </c>
      <c r="BI122" s="128">
        <f>IF(N122="nulová",J122,0)</f>
        <v>0</v>
      </c>
      <c r="BJ122" s="83" t="s">
        <v>68</v>
      </c>
      <c r="BK122" s="128">
        <f>ROUND(I122*H122,2)</f>
        <v>0</v>
      </c>
      <c r="BL122" s="83" t="s">
        <v>154</v>
      </c>
      <c r="BM122" s="127" t="s">
        <v>1227</v>
      </c>
      <c r="BN122" s="26"/>
    </row>
    <row r="123" spans="1:66" ht="25.95" customHeight="1">
      <c r="A123" s="27"/>
      <c r="B123" s="21"/>
      <c r="C123" s="97"/>
      <c r="D123" s="147" t="s">
        <v>1184</v>
      </c>
      <c r="E123" s="97"/>
      <c r="F123" s="174" t="s">
        <v>1228</v>
      </c>
      <c r="G123" s="97"/>
      <c r="H123" s="97"/>
      <c r="I123" s="97"/>
      <c r="J123" s="97"/>
      <c r="K123" s="149"/>
      <c r="L123" s="56"/>
      <c r="M123" s="57"/>
      <c r="N123" s="25"/>
      <c r="O123" s="25"/>
      <c r="P123" s="25"/>
      <c r="Q123" s="25"/>
      <c r="R123" s="25"/>
      <c r="S123" s="25"/>
      <c r="T123" s="58"/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25"/>
      <c r="AS123" s="25"/>
      <c r="AT123" s="83" t="s">
        <v>1184</v>
      </c>
      <c r="AU123" s="83" t="s">
        <v>70</v>
      </c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6"/>
    </row>
    <row r="124" spans="1:66" ht="25.95" customHeight="1">
      <c r="A124" s="27"/>
      <c r="B124" s="56"/>
      <c r="C124" s="116" t="s">
        <v>188</v>
      </c>
      <c r="D124" s="116" t="s">
        <v>133</v>
      </c>
      <c r="E124" s="117" t="s">
        <v>1229</v>
      </c>
      <c r="F124" s="117" t="s">
        <v>1230</v>
      </c>
      <c r="G124" s="118" t="s">
        <v>136</v>
      </c>
      <c r="H124" s="119">
        <v>1</v>
      </c>
      <c r="I124" s="120"/>
      <c r="J124" s="121">
        <f>ROUND(I124*H124,2)</f>
        <v>0</v>
      </c>
      <c r="K124" s="122" t="s">
        <v>1182</v>
      </c>
      <c r="L124" s="56"/>
      <c r="M124" s="123"/>
      <c r="N124" s="124" t="s">
        <v>44</v>
      </c>
      <c r="O124" s="25"/>
      <c r="P124" s="125">
        <f>O124*H124</f>
        <v>0</v>
      </c>
      <c r="Q124" s="125">
        <v>0</v>
      </c>
      <c r="R124" s="125">
        <f>Q124*H124</f>
        <v>0</v>
      </c>
      <c r="S124" s="125">
        <v>0</v>
      </c>
      <c r="T124" s="126">
        <f>S124*H124</f>
        <v>0</v>
      </c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7" t="s">
        <v>154</v>
      </c>
      <c r="AS124" s="25"/>
      <c r="AT124" s="127" t="s">
        <v>133</v>
      </c>
      <c r="AU124" s="127" t="s">
        <v>70</v>
      </c>
      <c r="AV124" s="25"/>
      <c r="AW124" s="25"/>
      <c r="AX124" s="25"/>
      <c r="AY124" s="83" t="s">
        <v>130</v>
      </c>
      <c r="AZ124" s="25"/>
      <c r="BA124" s="25"/>
      <c r="BB124" s="25"/>
      <c r="BC124" s="25"/>
      <c r="BD124" s="25"/>
      <c r="BE124" s="128">
        <f>IF(N124="základní",J124,0)</f>
        <v>0</v>
      </c>
      <c r="BF124" s="128">
        <f>IF(N124="snížená",J124,0)</f>
        <v>0</v>
      </c>
      <c r="BG124" s="128">
        <f>IF(N124="zákl. přenesená",J124,0)</f>
        <v>0</v>
      </c>
      <c r="BH124" s="128">
        <f>IF(N124="sníž. přenesená",J124,0)</f>
        <v>0</v>
      </c>
      <c r="BI124" s="128">
        <f>IF(N124="nulová",J124,0)</f>
        <v>0</v>
      </c>
      <c r="BJ124" s="83" t="s">
        <v>68</v>
      </c>
      <c r="BK124" s="128">
        <f>ROUND(I124*H124,2)</f>
        <v>0</v>
      </c>
      <c r="BL124" s="83" t="s">
        <v>154</v>
      </c>
      <c r="BM124" s="127" t="s">
        <v>1231</v>
      </c>
      <c r="BN124" s="26"/>
    </row>
    <row r="125" spans="1:66" ht="25.95" customHeight="1">
      <c r="A125" s="27"/>
      <c r="B125" s="21"/>
      <c r="C125" s="97"/>
      <c r="D125" s="147" t="s">
        <v>1184</v>
      </c>
      <c r="E125" s="97"/>
      <c r="F125" s="174" t="s">
        <v>1232</v>
      </c>
      <c r="G125" s="97"/>
      <c r="H125" s="97"/>
      <c r="I125" s="97"/>
      <c r="J125" s="97"/>
      <c r="K125" s="149"/>
      <c r="L125" s="56"/>
      <c r="M125" s="57"/>
      <c r="N125" s="25"/>
      <c r="O125" s="25"/>
      <c r="P125" s="25"/>
      <c r="Q125" s="25"/>
      <c r="R125" s="25"/>
      <c r="S125" s="25"/>
      <c r="T125" s="58"/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25"/>
      <c r="AS125" s="25"/>
      <c r="AT125" s="83" t="s">
        <v>1184</v>
      </c>
      <c r="AU125" s="83" t="s">
        <v>70</v>
      </c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6"/>
    </row>
    <row r="126" spans="1:66" ht="25.95" customHeight="1">
      <c r="A126" s="27"/>
      <c r="B126" s="56"/>
      <c r="C126" s="116" t="s">
        <v>192</v>
      </c>
      <c r="D126" s="116" t="s">
        <v>133</v>
      </c>
      <c r="E126" s="117" t="s">
        <v>1233</v>
      </c>
      <c r="F126" s="117" t="s">
        <v>1234</v>
      </c>
      <c r="G126" s="118" t="s">
        <v>136</v>
      </c>
      <c r="H126" s="119">
        <v>1</v>
      </c>
      <c r="I126" s="120"/>
      <c r="J126" s="121">
        <f>ROUND(I126*H126,2)</f>
        <v>0</v>
      </c>
      <c r="K126" s="122" t="s">
        <v>1182</v>
      </c>
      <c r="L126" s="56"/>
      <c r="M126" s="123"/>
      <c r="N126" s="124" t="s">
        <v>44</v>
      </c>
      <c r="O126" s="25"/>
      <c r="P126" s="125">
        <f>O126*H126</f>
        <v>0</v>
      </c>
      <c r="Q126" s="125">
        <v>0</v>
      </c>
      <c r="R126" s="125">
        <f>Q126*H126</f>
        <v>0</v>
      </c>
      <c r="S126" s="125">
        <v>0</v>
      </c>
      <c r="T126" s="126">
        <f>S126*H126</f>
        <v>0</v>
      </c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7" t="s">
        <v>154</v>
      </c>
      <c r="AS126" s="25"/>
      <c r="AT126" s="127" t="s">
        <v>133</v>
      </c>
      <c r="AU126" s="127" t="s">
        <v>70</v>
      </c>
      <c r="AV126" s="25"/>
      <c r="AW126" s="25"/>
      <c r="AX126" s="25"/>
      <c r="AY126" s="83" t="s">
        <v>130</v>
      </c>
      <c r="AZ126" s="25"/>
      <c r="BA126" s="25"/>
      <c r="BB126" s="25"/>
      <c r="BC126" s="25"/>
      <c r="BD126" s="25"/>
      <c r="BE126" s="128">
        <f>IF(N126="základní",J126,0)</f>
        <v>0</v>
      </c>
      <c r="BF126" s="128">
        <f>IF(N126="snížená",J126,0)</f>
        <v>0</v>
      </c>
      <c r="BG126" s="128">
        <f>IF(N126="zákl. přenesená",J126,0)</f>
        <v>0</v>
      </c>
      <c r="BH126" s="128">
        <f>IF(N126="sníž. přenesená",J126,0)</f>
        <v>0</v>
      </c>
      <c r="BI126" s="128">
        <f>IF(N126="nulová",J126,0)</f>
        <v>0</v>
      </c>
      <c r="BJ126" s="83" t="s">
        <v>68</v>
      </c>
      <c r="BK126" s="128">
        <f>ROUND(I126*H126,2)</f>
        <v>0</v>
      </c>
      <c r="BL126" s="83" t="s">
        <v>154</v>
      </c>
      <c r="BM126" s="127" t="s">
        <v>1235</v>
      </c>
      <c r="BN126" s="26"/>
    </row>
    <row r="127" spans="1:66" ht="25.95" customHeight="1">
      <c r="A127" s="27"/>
      <c r="B127" s="21"/>
      <c r="C127" s="97"/>
      <c r="D127" s="147" t="s">
        <v>1184</v>
      </c>
      <c r="E127" s="97"/>
      <c r="F127" s="174" t="s">
        <v>1236</v>
      </c>
      <c r="G127" s="97"/>
      <c r="H127" s="97"/>
      <c r="I127" s="97"/>
      <c r="J127" s="97"/>
      <c r="K127" s="149"/>
      <c r="L127" s="56"/>
      <c r="M127" s="57"/>
      <c r="N127" s="25"/>
      <c r="O127" s="25"/>
      <c r="P127" s="25"/>
      <c r="Q127" s="25"/>
      <c r="R127" s="25"/>
      <c r="S127" s="25"/>
      <c r="T127" s="58"/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25"/>
      <c r="AS127" s="25"/>
      <c r="AT127" s="83" t="s">
        <v>1184</v>
      </c>
      <c r="AU127" s="83" t="s">
        <v>70</v>
      </c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6"/>
    </row>
    <row r="128" spans="1:66" ht="25.95" customHeight="1">
      <c r="A128" s="27"/>
      <c r="B128" s="56"/>
      <c r="C128" s="116" t="s">
        <v>196</v>
      </c>
      <c r="D128" s="116" t="s">
        <v>133</v>
      </c>
      <c r="E128" s="117" t="s">
        <v>1237</v>
      </c>
      <c r="F128" s="117" t="s">
        <v>1238</v>
      </c>
      <c r="G128" s="118" t="s">
        <v>1217</v>
      </c>
      <c r="H128" s="119">
        <v>33.93</v>
      </c>
      <c r="I128" s="120"/>
      <c r="J128" s="121">
        <f>ROUND(I128*H128,2)</f>
        <v>0</v>
      </c>
      <c r="K128" s="122" t="s">
        <v>1182</v>
      </c>
      <c r="L128" s="56"/>
      <c r="M128" s="123"/>
      <c r="N128" s="124" t="s">
        <v>44</v>
      </c>
      <c r="O128" s="25"/>
      <c r="P128" s="125">
        <f>O128*H128</f>
        <v>0</v>
      </c>
      <c r="Q128" s="125">
        <v>0</v>
      </c>
      <c r="R128" s="125">
        <f>Q128*H128</f>
        <v>0</v>
      </c>
      <c r="S128" s="125">
        <v>0</v>
      </c>
      <c r="T128" s="126">
        <f>S128*H128</f>
        <v>0</v>
      </c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7" t="s">
        <v>154</v>
      </c>
      <c r="AS128" s="25"/>
      <c r="AT128" s="127" t="s">
        <v>133</v>
      </c>
      <c r="AU128" s="127" t="s">
        <v>70</v>
      </c>
      <c r="AV128" s="25"/>
      <c r="AW128" s="25"/>
      <c r="AX128" s="25"/>
      <c r="AY128" s="83" t="s">
        <v>130</v>
      </c>
      <c r="AZ128" s="25"/>
      <c r="BA128" s="25"/>
      <c r="BB128" s="25"/>
      <c r="BC128" s="25"/>
      <c r="BD128" s="25"/>
      <c r="BE128" s="128">
        <f>IF(N128="základní",J128,0)</f>
        <v>0</v>
      </c>
      <c r="BF128" s="128">
        <f>IF(N128="snížená",J128,0)</f>
        <v>0</v>
      </c>
      <c r="BG128" s="128">
        <f>IF(N128="zákl. přenesená",J128,0)</f>
        <v>0</v>
      </c>
      <c r="BH128" s="128">
        <f>IF(N128="sníž. přenesená",J128,0)</f>
        <v>0</v>
      </c>
      <c r="BI128" s="128">
        <f>IF(N128="nulová",J128,0)</f>
        <v>0</v>
      </c>
      <c r="BJ128" s="83" t="s">
        <v>68</v>
      </c>
      <c r="BK128" s="128">
        <f>ROUND(I128*H128,2)</f>
        <v>0</v>
      </c>
      <c r="BL128" s="83" t="s">
        <v>154</v>
      </c>
      <c r="BM128" s="127" t="s">
        <v>1239</v>
      </c>
      <c r="BN128" s="26"/>
    </row>
    <row r="129" spans="1:66" ht="25.95" customHeight="1">
      <c r="A129" s="27"/>
      <c r="B129" s="21"/>
      <c r="C129" s="39"/>
      <c r="D129" s="129" t="s">
        <v>1184</v>
      </c>
      <c r="E129" s="39"/>
      <c r="F129" s="173" t="s">
        <v>1240</v>
      </c>
      <c r="G129" s="39"/>
      <c r="H129" s="39"/>
      <c r="I129" s="39"/>
      <c r="J129" s="39"/>
      <c r="K129" s="64"/>
      <c r="L129" s="56"/>
      <c r="M129" s="57"/>
      <c r="N129" s="25"/>
      <c r="O129" s="25"/>
      <c r="P129" s="25"/>
      <c r="Q129" s="25"/>
      <c r="R129" s="25"/>
      <c r="S129" s="25"/>
      <c r="T129" s="58"/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25"/>
      <c r="AS129" s="25"/>
      <c r="AT129" s="83" t="s">
        <v>1184</v>
      </c>
      <c r="AU129" s="83" t="s">
        <v>70</v>
      </c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6"/>
    </row>
    <row r="130" spans="1:66" ht="25.95" customHeight="1">
      <c r="A130" s="27"/>
      <c r="B130" s="21"/>
      <c r="C130" s="38"/>
      <c r="D130" s="131" t="s">
        <v>142</v>
      </c>
      <c r="E130" s="132"/>
      <c r="F130" s="133" t="s">
        <v>1241</v>
      </c>
      <c r="G130" s="38"/>
      <c r="H130" s="134">
        <v>33.93</v>
      </c>
      <c r="I130" s="38"/>
      <c r="J130" s="38"/>
      <c r="K130" s="59"/>
      <c r="L130" s="56"/>
      <c r="M130" s="57"/>
      <c r="N130" s="25"/>
      <c r="O130" s="25"/>
      <c r="P130" s="25"/>
      <c r="Q130" s="25"/>
      <c r="R130" s="25"/>
      <c r="S130" s="25"/>
      <c r="T130" s="58"/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25"/>
      <c r="AS130" s="25"/>
      <c r="AT130" s="83" t="s">
        <v>142</v>
      </c>
      <c r="AU130" s="83" t="s">
        <v>70</v>
      </c>
      <c r="AV130" s="52" t="s">
        <v>70</v>
      </c>
      <c r="AW130" s="52" t="s">
        <v>34</v>
      </c>
      <c r="AX130" s="52" t="s">
        <v>68</v>
      </c>
      <c r="AY130" s="83" t="s">
        <v>130</v>
      </c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6"/>
    </row>
    <row r="131" spans="1:66" ht="25.95" customHeight="1">
      <c r="A131" s="27"/>
      <c r="B131" s="56"/>
      <c r="C131" s="116" t="s">
        <v>202</v>
      </c>
      <c r="D131" s="116" t="s">
        <v>133</v>
      </c>
      <c r="E131" s="117" t="s">
        <v>1242</v>
      </c>
      <c r="F131" s="117" t="s">
        <v>1243</v>
      </c>
      <c r="G131" s="118" t="s">
        <v>1217</v>
      </c>
      <c r="H131" s="119">
        <v>100.05</v>
      </c>
      <c r="I131" s="120"/>
      <c r="J131" s="121">
        <f>ROUND(I131*H131,2)</f>
        <v>0</v>
      </c>
      <c r="K131" s="122" t="s">
        <v>1182</v>
      </c>
      <c r="L131" s="56"/>
      <c r="M131" s="123"/>
      <c r="N131" s="124" t="s">
        <v>44</v>
      </c>
      <c r="O131" s="25"/>
      <c r="P131" s="125">
        <f>O131*H131</f>
        <v>0</v>
      </c>
      <c r="Q131" s="125">
        <v>0</v>
      </c>
      <c r="R131" s="125">
        <f>Q131*H131</f>
        <v>0</v>
      </c>
      <c r="S131" s="125">
        <v>0</v>
      </c>
      <c r="T131" s="126">
        <f>S131*H131</f>
        <v>0</v>
      </c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7" t="s">
        <v>154</v>
      </c>
      <c r="AS131" s="25"/>
      <c r="AT131" s="127" t="s">
        <v>133</v>
      </c>
      <c r="AU131" s="127" t="s">
        <v>70</v>
      </c>
      <c r="AV131" s="25"/>
      <c r="AW131" s="25"/>
      <c r="AX131" s="25"/>
      <c r="AY131" s="83" t="s">
        <v>130</v>
      </c>
      <c r="AZ131" s="25"/>
      <c r="BA131" s="25"/>
      <c r="BB131" s="25"/>
      <c r="BC131" s="25"/>
      <c r="BD131" s="25"/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83" t="s">
        <v>68</v>
      </c>
      <c r="BK131" s="128">
        <f>ROUND(I131*H131,2)</f>
        <v>0</v>
      </c>
      <c r="BL131" s="83" t="s">
        <v>154</v>
      </c>
      <c r="BM131" s="127" t="s">
        <v>1244</v>
      </c>
      <c r="BN131" s="26"/>
    </row>
    <row r="132" spans="1:66" ht="25.95" customHeight="1">
      <c r="A132" s="27"/>
      <c r="B132" s="21"/>
      <c r="C132" s="39"/>
      <c r="D132" s="129" t="s">
        <v>1184</v>
      </c>
      <c r="E132" s="39"/>
      <c r="F132" s="173" t="s">
        <v>1245</v>
      </c>
      <c r="G132" s="39"/>
      <c r="H132" s="39"/>
      <c r="I132" s="39"/>
      <c r="J132" s="39"/>
      <c r="K132" s="64"/>
      <c r="L132" s="56"/>
      <c r="M132" s="57"/>
      <c r="N132" s="25"/>
      <c r="O132" s="25"/>
      <c r="P132" s="25"/>
      <c r="Q132" s="25"/>
      <c r="R132" s="25"/>
      <c r="S132" s="25"/>
      <c r="T132" s="58"/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25"/>
      <c r="AS132" s="25"/>
      <c r="AT132" s="83" t="s">
        <v>1184</v>
      </c>
      <c r="AU132" s="83" t="s">
        <v>70</v>
      </c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6"/>
    </row>
    <row r="133" spans="1:66" ht="25.95" customHeight="1">
      <c r="A133" s="27"/>
      <c r="B133" s="21"/>
      <c r="C133" s="38"/>
      <c r="D133" s="131" t="s">
        <v>142</v>
      </c>
      <c r="E133" s="132"/>
      <c r="F133" s="133" t="s">
        <v>1246</v>
      </c>
      <c r="G133" s="38"/>
      <c r="H133" s="134">
        <v>100.05</v>
      </c>
      <c r="I133" s="38"/>
      <c r="J133" s="38"/>
      <c r="K133" s="59"/>
      <c r="L133" s="56"/>
      <c r="M133" s="57"/>
      <c r="N133" s="25"/>
      <c r="O133" s="25"/>
      <c r="P133" s="25"/>
      <c r="Q133" s="25"/>
      <c r="R133" s="25"/>
      <c r="S133" s="25"/>
      <c r="T133" s="58"/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25"/>
      <c r="AS133" s="25"/>
      <c r="AT133" s="83" t="s">
        <v>142</v>
      </c>
      <c r="AU133" s="83" t="s">
        <v>70</v>
      </c>
      <c r="AV133" s="52" t="s">
        <v>70</v>
      </c>
      <c r="AW133" s="52" t="s">
        <v>34</v>
      </c>
      <c r="AX133" s="52" t="s">
        <v>68</v>
      </c>
      <c r="AY133" s="83" t="s">
        <v>130</v>
      </c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6"/>
    </row>
    <row r="134" spans="1:66" ht="25.95" customHeight="1">
      <c r="A134" s="27"/>
      <c r="B134" s="56"/>
      <c r="C134" s="116" t="s">
        <v>8</v>
      </c>
      <c r="D134" s="116" t="s">
        <v>133</v>
      </c>
      <c r="E134" s="117" t="s">
        <v>1247</v>
      </c>
      <c r="F134" s="117" t="s">
        <v>1248</v>
      </c>
      <c r="G134" s="118" t="s">
        <v>1217</v>
      </c>
      <c r="H134" s="119">
        <v>33.93</v>
      </c>
      <c r="I134" s="120"/>
      <c r="J134" s="121">
        <f>ROUND(I134*H134,2)</f>
        <v>0</v>
      </c>
      <c r="K134" s="122" t="s">
        <v>1182</v>
      </c>
      <c r="L134" s="56"/>
      <c r="M134" s="123"/>
      <c r="N134" s="124" t="s">
        <v>44</v>
      </c>
      <c r="O134" s="25"/>
      <c r="P134" s="125">
        <f>O134*H134</f>
        <v>0</v>
      </c>
      <c r="Q134" s="125">
        <v>0</v>
      </c>
      <c r="R134" s="125">
        <f>Q134*H134</f>
        <v>0</v>
      </c>
      <c r="S134" s="125">
        <v>0</v>
      </c>
      <c r="T134" s="126">
        <f>S134*H134</f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154</v>
      </c>
      <c r="AS134" s="25"/>
      <c r="AT134" s="127" t="s">
        <v>133</v>
      </c>
      <c r="AU134" s="127" t="s">
        <v>70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83" t="s">
        <v>68</v>
      </c>
      <c r="BK134" s="128">
        <f>ROUND(I134*H134,2)</f>
        <v>0</v>
      </c>
      <c r="BL134" s="83" t="s">
        <v>154</v>
      </c>
      <c r="BM134" s="127" t="s">
        <v>1249</v>
      </c>
      <c r="BN134" s="26"/>
    </row>
    <row r="135" spans="1:66" ht="25.95" customHeight="1">
      <c r="A135" s="27"/>
      <c r="B135" s="21"/>
      <c r="C135" s="39"/>
      <c r="D135" s="129" t="s">
        <v>1184</v>
      </c>
      <c r="E135" s="39"/>
      <c r="F135" s="173" t="s">
        <v>1250</v>
      </c>
      <c r="G135" s="39"/>
      <c r="H135" s="39"/>
      <c r="I135" s="39"/>
      <c r="J135" s="39"/>
      <c r="K135" s="64"/>
      <c r="L135" s="56"/>
      <c r="M135" s="57"/>
      <c r="N135" s="25"/>
      <c r="O135" s="25"/>
      <c r="P135" s="25"/>
      <c r="Q135" s="25"/>
      <c r="R135" s="25"/>
      <c r="S135" s="25"/>
      <c r="T135" s="58"/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5"/>
      <c r="AS135" s="25"/>
      <c r="AT135" s="83" t="s">
        <v>1184</v>
      </c>
      <c r="AU135" s="83" t="s">
        <v>70</v>
      </c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6"/>
    </row>
    <row r="136" spans="1:66" ht="25.95" customHeight="1">
      <c r="A136" s="27"/>
      <c r="B136" s="21"/>
      <c r="C136" s="38"/>
      <c r="D136" s="131" t="s">
        <v>142</v>
      </c>
      <c r="E136" s="132"/>
      <c r="F136" s="133" t="s">
        <v>1251</v>
      </c>
      <c r="G136" s="38"/>
      <c r="H136" s="134">
        <v>33.93</v>
      </c>
      <c r="I136" s="38"/>
      <c r="J136" s="38"/>
      <c r="K136" s="59"/>
      <c r="L136" s="56"/>
      <c r="M136" s="57"/>
      <c r="N136" s="25"/>
      <c r="O136" s="25"/>
      <c r="P136" s="25"/>
      <c r="Q136" s="25"/>
      <c r="R136" s="25"/>
      <c r="S136" s="25"/>
      <c r="T136" s="58"/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25"/>
      <c r="AS136" s="25"/>
      <c r="AT136" s="83" t="s">
        <v>142</v>
      </c>
      <c r="AU136" s="83" t="s">
        <v>70</v>
      </c>
      <c r="AV136" s="52" t="s">
        <v>70</v>
      </c>
      <c r="AW136" s="52" t="s">
        <v>34</v>
      </c>
      <c r="AX136" s="52" t="s">
        <v>68</v>
      </c>
      <c r="AY136" s="83" t="s">
        <v>130</v>
      </c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6"/>
    </row>
    <row r="137" spans="1:66" ht="25.95" customHeight="1">
      <c r="A137" s="27"/>
      <c r="B137" s="56"/>
      <c r="C137" s="116" t="s">
        <v>172</v>
      </c>
      <c r="D137" s="116" t="s">
        <v>133</v>
      </c>
      <c r="E137" s="117" t="s">
        <v>1252</v>
      </c>
      <c r="F137" s="117" t="s">
        <v>1253</v>
      </c>
      <c r="G137" s="118" t="s">
        <v>1217</v>
      </c>
      <c r="H137" s="119">
        <v>100.05</v>
      </c>
      <c r="I137" s="120"/>
      <c r="J137" s="121">
        <f>ROUND(I137*H137,2)</f>
        <v>0</v>
      </c>
      <c r="K137" s="122" t="s">
        <v>1182</v>
      </c>
      <c r="L137" s="56"/>
      <c r="M137" s="123"/>
      <c r="N137" s="124" t="s">
        <v>44</v>
      </c>
      <c r="O137" s="25"/>
      <c r="P137" s="125">
        <f>O137*H137</f>
        <v>0</v>
      </c>
      <c r="Q137" s="125">
        <v>0</v>
      </c>
      <c r="R137" s="125">
        <f>Q137*H137</f>
        <v>0</v>
      </c>
      <c r="S137" s="125">
        <v>0</v>
      </c>
      <c r="T137" s="126">
        <f>S137*H137</f>
        <v>0</v>
      </c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7" t="s">
        <v>154</v>
      </c>
      <c r="AS137" s="25"/>
      <c r="AT137" s="127" t="s">
        <v>133</v>
      </c>
      <c r="AU137" s="127" t="s">
        <v>70</v>
      </c>
      <c r="AV137" s="25"/>
      <c r="AW137" s="25"/>
      <c r="AX137" s="25"/>
      <c r="AY137" s="83" t="s">
        <v>130</v>
      </c>
      <c r="AZ137" s="25"/>
      <c r="BA137" s="25"/>
      <c r="BB137" s="25"/>
      <c r="BC137" s="25"/>
      <c r="BD137" s="25"/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83" t="s">
        <v>68</v>
      </c>
      <c r="BK137" s="128">
        <f>ROUND(I137*H137,2)</f>
        <v>0</v>
      </c>
      <c r="BL137" s="83" t="s">
        <v>154</v>
      </c>
      <c r="BM137" s="127" t="s">
        <v>1254</v>
      </c>
      <c r="BN137" s="26"/>
    </row>
    <row r="138" spans="1:66" ht="25.95" customHeight="1">
      <c r="A138" s="27"/>
      <c r="B138" s="21"/>
      <c r="C138" s="39"/>
      <c r="D138" s="129" t="s">
        <v>1184</v>
      </c>
      <c r="E138" s="39"/>
      <c r="F138" s="173" t="s">
        <v>1255</v>
      </c>
      <c r="G138" s="39"/>
      <c r="H138" s="39"/>
      <c r="I138" s="39"/>
      <c r="J138" s="39"/>
      <c r="K138" s="64"/>
      <c r="L138" s="56"/>
      <c r="M138" s="57"/>
      <c r="N138" s="25"/>
      <c r="O138" s="25"/>
      <c r="P138" s="25"/>
      <c r="Q138" s="25"/>
      <c r="R138" s="25"/>
      <c r="S138" s="25"/>
      <c r="T138" s="58"/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25"/>
      <c r="AS138" s="25"/>
      <c r="AT138" s="83" t="s">
        <v>1184</v>
      </c>
      <c r="AU138" s="83" t="s">
        <v>70</v>
      </c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6"/>
    </row>
    <row r="139" spans="1:66" ht="25.95" customHeight="1">
      <c r="A139" s="27"/>
      <c r="B139" s="21"/>
      <c r="C139" s="38"/>
      <c r="D139" s="131" t="s">
        <v>142</v>
      </c>
      <c r="E139" s="132"/>
      <c r="F139" s="133" t="s">
        <v>1256</v>
      </c>
      <c r="G139" s="38"/>
      <c r="H139" s="134">
        <v>100.05</v>
      </c>
      <c r="I139" s="38"/>
      <c r="J139" s="38"/>
      <c r="K139" s="59"/>
      <c r="L139" s="56"/>
      <c r="M139" s="57"/>
      <c r="N139" s="25"/>
      <c r="O139" s="25"/>
      <c r="P139" s="25"/>
      <c r="Q139" s="25"/>
      <c r="R139" s="25"/>
      <c r="S139" s="25"/>
      <c r="T139" s="58"/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25"/>
      <c r="AS139" s="25"/>
      <c r="AT139" s="83" t="s">
        <v>142</v>
      </c>
      <c r="AU139" s="83" t="s">
        <v>70</v>
      </c>
      <c r="AV139" s="52" t="s">
        <v>70</v>
      </c>
      <c r="AW139" s="52" t="s">
        <v>34</v>
      </c>
      <c r="AX139" s="52" t="s">
        <v>68</v>
      </c>
      <c r="AY139" s="83" t="s">
        <v>130</v>
      </c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6"/>
    </row>
    <row r="140" spans="1:66" ht="25.95" customHeight="1">
      <c r="A140" s="27"/>
      <c r="B140" s="56"/>
      <c r="C140" s="116" t="s">
        <v>212</v>
      </c>
      <c r="D140" s="116" t="s">
        <v>133</v>
      </c>
      <c r="E140" s="117" t="s">
        <v>1257</v>
      </c>
      <c r="F140" s="117" t="s">
        <v>1258</v>
      </c>
      <c r="G140" s="118" t="s">
        <v>388</v>
      </c>
      <c r="H140" s="119">
        <v>180.09</v>
      </c>
      <c r="I140" s="120"/>
      <c r="J140" s="121">
        <f>ROUND(I140*H140,2)</f>
        <v>0</v>
      </c>
      <c r="K140" s="122" t="s">
        <v>1182</v>
      </c>
      <c r="L140" s="56"/>
      <c r="M140" s="123"/>
      <c r="N140" s="124" t="s">
        <v>44</v>
      </c>
      <c r="O140" s="25"/>
      <c r="P140" s="125">
        <f>O140*H140</f>
        <v>0</v>
      </c>
      <c r="Q140" s="125">
        <v>0</v>
      </c>
      <c r="R140" s="125">
        <f>Q140*H140</f>
        <v>0</v>
      </c>
      <c r="S140" s="125">
        <v>0</v>
      </c>
      <c r="T140" s="126">
        <f>S140*H140</f>
        <v>0</v>
      </c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7" t="s">
        <v>154</v>
      </c>
      <c r="AS140" s="25"/>
      <c r="AT140" s="127" t="s">
        <v>133</v>
      </c>
      <c r="AU140" s="127" t="s">
        <v>70</v>
      </c>
      <c r="AV140" s="25"/>
      <c r="AW140" s="25"/>
      <c r="AX140" s="25"/>
      <c r="AY140" s="83" t="s">
        <v>130</v>
      </c>
      <c r="AZ140" s="25"/>
      <c r="BA140" s="25"/>
      <c r="BB140" s="25"/>
      <c r="BC140" s="25"/>
      <c r="BD140" s="25"/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83" t="s">
        <v>68</v>
      </c>
      <c r="BK140" s="128">
        <f>ROUND(I140*H140,2)</f>
        <v>0</v>
      </c>
      <c r="BL140" s="83" t="s">
        <v>154</v>
      </c>
      <c r="BM140" s="127" t="s">
        <v>1259</v>
      </c>
      <c r="BN140" s="26"/>
    </row>
    <row r="141" spans="1:66" ht="25.95" customHeight="1">
      <c r="A141" s="27"/>
      <c r="B141" s="21"/>
      <c r="C141" s="39"/>
      <c r="D141" s="129" t="s">
        <v>1184</v>
      </c>
      <c r="E141" s="39"/>
      <c r="F141" s="173" t="s">
        <v>1260</v>
      </c>
      <c r="G141" s="39"/>
      <c r="H141" s="39"/>
      <c r="I141" s="39"/>
      <c r="J141" s="39"/>
      <c r="K141" s="64"/>
      <c r="L141" s="56"/>
      <c r="M141" s="57"/>
      <c r="N141" s="25"/>
      <c r="O141" s="25"/>
      <c r="P141" s="25"/>
      <c r="Q141" s="25"/>
      <c r="R141" s="25"/>
      <c r="S141" s="25"/>
      <c r="T141" s="58"/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25"/>
      <c r="AS141" s="25"/>
      <c r="AT141" s="83" t="s">
        <v>1184</v>
      </c>
      <c r="AU141" s="83" t="s">
        <v>70</v>
      </c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6"/>
    </row>
    <row r="142" spans="1:66" ht="25.95" customHeight="1">
      <c r="A142" s="27"/>
      <c r="B142" s="21"/>
      <c r="C142" s="38"/>
      <c r="D142" s="131" t="s">
        <v>142</v>
      </c>
      <c r="E142" s="132"/>
      <c r="F142" s="133" t="s">
        <v>1261</v>
      </c>
      <c r="G142" s="38"/>
      <c r="H142" s="134">
        <v>180.09</v>
      </c>
      <c r="I142" s="38"/>
      <c r="J142" s="38"/>
      <c r="K142" s="59"/>
      <c r="L142" s="56"/>
      <c r="M142" s="57"/>
      <c r="N142" s="25"/>
      <c r="O142" s="25"/>
      <c r="P142" s="25"/>
      <c r="Q142" s="25"/>
      <c r="R142" s="25"/>
      <c r="S142" s="25"/>
      <c r="T142" s="58"/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25"/>
      <c r="AS142" s="25"/>
      <c r="AT142" s="83" t="s">
        <v>142</v>
      </c>
      <c r="AU142" s="83" t="s">
        <v>70</v>
      </c>
      <c r="AV142" s="52" t="s">
        <v>70</v>
      </c>
      <c r="AW142" s="52" t="s">
        <v>34</v>
      </c>
      <c r="AX142" s="52" t="s">
        <v>68</v>
      </c>
      <c r="AY142" s="83" t="s">
        <v>130</v>
      </c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6"/>
    </row>
    <row r="143" spans="1:66" ht="25.95" customHeight="1">
      <c r="A143" s="27"/>
      <c r="B143" s="56"/>
      <c r="C143" s="116" t="s">
        <v>216</v>
      </c>
      <c r="D143" s="116" t="s">
        <v>133</v>
      </c>
      <c r="E143" s="117" t="s">
        <v>1262</v>
      </c>
      <c r="F143" s="117" t="s">
        <v>1263</v>
      </c>
      <c r="G143" s="118" t="s">
        <v>1217</v>
      </c>
      <c r="H143" s="119">
        <v>100.05</v>
      </c>
      <c r="I143" s="120"/>
      <c r="J143" s="121">
        <f>ROUND(I143*H143,2)</f>
        <v>0</v>
      </c>
      <c r="K143" s="122" t="s">
        <v>1182</v>
      </c>
      <c r="L143" s="56"/>
      <c r="M143" s="123"/>
      <c r="N143" s="124" t="s">
        <v>44</v>
      </c>
      <c r="O143" s="25"/>
      <c r="P143" s="125">
        <f>O143*H143</f>
        <v>0</v>
      </c>
      <c r="Q143" s="125">
        <v>0</v>
      </c>
      <c r="R143" s="125">
        <f>Q143*H143</f>
        <v>0</v>
      </c>
      <c r="S143" s="125">
        <v>0</v>
      </c>
      <c r="T143" s="126">
        <f>S143*H143</f>
        <v>0</v>
      </c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7" t="s">
        <v>154</v>
      </c>
      <c r="AS143" s="25"/>
      <c r="AT143" s="127" t="s">
        <v>133</v>
      </c>
      <c r="AU143" s="127" t="s">
        <v>70</v>
      </c>
      <c r="AV143" s="25"/>
      <c r="AW143" s="25"/>
      <c r="AX143" s="25"/>
      <c r="AY143" s="83" t="s">
        <v>130</v>
      </c>
      <c r="AZ143" s="25"/>
      <c r="BA143" s="25"/>
      <c r="BB143" s="25"/>
      <c r="BC143" s="25"/>
      <c r="BD143" s="25"/>
      <c r="BE143" s="128">
        <f>IF(N143="základní",J143,0)</f>
        <v>0</v>
      </c>
      <c r="BF143" s="128">
        <f>IF(N143="snížená",J143,0)</f>
        <v>0</v>
      </c>
      <c r="BG143" s="128">
        <f>IF(N143="zákl. přenesená",J143,0)</f>
        <v>0</v>
      </c>
      <c r="BH143" s="128">
        <f>IF(N143="sníž. přenesená",J143,0)</f>
        <v>0</v>
      </c>
      <c r="BI143" s="128">
        <f>IF(N143="nulová",J143,0)</f>
        <v>0</v>
      </c>
      <c r="BJ143" s="83" t="s">
        <v>68</v>
      </c>
      <c r="BK143" s="128">
        <f>ROUND(I143*H143,2)</f>
        <v>0</v>
      </c>
      <c r="BL143" s="83" t="s">
        <v>154</v>
      </c>
      <c r="BM143" s="127" t="s">
        <v>1264</v>
      </c>
      <c r="BN143" s="26"/>
    </row>
    <row r="144" spans="1:66" ht="25.95" customHeight="1">
      <c r="A144" s="27"/>
      <c r="B144" s="21"/>
      <c r="C144" s="97"/>
      <c r="D144" s="147" t="s">
        <v>1184</v>
      </c>
      <c r="E144" s="97"/>
      <c r="F144" s="174" t="s">
        <v>1265</v>
      </c>
      <c r="G144" s="97"/>
      <c r="H144" s="97"/>
      <c r="I144" s="97"/>
      <c r="J144" s="97"/>
      <c r="K144" s="149"/>
      <c r="L144" s="56"/>
      <c r="M144" s="57"/>
      <c r="N144" s="25"/>
      <c r="O144" s="25"/>
      <c r="P144" s="25"/>
      <c r="Q144" s="25"/>
      <c r="R144" s="25"/>
      <c r="S144" s="25"/>
      <c r="T144" s="58"/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25"/>
      <c r="AS144" s="25"/>
      <c r="AT144" s="83" t="s">
        <v>1184</v>
      </c>
      <c r="AU144" s="83" t="s">
        <v>70</v>
      </c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6"/>
    </row>
    <row r="145" spans="1:66" ht="25.95" customHeight="1">
      <c r="A145" s="27"/>
      <c r="B145" s="56"/>
      <c r="C145" s="116" t="s">
        <v>220</v>
      </c>
      <c r="D145" s="116" t="s">
        <v>133</v>
      </c>
      <c r="E145" s="117" t="s">
        <v>1266</v>
      </c>
      <c r="F145" s="117" t="s">
        <v>1267</v>
      </c>
      <c r="G145" s="118" t="s">
        <v>1217</v>
      </c>
      <c r="H145" s="119">
        <v>110.29</v>
      </c>
      <c r="I145" s="120"/>
      <c r="J145" s="121">
        <f>ROUND(I145*H145,2)</f>
        <v>0</v>
      </c>
      <c r="K145" s="122" t="s">
        <v>1182</v>
      </c>
      <c r="L145" s="56"/>
      <c r="M145" s="123"/>
      <c r="N145" s="124" t="s">
        <v>44</v>
      </c>
      <c r="O145" s="25"/>
      <c r="P145" s="125">
        <f>O145*H145</f>
        <v>0</v>
      </c>
      <c r="Q145" s="125">
        <v>0</v>
      </c>
      <c r="R145" s="125">
        <f>Q145*H145</f>
        <v>0</v>
      </c>
      <c r="S145" s="125">
        <v>0</v>
      </c>
      <c r="T145" s="126">
        <f>S145*H145</f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154</v>
      </c>
      <c r="AS145" s="25"/>
      <c r="AT145" s="127" t="s">
        <v>133</v>
      </c>
      <c r="AU145" s="127" t="s">
        <v>70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>IF(N145="základní",J145,0)</f>
        <v>0</v>
      </c>
      <c r="BF145" s="128">
        <f>IF(N145="snížená",J145,0)</f>
        <v>0</v>
      </c>
      <c r="BG145" s="128">
        <f>IF(N145="zákl. přenesená",J145,0)</f>
        <v>0</v>
      </c>
      <c r="BH145" s="128">
        <f>IF(N145="sníž. přenesená",J145,0)</f>
        <v>0</v>
      </c>
      <c r="BI145" s="128">
        <f>IF(N145="nulová",J145,0)</f>
        <v>0</v>
      </c>
      <c r="BJ145" s="83" t="s">
        <v>68</v>
      </c>
      <c r="BK145" s="128">
        <f>ROUND(I145*H145,2)</f>
        <v>0</v>
      </c>
      <c r="BL145" s="83" t="s">
        <v>154</v>
      </c>
      <c r="BM145" s="127" t="s">
        <v>1268</v>
      </c>
      <c r="BN145" s="26"/>
    </row>
    <row r="146" spans="1:66" ht="25.95" customHeight="1">
      <c r="A146" s="27"/>
      <c r="B146" s="21"/>
      <c r="C146" s="39"/>
      <c r="D146" s="129" t="s">
        <v>1184</v>
      </c>
      <c r="E146" s="39"/>
      <c r="F146" s="173" t="s">
        <v>1269</v>
      </c>
      <c r="G146" s="39"/>
      <c r="H146" s="39"/>
      <c r="I146" s="39"/>
      <c r="J146" s="39"/>
      <c r="K146" s="64"/>
      <c r="L146" s="56"/>
      <c r="M146" s="57"/>
      <c r="N146" s="25"/>
      <c r="O146" s="25"/>
      <c r="P146" s="25"/>
      <c r="Q146" s="25"/>
      <c r="R146" s="25"/>
      <c r="S146" s="25"/>
      <c r="T146" s="58"/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25"/>
      <c r="AS146" s="25"/>
      <c r="AT146" s="83" t="s">
        <v>1184</v>
      </c>
      <c r="AU146" s="83" t="s">
        <v>70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6"/>
    </row>
    <row r="147" spans="1:66" ht="25.95" customHeight="1">
      <c r="A147" s="27"/>
      <c r="B147" s="21"/>
      <c r="C147" s="38"/>
      <c r="D147" s="131" t="s">
        <v>142</v>
      </c>
      <c r="E147" s="132"/>
      <c r="F147" s="133" t="s">
        <v>1270</v>
      </c>
      <c r="G147" s="38"/>
      <c r="H147" s="134">
        <v>110.29</v>
      </c>
      <c r="I147" s="38"/>
      <c r="J147" s="38"/>
      <c r="K147" s="59"/>
      <c r="L147" s="56"/>
      <c r="M147" s="57"/>
      <c r="N147" s="25"/>
      <c r="O147" s="25"/>
      <c r="P147" s="25"/>
      <c r="Q147" s="25"/>
      <c r="R147" s="25"/>
      <c r="S147" s="25"/>
      <c r="T147" s="58"/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25"/>
      <c r="AS147" s="25"/>
      <c r="AT147" s="83" t="s">
        <v>142</v>
      </c>
      <c r="AU147" s="83" t="s">
        <v>70</v>
      </c>
      <c r="AV147" s="52" t="s">
        <v>70</v>
      </c>
      <c r="AW147" s="52" t="s">
        <v>34</v>
      </c>
      <c r="AX147" s="52" t="s">
        <v>68</v>
      </c>
      <c r="AY147" s="83" t="s">
        <v>130</v>
      </c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6"/>
    </row>
    <row r="148" spans="1:66" ht="25.95" customHeight="1">
      <c r="A148" s="27"/>
      <c r="B148" s="56"/>
      <c r="C148" s="136" t="s">
        <v>224</v>
      </c>
      <c r="D148" s="136" t="s">
        <v>178</v>
      </c>
      <c r="E148" s="137" t="s">
        <v>1271</v>
      </c>
      <c r="F148" s="137" t="s">
        <v>1272</v>
      </c>
      <c r="G148" s="138" t="s">
        <v>1217</v>
      </c>
      <c r="H148" s="139">
        <v>16.07</v>
      </c>
      <c r="I148" s="140"/>
      <c r="J148" s="141">
        <f>ROUND(I148*H148,2)</f>
        <v>0</v>
      </c>
      <c r="K148" s="142" t="s">
        <v>1182</v>
      </c>
      <c r="L148" s="143"/>
      <c r="M148" s="144"/>
      <c r="N148" s="145" t="s">
        <v>44</v>
      </c>
      <c r="O148" s="25"/>
      <c r="P148" s="125">
        <f>O148*H148</f>
        <v>0</v>
      </c>
      <c r="Q148" s="125">
        <v>2.384</v>
      </c>
      <c r="R148" s="125">
        <f>Q148*H148</f>
        <v>38.31088</v>
      </c>
      <c r="S148" s="125">
        <v>0</v>
      </c>
      <c r="T148" s="126">
        <f>S148*H148</f>
        <v>0</v>
      </c>
      <c r="U148" s="5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27" t="s">
        <v>131</v>
      </c>
      <c r="AS148" s="25"/>
      <c r="AT148" s="127" t="s">
        <v>178</v>
      </c>
      <c r="AU148" s="127" t="s">
        <v>70</v>
      </c>
      <c r="AV148" s="25"/>
      <c r="AW148" s="25"/>
      <c r="AX148" s="25"/>
      <c r="AY148" s="83" t="s">
        <v>130</v>
      </c>
      <c r="AZ148" s="25"/>
      <c r="BA148" s="25"/>
      <c r="BB148" s="25"/>
      <c r="BC148" s="25"/>
      <c r="BD148" s="25"/>
      <c r="BE148" s="128">
        <f>IF(N148="základní",J148,0)</f>
        <v>0</v>
      </c>
      <c r="BF148" s="128">
        <f>IF(N148="snížená",J148,0)</f>
        <v>0</v>
      </c>
      <c r="BG148" s="128">
        <f>IF(N148="zákl. přenesená",J148,0)</f>
        <v>0</v>
      </c>
      <c r="BH148" s="128">
        <f>IF(N148="sníž. přenesená",J148,0)</f>
        <v>0</v>
      </c>
      <c r="BI148" s="128">
        <f>IF(N148="nulová",J148,0)</f>
        <v>0</v>
      </c>
      <c r="BJ148" s="83" t="s">
        <v>68</v>
      </c>
      <c r="BK148" s="128">
        <f>ROUND(I148*H148,2)</f>
        <v>0</v>
      </c>
      <c r="BL148" s="83" t="s">
        <v>154</v>
      </c>
      <c r="BM148" s="127" t="s">
        <v>1273</v>
      </c>
      <c r="BN148" s="26"/>
    </row>
    <row r="149" spans="1:66" ht="25.95" customHeight="1">
      <c r="A149" s="27"/>
      <c r="B149" s="21"/>
      <c r="C149" s="97"/>
      <c r="D149" s="147" t="s">
        <v>142</v>
      </c>
      <c r="E149" s="170"/>
      <c r="F149" s="152" t="s">
        <v>1274</v>
      </c>
      <c r="G149" s="97"/>
      <c r="H149" s="153">
        <v>16.07</v>
      </c>
      <c r="I149" s="97"/>
      <c r="J149" s="97"/>
      <c r="K149" s="149"/>
      <c r="L149" s="56"/>
      <c r="M149" s="57"/>
      <c r="N149" s="25"/>
      <c r="O149" s="25"/>
      <c r="P149" s="25"/>
      <c r="Q149" s="25"/>
      <c r="R149" s="25"/>
      <c r="S149" s="25"/>
      <c r="T149" s="58"/>
      <c r="U149" s="5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25"/>
      <c r="AS149" s="25"/>
      <c r="AT149" s="83" t="s">
        <v>142</v>
      </c>
      <c r="AU149" s="83" t="s">
        <v>70</v>
      </c>
      <c r="AV149" s="52" t="s">
        <v>70</v>
      </c>
      <c r="AW149" s="52" t="s">
        <v>34</v>
      </c>
      <c r="AX149" s="52" t="s">
        <v>68</v>
      </c>
      <c r="AY149" s="83" t="s">
        <v>130</v>
      </c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6"/>
    </row>
    <row r="150" spans="1:66" ht="25.95" customHeight="1">
      <c r="A150" s="27"/>
      <c r="B150" s="56"/>
      <c r="C150" s="116" t="s">
        <v>7</v>
      </c>
      <c r="D150" s="116" t="s">
        <v>133</v>
      </c>
      <c r="E150" s="117" t="s">
        <v>1275</v>
      </c>
      <c r="F150" s="117" t="s">
        <v>1276</v>
      </c>
      <c r="G150" s="118" t="s">
        <v>1217</v>
      </c>
      <c r="H150" s="119">
        <v>81.42</v>
      </c>
      <c r="I150" s="120"/>
      <c r="J150" s="121">
        <f>ROUND(I150*H150,2)</f>
        <v>0</v>
      </c>
      <c r="K150" s="122" t="s">
        <v>1182</v>
      </c>
      <c r="L150" s="56"/>
      <c r="M150" s="123"/>
      <c r="N150" s="124" t="s">
        <v>44</v>
      </c>
      <c r="O150" s="25"/>
      <c r="P150" s="125">
        <f>O150*H150</f>
        <v>0</v>
      </c>
      <c r="Q150" s="125">
        <v>0</v>
      </c>
      <c r="R150" s="125">
        <f>Q150*H150</f>
        <v>0</v>
      </c>
      <c r="S150" s="125">
        <v>0</v>
      </c>
      <c r="T150" s="126">
        <f>S150*H150</f>
        <v>0</v>
      </c>
      <c r="U150" s="5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7" t="s">
        <v>154</v>
      </c>
      <c r="AS150" s="25"/>
      <c r="AT150" s="127" t="s">
        <v>133</v>
      </c>
      <c r="AU150" s="127" t="s">
        <v>70</v>
      </c>
      <c r="AV150" s="25"/>
      <c r="AW150" s="25"/>
      <c r="AX150" s="25"/>
      <c r="AY150" s="83" t="s">
        <v>130</v>
      </c>
      <c r="AZ150" s="25"/>
      <c r="BA150" s="25"/>
      <c r="BB150" s="25"/>
      <c r="BC150" s="25"/>
      <c r="BD150" s="25"/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83" t="s">
        <v>68</v>
      </c>
      <c r="BK150" s="128">
        <f>ROUND(I150*H150,2)</f>
        <v>0</v>
      </c>
      <c r="BL150" s="83" t="s">
        <v>154</v>
      </c>
      <c r="BM150" s="127" t="s">
        <v>1277</v>
      </c>
      <c r="BN150" s="26"/>
    </row>
    <row r="151" spans="1:66" ht="25.95" customHeight="1">
      <c r="A151" s="27"/>
      <c r="B151" s="21"/>
      <c r="C151" s="39"/>
      <c r="D151" s="129" t="s">
        <v>1184</v>
      </c>
      <c r="E151" s="39"/>
      <c r="F151" s="173" t="s">
        <v>1278</v>
      </c>
      <c r="G151" s="39"/>
      <c r="H151" s="39"/>
      <c r="I151" s="39"/>
      <c r="J151" s="39"/>
      <c r="K151" s="64"/>
      <c r="L151" s="56"/>
      <c r="M151" s="57"/>
      <c r="N151" s="25"/>
      <c r="O151" s="25"/>
      <c r="P151" s="25"/>
      <c r="Q151" s="25"/>
      <c r="R151" s="25"/>
      <c r="S151" s="25"/>
      <c r="T151" s="58"/>
      <c r="U151" s="5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25"/>
      <c r="AS151" s="25"/>
      <c r="AT151" s="83" t="s">
        <v>1184</v>
      </c>
      <c r="AU151" s="83" t="s">
        <v>70</v>
      </c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6"/>
    </row>
    <row r="152" spans="1:66" ht="25.95" customHeight="1">
      <c r="A152" s="27"/>
      <c r="B152" s="21"/>
      <c r="C152" s="38"/>
      <c r="D152" s="131" t="s">
        <v>142</v>
      </c>
      <c r="E152" s="132"/>
      <c r="F152" s="133" t="s">
        <v>1279</v>
      </c>
      <c r="G152" s="38"/>
      <c r="H152" s="134">
        <v>81.42</v>
      </c>
      <c r="I152" s="38"/>
      <c r="J152" s="38"/>
      <c r="K152" s="59"/>
      <c r="L152" s="56"/>
      <c r="M152" s="57"/>
      <c r="N152" s="25"/>
      <c r="O152" s="25"/>
      <c r="P152" s="25"/>
      <c r="Q152" s="25"/>
      <c r="R152" s="25"/>
      <c r="S152" s="25"/>
      <c r="T152" s="58"/>
      <c r="U152" s="5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25"/>
      <c r="AS152" s="25"/>
      <c r="AT152" s="83" t="s">
        <v>142</v>
      </c>
      <c r="AU152" s="83" t="s">
        <v>70</v>
      </c>
      <c r="AV152" s="52" t="s">
        <v>70</v>
      </c>
      <c r="AW152" s="52" t="s">
        <v>34</v>
      </c>
      <c r="AX152" s="52" t="s">
        <v>68</v>
      </c>
      <c r="AY152" s="83" t="s">
        <v>130</v>
      </c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6"/>
    </row>
    <row r="153" spans="1:66" ht="25.95" customHeight="1">
      <c r="A153" s="27"/>
      <c r="B153" s="56"/>
      <c r="C153" s="136" t="s">
        <v>231</v>
      </c>
      <c r="D153" s="136" t="s">
        <v>178</v>
      </c>
      <c r="E153" s="137" t="s">
        <v>1280</v>
      </c>
      <c r="F153" s="137" t="s">
        <v>1281</v>
      </c>
      <c r="G153" s="138" t="s">
        <v>388</v>
      </c>
      <c r="H153" s="139">
        <v>146.556</v>
      </c>
      <c r="I153" s="140"/>
      <c r="J153" s="141">
        <f>ROUND(I153*H153,2)</f>
        <v>0</v>
      </c>
      <c r="K153" s="142" t="s">
        <v>1182</v>
      </c>
      <c r="L153" s="143"/>
      <c r="M153" s="144"/>
      <c r="N153" s="145" t="s">
        <v>44</v>
      </c>
      <c r="O153" s="25"/>
      <c r="P153" s="125">
        <f>O153*H153</f>
        <v>0</v>
      </c>
      <c r="Q153" s="125">
        <v>1</v>
      </c>
      <c r="R153" s="125">
        <f>Q153*H153</f>
        <v>146.556</v>
      </c>
      <c r="S153" s="125">
        <v>0</v>
      </c>
      <c r="T153" s="126">
        <f>S153*H153</f>
        <v>0</v>
      </c>
      <c r="U153" s="5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27" t="s">
        <v>131</v>
      </c>
      <c r="AS153" s="25"/>
      <c r="AT153" s="127" t="s">
        <v>178</v>
      </c>
      <c r="AU153" s="127" t="s">
        <v>70</v>
      </c>
      <c r="AV153" s="25"/>
      <c r="AW153" s="25"/>
      <c r="AX153" s="25"/>
      <c r="AY153" s="83" t="s">
        <v>130</v>
      </c>
      <c r="AZ153" s="25"/>
      <c r="BA153" s="25"/>
      <c r="BB153" s="25"/>
      <c r="BC153" s="25"/>
      <c r="BD153" s="25"/>
      <c r="BE153" s="128">
        <f>IF(N153="základní",J153,0)</f>
        <v>0</v>
      </c>
      <c r="BF153" s="128">
        <f>IF(N153="snížená",J153,0)</f>
        <v>0</v>
      </c>
      <c r="BG153" s="128">
        <f>IF(N153="zákl. přenesená",J153,0)</f>
        <v>0</v>
      </c>
      <c r="BH153" s="128">
        <f>IF(N153="sníž. přenesená",J153,0)</f>
        <v>0</v>
      </c>
      <c r="BI153" s="128">
        <f>IF(N153="nulová",J153,0)</f>
        <v>0</v>
      </c>
      <c r="BJ153" s="83" t="s">
        <v>68</v>
      </c>
      <c r="BK153" s="128">
        <f>ROUND(I153*H153,2)</f>
        <v>0</v>
      </c>
      <c r="BL153" s="83" t="s">
        <v>154</v>
      </c>
      <c r="BM153" s="127" t="s">
        <v>1282</v>
      </c>
      <c r="BN153" s="26"/>
    </row>
    <row r="154" spans="1:66" ht="25.95" customHeight="1">
      <c r="A154" s="27"/>
      <c r="B154" s="21"/>
      <c r="C154" s="97"/>
      <c r="D154" s="147" t="s">
        <v>142</v>
      </c>
      <c r="E154" s="170"/>
      <c r="F154" s="152" t="s">
        <v>1283</v>
      </c>
      <c r="G154" s="97"/>
      <c r="H154" s="153">
        <v>146.556</v>
      </c>
      <c r="I154" s="97"/>
      <c r="J154" s="97"/>
      <c r="K154" s="149"/>
      <c r="L154" s="56"/>
      <c r="M154" s="57"/>
      <c r="N154" s="25"/>
      <c r="O154" s="25"/>
      <c r="P154" s="25"/>
      <c r="Q154" s="25"/>
      <c r="R154" s="25"/>
      <c r="S154" s="25"/>
      <c r="T154" s="58"/>
      <c r="U154" s="5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25"/>
      <c r="AS154" s="25"/>
      <c r="AT154" s="83" t="s">
        <v>142</v>
      </c>
      <c r="AU154" s="83" t="s">
        <v>70</v>
      </c>
      <c r="AV154" s="52" t="s">
        <v>70</v>
      </c>
      <c r="AW154" s="52" t="s">
        <v>34</v>
      </c>
      <c r="AX154" s="52" t="s">
        <v>68</v>
      </c>
      <c r="AY154" s="83" t="s">
        <v>130</v>
      </c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6"/>
    </row>
    <row r="155" spans="1:66" ht="25.95" customHeight="1">
      <c r="A155" s="27"/>
      <c r="B155" s="56"/>
      <c r="C155" s="116" t="s">
        <v>237</v>
      </c>
      <c r="D155" s="116" t="s">
        <v>133</v>
      </c>
      <c r="E155" s="117" t="s">
        <v>1284</v>
      </c>
      <c r="F155" s="117" t="s">
        <v>1285</v>
      </c>
      <c r="G155" s="118" t="s">
        <v>496</v>
      </c>
      <c r="H155" s="119">
        <v>224.54</v>
      </c>
      <c r="I155" s="120"/>
      <c r="J155" s="121">
        <f>ROUND(I155*H155,2)</f>
        <v>0</v>
      </c>
      <c r="K155" s="122" t="s">
        <v>1182</v>
      </c>
      <c r="L155" s="56"/>
      <c r="M155" s="123"/>
      <c r="N155" s="124" t="s">
        <v>44</v>
      </c>
      <c r="O155" s="25"/>
      <c r="P155" s="125">
        <f>O155*H155</f>
        <v>0</v>
      </c>
      <c r="Q155" s="125">
        <v>0</v>
      </c>
      <c r="R155" s="125">
        <f>Q155*H155</f>
        <v>0</v>
      </c>
      <c r="S155" s="125">
        <v>0</v>
      </c>
      <c r="T155" s="126">
        <f>S155*H155</f>
        <v>0</v>
      </c>
      <c r="U155" s="5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27" t="s">
        <v>154</v>
      </c>
      <c r="AS155" s="25"/>
      <c r="AT155" s="127" t="s">
        <v>133</v>
      </c>
      <c r="AU155" s="127" t="s">
        <v>70</v>
      </c>
      <c r="AV155" s="25"/>
      <c r="AW155" s="25"/>
      <c r="AX155" s="25"/>
      <c r="AY155" s="83" t="s">
        <v>130</v>
      </c>
      <c r="AZ155" s="25"/>
      <c r="BA155" s="25"/>
      <c r="BB155" s="25"/>
      <c r="BC155" s="25"/>
      <c r="BD155" s="25"/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83" t="s">
        <v>68</v>
      </c>
      <c r="BK155" s="128">
        <f>ROUND(I155*H155,2)</f>
        <v>0</v>
      </c>
      <c r="BL155" s="83" t="s">
        <v>154</v>
      </c>
      <c r="BM155" s="127" t="s">
        <v>1286</v>
      </c>
      <c r="BN155" s="26"/>
    </row>
    <row r="156" spans="1:66" ht="25.95" customHeight="1">
      <c r="A156" s="27"/>
      <c r="B156" s="21"/>
      <c r="C156" s="97"/>
      <c r="D156" s="147" t="s">
        <v>1184</v>
      </c>
      <c r="E156" s="97"/>
      <c r="F156" s="174" t="s">
        <v>1287</v>
      </c>
      <c r="G156" s="97"/>
      <c r="H156" s="97"/>
      <c r="I156" s="97"/>
      <c r="J156" s="97"/>
      <c r="K156" s="149"/>
      <c r="L156" s="56"/>
      <c r="M156" s="57"/>
      <c r="N156" s="25"/>
      <c r="O156" s="25"/>
      <c r="P156" s="25"/>
      <c r="Q156" s="25"/>
      <c r="R156" s="25"/>
      <c r="S156" s="25"/>
      <c r="T156" s="58"/>
      <c r="U156" s="5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25"/>
      <c r="AS156" s="25"/>
      <c r="AT156" s="83" t="s">
        <v>1184</v>
      </c>
      <c r="AU156" s="83" t="s">
        <v>70</v>
      </c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6"/>
    </row>
    <row r="157" spans="1:66" ht="25.95" customHeight="1">
      <c r="A157" s="27"/>
      <c r="B157" s="56"/>
      <c r="C157" s="116" t="s">
        <v>241</v>
      </c>
      <c r="D157" s="116" t="s">
        <v>133</v>
      </c>
      <c r="E157" s="117" t="s">
        <v>1288</v>
      </c>
      <c r="F157" s="117" t="s">
        <v>1289</v>
      </c>
      <c r="G157" s="118" t="s">
        <v>496</v>
      </c>
      <c r="H157" s="119">
        <v>224.54</v>
      </c>
      <c r="I157" s="120"/>
      <c r="J157" s="121">
        <f>ROUND(I157*H157,2)</f>
        <v>0</v>
      </c>
      <c r="K157" s="122" t="s">
        <v>1182</v>
      </c>
      <c r="L157" s="56"/>
      <c r="M157" s="123"/>
      <c r="N157" s="124" t="s">
        <v>44</v>
      </c>
      <c r="O157" s="25"/>
      <c r="P157" s="125">
        <f>O157*H157</f>
        <v>0</v>
      </c>
      <c r="Q157" s="125">
        <v>0</v>
      </c>
      <c r="R157" s="125">
        <f>Q157*H157</f>
        <v>0</v>
      </c>
      <c r="S157" s="125">
        <v>0</v>
      </c>
      <c r="T157" s="126">
        <f>S157*H157</f>
        <v>0</v>
      </c>
      <c r="U157" s="5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27" t="s">
        <v>154</v>
      </c>
      <c r="AS157" s="25"/>
      <c r="AT157" s="127" t="s">
        <v>133</v>
      </c>
      <c r="AU157" s="127" t="s">
        <v>70</v>
      </c>
      <c r="AV157" s="25"/>
      <c r="AW157" s="25"/>
      <c r="AX157" s="25"/>
      <c r="AY157" s="83" t="s">
        <v>130</v>
      </c>
      <c r="AZ157" s="25"/>
      <c r="BA157" s="25"/>
      <c r="BB157" s="25"/>
      <c r="BC157" s="25"/>
      <c r="BD157" s="25"/>
      <c r="BE157" s="128">
        <f>IF(N157="základní",J157,0)</f>
        <v>0</v>
      </c>
      <c r="BF157" s="128">
        <f>IF(N157="snížená",J157,0)</f>
        <v>0</v>
      </c>
      <c r="BG157" s="128">
        <f>IF(N157="zákl. přenesená",J157,0)</f>
        <v>0</v>
      </c>
      <c r="BH157" s="128">
        <f>IF(N157="sníž. přenesená",J157,0)</f>
        <v>0</v>
      </c>
      <c r="BI157" s="128">
        <f>IF(N157="nulová",J157,0)</f>
        <v>0</v>
      </c>
      <c r="BJ157" s="83" t="s">
        <v>68</v>
      </c>
      <c r="BK157" s="128">
        <f>ROUND(I157*H157,2)</f>
        <v>0</v>
      </c>
      <c r="BL157" s="83" t="s">
        <v>154</v>
      </c>
      <c r="BM157" s="127" t="s">
        <v>1290</v>
      </c>
      <c r="BN157" s="26"/>
    </row>
    <row r="158" spans="1:66" ht="25.95" customHeight="1">
      <c r="A158" s="27"/>
      <c r="B158" s="21"/>
      <c r="C158" s="97"/>
      <c r="D158" s="147" t="s">
        <v>1184</v>
      </c>
      <c r="E158" s="97"/>
      <c r="F158" s="174" t="s">
        <v>1291</v>
      </c>
      <c r="G158" s="97"/>
      <c r="H158" s="97"/>
      <c r="I158" s="97"/>
      <c r="J158" s="97"/>
      <c r="K158" s="149"/>
      <c r="L158" s="56"/>
      <c r="M158" s="57"/>
      <c r="N158" s="25"/>
      <c r="O158" s="25"/>
      <c r="P158" s="25"/>
      <c r="Q158" s="25"/>
      <c r="R158" s="25"/>
      <c r="S158" s="25"/>
      <c r="T158" s="58"/>
      <c r="U158" s="5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25"/>
      <c r="AS158" s="25"/>
      <c r="AT158" s="83" t="s">
        <v>1184</v>
      </c>
      <c r="AU158" s="83" t="s">
        <v>70</v>
      </c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6"/>
    </row>
    <row r="159" spans="1:66" ht="25.95" customHeight="1">
      <c r="A159" s="27"/>
      <c r="B159" s="56"/>
      <c r="C159" s="136" t="s">
        <v>245</v>
      </c>
      <c r="D159" s="136" t="s">
        <v>178</v>
      </c>
      <c r="E159" s="137" t="s">
        <v>1292</v>
      </c>
      <c r="F159" s="137" t="s">
        <v>1293</v>
      </c>
      <c r="G159" s="138" t="s">
        <v>433</v>
      </c>
      <c r="H159" s="139">
        <v>8.982</v>
      </c>
      <c r="I159" s="140"/>
      <c r="J159" s="141">
        <f>ROUND(I159*H159,2)</f>
        <v>0</v>
      </c>
      <c r="K159" s="142" t="s">
        <v>1182</v>
      </c>
      <c r="L159" s="143"/>
      <c r="M159" s="144"/>
      <c r="N159" s="145" t="s">
        <v>44</v>
      </c>
      <c r="O159" s="25"/>
      <c r="P159" s="125">
        <f>O159*H159</f>
        <v>0</v>
      </c>
      <c r="Q159" s="125">
        <v>0.001</v>
      </c>
      <c r="R159" s="125">
        <f>Q159*H159</f>
        <v>0.008981999999999999</v>
      </c>
      <c r="S159" s="125">
        <v>0</v>
      </c>
      <c r="T159" s="126">
        <f>S159*H159</f>
        <v>0</v>
      </c>
      <c r="U159" s="5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27" t="s">
        <v>131</v>
      </c>
      <c r="AS159" s="25"/>
      <c r="AT159" s="127" t="s">
        <v>178</v>
      </c>
      <c r="AU159" s="127" t="s">
        <v>70</v>
      </c>
      <c r="AV159" s="25"/>
      <c r="AW159" s="25"/>
      <c r="AX159" s="25"/>
      <c r="AY159" s="83" t="s">
        <v>130</v>
      </c>
      <c r="AZ159" s="25"/>
      <c r="BA159" s="25"/>
      <c r="BB159" s="25"/>
      <c r="BC159" s="25"/>
      <c r="BD159" s="25"/>
      <c r="BE159" s="128">
        <f>IF(N159="základní",J159,0)</f>
        <v>0</v>
      </c>
      <c r="BF159" s="128">
        <f>IF(N159="snížená",J159,0)</f>
        <v>0</v>
      </c>
      <c r="BG159" s="128">
        <f>IF(N159="zákl. přenesená",J159,0)</f>
        <v>0</v>
      </c>
      <c r="BH159" s="128">
        <f>IF(N159="sníž. přenesená",J159,0)</f>
        <v>0</v>
      </c>
      <c r="BI159" s="128">
        <f>IF(N159="nulová",J159,0)</f>
        <v>0</v>
      </c>
      <c r="BJ159" s="83" t="s">
        <v>68</v>
      </c>
      <c r="BK159" s="128">
        <f>ROUND(I159*H159,2)</f>
        <v>0</v>
      </c>
      <c r="BL159" s="83" t="s">
        <v>154</v>
      </c>
      <c r="BM159" s="127" t="s">
        <v>1294</v>
      </c>
      <c r="BN159" s="26"/>
    </row>
    <row r="160" spans="1:66" ht="25.95" customHeight="1">
      <c r="A160" s="27"/>
      <c r="B160" s="21"/>
      <c r="C160" s="97"/>
      <c r="D160" s="147" t="s">
        <v>142</v>
      </c>
      <c r="E160" s="170"/>
      <c r="F160" s="152" t="s">
        <v>1295</v>
      </c>
      <c r="G160" s="97"/>
      <c r="H160" s="153">
        <v>8.982</v>
      </c>
      <c r="I160" s="97"/>
      <c r="J160" s="97"/>
      <c r="K160" s="149"/>
      <c r="L160" s="56"/>
      <c r="M160" s="57"/>
      <c r="N160" s="25"/>
      <c r="O160" s="25"/>
      <c r="P160" s="25"/>
      <c r="Q160" s="25"/>
      <c r="R160" s="25"/>
      <c r="S160" s="25"/>
      <c r="T160" s="58"/>
      <c r="U160" s="5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25"/>
      <c r="AS160" s="25"/>
      <c r="AT160" s="83" t="s">
        <v>142</v>
      </c>
      <c r="AU160" s="83" t="s">
        <v>70</v>
      </c>
      <c r="AV160" s="52" t="s">
        <v>70</v>
      </c>
      <c r="AW160" s="52" t="s">
        <v>34</v>
      </c>
      <c r="AX160" s="52" t="s">
        <v>68</v>
      </c>
      <c r="AY160" s="83" t="s">
        <v>130</v>
      </c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6"/>
    </row>
    <row r="161" spans="1:66" ht="25.95" customHeight="1">
      <c r="A161" s="27"/>
      <c r="B161" s="56"/>
      <c r="C161" s="116" t="s">
        <v>251</v>
      </c>
      <c r="D161" s="116" t="s">
        <v>133</v>
      </c>
      <c r="E161" s="117" t="s">
        <v>1296</v>
      </c>
      <c r="F161" s="117" t="s">
        <v>1297</v>
      </c>
      <c r="G161" s="118" t="s">
        <v>136</v>
      </c>
      <c r="H161" s="119">
        <v>6</v>
      </c>
      <c r="I161" s="120"/>
      <c r="J161" s="121">
        <f>ROUND(I161*H161,2)</f>
        <v>0</v>
      </c>
      <c r="K161" s="122" t="s">
        <v>1182</v>
      </c>
      <c r="L161" s="56"/>
      <c r="M161" s="123"/>
      <c r="N161" s="124" t="s">
        <v>44</v>
      </c>
      <c r="O161" s="25"/>
      <c r="P161" s="125">
        <f>O161*H161</f>
        <v>0</v>
      </c>
      <c r="Q161" s="125">
        <v>0</v>
      </c>
      <c r="R161" s="125">
        <f>Q161*H161</f>
        <v>0</v>
      </c>
      <c r="S161" s="125">
        <v>0</v>
      </c>
      <c r="T161" s="126">
        <f>S161*H161</f>
        <v>0</v>
      </c>
      <c r="U161" s="5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27" t="s">
        <v>154</v>
      </c>
      <c r="AS161" s="25"/>
      <c r="AT161" s="127" t="s">
        <v>133</v>
      </c>
      <c r="AU161" s="127" t="s">
        <v>70</v>
      </c>
      <c r="AV161" s="25"/>
      <c r="AW161" s="25"/>
      <c r="AX161" s="25"/>
      <c r="AY161" s="83" t="s">
        <v>130</v>
      </c>
      <c r="AZ161" s="25"/>
      <c r="BA161" s="25"/>
      <c r="BB161" s="25"/>
      <c r="BC161" s="25"/>
      <c r="BD161" s="25"/>
      <c r="BE161" s="128">
        <f>IF(N161="základní",J161,0)</f>
        <v>0</v>
      </c>
      <c r="BF161" s="128">
        <f>IF(N161="snížená",J161,0)</f>
        <v>0</v>
      </c>
      <c r="BG161" s="128">
        <f>IF(N161="zákl. přenesená",J161,0)</f>
        <v>0</v>
      </c>
      <c r="BH161" s="128">
        <f>IF(N161="sníž. přenesená",J161,0)</f>
        <v>0</v>
      </c>
      <c r="BI161" s="128">
        <f>IF(N161="nulová",J161,0)</f>
        <v>0</v>
      </c>
      <c r="BJ161" s="83" t="s">
        <v>68</v>
      </c>
      <c r="BK161" s="128">
        <f>ROUND(I161*H161,2)</f>
        <v>0</v>
      </c>
      <c r="BL161" s="83" t="s">
        <v>154</v>
      </c>
      <c r="BM161" s="127" t="s">
        <v>1298</v>
      </c>
      <c r="BN161" s="26"/>
    </row>
    <row r="162" spans="1:66" ht="25.95" customHeight="1">
      <c r="A162" s="27"/>
      <c r="B162" s="21"/>
      <c r="C162" s="39"/>
      <c r="D162" s="129" t="s">
        <v>1184</v>
      </c>
      <c r="E162" s="39"/>
      <c r="F162" s="173" t="s">
        <v>1299</v>
      </c>
      <c r="G162" s="39"/>
      <c r="H162" s="39"/>
      <c r="I162" s="39"/>
      <c r="J162" s="39"/>
      <c r="K162" s="64"/>
      <c r="L162" s="56"/>
      <c r="M162" s="57"/>
      <c r="N162" s="25"/>
      <c r="O162" s="25"/>
      <c r="P162" s="25"/>
      <c r="Q162" s="25"/>
      <c r="R162" s="25"/>
      <c r="S162" s="25"/>
      <c r="T162" s="58"/>
      <c r="U162" s="5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25"/>
      <c r="AS162" s="25"/>
      <c r="AT162" s="83" t="s">
        <v>1184</v>
      </c>
      <c r="AU162" s="83" t="s">
        <v>70</v>
      </c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6"/>
    </row>
    <row r="163" spans="1:66" ht="25.95" customHeight="1">
      <c r="A163" s="27"/>
      <c r="B163" s="21"/>
      <c r="C163" s="38"/>
      <c r="D163" s="131" t="s">
        <v>142</v>
      </c>
      <c r="E163" s="132"/>
      <c r="F163" s="133" t="s">
        <v>1300</v>
      </c>
      <c r="G163" s="38"/>
      <c r="H163" s="134">
        <v>6</v>
      </c>
      <c r="I163" s="38"/>
      <c r="J163" s="38"/>
      <c r="K163" s="59"/>
      <c r="L163" s="56"/>
      <c r="M163" s="57"/>
      <c r="N163" s="25"/>
      <c r="O163" s="25"/>
      <c r="P163" s="25"/>
      <c r="Q163" s="25"/>
      <c r="R163" s="25"/>
      <c r="S163" s="25"/>
      <c r="T163" s="58"/>
      <c r="U163" s="5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25"/>
      <c r="AS163" s="25"/>
      <c r="AT163" s="83" t="s">
        <v>142</v>
      </c>
      <c r="AU163" s="83" t="s">
        <v>70</v>
      </c>
      <c r="AV163" s="52" t="s">
        <v>70</v>
      </c>
      <c r="AW163" s="52" t="s">
        <v>34</v>
      </c>
      <c r="AX163" s="52" t="s">
        <v>68</v>
      </c>
      <c r="AY163" s="83" t="s">
        <v>130</v>
      </c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6"/>
    </row>
    <row r="164" spans="1:66" ht="25.95" customHeight="1">
      <c r="A164" s="27"/>
      <c r="B164" s="56"/>
      <c r="C164" s="116" t="s">
        <v>255</v>
      </c>
      <c r="D164" s="116" t="s">
        <v>133</v>
      </c>
      <c r="E164" s="117" t="s">
        <v>1301</v>
      </c>
      <c r="F164" s="117" t="s">
        <v>1302</v>
      </c>
      <c r="G164" s="118" t="s">
        <v>136</v>
      </c>
      <c r="H164" s="119">
        <v>5</v>
      </c>
      <c r="I164" s="120"/>
      <c r="J164" s="121">
        <f>ROUND(I164*H164,2)</f>
        <v>0</v>
      </c>
      <c r="K164" s="122" t="s">
        <v>1182</v>
      </c>
      <c r="L164" s="56"/>
      <c r="M164" s="123"/>
      <c r="N164" s="124" t="s">
        <v>44</v>
      </c>
      <c r="O164" s="25"/>
      <c r="P164" s="125">
        <f>O164*H164</f>
        <v>0</v>
      </c>
      <c r="Q164" s="125">
        <v>0.01281</v>
      </c>
      <c r="R164" s="125">
        <f>Q164*H164</f>
        <v>0.06405</v>
      </c>
      <c r="S164" s="125">
        <v>0</v>
      </c>
      <c r="T164" s="126">
        <f>S164*H164</f>
        <v>0</v>
      </c>
      <c r="U164" s="5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7" t="s">
        <v>154</v>
      </c>
      <c r="AS164" s="25"/>
      <c r="AT164" s="127" t="s">
        <v>133</v>
      </c>
      <c r="AU164" s="127" t="s">
        <v>70</v>
      </c>
      <c r="AV164" s="25"/>
      <c r="AW164" s="25"/>
      <c r="AX164" s="25"/>
      <c r="AY164" s="83" t="s">
        <v>130</v>
      </c>
      <c r="AZ164" s="25"/>
      <c r="BA164" s="25"/>
      <c r="BB164" s="25"/>
      <c r="BC164" s="25"/>
      <c r="BD164" s="25"/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83" t="s">
        <v>68</v>
      </c>
      <c r="BK164" s="128">
        <f>ROUND(I164*H164,2)</f>
        <v>0</v>
      </c>
      <c r="BL164" s="83" t="s">
        <v>154</v>
      </c>
      <c r="BM164" s="127" t="s">
        <v>1303</v>
      </c>
      <c r="BN164" s="26"/>
    </row>
    <row r="165" spans="1:66" ht="25.95" customHeight="1">
      <c r="A165" s="27"/>
      <c r="B165" s="21"/>
      <c r="C165" s="39"/>
      <c r="D165" s="129" t="s">
        <v>1184</v>
      </c>
      <c r="E165" s="39"/>
      <c r="F165" s="173" t="s">
        <v>1304</v>
      </c>
      <c r="G165" s="39"/>
      <c r="H165" s="39"/>
      <c r="I165" s="39"/>
      <c r="J165" s="39"/>
      <c r="K165" s="64"/>
      <c r="L165" s="56"/>
      <c r="M165" s="57"/>
      <c r="N165" s="25"/>
      <c r="O165" s="25"/>
      <c r="P165" s="25"/>
      <c r="Q165" s="25"/>
      <c r="R165" s="25"/>
      <c r="S165" s="25"/>
      <c r="T165" s="58"/>
      <c r="U165" s="5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25"/>
      <c r="AS165" s="25"/>
      <c r="AT165" s="83" t="s">
        <v>1184</v>
      </c>
      <c r="AU165" s="83" t="s">
        <v>70</v>
      </c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6"/>
    </row>
    <row r="166" spans="1:66" ht="25.95" customHeight="1">
      <c r="A166" s="27"/>
      <c r="B166" s="21"/>
      <c r="C166" s="25"/>
      <c r="D166" s="157" t="s">
        <v>142</v>
      </c>
      <c r="E166" s="158"/>
      <c r="F166" s="159" t="s">
        <v>1305</v>
      </c>
      <c r="G166" s="25"/>
      <c r="H166" s="160">
        <v>5</v>
      </c>
      <c r="I166" s="25"/>
      <c r="J166" s="25"/>
      <c r="K166" s="31"/>
      <c r="L166" s="56"/>
      <c r="M166" s="57"/>
      <c r="N166" s="25"/>
      <c r="O166" s="25"/>
      <c r="P166" s="25"/>
      <c r="Q166" s="25"/>
      <c r="R166" s="25"/>
      <c r="S166" s="25"/>
      <c r="T166" s="58"/>
      <c r="U166" s="5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25"/>
      <c r="AS166" s="25"/>
      <c r="AT166" s="83" t="s">
        <v>142</v>
      </c>
      <c r="AU166" s="83" t="s">
        <v>70</v>
      </c>
      <c r="AV166" s="52" t="s">
        <v>70</v>
      </c>
      <c r="AW166" s="52" t="s">
        <v>34</v>
      </c>
      <c r="AX166" s="52" t="s">
        <v>68</v>
      </c>
      <c r="AY166" s="83" t="s">
        <v>130</v>
      </c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6"/>
    </row>
    <row r="167" spans="1:66" ht="25.95" customHeight="1">
      <c r="A167" s="27"/>
      <c r="B167" s="21"/>
      <c r="C167" s="38"/>
      <c r="D167" s="113" t="s">
        <v>59</v>
      </c>
      <c r="E167" s="114" t="s">
        <v>149</v>
      </c>
      <c r="F167" s="114" t="s">
        <v>1306</v>
      </c>
      <c r="G167" s="38"/>
      <c r="H167" s="38"/>
      <c r="I167" s="38"/>
      <c r="J167" s="115">
        <f>BK167</f>
        <v>0</v>
      </c>
      <c r="K167" s="59"/>
      <c r="L167" s="56"/>
      <c r="M167" s="57"/>
      <c r="N167" s="25"/>
      <c r="O167" s="25"/>
      <c r="P167" s="109">
        <f>SUM(P168:P178)</f>
        <v>0</v>
      </c>
      <c r="Q167" s="25"/>
      <c r="R167" s="109">
        <f>SUM(R168:R178)</f>
        <v>1.8546575</v>
      </c>
      <c r="S167" s="25"/>
      <c r="T167" s="110">
        <f>SUM(T168:T178)</f>
        <v>0</v>
      </c>
      <c r="U167" s="5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83" t="s">
        <v>68</v>
      </c>
      <c r="AS167" s="25"/>
      <c r="AT167" s="111" t="s">
        <v>59</v>
      </c>
      <c r="AU167" s="111" t="s">
        <v>68</v>
      </c>
      <c r="AV167" s="25"/>
      <c r="AW167" s="25"/>
      <c r="AX167" s="25"/>
      <c r="AY167" s="83" t="s">
        <v>130</v>
      </c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112">
        <f>SUM(BK168:BK178)</f>
        <v>0</v>
      </c>
      <c r="BL167" s="25"/>
      <c r="BM167" s="25"/>
      <c r="BN167" s="26"/>
    </row>
    <row r="168" spans="1:66" ht="25.95" customHeight="1">
      <c r="A168" s="27"/>
      <c r="B168" s="56"/>
      <c r="C168" s="116" t="s">
        <v>261</v>
      </c>
      <c r="D168" s="116" t="s">
        <v>133</v>
      </c>
      <c r="E168" s="117" t="s">
        <v>1307</v>
      </c>
      <c r="F168" s="117" t="s">
        <v>1308</v>
      </c>
      <c r="G168" s="118" t="s">
        <v>1217</v>
      </c>
      <c r="H168" s="119">
        <v>0.886</v>
      </c>
      <c r="I168" s="120"/>
      <c r="J168" s="121">
        <f>ROUND(I168*H168,2)</f>
        <v>0</v>
      </c>
      <c r="K168" s="122" t="s">
        <v>1182</v>
      </c>
      <c r="L168" s="56"/>
      <c r="M168" s="123"/>
      <c r="N168" s="124" t="s">
        <v>44</v>
      </c>
      <c r="O168" s="25"/>
      <c r="P168" s="125">
        <f>O168*H168</f>
        <v>0</v>
      </c>
      <c r="Q168" s="125">
        <v>1.8775</v>
      </c>
      <c r="R168" s="125">
        <f>Q168*H168</f>
        <v>1.663465</v>
      </c>
      <c r="S168" s="125">
        <v>0</v>
      </c>
      <c r="T168" s="126">
        <f>S168*H168</f>
        <v>0</v>
      </c>
      <c r="U168" s="5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7" t="s">
        <v>154</v>
      </c>
      <c r="AS168" s="25"/>
      <c r="AT168" s="127" t="s">
        <v>133</v>
      </c>
      <c r="AU168" s="127" t="s">
        <v>70</v>
      </c>
      <c r="AV168" s="25"/>
      <c r="AW168" s="25"/>
      <c r="AX168" s="25"/>
      <c r="AY168" s="83" t="s">
        <v>130</v>
      </c>
      <c r="AZ168" s="25"/>
      <c r="BA168" s="25"/>
      <c r="BB168" s="25"/>
      <c r="BC168" s="25"/>
      <c r="BD168" s="25"/>
      <c r="BE168" s="128">
        <f>IF(N168="základní",J168,0)</f>
        <v>0</v>
      </c>
      <c r="BF168" s="128">
        <f>IF(N168="snížená",J168,0)</f>
        <v>0</v>
      </c>
      <c r="BG168" s="128">
        <f>IF(N168="zákl. přenesená",J168,0)</f>
        <v>0</v>
      </c>
      <c r="BH168" s="128">
        <f>IF(N168="sníž. přenesená",J168,0)</f>
        <v>0</v>
      </c>
      <c r="BI168" s="128">
        <f>IF(N168="nulová",J168,0)</f>
        <v>0</v>
      </c>
      <c r="BJ168" s="83" t="s">
        <v>68</v>
      </c>
      <c r="BK168" s="128">
        <f>ROUND(I168*H168,2)</f>
        <v>0</v>
      </c>
      <c r="BL168" s="83" t="s">
        <v>154</v>
      </c>
      <c r="BM168" s="127" t="s">
        <v>1309</v>
      </c>
      <c r="BN168" s="26"/>
    </row>
    <row r="169" spans="1:66" ht="25.95" customHeight="1">
      <c r="A169" s="27"/>
      <c r="B169" s="21"/>
      <c r="C169" s="39"/>
      <c r="D169" s="129" t="s">
        <v>1184</v>
      </c>
      <c r="E169" s="39"/>
      <c r="F169" s="173" t="s">
        <v>1310</v>
      </c>
      <c r="G169" s="39"/>
      <c r="H169" s="39"/>
      <c r="I169" s="39"/>
      <c r="J169" s="39"/>
      <c r="K169" s="64"/>
      <c r="L169" s="56"/>
      <c r="M169" s="57"/>
      <c r="N169" s="25"/>
      <c r="O169" s="25"/>
      <c r="P169" s="25"/>
      <c r="Q169" s="25"/>
      <c r="R169" s="25"/>
      <c r="S169" s="25"/>
      <c r="T169" s="58"/>
      <c r="U169" s="5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25"/>
      <c r="AS169" s="25"/>
      <c r="AT169" s="83" t="s">
        <v>1184</v>
      </c>
      <c r="AU169" s="83" t="s">
        <v>70</v>
      </c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6"/>
    </row>
    <row r="170" spans="1:66" ht="25.95" customHeight="1">
      <c r="A170" s="27"/>
      <c r="B170" s="21"/>
      <c r="C170" s="25"/>
      <c r="D170" s="157" t="s">
        <v>142</v>
      </c>
      <c r="E170" s="158"/>
      <c r="F170" s="159" t="s">
        <v>1311</v>
      </c>
      <c r="G170" s="25"/>
      <c r="H170" s="160">
        <v>0.421</v>
      </c>
      <c r="I170" s="25"/>
      <c r="J170" s="25"/>
      <c r="K170" s="31"/>
      <c r="L170" s="56"/>
      <c r="M170" s="57"/>
      <c r="N170" s="25"/>
      <c r="O170" s="25"/>
      <c r="P170" s="25"/>
      <c r="Q170" s="25"/>
      <c r="R170" s="25"/>
      <c r="S170" s="25"/>
      <c r="T170" s="58"/>
      <c r="U170" s="5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25"/>
      <c r="AS170" s="25"/>
      <c r="AT170" s="83" t="s">
        <v>142</v>
      </c>
      <c r="AU170" s="83" t="s">
        <v>70</v>
      </c>
      <c r="AV170" s="52" t="s">
        <v>70</v>
      </c>
      <c r="AW170" s="52" t="s">
        <v>34</v>
      </c>
      <c r="AX170" s="52" t="s">
        <v>60</v>
      </c>
      <c r="AY170" s="83" t="s">
        <v>130</v>
      </c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6"/>
    </row>
    <row r="171" spans="1:66" ht="25.95" customHeight="1">
      <c r="A171" s="27"/>
      <c r="B171" s="21"/>
      <c r="C171" s="25"/>
      <c r="D171" s="157" t="s">
        <v>142</v>
      </c>
      <c r="E171" s="158"/>
      <c r="F171" s="159" t="s">
        <v>1312</v>
      </c>
      <c r="G171" s="25"/>
      <c r="H171" s="160">
        <v>0.195</v>
      </c>
      <c r="I171" s="25"/>
      <c r="J171" s="25"/>
      <c r="K171" s="31"/>
      <c r="L171" s="56"/>
      <c r="M171" s="57"/>
      <c r="N171" s="25"/>
      <c r="O171" s="25"/>
      <c r="P171" s="25"/>
      <c r="Q171" s="25"/>
      <c r="R171" s="25"/>
      <c r="S171" s="25"/>
      <c r="T171" s="58"/>
      <c r="U171" s="5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25"/>
      <c r="AS171" s="25"/>
      <c r="AT171" s="83" t="s">
        <v>142</v>
      </c>
      <c r="AU171" s="83" t="s">
        <v>70</v>
      </c>
      <c r="AV171" s="52" t="s">
        <v>70</v>
      </c>
      <c r="AW171" s="52" t="s">
        <v>34</v>
      </c>
      <c r="AX171" s="52" t="s">
        <v>60</v>
      </c>
      <c r="AY171" s="83" t="s">
        <v>130</v>
      </c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6"/>
    </row>
    <row r="172" spans="1:66" ht="25.95" customHeight="1">
      <c r="A172" s="27"/>
      <c r="B172" s="21"/>
      <c r="C172" s="25"/>
      <c r="D172" s="157" t="s">
        <v>142</v>
      </c>
      <c r="E172" s="158"/>
      <c r="F172" s="159" t="s">
        <v>1313</v>
      </c>
      <c r="G172" s="25"/>
      <c r="H172" s="160">
        <v>0.27</v>
      </c>
      <c r="I172" s="25"/>
      <c r="J172" s="25"/>
      <c r="K172" s="31"/>
      <c r="L172" s="56"/>
      <c r="M172" s="57"/>
      <c r="N172" s="25"/>
      <c r="O172" s="25"/>
      <c r="P172" s="25"/>
      <c r="Q172" s="25"/>
      <c r="R172" s="25"/>
      <c r="S172" s="25"/>
      <c r="T172" s="58"/>
      <c r="U172" s="5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25"/>
      <c r="AS172" s="25"/>
      <c r="AT172" s="83" t="s">
        <v>142</v>
      </c>
      <c r="AU172" s="83" t="s">
        <v>70</v>
      </c>
      <c r="AV172" s="52" t="s">
        <v>70</v>
      </c>
      <c r="AW172" s="52" t="s">
        <v>34</v>
      </c>
      <c r="AX172" s="52" t="s">
        <v>60</v>
      </c>
      <c r="AY172" s="83" t="s">
        <v>130</v>
      </c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6"/>
    </row>
    <row r="173" spans="1:66" ht="25.95" customHeight="1">
      <c r="A173" s="27"/>
      <c r="B173" s="21"/>
      <c r="C173" s="38"/>
      <c r="D173" s="131" t="s">
        <v>142</v>
      </c>
      <c r="E173" s="132"/>
      <c r="F173" s="133" t="s">
        <v>956</v>
      </c>
      <c r="G173" s="38"/>
      <c r="H173" s="134">
        <v>0.886</v>
      </c>
      <c r="I173" s="38"/>
      <c r="J173" s="38"/>
      <c r="K173" s="59"/>
      <c r="L173" s="56"/>
      <c r="M173" s="57"/>
      <c r="N173" s="25"/>
      <c r="O173" s="25"/>
      <c r="P173" s="25"/>
      <c r="Q173" s="25"/>
      <c r="R173" s="25"/>
      <c r="S173" s="25"/>
      <c r="T173" s="58"/>
      <c r="U173" s="5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25"/>
      <c r="AS173" s="25"/>
      <c r="AT173" s="83" t="s">
        <v>142</v>
      </c>
      <c r="AU173" s="83" t="s">
        <v>70</v>
      </c>
      <c r="AV173" s="52" t="s">
        <v>154</v>
      </c>
      <c r="AW173" s="52" t="s">
        <v>34</v>
      </c>
      <c r="AX173" s="52" t="s">
        <v>68</v>
      </c>
      <c r="AY173" s="83" t="s">
        <v>130</v>
      </c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6"/>
    </row>
    <row r="174" spans="1:66" ht="25.95" customHeight="1">
      <c r="A174" s="27"/>
      <c r="B174" s="56"/>
      <c r="C174" s="116" t="s">
        <v>265</v>
      </c>
      <c r="D174" s="116" t="s">
        <v>133</v>
      </c>
      <c r="E174" s="117" t="s">
        <v>1314</v>
      </c>
      <c r="F174" s="117" t="s">
        <v>1315</v>
      </c>
      <c r="G174" s="118" t="s">
        <v>496</v>
      </c>
      <c r="H174" s="119">
        <v>1.55</v>
      </c>
      <c r="I174" s="120"/>
      <c r="J174" s="121">
        <f>ROUND(I174*H174,2)</f>
        <v>0</v>
      </c>
      <c r="K174" s="122" t="s">
        <v>1182</v>
      </c>
      <c r="L174" s="56"/>
      <c r="M174" s="123"/>
      <c r="N174" s="124" t="s">
        <v>44</v>
      </c>
      <c r="O174" s="25"/>
      <c r="P174" s="125">
        <f>O174*H174</f>
        <v>0</v>
      </c>
      <c r="Q174" s="125">
        <v>0.12335</v>
      </c>
      <c r="R174" s="125">
        <f>Q174*H174</f>
        <v>0.19119250000000002</v>
      </c>
      <c r="S174" s="125">
        <v>0</v>
      </c>
      <c r="T174" s="126">
        <f>S174*H174</f>
        <v>0</v>
      </c>
      <c r="U174" s="57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27" t="s">
        <v>154</v>
      </c>
      <c r="AS174" s="25"/>
      <c r="AT174" s="127" t="s">
        <v>133</v>
      </c>
      <c r="AU174" s="127" t="s">
        <v>70</v>
      </c>
      <c r="AV174" s="25"/>
      <c r="AW174" s="25"/>
      <c r="AX174" s="25"/>
      <c r="AY174" s="83" t="s">
        <v>130</v>
      </c>
      <c r="AZ174" s="25"/>
      <c r="BA174" s="25"/>
      <c r="BB174" s="25"/>
      <c r="BC174" s="25"/>
      <c r="BD174" s="25"/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83" t="s">
        <v>68</v>
      </c>
      <c r="BK174" s="128">
        <f>ROUND(I174*H174,2)</f>
        <v>0</v>
      </c>
      <c r="BL174" s="83" t="s">
        <v>154</v>
      </c>
      <c r="BM174" s="127" t="s">
        <v>1316</v>
      </c>
      <c r="BN174" s="26"/>
    </row>
    <row r="175" spans="1:66" ht="25.95" customHeight="1">
      <c r="A175" s="27"/>
      <c r="B175" s="21"/>
      <c r="C175" s="39"/>
      <c r="D175" s="129" t="s">
        <v>1184</v>
      </c>
      <c r="E175" s="39"/>
      <c r="F175" s="173" t="s">
        <v>1317</v>
      </c>
      <c r="G175" s="39"/>
      <c r="H175" s="39"/>
      <c r="I175" s="39"/>
      <c r="J175" s="39"/>
      <c r="K175" s="64"/>
      <c r="L175" s="56"/>
      <c r="M175" s="57"/>
      <c r="N175" s="25"/>
      <c r="O175" s="25"/>
      <c r="P175" s="25"/>
      <c r="Q175" s="25"/>
      <c r="R175" s="25"/>
      <c r="S175" s="25"/>
      <c r="T175" s="58"/>
      <c r="U175" s="57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25"/>
      <c r="AS175" s="25"/>
      <c r="AT175" s="83" t="s">
        <v>1184</v>
      </c>
      <c r="AU175" s="83" t="s">
        <v>70</v>
      </c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6"/>
    </row>
    <row r="176" spans="1:66" ht="25.95" customHeight="1">
      <c r="A176" s="27"/>
      <c r="B176" s="21"/>
      <c r="C176" s="25"/>
      <c r="D176" s="157" t="s">
        <v>142</v>
      </c>
      <c r="E176" s="158"/>
      <c r="F176" s="159" t="s">
        <v>1318</v>
      </c>
      <c r="G176" s="25"/>
      <c r="H176" s="160">
        <v>0.65</v>
      </c>
      <c r="I176" s="25"/>
      <c r="J176" s="25"/>
      <c r="K176" s="31"/>
      <c r="L176" s="56"/>
      <c r="M176" s="57"/>
      <c r="N176" s="25"/>
      <c r="O176" s="25"/>
      <c r="P176" s="25"/>
      <c r="Q176" s="25"/>
      <c r="R176" s="25"/>
      <c r="S176" s="25"/>
      <c r="T176" s="58"/>
      <c r="U176" s="57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25"/>
      <c r="AS176" s="25"/>
      <c r="AT176" s="83" t="s">
        <v>142</v>
      </c>
      <c r="AU176" s="83" t="s">
        <v>70</v>
      </c>
      <c r="AV176" s="52" t="s">
        <v>70</v>
      </c>
      <c r="AW176" s="52" t="s">
        <v>34</v>
      </c>
      <c r="AX176" s="52" t="s">
        <v>60</v>
      </c>
      <c r="AY176" s="83" t="s">
        <v>130</v>
      </c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6"/>
    </row>
    <row r="177" spans="1:66" ht="25.95" customHeight="1">
      <c r="A177" s="27"/>
      <c r="B177" s="21"/>
      <c r="C177" s="25"/>
      <c r="D177" s="157" t="s">
        <v>142</v>
      </c>
      <c r="E177" s="158"/>
      <c r="F177" s="159" t="s">
        <v>1319</v>
      </c>
      <c r="G177" s="25"/>
      <c r="H177" s="160">
        <v>0.9</v>
      </c>
      <c r="I177" s="25"/>
      <c r="J177" s="25"/>
      <c r="K177" s="31"/>
      <c r="L177" s="56"/>
      <c r="M177" s="57"/>
      <c r="N177" s="25"/>
      <c r="O177" s="25"/>
      <c r="P177" s="25"/>
      <c r="Q177" s="25"/>
      <c r="R177" s="25"/>
      <c r="S177" s="25"/>
      <c r="T177" s="58"/>
      <c r="U177" s="57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25"/>
      <c r="AS177" s="25"/>
      <c r="AT177" s="83" t="s">
        <v>142</v>
      </c>
      <c r="AU177" s="83" t="s">
        <v>70</v>
      </c>
      <c r="AV177" s="52" t="s">
        <v>70</v>
      </c>
      <c r="AW177" s="52" t="s">
        <v>34</v>
      </c>
      <c r="AX177" s="52" t="s">
        <v>60</v>
      </c>
      <c r="AY177" s="83" t="s">
        <v>130</v>
      </c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6"/>
    </row>
    <row r="178" spans="1:66" ht="25.95" customHeight="1">
      <c r="A178" s="27"/>
      <c r="B178" s="21"/>
      <c r="C178" s="25"/>
      <c r="D178" s="157" t="s">
        <v>142</v>
      </c>
      <c r="E178" s="158"/>
      <c r="F178" s="159" t="s">
        <v>956</v>
      </c>
      <c r="G178" s="25"/>
      <c r="H178" s="160">
        <v>1.55</v>
      </c>
      <c r="I178" s="25"/>
      <c r="J178" s="25"/>
      <c r="K178" s="31"/>
      <c r="L178" s="56"/>
      <c r="M178" s="57"/>
      <c r="N178" s="25"/>
      <c r="O178" s="25"/>
      <c r="P178" s="25"/>
      <c r="Q178" s="25"/>
      <c r="R178" s="25"/>
      <c r="S178" s="25"/>
      <c r="T178" s="58"/>
      <c r="U178" s="5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25"/>
      <c r="AS178" s="25"/>
      <c r="AT178" s="83" t="s">
        <v>142</v>
      </c>
      <c r="AU178" s="83" t="s">
        <v>70</v>
      </c>
      <c r="AV178" s="52" t="s">
        <v>154</v>
      </c>
      <c r="AW178" s="52" t="s">
        <v>34</v>
      </c>
      <c r="AX178" s="52" t="s">
        <v>68</v>
      </c>
      <c r="AY178" s="83" t="s">
        <v>130</v>
      </c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6"/>
    </row>
    <row r="179" spans="1:66" ht="25.95" customHeight="1">
      <c r="A179" s="27"/>
      <c r="B179" s="21"/>
      <c r="C179" s="38"/>
      <c r="D179" s="113" t="s">
        <v>59</v>
      </c>
      <c r="E179" s="114" t="s">
        <v>154</v>
      </c>
      <c r="F179" s="114" t="s">
        <v>1320</v>
      </c>
      <c r="G179" s="38"/>
      <c r="H179" s="38"/>
      <c r="I179" s="38"/>
      <c r="J179" s="115">
        <f>BK179</f>
        <v>0</v>
      </c>
      <c r="K179" s="59"/>
      <c r="L179" s="56"/>
      <c r="M179" s="57"/>
      <c r="N179" s="25"/>
      <c r="O179" s="25"/>
      <c r="P179" s="109">
        <f>SUM(P180:P188)</f>
        <v>0</v>
      </c>
      <c r="Q179" s="25"/>
      <c r="R179" s="109">
        <f>SUM(R180:R188)</f>
        <v>124.96098930000001</v>
      </c>
      <c r="S179" s="25"/>
      <c r="T179" s="110">
        <f>SUM(T180:T188)</f>
        <v>0</v>
      </c>
      <c r="U179" s="5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83" t="s">
        <v>68</v>
      </c>
      <c r="AS179" s="25"/>
      <c r="AT179" s="111" t="s">
        <v>59</v>
      </c>
      <c r="AU179" s="111" t="s">
        <v>68</v>
      </c>
      <c r="AV179" s="25"/>
      <c r="AW179" s="25"/>
      <c r="AX179" s="25"/>
      <c r="AY179" s="83" t="s">
        <v>130</v>
      </c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112">
        <f>SUM(BK180:BK188)</f>
        <v>0</v>
      </c>
      <c r="BL179" s="25"/>
      <c r="BM179" s="25"/>
      <c r="BN179" s="26"/>
    </row>
    <row r="180" spans="1:66" ht="25.95" customHeight="1">
      <c r="A180" s="27"/>
      <c r="B180" s="56"/>
      <c r="C180" s="116" t="s">
        <v>269</v>
      </c>
      <c r="D180" s="116" t="s">
        <v>133</v>
      </c>
      <c r="E180" s="117" t="s">
        <v>1321</v>
      </c>
      <c r="F180" s="117" t="s">
        <v>1322</v>
      </c>
      <c r="G180" s="118" t="s">
        <v>1217</v>
      </c>
      <c r="H180" s="119">
        <v>66.09</v>
      </c>
      <c r="I180" s="120"/>
      <c r="J180" s="121">
        <f>ROUND(I180*H180,2)</f>
        <v>0</v>
      </c>
      <c r="K180" s="122" t="s">
        <v>1182</v>
      </c>
      <c r="L180" s="56"/>
      <c r="M180" s="123"/>
      <c r="N180" s="124" t="s">
        <v>44</v>
      </c>
      <c r="O180" s="25"/>
      <c r="P180" s="125">
        <f>O180*H180</f>
        <v>0</v>
      </c>
      <c r="Q180" s="125">
        <v>1.89077</v>
      </c>
      <c r="R180" s="125">
        <f>Q180*H180</f>
        <v>124.96098930000001</v>
      </c>
      <c r="S180" s="125">
        <v>0</v>
      </c>
      <c r="T180" s="126">
        <f>S180*H180</f>
        <v>0</v>
      </c>
      <c r="U180" s="57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27" t="s">
        <v>154</v>
      </c>
      <c r="AS180" s="25"/>
      <c r="AT180" s="127" t="s">
        <v>133</v>
      </c>
      <c r="AU180" s="127" t="s">
        <v>70</v>
      </c>
      <c r="AV180" s="25"/>
      <c r="AW180" s="25"/>
      <c r="AX180" s="25"/>
      <c r="AY180" s="83" t="s">
        <v>130</v>
      </c>
      <c r="AZ180" s="25"/>
      <c r="BA180" s="25"/>
      <c r="BB180" s="25"/>
      <c r="BC180" s="25"/>
      <c r="BD180" s="25"/>
      <c r="BE180" s="128">
        <f>IF(N180="základní",J180,0)</f>
        <v>0</v>
      </c>
      <c r="BF180" s="128">
        <f>IF(N180="snížená",J180,0)</f>
        <v>0</v>
      </c>
      <c r="BG180" s="128">
        <f>IF(N180="zákl. přenesená",J180,0)</f>
        <v>0</v>
      </c>
      <c r="BH180" s="128">
        <f>IF(N180="sníž. přenesená",J180,0)</f>
        <v>0</v>
      </c>
      <c r="BI180" s="128">
        <f>IF(N180="nulová",J180,0)</f>
        <v>0</v>
      </c>
      <c r="BJ180" s="83" t="s">
        <v>68</v>
      </c>
      <c r="BK180" s="128">
        <f>ROUND(I180*H180,2)</f>
        <v>0</v>
      </c>
      <c r="BL180" s="83" t="s">
        <v>154</v>
      </c>
      <c r="BM180" s="127" t="s">
        <v>1323</v>
      </c>
      <c r="BN180" s="26"/>
    </row>
    <row r="181" spans="1:66" ht="25.95" customHeight="1">
      <c r="A181" s="27"/>
      <c r="B181" s="21"/>
      <c r="C181" s="39"/>
      <c r="D181" s="129" t="s">
        <v>1184</v>
      </c>
      <c r="E181" s="39"/>
      <c r="F181" s="173" t="s">
        <v>1324</v>
      </c>
      <c r="G181" s="39"/>
      <c r="H181" s="39"/>
      <c r="I181" s="39"/>
      <c r="J181" s="39"/>
      <c r="K181" s="64"/>
      <c r="L181" s="56"/>
      <c r="M181" s="57"/>
      <c r="N181" s="25"/>
      <c r="O181" s="25"/>
      <c r="P181" s="25"/>
      <c r="Q181" s="25"/>
      <c r="R181" s="25"/>
      <c r="S181" s="25"/>
      <c r="T181" s="58"/>
      <c r="U181" s="57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25"/>
      <c r="AS181" s="25"/>
      <c r="AT181" s="83" t="s">
        <v>1184</v>
      </c>
      <c r="AU181" s="83" t="s">
        <v>70</v>
      </c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6"/>
    </row>
    <row r="182" spans="1:66" ht="25.95" customHeight="1">
      <c r="A182" s="27"/>
      <c r="B182" s="21"/>
      <c r="C182" s="25"/>
      <c r="D182" s="157" t="s">
        <v>142</v>
      </c>
      <c r="E182" s="158"/>
      <c r="F182" s="159" t="s">
        <v>1325</v>
      </c>
      <c r="G182" s="25"/>
      <c r="H182" s="158"/>
      <c r="I182" s="25"/>
      <c r="J182" s="25"/>
      <c r="K182" s="31"/>
      <c r="L182" s="56"/>
      <c r="M182" s="57"/>
      <c r="N182" s="25"/>
      <c r="O182" s="25"/>
      <c r="P182" s="25"/>
      <c r="Q182" s="25"/>
      <c r="R182" s="25"/>
      <c r="S182" s="25"/>
      <c r="T182" s="58"/>
      <c r="U182" s="57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25"/>
      <c r="AS182" s="25"/>
      <c r="AT182" s="83" t="s">
        <v>142</v>
      </c>
      <c r="AU182" s="83" t="s">
        <v>70</v>
      </c>
      <c r="AV182" s="52" t="s">
        <v>68</v>
      </c>
      <c r="AW182" s="52" t="s">
        <v>34</v>
      </c>
      <c r="AX182" s="52" t="s">
        <v>60</v>
      </c>
      <c r="AY182" s="83" t="s">
        <v>130</v>
      </c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6"/>
    </row>
    <row r="183" spans="1:66" ht="25.95" customHeight="1">
      <c r="A183" s="27"/>
      <c r="B183" s="21"/>
      <c r="C183" s="25"/>
      <c r="D183" s="157" t="s">
        <v>142</v>
      </c>
      <c r="E183" s="158"/>
      <c r="F183" s="159" t="s">
        <v>1326</v>
      </c>
      <c r="G183" s="25"/>
      <c r="H183" s="160">
        <v>37.49</v>
      </c>
      <c r="I183" s="25"/>
      <c r="J183" s="25"/>
      <c r="K183" s="31"/>
      <c r="L183" s="56"/>
      <c r="M183" s="57"/>
      <c r="N183" s="25"/>
      <c r="O183" s="25"/>
      <c r="P183" s="25"/>
      <c r="Q183" s="25"/>
      <c r="R183" s="25"/>
      <c r="S183" s="25"/>
      <c r="T183" s="58"/>
      <c r="U183" s="57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25"/>
      <c r="AS183" s="25"/>
      <c r="AT183" s="83" t="s">
        <v>142</v>
      </c>
      <c r="AU183" s="83" t="s">
        <v>70</v>
      </c>
      <c r="AV183" s="52" t="s">
        <v>70</v>
      </c>
      <c r="AW183" s="52" t="s">
        <v>34</v>
      </c>
      <c r="AX183" s="52" t="s">
        <v>60</v>
      </c>
      <c r="AY183" s="83" t="s">
        <v>130</v>
      </c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6"/>
    </row>
    <row r="184" spans="1:66" ht="25.95" customHeight="1">
      <c r="A184" s="27"/>
      <c r="B184" s="21"/>
      <c r="C184" s="25"/>
      <c r="D184" s="157" t="s">
        <v>142</v>
      </c>
      <c r="E184" s="158"/>
      <c r="F184" s="159" t="s">
        <v>1327</v>
      </c>
      <c r="G184" s="25"/>
      <c r="H184" s="160">
        <v>28.6</v>
      </c>
      <c r="I184" s="25"/>
      <c r="J184" s="25"/>
      <c r="K184" s="31"/>
      <c r="L184" s="56"/>
      <c r="M184" s="57"/>
      <c r="N184" s="25"/>
      <c r="O184" s="25"/>
      <c r="P184" s="25"/>
      <c r="Q184" s="25"/>
      <c r="R184" s="25"/>
      <c r="S184" s="25"/>
      <c r="T184" s="58"/>
      <c r="U184" s="57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25"/>
      <c r="AS184" s="25"/>
      <c r="AT184" s="83" t="s">
        <v>142</v>
      </c>
      <c r="AU184" s="83" t="s">
        <v>70</v>
      </c>
      <c r="AV184" s="52" t="s">
        <v>70</v>
      </c>
      <c r="AW184" s="52" t="s">
        <v>34</v>
      </c>
      <c r="AX184" s="52" t="s">
        <v>60</v>
      </c>
      <c r="AY184" s="83" t="s">
        <v>130</v>
      </c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6"/>
    </row>
    <row r="185" spans="1:66" ht="25.95" customHeight="1">
      <c r="A185" s="27"/>
      <c r="B185" s="21"/>
      <c r="C185" s="38"/>
      <c r="D185" s="131" t="s">
        <v>142</v>
      </c>
      <c r="E185" s="132"/>
      <c r="F185" s="133" t="s">
        <v>956</v>
      </c>
      <c r="G185" s="38"/>
      <c r="H185" s="134">
        <v>66.09</v>
      </c>
      <c r="I185" s="38"/>
      <c r="J185" s="38"/>
      <c r="K185" s="59"/>
      <c r="L185" s="56"/>
      <c r="M185" s="57"/>
      <c r="N185" s="25"/>
      <c r="O185" s="25"/>
      <c r="P185" s="25"/>
      <c r="Q185" s="25"/>
      <c r="R185" s="25"/>
      <c r="S185" s="25"/>
      <c r="T185" s="58"/>
      <c r="U185" s="57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25"/>
      <c r="AS185" s="25"/>
      <c r="AT185" s="83" t="s">
        <v>142</v>
      </c>
      <c r="AU185" s="83" t="s">
        <v>70</v>
      </c>
      <c r="AV185" s="52" t="s">
        <v>154</v>
      </c>
      <c r="AW185" s="52" t="s">
        <v>34</v>
      </c>
      <c r="AX185" s="52" t="s">
        <v>68</v>
      </c>
      <c r="AY185" s="83" t="s">
        <v>130</v>
      </c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6"/>
    </row>
    <row r="186" spans="1:66" ht="25.95" customHeight="1">
      <c r="A186" s="27"/>
      <c r="B186" s="56"/>
      <c r="C186" s="116" t="s">
        <v>273</v>
      </c>
      <c r="D186" s="116" t="s">
        <v>133</v>
      </c>
      <c r="E186" s="117" t="s">
        <v>1328</v>
      </c>
      <c r="F186" s="117" t="s">
        <v>1329</v>
      </c>
      <c r="G186" s="118" t="s">
        <v>1217</v>
      </c>
      <c r="H186" s="119">
        <v>28.6</v>
      </c>
      <c r="I186" s="120"/>
      <c r="J186" s="121">
        <f>ROUND(I186*H186,2)</f>
        <v>0</v>
      </c>
      <c r="K186" s="122" t="s">
        <v>1182</v>
      </c>
      <c r="L186" s="56"/>
      <c r="M186" s="123"/>
      <c r="N186" s="124" t="s">
        <v>44</v>
      </c>
      <c r="O186" s="25"/>
      <c r="P186" s="125">
        <f>O186*H186</f>
        <v>0</v>
      </c>
      <c r="Q186" s="125">
        <v>0</v>
      </c>
      <c r="R186" s="125">
        <f>Q186*H186</f>
        <v>0</v>
      </c>
      <c r="S186" s="125">
        <v>0</v>
      </c>
      <c r="T186" s="126">
        <f>S186*H186</f>
        <v>0</v>
      </c>
      <c r="U186" s="57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27" t="s">
        <v>154</v>
      </c>
      <c r="AS186" s="25"/>
      <c r="AT186" s="127" t="s">
        <v>133</v>
      </c>
      <c r="AU186" s="127" t="s">
        <v>70</v>
      </c>
      <c r="AV186" s="25"/>
      <c r="AW186" s="25"/>
      <c r="AX186" s="25"/>
      <c r="AY186" s="83" t="s">
        <v>130</v>
      </c>
      <c r="AZ186" s="25"/>
      <c r="BA186" s="25"/>
      <c r="BB186" s="25"/>
      <c r="BC186" s="25"/>
      <c r="BD186" s="25"/>
      <c r="BE186" s="128">
        <f>IF(N186="základní",J186,0)</f>
        <v>0</v>
      </c>
      <c r="BF186" s="128">
        <f>IF(N186="snížená",J186,0)</f>
        <v>0</v>
      </c>
      <c r="BG186" s="128">
        <f>IF(N186="zákl. přenesená",J186,0)</f>
        <v>0</v>
      </c>
      <c r="BH186" s="128">
        <f>IF(N186="sníž. přenesená",J186,0)</f>
        <v>0</v>
      </c>
      <c r="BI186" s="128">
        <f>IF(N186="nulová",J186,0)</f>
        <v>0</v>
      </c>
      <c r="BJ186" s="83" t="s">
        <v>68</v>
      </c>
      <c r="BK186" s="128">
        <f>ROUND(I186*H186,2)</f>
        <v>0</v>
      </c>
      <c r="BL186" s="83" t="s">
        <v>154</v>
      </c>
      <c r="BM186" s="127" t="s">
        <v>1330</v>
      </c>
      <c r="BN186" s="26"/>
    </row>
    <row r="187" spans="1:66" ht="25.95" customHeight="1">
      <c r="A187" s="27"/>
      <c r="B187" s="21"/>
      <c r="C187" s="39"/>
      <c r="D187" s="129" t="s">
        <v>1184</v>
      </c>
      <c r="E187" s="39"/>
      <c r="F187" s="173" t="s">
        <v>1331</v>
      </c>
      <c r="G187" s="39"/>
      <c r="H187" s="39"/>
      <c r="I187" s="39"/>
      <c r="J187" s="39"/>
      <c r="K187" s="64"/>
      <c r="L187" s="56"/>
      <c r="M187" s="57"/>
      <c r="N187" s="25"/>
      <c r="O187" s="25"/>
      <c r="P187" s="25"/>
      <c r="Q187" s="25"/>
      <c r="R187" s="25"/>
      <c r="S187" s="25"/>
      <c r="T187" s="58"/>
      <c r="U187" s="57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25"/>
      <c r="AS187" s="25"/>
      <c r="AT187" s="83" t="s">
        <v>1184</v>
      </c>
      <c r="AU187" s="83" t="s">
        <v>70</v>
      </c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6"/>
    </row>
    <row r="188" spans="1:66" ht="25.95" customHeight="1">
      <c r="A188" s="27"/>
      <c r="B188" s="21"/>
      <c r="C188" s="25"/>
      <c r="D188" s="157" t="s">
        <v>142</v>
      </c>
      <c r="E188" s="158"/>
      <c r="F188" s="159" t="s">
        <v>1332</v>
      </c>
      <c r="G188" s="25"/>
      <c r="H188" s="160">
        <v>28.6</v>
      </c>
      <c r="I188" s="25"/>
      <c r="J188" s="25"/>
      <c r="K188" s="31"/>
      <c r="L188" s="56"/>
      <c r="M188" s="57"/>
      <c r="N188" s="25"/>
      <c r="O188" s="25"/>
      <c r="P188" s="25"/>
      <c r="Q188" s="25"/>
      <c r="R188" s="25"/>
      <c r="S188" s="25"/>
      <c r="T188" s="58"/>
      <c r="U188" s="57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25"/>
      <c r="AS188" s="25"/>
      <c r="AT188" s="83" t="s">
        <v>142</v>
      </c>
      <c r="AU188" s="83" t="s">
        <v>70</v>
      </c>
      <c r="AV188" s="52" t="s">
        <v>70</v>
      </c>
      <c r="AW188" s="52" t="s">
        <v>34</v>
      </c>
      <c r="AX188" s="52" t="s">
        <v>68</v>
      </c>
      <c r="AY188" s="83" t="s">
        <v>130</v>
      </c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6"/>
    </row>
    <row r="189" spans="1:66" ht="25.95" customHeight="1">
      <c r="A189" s="27"/>
      <c r="B189" s="21"/>
      <c r="C189" s="38"/>
      <c r="D189" s="113" t="s">
        <v>59</v>
      </c>
      <c r="E189" s="114" t="s">
        <v>158</v>
      </c>
      <c r="F189" s="114" t="s">
        <v>1333</v>
      </c>
      <c r="G189" s="38"/>
      <c r="H189" s="38"/>
      <c r="I189" s="38"/>
      <c r="J189" s="115">
        <f>BK189</f>
        <v>0</v>
      </c>
      <c r="K189" s="59"/>
      <c r="L189" s="56"/>
      <c r="M189" s="57"/>
      <c r="N189" s="25"/>
      <c r="O189" s="25"/>
      <c r="P189" s="109">
        <f>SUM(P190:P206)</f>
        <v>0</v>
      </c>
      <c r="Q189" s="25"/>
      <c r="R189" s="109">
        <f>SUM(R190:R206)</f>
        <v>103.56173</v>
      </c>
      <c r="S189" s="25"/>
      <c r="T189" s="110">
        <f>SUM(T190:T206)</f>
        <v>0</v>
      </c>
      <c r="U189" s="57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83" t="s">
        <v>68</v>
      </c>
      <c r="AS189" s="25"/>
      <c r="AT189" s="111" t="s">
        <v>59</v>
      </c>
      <c r="AU189" s="111" t="s">
        <v>68</v>
      </c>
      <c r="AV189" s="25"/>
      <c r="AW189" s="25"/>
      <c r="AX189" s="25"/>
      <c r="AY189" s="83" t="s">
        <v>130</v>
      </c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112">
        <f>SUM(BK190:BK206)</f>
        <v>0</v>
      </c>
      <c r="BL189" s="25"/>
      <c r="BM189" s="25"/>
      <c r="BN189" s="26"/>
    </row>
    <row r="190" spans="1:66" ht="25.95" customHeight="1">
      <c r="A190" s="27"/>
      <c r="B190" s="56"/>
      <c r="C190" s="116" t="s">
        <v>182</v>
      </c>
      <c r="D190" s="116" t="s">
        <v>133</v>
      </c>
      <c r="E190" s="117" t="s">
        <v>1334</v>
      </c>
      <c r="F190" s="117" t="s">
        <v>1335</v>
      </c>
      <c r="G190" s="118" t="s">
        <v>496</v>
      </c>
      <c r="H190" s="119">
        <v>23.2</v>
      </c>
      <c r="I190" s="120"/>
      <c r="J190" s="121">
        <f>ROUND(I190*H190,2)</f>
        <v>0</v>
      </c>
      <c r="K190" s="122" t="s">
        <v>1182</v>
      </c>
      <c r="L190" s="56"/>
      <c r="M190" s="123"/>
      <c r="N190" s="124" t="s">
        <v>44</v>
      </c>
      <c r="O190" s="25"/>
      <c r="P190" s="125">
        <f>O190*H190</f>
        <v>0</v>
      </c>
      <c r="Q190" s="125">
        <v>0.10434</v>
      </c>
      <c r="R190" s="125">
        <f>Q190*H190</f>
        <v>2.420688</v>
      </c>
      <c r="S190" s="125">
        <v>0</v>
      </c>
      <c r="T190" s="126">
        <f>S190*H190</f>
        <v>0</v>
      </c>
      <c r="U190" s="57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27" t="s">
        <v>154</v>
      </c>
      <c r="AS190" s="25"/>
      <c r="AT190" s="127" t="s">
        <v>133</v>
      </c>
      <c r="AU190" s="127" t="s">
        <v>70</v>
      </c>
      <c r="AV190" s="25"/>
      <c r="AW190" s="25"/>
      <c r="AX190" s="25"/>
      <c r="AY190" s="83" t="s">
        <v>130</v>
      </c>
      <c r="AZ190" s="25"/>
      <c r="BA190" s="25"/>
      <c r="BB190" s="25"/>
      <c r="BC190" s="25"/>
      <c r="BD190" s="25"/>
      <c r="BE190" s="128">
        <f>IF(N190="základní",J190,0)</f>
        <v>0</v>
      </c>
      <c r="BF190" s="128">
        <f>IF(N190="snížená",J190,0)</f>
        <v>0</v>
      </c>
      <c r="BG190" s="128">
        <f>IF(N190="zákl. přenesená",J190,0)</f>
        <v>0</v>
      </c>
      <c r="BH190" s="128">
        <f>IF(N190="sníž. přenesená",J190,0)</f>
        <v>0</v>
      </c>
      <c r="BI190" s="128">
        <f>IF(N190="nulová",J190,0)</f>
        <v>0</v>
      </c>
      <c r="BJ190" s="83" t="s">
        <v>68</v>
      </c>
      <c r="BK190" s="128">
        <f>ROUND(I190*H190,2)</f>
        <v>0</v>
      </c>
      <c r="BL190" s="83" t="s">
        <v>154</v>
      </c>
      <c r="BM190" s="127" t="s">
        <v>1336</v>
      </c>
      <c r="BN190" s="26"/>
    </row>
    <row r="191" spans="1:66" ht="25.95" customHeight="1">
      <c r="A191" s="27"/>
      <c r="B191" s="21"/>
      <c r="C191" s="39"/>
      <c r="D191" s="129" t="s">
        <v>1184</v>
      </c>
      <c r="E191" s="39"/>
      <c r="F191" s="173" t="s">
        <v>1337</v>
      </c>
      <c r="G191" s="39"/>
      <c r="H191" s="39"/>
      <c r="I191" s="39"/>
      <c r="J191" s="39"/>
      <c r="K191" s="64"/>
      <c r="L191" s="56"/>
      <c r="M191" s="57"/>
      <c r="N191" s="25"/>
      <c r="O191" s="25"/>
      <c r="P191" s="25"/>
      <c r="Q191" s="25"/>
      <c r="R191" s="25"/>
      <c r="S191" s="25"/>
      <c r="T191" s="58"/>
      <c r="U191" s="57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25"/>
      <c r="AS191" s="25"/>
      <c r="AT191" s="83" t="s">
        <v>1184</v>
      </c>
      <c r="AU191" s="83" t="s">
        <v>70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6"/>
    </row>
    <row r="192" spans="1:66" ht="25.95" customHeight="1">
      <c r="A192" s="27"/>
      <c r="B192" s="21"/>
      <c r="C192" s="38"/>
      <c r="D192" s="131" t="s">
        <v>142</v>
      </c>
      <c r="E192" s="132"/>
      <c r="F192" s="133" t="s">
        <v>1204</v>
      </c>
      <c r="G192" s="38"/>
      <c r="H192" s="134">
        <v>23.2</v>
      </c>
      <c r="I192" s="38"/>
      <c r="J192" s="38"/>
      <c r="K192" s="59"/>
      <c r="L192" s="56"/>
      <c r="M192" s="57"/>
      <c r="N192" s="25"/>
      <c r="O192" s="25"/>
      <c r="P192" s="25"/>
      <c r="Q192" s="25"/>
      <c r="R192" s="25"/>
      <c r="S192" s="25"/>
      <c r="T192" s="58"/>
      <c r="U192" s="57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25"/>
      <c r="AS192" s="25"/>
      <c r="AT192" s="83" t="s">
        <v>142</v>
      </c>
      <c r="AU192" s="83" t="s">
        <v>70</v>
      </c>
      <c r="AV192" s="52" t="s">
        <v>70</v>
      </c>
      <c r="AW192" s="52" t="s">
        <v>34</v>
      </c>
      <c r="AX192" s="52" t="s">
        <v>68</v>
      </c>
      <c r="AY192" s="83" t="s">
        <v>130</v>
      </c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6"/>
    </row>
    <row r="193" spans="1:66" ht="25.95" customHeight="1">
      <c r="A193" s="27"/>
      <c r="B193" s="56"/>
      <c r="C193" s="116" t="s">
        <v>279</v>
      </c>
      <c r="D193" s="116" t="s">
        <v>133</v>
      </c>
      <c r="E193" s="117" t="s">
        <v>1338</v>
      </c>
      <c r="F193" s="117" t="s">
        <v>1339</v>
      </c>
      <c r="G193" s="118" t="s">
        <v>496</v>
      </c>
      <c r="H193" s="119">
        <v>23.2</v>
      </c>
      <c r="I193" s="120"/>
      <c r="J193" s="121">
        <f>ROUND(I193*H193,2)</f>
        <v>0</v>
      </c>
      <c r="K193" s="122" t="s">
        <v>1182</v>
      </c>
      <c r="L193" s="56"/>
      <c r="M193" s="123"/>
      <c r="N193" s="124" t="s">
        <v>44</v>
      </c>
      <c r="O193" s="25"/>
      <c r="P193" s="125">
        <f>O193*H193</f>
        <v>0</v>
      </c>
      <c r="Q193" s="125">
        <v>0.1562</v>
      </c>
      <c r="R193" s="125">
        <f>Q193*H193</f>
        <v>3.62384</v>
      </c>
      <c r="S193" s="125">
        <v>0</v>
      </c>
      <c r="T193" s="126">
        <f>S193*H193</f>
        <v>0</v>
      </c>
      <c r="U193" s="57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27" t="s">
        <v>154</v>
      </c>
      <c r="AS193" s="25"/>
      <c r="AT193" s="127" t="s">
        <v>133</v>
      </c>
      <c r="AU193" s="127" t="s">
        <v>70</v>
      </c>
      <c r="AV193" s="25"/>
      <c r="AW193" s="25"/>
      <c r="AX193" s="25"/>
      <c r="AY193" s="83" t="s">
        <v>130</v>
      </c>
      <c r="AZ193" s="25"/>
      <c r="BA193" s="25"/>
      <c r="BB193" s="25"/>
      <c r="BC193" s="25"/>
      <c r="BD193" s="25"/>
      <c r="BE193" s="128">
        <f>IF(N193="základní",J193,0)</f>
        <v>0</v>
      </c>
      <c r="BF193" s="128">
        <f>IF(N193="snížená",J193,0)</f>
        <v>0</v>
      </c>
      <c r="BG193" s="128">
        <f>IF(N193="zákl. přenesená",J193,0)</f>
        <v>0</v>
      </c>
      <c r="BH193" s="128">
        <f>IF(N193="sníž. přenesená",J193,0)</f>
        <v>0</v>
      </c>
      <c r="BI193" s="128">
        <f>IF(N193="nulová",J193,0)</f>
        <v>0</v>
      </c>
      <c r="BJ193" s="83" t="s">
        <v>68</v>
      </c>
      <c r="BK193" s="128">
        <f>ROUND(I193*H193,2)</f>
        <v>0</v>
      </c>
      <c r="BL193" s="83" t="s">
        <v>154</v>
      </c>
      <c r="BM193" s="127" t="s">
        <v>1340</v>
      </c>
      <c r="BN193" s="26"/>
    </row>
    <row r="194" spans="1:66" ht="25.95" customHeight="1">
      <c r="A194" s="27"/>
      <c r="B194" s="21"/>
      <c r="C194" s="97"/>
      <c r="D194" s="147" t="s">
        <v>1184</v>
      </c>
      <c r="E194" s="97"/>
      <c r="F194" s="174" t="s">
        <v>1341</v>
      </c>
      <c r="G194" s="97"/>
      <c r="H194" s="97"/>
      <c r="I194" s="97"/>
      <c r="J194" s="97"/>
      <c r="K194" s="149"/>
      <c r="L194" s="56"/>
      <c r="M194" s="57"/>
      <c r="N194" s="25"/>
      <c r="O194" s="25"/>
      <c r="P194" s="25"/>
      <c r="Q194" s="25"/>
      <c r="R194" s="25"/>
      <c r="S194" s="25"/>
      <c r="T194" s="58"/>
      <c r="U194" s="57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25"/>
      <c r="AS194" s="25"/>
      <c r="AT194" s="83" t="s">
        <v>1184</v>
      </c>
      <c r="AU194" s="83" t="s">
        <v>70</v>
      </c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6"/>
    </row>
    <row r="195" spans="1:66" ht="25.95" customHeight="1">
      <c r="A195" s="27"/>
      <c r="B195" s="56"/>
      <c r="C195" s="116" t="s">
        <v>284</v>
      </c>
      <c r="D195" s="116" t="s">
        <v>133</v>
      </c>
      <c r="E195" s="117" t="s">
        <v>1342</v>
      </c>
      <c r="F195" s="117" t="s">
        <v>1343</v>
      </c>
      <c r="G195" s="118" t="s">
        <v>1217</v>
      </c>
      <c r="H195" s="119">
        <v>32.875</v>
      </c>
      <c r="I195" s="120"/>
      <c r="J195" s="121">
        <f>ROUND(I195*H195,2)</f>
        <v>0</v>
      </c>
      <c r="K195" s="122" t="s">
        <v>1182</v>
      </c>
      <c r="L195" s="56"/>
      <c r="M195" s="123"/>
      <c r="N195" s="124" t="s">
        <v>44</v>
      </c>
      <c r="O195" s="25"/>
      <c r="P195" s="125">
        <f>O195*H195</f>
        <v>0</v>
      </c>
      <c r="Q195" s="125">
        <v>1.48</v>
      </c>
      <c r="R195" s="125">
        <f>Q195*H195</f>
        <v>48.655</v>
      </c>
      <c r="S195" s="125">
        <v>0</v>
      </c>
      <c r="T195" s="126">
        <f>S195*H195</f>
        <v>0</v>
      </c>
      <c r="U195" s="57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27" t="s">
        <v>154</v>
      </c>
      <c r="AS195" s="25"/>
      <c r="AT195" s="127" t="s">
        <v>133</v>
      </c>
      <c r="AU195" s="127" t="s">
        <v>70</v>
      </c>
      <c r="AV195" s="25"/>
      <c r="AW195" s="25"/>
      <c r="AX195" s="25"/>
      <c r="AY195" s="83" t="s">
        <v>130</v>
      </c>
      <c r="AZ195" s="25"/>
      <c r="BA195" s="25"/>
      <c r="BB195" s="25"/>
      <c r="BC195" s="25"/>
      <c r="BD195" s="25"/>
      <c r="BE195" s="128">
        <f>IF(N195="základní",J195,0)</f>
        <v>0</v>
      </c>
      <c r="BF195" s="128">
        <f>IF(N195="snížená",J195,0)</f>
        <v>0</v>
      </c>
      <c r="BG195" s="128">
        <f>IF(N195="zákl. přenesená",J195,0)</f>
        <v>0</v>
      </c>
      <c r="BH195" s="128">
        <f>IF(N195="sníž. přenesená",J195,0)</f>
        <v>0</v>
      </c>
      <c r="BI195" s="128">
        <f>IF(N195="nulová",J195,0)</f>
        <v>0</v>
      </c>
      <c r="BJ195" s="83" t="s">
        <v>68</v>
      </c>
      <c r="BK195" s="128">
        <f>ROUND(I195*H195,2)</f>
        <v>0</v>
      </c>
      <c r="BL195" s="83" t="s">
        <v>154</v>
      </c>
      <c r="BM195" s="127" t="s">
        <v>1344</v>
      </c>
      <c r="BN195" s="26"/>
    </row>
    <row r="196" spans="1:66" ht="25.95" customHeight="1">
      <c r="A196" s="27"/>
      <c r="B196" s="21"/>
      <c r="C196" s="39"/>
      <c r="D196" s="129" t="s">
        <v>1184</v>
      </c>
      <c r="E196" s="39"/>
      <c r="F196" s="173" t="s">
        <v>1345</v>
      </c>
      <c r="G196" s="39"/>
      <c r="H196" s="39"/>
      <c r="I196" s="39"/>
      <c r="J196" s="39"/>
      <c r="K196" s="64"/>
      <c r="L196" s="56"/>
      <c r="M196" s="57"/>
      <c r="N196" s="25"/>
      <c r="O196" s="25"/>
      <c r="P196" s="25"/>
      <c r="Q196" s="25"/>
      <c r="R196" s="25"/>
      <c r="S196" s="25"/>
      <c r="T196" s="58"/>
      <c r="U196" s="57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25"/>
      <c r="AS196" s="25"/>
      <c r="AT196" s="83" t="s">
        <v>1184</v>
      </c>
      <c r="AU196" s="83" t="s">
        <v>70</v>
      </c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6"/>
    </row>
    <row r="197" spans="1:66" ht="25.95" customHeight="1">
      <c r="A197" s="27"/>
      <c r="B197" s="21"/>
      <c r="C197" s="38"/>
      <c r="D197" s="131" t="s">
        <v>142</v>
      </c>
      <c r="E197" s="132"/>
      <c r="F197" s="133" t="s">
        <v>1346</v>
      </c>
      <c r="G197" s="38"/>
      <c r="H197" s="134">
        <v>32.875</v>
      </c>
      <c r="I197" s="38"/>
      <c r="J197" s="38"/>
      <c r="K197" s="59"/>
      <c r="L197" s="56"/>
      <c r="M197" s="57"/>
      <c r="N197" s="25"/>
      <c r="O197" s="25"/>
      <c r="P197" s="25"/>
      <c r="Q197" s="25"/>
      <c r="R197" s="25"/>
      <c r="S197" s="25"/>
      <c r="T197" s="58"/>
      <c r="U197" s="57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25"/>
      <c r="AS197" s="25"/>
      <c r="AT197" s="83" t="s">
        <v>142</v>
      </c>
      <c r="AU197" s="83" t="s">
        <v>70</v>
      </c>
      <c r="AV197" s="52" t="s">
        <v>70</v>
      </c>
      <c r="AW197" s="52" t="s">
        <v>34</v>
      </c>
      <c r="AX197" s="52" t="s">
        <v>68</v>
      </c>
      <c r="AY197" s="83" t="s">
        <v>130</v>
      </c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6"/>
    </row>
    <row r="198" spans="1:66" ht="25.95" customHeight="1">
      <c r="A198" s="27"/>
      <c r="B198" s="56"/>
      <c r="C198" s="116" t="s">
        <v>288</v>
      </c>
      <c r="D198" s="116" t="s">
        <v>133</v>
      </c>
      <c r="E198" s="117" t="s">
        <v>1347</v>
      </c>
      <c r="F198" s="117" t="s">
        <v>1348</v>
      </c>
      <c r="G198" s="118" t="s">
        <v>181</v>
      </c>
      <c r="H198" s="119">
        <v>23.4</v>
      </c>
      <c r="I198" s="120"/>
      <c r="J198" s="121">
        <f>ROUND(I198*H198,2)</f>
        <v>0</v>
      </c>
      <c r="K198" s="122" t="s">
        <v>1182</v>
      </c>
      <c r="L198" s="56"/>
      <c r="M198" s="123"/>
      <c r="N198" s="124" t="s">
        <v>44</v>
      </c>
      <c r="O198" s="25"/>
      <c r="P198" s="125">
        <f>O198*H198</f>
        <v>0</v>
      </c>
      <c r="Q198" s="125">
        <v>0.00057</v>
      </c>
      <c r="R198" s="125">
        <f>Q198*H198</f>
        <v>0.013338</v>
      </c>
      <c r="S198" s="125">
        <v>0</v>
      </c>
      <c r="T198" s="126">
        <f>S198*H198</f>
        <v>0</v>
      </c>
      <c r="U198" s="57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27" t="s">
        <v>154</v>
      </c>
      <c r="AS198" s="25"/>
      <c r="AT198" s="127" t="s">
        <v>133</v>
      </c>
      <c r="AU198" s="127" t="s">
        <v>70</v>
      </c>
      <c r="AV198" s="25"/>
      <c r="AW198" s="25"/>
      <c r="AX198" s="25"/>
      <c r="AY198" s="83" t="s">
        <v>130</v>
      </c>
      <c r="AZ198" s="25"/>
      <c r="BA198" s="25"/>
      <c r="BB198" s="25"/>
      <c r="BC198" s="25"/>
      <c r="BD198" s="25"/>
      <c r="BE198" s="128">
        <f>IF(N198="základní",J198,0)</f>
        <v>0</v>
      </c>
      <c r="BF198" s="128">
        <f>IF(N198="snížená",J198,0)</f>
        <v>0</v>
      </c>
      <c r="BG198" s="128">
        <f>IF(N198="zákl. přenesená",J198,0)</f>
        <v>0</v>
      </c>
      <c r="BH198" s="128">
        <f>IF(N198="sníž. přenesená",J198,0)</f>
        <v>0</v>
      </c>
      <c r="BI198" s="128">
        <f>IF(N198="nulová",J198,0)</f>
        <v>0</v>
      </c>
      <c r="BJ198" s="83" t="s">
        <v>68</v>
      </c>
      <c r="BK198" s="128">
        <f>ROUND(I198*H198,2)</f>
        <v>0</v>
      </c>
      <c r="BL198" s="83" t="s">
        <v>154</v>
      </c>
      <c r="BM198" s="127" t="s">
        <v>1349</v>
      </c>
      <c r="BN198" s="26"/>
    </row>
    <row r="199" spans="1:66" ht="25.95" customHeight="1">
      <c r="A199" s="27"/>
      <c r="B199" s="21"/>
      <c r="C199" s="39"/>
      <c r="D199" s="129" t="s">
        <v>1184</v>
      </c>
      <c r="E199" s="39"/>
      <c r="F199" s="173" t="s">
        <v>1350</v>
      </c>
      <c r="G199" s="39"/>
      <c r="H199" s="39"/>
      <c r="I199" s="39"/>
      <c r="J199" s="39"/>
      <c r="K199" s="64"/>
      <c r="L199" s="56"/>
      <c r="M199" s="57"/>
      <c r="N199" s="25"/>
      <c r="O199" s="25"/>
      <c r="P199" s="25"/>
      <c r="Q199" s="25"/>
      <c r="R199" s="25"/>
      <c r="S199" s="25"/>
      <c r="T199" s="58"/>
      <c r="U199" s="57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25"/>
      <c r="AS199" s="25"/>
      <c r="AT199" s="83" t="s">
        <v>1184</v>
      </c>
      <c r="AU199" s="83" t="s">
        <v>70</v>
      </c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6"/>
    </row>
    <row r="200" spans="1:66" ht="25.95" customHeight="1">
      <c r="A200" s="27"/>
      <c r="B200" s="21"/>
      <c r="C200" s="38"/>
      <c r="D200" s="131" t="s">
        <v>142</v>
      </c>
      <c r="E200" s="132"/>
      <c r="F200" s="133" t="s">
        <v>1351</v>
      </c>
      <c r="G200" s="38"/>
      <c r="H200" s="134">
        <v>23.4</v>
      </c>
      <c r="I200" s="38"/>
      <c r="J200" s="38"/>
      <c r="K200" s="59"/>
      <c r="L200" s="56"/>
      <c r="M200" s="57"/>
      <c r="N200" s="25"/>
      <c r="O200" s="25"/>
      <c r="P200" s="25"/>
      <c r="Q200" s="25"/>
      <c r="R200" s="25"/>
      <c r="S200" s="25"/>
      <c r="T200" s="58"/>
      <c r="U200" s="57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25"/>
      <c r="AS200" s="25"/>
      <c r="AT200" s="83" t="s">
        <v>142</v>
      </c>
      <c r="AU200" s="83" t="s">
        <v>70</v>
      </c>
      <c r="AV200" s="52" t="s">
        <v>70</v>
      </c>
      <c r="AW200" s="52" t="s">
        <v>34</v>
      </c>
      <c r="AX200" s="52" t="s">
        <v>68</v>
      </c>
      <c r="AY200" s="83" t="s">
        <v>130</v>
      </c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6"/>
    </row>
    <row r="201" spans="1:66" ht="25.95" customHeight="1">
      <c r="A201" s="27"/>
      <c r="B201" s="56"/>
      <c r="C201" s="116" t="s">
        <v>292</v>
      </c>
      <c r="D201" s="116" t="s">
        <v>133</v>
      </c>
      <c r="E201" s="117" t="s">
        <v>1352</v>
      </c>
      <c r="F201" s="117" t="s">
        <v>1353</v>
      </c>
      <c r="G201" s="118" t="s">
        <v>496</v>
      </c>
      <c r="H201" s="119">
        <v>73.35</v>
      </c>
      <c r="I201" s="120"/>
      <c r="J201" s="121">
        <f>ROUND(I201*H201,2)</f>
        <v>0</v>
      </c>
      <c r="K201" s="122" t="s">
        <v>1182</v>
      </c>
      <c r="L201" s="56"/>
      <c r="M201" s="123"/>
      <c r="N201" s="124" t="s">
        <v>44</v>
      </c>
      <c r="O201" s="25"/>
      <c r="P201" s="125">
        <f>O201*H201</f>
        <v>0</v>
      </c>
      <c r="Q201" s="125">
        <v>0.36924</v>
      </c>
      <c r="R201" s="125">
        <f>Q201*H201</f>
        <v>27.083754</v>
      </c>
      <c r="S201" s="125">
        <v>0</v>
      </c>
      <c r="T201" s="126">
        <f>S201*H201</f>
        <v>0</v>
      </c>
      <c r="U201" s="57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27" t="s">
        <v>154</v>
      </c>
      <c r="AS201" s="25"/>
      <c r="AT201" s="127" t="s">
        <v>133</v>
      </c>
      <c r="AU201" s="127" t="s">
        <v>70</v>
      </c>
      <c r="AV201" s="25"/>
      <c r="AW201" s="25"/>
      <c r="AX201" s="25"/>
      <c r="AY201" s="83" t="s">
        <v>130</v>
      </c>
      <c r="AZ201" s="25"/>
      <c r="BA201" s="25"/>
      <c r="BB201" s="25"/>
      <c r="BC201" s="25"/>
      <c r="BD201" s="25"/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83" t="s">
        <v>68</v>
      </c>
      <c r="BK201" s="128">
        <f>ROUND(I201*H201,2)</f>
        <v>0</v>
      </c>
      <c r="BL201" s="83" t="s">
        <v>154</v>
      </c>
      <c r="BM201" s="127" t="s">
        <v>1354</v>
      </c>
      <c r="BN201" s="26"/>
    </row>
    <row r="202" spans="1:66" ht="25.95" customHeight="1">
      <c r="A202" s="27"/>
      <c r="B202" s="21"/>
      <c r="C202" s="39"/>
      <c r="D202" s="129" t="s">
        <v>1184</v>
      </c>
      <c r="E202" s="39"/>
      <c r="F202" s="173" t="s">
        <v>1355</v>
      </c>
      <c r="G202" s="39"/>
      <c r="H202" s="39"/>
      <c r="I202" s="39"/>
      <c r="J202" s="39"/>
      <c r="K202" s="64"/>
      <c r="L202" s="56"/>
      <c r="M202" s="57"/>
      <c r="N202" s="25"/>
      <c r="O202" s="25"/>
      <c r="P202" s="25"/>
      <c r="Q202" s="25"/>
      <c r="R202" s="25"/>
      <c r="S202" s="25"/>
      <c r="T202" s="58"/>
      <c r="U202" s="57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25"/>
      <c r="AS202" s="25"/>
      <c r="AT202" s="83" t="s">
        <v>1184</v>
      </c>
      <c r="AU202" s="83" t="s">
        <v>70</v>
      </c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6"/>
    </row>
    <row r="203" spans="1:66" ht="25.95" customHeight="1">
      <c r="A203" s="27"/>
      <c r="B203" s="21"/>
      <c r="C203" s="38"/>
      <c r="D203" s="131" t="s">
        <v>142</v>
      </c>
      <c r="E203" s="132"/>
      <c r="F203" s="133" t="s">
        <v>1356</v>
      </c>
      <c r="G203" s="38"/>
      <c r="H203" s="134">
        <v>73.35</v>
      </c>
      <c r="I203" s="38"/>
      <c r="J203" s="38"/>
      <c r="K203" s="59"/>
      <c r="L203" s="56"/>
      <c r="M203" s="57"/>
      <c r="N203" s="25"/>
      <c r="O203" s="25"/>
      <c r="P203" s="25"/>
      <c r="Q203" s="25"/>
      <c r="R203" s="25"/>
      <c r="S203" s="25"/>
      <c r="T203" s="58"/>
      <c r="U203" s="57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25"/>
      <c r="AS203" s="25"/>
      <c r="AT203" s="83" t="s">
        <v>142</v>
      </c>
      <c r="AU203" s="83" t="s">
        <v>70</v>
      </c>
      <c r="AV203" s="52" t="s">
        <v>70</v>
      </c>
      <c r="AW203" s="52" t="s">
        <v>34</v>
      </c>
      <c r="AX203" s="52" t="s">
        <v>68</v>
      </c>
      <c r="AY203" s="83" t="s">
        <v>130</v>
      </c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6"/>
    </row>
    <row r="204" spans="1:66" ht="25.95" customHeight="1">
      <c r="A204" s="27"/>
      <c r="B204" s="56"/>
      <c r="C204" s="116" t="s">
        <v>296</v>
      </c>
      <c r="D204" s="116" t="s">
        <v>133</v>
      </c>
      <c r="E204" s="117" t="s">
        <v>1357</v>
      </c>
      <c r="F204" s="117" t="s">
        <v>1358</v>
      </c>
      <c r="G204" s="118" t="s">
        <v>496</v>
      </c>
      <c r="H204" s="119">
        <v>260.66</v>
      </c>
      <c r="I204" s="120"/>
      <c r="J204" s="121">
        <f>ROUND(I204*H204,2)</f>
        <v>0</v>
      </c>
      <c r="K204" s="122" t="s">
        <v>1182</v>
      </c>
      <c r="L204" s="56"/>
      <c r="M204" s="123"/>
      <c r="N204" s="124" t="s">
        <v>44</v>
      </c>
      <c r="O204" s="25"/>
      <c r="P204" s="125">
        <f>O204*H204</f>
        <v>0</v>
      </c>
      <c r="Q204" s="125">
        <v>0.0835</v>
      </c>
      <c r="R204" s="125">
        <f>Q204*H204</f>
        <v>21.765110000000004</v>
      </c>
      <c r="S204" s="125">
        <v>0</v>
      </c>
      <c r="T204" s="126">
        <f>S204*H204</f>
        <v>0</v>
      </c>
      <c r="U204" s="57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27" t="s">
        <v>154</v>
      </c>
      <c r="AS204" s="25"/>
      <c r="AT204" s="127" t="s">
        <v>133</v>
      </c>
      <c r="AU204" s="127" t="s">
        <v>70</v>
      </c>
      <c r="AV204" s="25"/>
      <c r="AW204" s="25"/>
      <c r="AX204" s="25"/>
      <c r="AY204" s="83" t="s">
        <v>130</v>
      </c>
      <c r="AZ204" s="25"/>
      <c r="BA204" s="25"/>
      <c r="BB204" s="25"/>
      <c r="BC204" s="25"/>
      <c r="BD204" s="25"/>
      <c r="BE204" s="128">
        <f>IF(N204="základní",J204,0)</f>
        <v>0</v>
      </c>
      <c r="BF204" s="128">
        <f>IF(N204="snížená",J204,0)</f>
        <v>0</v>
      </c>
      <c r="BG204" s="128">
        <f>IF(N204="zákl. přenesená",J204,0)</f>
        <v>0</v>
      </c>
      <c r="BH204" s="128">
        <f>IF(N204="sníž. přenesená",J204,0)</f>
        <v>0</v>
      </c>
      <c r="BI204" s="128">
        <f>IF(N204="nulová",J204,0)</f>
        <v>0</v>
      </c>
      <c r="BJ204" s="83" t="s">
        <v>68</v>
      </c>
      <c r="BK204" s="128">
        <f>ROUND(I204*H204,2)</f>
        <v>0</v>
      </c>
      <c r="BL204" s="83" t="s">
        <v>154</v>
      </c>
      <c r="BM204" s="127" t="s">
        <v>1359</v>
      </c>
      <c r="BN204" s="26"/>
    </row>
    <row r="205" spans="1:66" ht="25.95" customHeight="1">
      <c r="A205" s="27"/>
      <c r="B205" s="21"/>
      <c r="C205" s="39"/>
      <c r="D205" s="129" t="s">
        <v>1184</v>
      </c>
      <c r="E205" s="39"/>
      <c r="F205" s="173" t="s">
        <v>1360</v>
      </c>
      <c r="G205" s="39"/>
      <c r="H205" s="39"/>
      <c r="I205" s="39"/>
      <c r="J205" s="39"/>
      <c r="K205" s="64"/>
      <c r="L205" s="56"/>
      <c r="M205" s="57"/>
      <c r="N205" s="25"/>
      <c r="O205" s="25"/>
      <c r="P205" s="25"/>
      <c r="Q205" s="25"/>
      <c r="R205" s="25"/>
      <c r="S205" s="25"/>
      <c r="T205" s="58"/>
      <c r="U205" s="57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25"/>
      <c r="AS205" s="25"/>
      <c r="AT205" s="83" t="s">
        <v>1184</v>
      </c>
      <c r="AU205" s="83" t="s">
        <v>70</v>
      </c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6"/>
    </row>
    <row r="206" spans="1:66" ht="25.95" customHeight="1">
      <c r="A206" s="27"/>
      <c r="B206" s="21"/>
      <c r="C206" s="25"/>
      <c r="D206" s="157" t="s">
        <v>142</v>
      </c>
      <c r="E206" s="158"/>
      <c r="F206" s="159" t="s">
        <v>1361</v>
      </c>
      <c r="G206" s="25"/>
      <c r="H206" s="160">
        <v>260.66</v>
      </c>
      <c r="I206" s="25"/>
      <c r="J206" s="25"/>
      <c r="K206" s="31"/>
      <c r="L206" s="56"/>
      <c r="M206" s="57"/>
      <c r="N206" s="25"/>
      <c r="O206" s="25"/>
      <c r="P206" s="25"/>
      <c r="Q206" s="25"/>
      <c r="R206" s="25"/>
      <c r="S206" s="25"/>
      <c r="T206" s="58"/>
      <c r="U206" s="57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25"/>
      <c r="AS206" s="25"/>
      <c r="AT206" s="83" t="s">
        <v>142</v>
      </c>
      <c r="AU206" s="83" t="s">
        <v>70</v>
      </c>
      <c r="AV206" s="52" t="s">
        <v>70</v>
      </c>
      <c r="AW206" s="52" t="s">
        <v>34</v>
      </c>
      <c r="AX206" s="52" t="s">
        <v>68</v>
      </c>
      <c r="AY206" s="83" t="s">
        <v>130</v>
      </c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6"/>
    </row>
    <row r="207" spans="1:66" ht="25.95" customHeight="1">
      <c r="A207" s="27"/>
      <c r="B207" s="21"/>
      <c r="C207" s="38"/>
      <c r="D207" s="113" t="s">
        <v>59</v>
      </c>
      <c r="E207" s="114" t="s">
        <v>163</v>
      </c>
      <c r="F207" s="114" t="s">
        <v>1362</v>
      </c>
      <c r="G207" s="38"/>
      <c r="H207" s="38"/>
      <c r="I207" s="38"/>
      <c r="J207" s="115">
        <f>BK207</f>
        <v>0</v>
      </c>
      <c r="K207" s="59"/>
      <c r="L207" s="56"/>
      <c r="M207" s="57"/>
      <c r="N207" s="25"/>
      <c r="O207" s="25"/>
      <c r="P207" s="109">
        <f>SUM(P208:P213)</f>
        <v>0</v>
      </c>
      <c r="Q207" s="25"/>
      <c r="R207" s="109">
        <f>SUM(R208:R213)</f>
        <v>0.24159999999999998</v>
      </c>
      <c r="S207" s="25"/>
      <c r="T207" s="110">
        <f>SUM(T208:T213)</f>
        <v>0</v>
      </c>
      <c r="U207" s="57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83" t="s">
        <v>68</v>
      </c>
      <c r="AS207" s="25"/>
      <c r="AT207" s="111" t="s">
        <v>59</v>
      </c>
      <c r="AU207" s="111" t="s">
        <v>68</v>
      </c>
      <c r="AV207" s="25"/>
      <c r="AW207" s="25"/>
      <c r="AX207" s="25"/>
      <c r="AY207" s="83" t="s">
        <v>130</v>
      </c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112">
        <f>SUM(BK208:BK213)</f>
        <v>0</v>
      </c>
      <c r="BL207" s="25"/>
      <c r="BM207" s="25"/>
      <c r="BN207" s="26"/>
    </row>
    <row r="208" spans="1:66" ht="25.95" customHeight="1">
      <c r="A208" s="27"/>
      <c r="B208" s="56"/>
      <c r="C208" s="116" t="s">
        <v>300</v>
      </c>
      <c r="D208" s="116" t="s">
        <v>133</v>
      </c>
      <c r="E208" s="117" t="s">
        <v>1363</v>
      </c>
      <c r="F208" s="117" t="s">
        <v>1364</v>
      </c>
      <c r="G208" s="118" t="s">
        <v>136</v>
      </c>
      <c r="H208" s="119">
        <v>4</v>
      </c>
      <c r="I208" s="120"/>
      <c r="J208" s="121">
        <f>ROUND(I208*H208,2)</f>
        <v>0</v>
      </c>
      <c r="K208" s="122" t="s">
        <v>1182</v>
      </c>
      <c r="L208" s="56"/>
      <c r="M208" s="123"/>
      <c r="N208" s="124" t="s">
        <v>44</v>
      </c>
      <c r="O208" s="25"/>
      <c r="P208" s="125">
        <f>O208*H208</f>
        <v>0</v>
      </c>
      <c r="Q208" s="125">
        <v>0.0373</v>
      </c>
      <c r="R208" s="125">
        <f>Q208*H208</f>
        <v>0.1492</v>
      </c>
      <c r="S208" s="125">
        <v>0</v>
      </c>
      <c r="T208" s="126">
        <f>S208*H208</f>
        <v>0</v>
      </c>
      <c r="U208" s="57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27" t="s">
        <v>154</v>
      </c>
      <c r="AS208" s="25"/>
      <c r="AT208" s="127" t="s">
        <v>133</v>
      </c>
      <c r="AU208" s="127" t="s">
        <v>70</v>
      </c>
      <c r="AV208" s="25"/>
      <c r="AW208" s="25"/>
      <c r="AX208" s="25"/>
      <c r="AY208" s="83" t="s">
        <v>130</v>
      </c>
      <c r="AZ208" s="25"/>
      <c r="BA208" s="25"/>
      <c r="BB208" s="25"/>
      <c r="BC208" s="25"/>
      <c r="BD208" s="25"/>
      <c r="BE208" s="128">
        <f>IF(N208="základní",J208,0)</f>
        <v>0</v>
      </c>
      <c r="BF208" s="128">
        <f>IF(N208="snížená",J208,0)</f>
        <v>0</v>
      </c>
      <c r="BG208" s="128">
        <f>IF(N208="zákl. přenesená",J208,0)</f>
        <v>0</v>
      </c>
      <c r="BH208" s="128">
        <f>IF(N208="sníž. přenesená",J208,0)</f>
        <v>0</v>
      </c>
      <c r="BI208" s="128">
        <f>IF(N208="nulová",J208,0)</f>
        <v>0</v>
      </c>
      <c r="BJ208" s="83" t="s">
        <v>68</v>
      </c>
      <c r="BK208" s="128">
        <f>ROUND(I208*H208,2)</f>
        <v>0</v>
      </c>
      <c r="BL208" s="83" t="s">
        <v>154</v>
      </c>
      <c r="BM208" s="127" t="s">
        <v>1365</v>
      </c>
      <c r="BN208" s="26"/>
    </row>
    <row r="209" spans="1:66" ht="25.95" customHeight="1">
      <c r="A209" s="27"/>
      <c r="B209" s="21"/>
      <c r="C209" s="39"/>
      <c r="D209" s="129" t="s">
        <v>1184</v>
      </c>
      <c r="E209" s="39"/>
      <c r="F209" s="173" t="s">
        <v>1366</v>
      </c>
      <c r="G209" s="39"/>
      <c r="H209" s="39"/>
      <c r="I209" s="39"/>
      <c r="J209" s="39"/>
      <c r="K209" s="64"/>
      <c r="L209" s="56"/>
      <c r="M209" s="57"/>
      <c r="N209" s="25"/>
      <c r="O209" s="25"/>
      <c r="P209" s="25"/>
      <c r="Q209" s="25"/>
      <c r="R209" s="25"/>
      <c r="S209" s="25"/>
      <c r="T209" s="58"/>
      <c r="U209" s="57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R209" s="25"/>
      <c r="AS209" s="25"/>
      <c r="AT209" s="83" t="s">
        <v>1184</v>
      </c>
      <c r="AU209" s="83" t="s">
        <v>70</v>
      </c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6"/>
    </row>
    <row r="210" spans="1:66" ht="25.95" customHeight="1">
      <c r="A210" s="27"/>
      <c r="B210" s="21"/>
      <c r="C210" s="38"/>
      <c r="D210" s="131" t="s">
        <v>142</v>
      </c>
      <c r="E210" s="132"/>
      <c r="F210" s="133" t="s">
        <v>1367</v>
      </c>
      <c r="G210" s="38"/>
      <c r="H210" s="134">
        <v>4</v>
      </c>
      <c r="I210" s="38"/>
      <c r="J210" s="38"/>
      <c r="K210" s="59"/>
      <c r="L210" s="56"/>
      <c r="M210" s="57"/>
      <c r="N210" s="25"/>
      <c r="O210" s="25"/>
      <c r="P210" s="25"/>
      <c r="Q210" s="25"/>
      <c r="R210" s="25"/>
      <c r="S210" s="25"/>
      <c r="T210" s="58"/>
      <c r="U210" s="57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25"/>
      <c r="AS210" s="25"/>
      <c r="AT210" s="83" t="s">
        <v>142</v>
      </c>
      <c r="AU210" s="83" t="s">
        <v>70</v>
      </c>
      <c r="AV210" s="52" t="s">
        <v>70</v>
      </c>
      <c r="AW210" s="52" t="s">
        <v>34</v>
      </c>
      <c r="AX210" s="52" t="s">
        <v>68</v>
      </c>
      <c r="AY210" s="83" t="s">
        <v>130</v>
      </c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6"/>
    </row>
    <row r="211" spans="1:66" ht="25.95" customHeight="1">
      <c r="A211" s="27"/>
      <c r="B211" s="56"/>
      <c r="C211" s="116" t="s">
        <v>304</v>
      </c>
      <c r="D211" s="116" t="s">
        <v>133</v>
      </c>
      <c r="E211" s="117" t="s">
        <v>1368</v>
      </c>
      <c r="F211" s="117" t="s">
        <v>1369</v>
      </c>
      <c r="G211" s="118" t="s">
        <v>496</v>
      </c>
      <c r="H211" s="119">
        <v>4</v>
      </c>
      <c r="I211" s="120"/>
      <c r="J211" s="121">
        <f>ROUND(I211*H211,2)</f>
        <v>0</v>
      </c>
      <c r="K211" s="122" t="s">
        <v>1182</v>
      </c>
      <c r="L211" s="56"/>
      <c r="M211" s="123"/>
      <c r="N211" s="124" t="s">
        <v>44</v>
      </c>
      <c r="O211" s="25"/>
      <c r="P211" s="125">
        <f>O211*H211</f>
        <v>0</v>
      </c>
      <c r="Q211" s="125">
        <v>0.0231</v>
      </c>
      <c r="R211" s="125">
        <f>Q211*H211</f>
        <v>0.0924</v>
      </c>
      <c r="S211" s="125">
        <v>0</v>
      </c>
      <c r="T211" s="126">
        <f>S211*H211</f>
        <v>0</v>
      </c>
      <c r="U211" s="57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27" t="s">
        <v>154</v>
      </c>
      <c r="AS211" s="25"/>
      <c r="AT211" s="127" t="s">
        <v>133</v>
      </c>
      <c r="AU211" s="127" t="s">
        <v>70</v>
      </c>
      <c r="AV211" s="25"/>
      <c r="AW211" s="25"/>
      <c r="AX211" s="25"/>
      <c r="AY211" s="83" t="s">
        <v>130</v>
      </c>
      <c r="AZ211" s="25"/>
      <c r="BA211" s="25"/>
      <c r="BB211" s="25"/>
      <c r="BC211" s="25"/>
      <c r="BD211" s="25"/>
      <c r="BE211" s="128">
        <f>IF(N211="základní",J211,0)</f>
        <v>0</v>
      </c>
      <c r="BF211" s="128">
        <f>IF(N211="snížená",J211,0)</f>
        <v>0</v>
      </c>
      <c r="BG211" s="128">
        <f>IF(N211="zákl. přenesená",J211,0)</f>
        <v>0</v>
      </c>
      <c r="BH211" s="128">
        <f>IF(N211="sníž. přenesená",J211,0)</f>
        <v>0</v>
      </c>
      <c r="BI211" s="128">
        <f>IF(N211="nulová",J211,0)</f>
        <v>0</v>
      </c>
      <c r="BJ211" s="83" t="s">
        <v>68</v>
      </c>
      <c r="BK211" s="128">
        <f>ROUND(I211*H211,2)</f>
        <v>0</v>
      </c>
      <c r="BL211" s="83" t="s">
        <v>154</v>
      </c>
      <c r="BM211" s="127" t="s">
        <v>1370</v>
      </c>
      <c r="BN211" s="26"/>
    </row>
    <row r="212" spans="1:66" ht="25.95" customHeight="1">
      <c r="A212" s="27"/>
      <c r="B212" s="21"/>
      <c r="C212" s="39"/>
      <c r="D212" s="129" t="s">
        <v>1184</v>
      </c>
      <c r="E212" s="39"/>
      <c r="F212" s="173" t="s">
        <v>1371</v>
      </c>
      <c r="G212" s="39"/>
      <c r="H212" s="39"/>
      <c r="I212" s="39"/>
      <c r="J212" s="39"/>
      <c r="K212" s="64"/>
      <c r="L212" s="56"/>
      <c r="M212" s="57"/>
      <c r="N212" s="25"/>
      <c r="O212" s="25"/>
      <c r="P212" s="25"/>
      <c r="Q212" s="25"/>
      <c r="R212" s="25"/>
      <c r="S212" s="25"/>
      <c r="T212" s="58"/>
      <c r="U212" s="57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25"/>
      <c r="AS212" s="25"/>
      <c r="AT212" s="83" t="s">
        <v>1184</v>
      </c>
      <c r="AU212" s="83" t="s">
        <v>70</v>
      </c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6"/>
    </row>
    <row r="213" spans="1:66" ht="25.95" customHeight="1">
      <c r="A213" s="27"/>
      <c r="B213" s="21"/>
      <c r="C213" s="25"/>
      <c r="D213" s="157" t="s">
        <v>142</v>
      </c>
      <c r="E213" s="158"/>
      <c r="F213" s="159" t="s">
        <v>1367</v>
      </c>
      <c r="G213" s="25"/>
      <c r="H213" s="160">
        <v>4</v>
      </c>
      <c r="I213" s="25"/>
      <c r="J213" s="25"/>
      <c r="K213" s="31"/>
      <c r="L213" s="56"/>
      <c r="M213" s="57"/>
      <c r="N213" s="25"/>
      <c r="O213" s="25"/>
      <c r="P213" s="25"/>
      <c r="Q213" s="25"/>
      <c r="R213" s="25"/>
      <c r="S213" s="25"/>
      <c r="T213" s="58"/>
      <c r="U213" s="57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25"/>
      <c r="AS213" s="25"/>
      <c r="AT213" s="83" t="s">
        <v>142</v>
      </c>
      <c r="AU213" s="83" t="s">
        <v>70</v>
      </c>
      <c r="AV213" s="52" t="s">
        <v>70</v>
      </c>
      <c r="AW213" s="52" t="s">
        <v>34</v>
      </c>
      <c r="AX213" s="52" t="s">
        <v>68</v>
      </c>
      <c r="AY213" s="83" t="s">
        <v>130</v>
      </c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6"/>
    </row>
    <row r="214" spans="1:66" ht="25.95" customHeight="1">
      <c r="A214" s="27"/>
      <c r="B214" s="21"/>
      <c r="C214" s="38"/>
      <c r="D214" s="113" t="s">
        <v>59</v>
      </c>
      <c r="E214" s="114" t="s">
        <v>131</v>
      </c>
      <c r="F214" s="114" t="s">
        <v>1372</v>
      </c>
      <c r="G214" s="38"/>
      <c r="H214" s="38"/>
      <c r="I214" s="38"/>
      <c r="J214" s="115">
        <f>BK214</f>
        <v>0</v>
      </c>
      <c r="K214" s="59"/>
      <c r="L214" s="56"/>
      <c r="M214" s="57"/>
      <c r="N214" s="25"/>
      <c r="O214" s="25"/>
      <c r="P214" s="109">
        <f>SUM(P215:P220)</f>
        <v>0</v>
      </c>
      <c r="Q214" s="25"/>
      <c r="R214" s="109">
        <f>SUM(R215:R220)</f>
        <v>0.038629800000000006</v>
      </c>
      <c r="S214" s="25"/>
      <c r="T214" s="110">
        <f>SUM(T215:T220)</f>
        <v>0</v>
      </c>
      <c r="U214" s="57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83" t="s">
        <v>68</v>
      </c>
      <c r="AS214" s="25"/>
      <c r="AT214" s="111" t="s">
        <v>59</v>
      </c>
      <c r="AU214" s="111" t="s">
        <v>68</v>
      </c>
      <c r="AV214" s="25"/>
      <c r="AW214" s="25"/>
      <c r="AX214" s="25"/>
      <c r="AY214" s="83" t="s">
        <v>130</v>
      </c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112">
        <f>SUM(BK215:BK220)</f>
        <v>0</v>
      </c>
      <c r="BL214" s="25"/>
      <c r="BM214" s="25"/>
      <c r="BN214" s="26"/>
    </row>
    <row r="215" spans="1:66" ht="25.95" customHeight="1">
      <c r="A215" s="27"/>
      <c r="B215" s="56"/>
      <c r="C215" s="116" t="s">
        <v>308</v>
      </c>
      <c r="D215" s="116" t="s">
        <v>133</v>
      </c>
      <c r="E215" s="117" t="s">
        <v>1373</v>
      </c>
      <c r="F215" s="117" t="s">
        <v>1374</v>
      </c>
      <c r="G215" s="118" t="s">
        <v>181</v>
      </c>
      <c r="H215" s="119">
        <v>429.22</v>
      </c>
      <c r="I215" s="120"/>
      <c r="J215" s="121">
        <f>ROUND(I215*H215,2)</f>
        <v>0</v>
      </c>
      <c r="K215" s="122" t="s">
        <v>1182</v>
      </c>
      <c r="L215" s="56"/>
      <c r="M215" s="123"/>
      <c r="N215" s="124" t="s">
        <v>44</v>
      </c>
      <c r="O215" s="25"/>
      <c r="P215" s="125">
        <f>O215*H215</f>
        <v>0</v>
      </c>
      <c r="Q215" s="125">
        <v>9E-05</v>
      </c>
      <c r="R215" s="125">
        <f>Q215*H215</f>
        <v>0.038629800000000006</v>
      </c>
      <c r="S215" s="125">
        <v>0</v>
      </c>
      <c r="T215" s="126">
        <f>S215*H215</f>
        <v>0</v>
      </c>
      <c r="U215" s="57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27" t="s">
        <v>154</v>
      </c>
      <c r="AS215" s="25"/>
      <c r="AT215" s="127" t="s">
        <v>133</v>
      </c>
      <c r="AU215" s="127" t="s">
        <v>70</v>
      </c>
      <c r="AV215" s="25"/>
      <c r="AW215" s="25"/>
      <c r="AX215" s="25"/>
      <c r="AY215" s="83" t="s">
        <v>130</v>
      </c>
      <c r="AZ215" s="25"/>
      <c r="BA215" s="25"/>
      <c r="BB215" s="25"/>
      <c r="BC215" s="25"/>
      <c r="BD215" s="25"/>
      <c r="BE215" s="128">
        <f>IF(N215="základní",J215,0)</f>
        <v>0</v>
      </c>
      <c r="BF215" s="128">
        <f>IF(N215="snížená",J215,0)</f>
        <v>0</v>
      </c>
      <c r="BG215" s="128">
        <f>IF(N215="zákl. přenesená",J215,0)</f>
        <v>0</v>
      </c>
      <c r="BH215" s="128">
        <f>IF(N215="sníž. přenesená",J215,0)</f>
        <v>0</v>
      </c>
      <c r="BI215" s="128">
        <f>IF(N215="nulová",J215,0)</f>
        <v>0</v>
      </c>
      <c r="BJ215" s="83" t="s">
        <v>68</v>
      </c>
      <c r="BK215" s="128">
        <f>ROUND(I215*H215,2)</f>
        <v>0</v>
      </c>
      <c r="BL215" s="83" t="s">
        <v>154</v>
      </c>
      <c r="BM215" s="127" t="s">
        <v>1375</v>
      </c>
      <c r="BN215" s="26"/>
    </row>
    <row r="216" spans="1:66" ht="25.95" customHeight="1">
      <c r="A216" s="27"/>
      <c r="B216" s="21"/>
      <c r="C216" s="39"/>
      <c r="D216" s="129" t="s">
        <v>1184</v>
      </c>
      <c r="E216" s="39"/>
      <c r="F216" s="173" t="s">
        <v>1376</v>
      </c>
      <c r="G216" s="39"/>
      <c r="H216" s="39"/>
      <c r="I216" s="39"/>
      <c r="J216" s="39"/>
      <c r="K216" s="64"/>
      <c r="L216" s="56"/>
      <c r="M216" s="57"/>
      <c r="N216" s="25"/>
      <c r="O216" s="25"/>
      <c r="P216" s="25"/>
      <c r="Q216" s="25"/>
      <c r="R216" s="25"/>
      <c r="S216" s="25"/>
      <c r="T216" s="58"/>
      <c r="U216" s="57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25"/>
      <c r="AS216" s="25"/>
      <c r="AT216" s="83" t="s">
        <v>1184</v>
      </c>
      <c r="AU216" s="83" t="s">
        <v>70</v>
      </c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6"/>
    </row>
    <row r="217" spans="1:66" ht="25.95" customHeight="1">
      <c r="A217" s="27"/>
      <c r="B217" s="21"/>
      <c r="C217" s="25"/>
      <c r="D217" s="157" t="s">
        <v>142</v>
      </c>
      <c r="E217" s="158"/>
      <c r="F217" s="159" t="s">
        <v>1377</v>
      </c>
      <c r="G217" s="25"/>
      <c r="H217" s="160">
        <v>165.01</v>
      </c>
      <c r="I217" s="25"/>
      <c r="J217" s="25"/>
      <c r="K217" s="31"/>
      <c r="L217" s="56"/>
      <c r="M217" s="57"/>
      <c r="N217" s="25"/>
      <c r="O217" s="25"/>
      <c r="P217" s="25"/>
      <c r="Q217" s="25"/>
      <c r="R217" s="25"/>
      <c r="S217" s="25"/>
      <c r="T217" s="58"/>
      <c r="U217" s="57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25"/>
      <c r="AS217" s="25"/>
      <c r="AT217" s="83" t="s">
        <v>142</v>
      </c>
      <c r="AU217" s="83" t="s">
        <v>70</v>
      </c>
      <c r="AV217" s="52" t="s">
        <v>70</v>
      </c>
      <c r="AW217" s="52" t="s">
        <v>34</v>
      </c>
      <c r="AX217" s="52" t="s">
        <v>60</v>
      </c>
      <c r="AY217" s="83" t="s">
        <v>130</v>
      </c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6"/>
    </row>
    <row r="218" spans="1:66" ht="25.95" customHeight="1">
      <c r="A218" s="27"/>
      <c r="B218" s="21"/>
      <c r="C218" s="25"/>
      <c r="D218" s="157" t="s">
        <v>142</v>
      </c>
      <c r="E218" s="158"/>
      <c r="F218" s="159" t="s">
        <v>1378</v>
      </c>
      <c r="G218" s="25"/>
      <c r="H218" s="160">
        <v>165.01</v>
      </c>
      <c r="I218" s="25"/>
      <c r="J218" s="25"/>
      <c r="K218" s="31"/>
      <c r="L218" s="56"/>
      <c r="M218" s="57"/>
      <c r="N218" s="25"/>
      <c r="O218" s="25"/>
      <c r="P218" s="25"/>
      <c r="Q218" s="25"/>
      <c r="R218" s="25"/>
      <c r="S218" s="25"/>
      <c r="T218" s="58"/>
      <c r="U218" s="57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R218" s="25"/>
      <c r="AS218" s="25"/>
      <c r="AT218" s="83" t="s">
        <v>142</v>
      </c>
      <c r="AU218" s="83" t="s">
        <v>70</v>
      </c>
      <c r="AV218" s="52" t="s">
        <v>70</v>
      </c>
      <c r="AW218" s="52" t="s">
        <v>34</v>
      </c>
      <c r="AX218" s="52" t="s">
        <v>60</v>
      </c>
      <c r="AY218" s="83" t="s">
        <v>130</v>
      </c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6"/>
    </row>
    <row r="219" spans="1:66" ht="25.95" customHeight="1">
      <c r="A219" s="27"/>
      <c r="B219" s="21"/>
      <c r="C219" s="25"/>
      <c r="D219" s="157" t="s">
        <v>142</v>
      </c>
      <c r="E219" s="158"/>
      <c r="F219" s="159" t="s">
        <v>1379</v>
      </c>
      <c r="G219" s="25"/>
      <c r="H219" s="160">
        <v>99.2</v>
      </c>
      <c r="I219" s="25"/>
      <c r="J219" s="25"/>
      <c r="K219" s="31"/>
      <c r="L219" s="56"/>
      <c r="M219" s="57"/>
      <c r="N219" s="25"/>
      <c r="O219" s="25"/>
      <c r="P219" s="25"/>
      <c r="Q219" s="25"/>
      <c r="R219" s="25"/>
      <c r="S219" s="25"/>
      <c r="T219" s="58"/>
      <c r="U219" s="57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25"/>
      <c r="AS219" s="25"/>
      <c r="AT219" s="83" t="s">
        <v>142</v>
      </c>
      <c r="AU219" s="83" t="s">
        <v>70</v>
      </c>
      <c r="AV219" s="52" t="s">
        <v>70</v>
      </c>
      <c r="AW219" s="52" t="s">
        <v>34</v>
      </c>
      <c r="AX219" s="52" t="s">
        <v>60</v>
      </c>
      <c r="AY219" s="83" t="s">
        <v>130</v>
      </c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6"/>
    </row>
    <row r="220" spans="1:66" ht="25.95" customHeight="1">
      <c r="A220" s="27"/>
      <c r="B220" s="21"/>
      <c r="C220" s="25"/>
      <c r="D220" s="157" t="s">
        <v>142</v>
      </c>
      <c r="E220" s="158"/>
      <c r="F220" s="159" t="s">
        <v>956</v>
      </c>
      <c r="G220" s="25"/>
      <c r="H220" s="160">
        <v>429.22</v>
      </c>
      <c r="I220" s="25"/>
      <c r="J220" s="25"/>
      <c r="K220" s="31"/>
      <c r="L220" s="56"/>
      <c r="M220" s="57"/>
      <c r="N220" s="25"/>
      <c r="O220" s="25"/>
      <c r="P220" s="25"/>
      <c r="Q220" s="25"/>
      <c r="R220" s="25"/>
      <c r="S220" s="25"/>
      <c r="T220" s="58"/>
      <c r="U220" s="57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R220" s="25"/>
      <c r="AS220" s="25"/>
      <c r="AT220" s="83" t="s">
        <v>142</v>
      </c>
      <c r="AU220" s="83" t="s">
        <v>70</v>
      </c>
      <c r="AV220" s="52" t="s">
        <v>154</v>
      </c>
      <c r="AW220" s="52" t="s">
        <v>34</v>
      </c>
      <c r="AX220" s="52" t="s">
        <v>68</v>
      </c>
      <c r="AY220" s="83" t="s">
        <v>130</v>
      </c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6"/>
    </row>
    <row r="221" spans="1:66" ht="25.95" customHeight="1">
      <c r="A221" s="27"/>
      <c r="B221" s="21"/>
      <c r="C221" s="38"/>
      <c r="D221" s="113" t="s">
        <v>59</v>
      </c>
      <c r="E221" s="114" t="s">
        <v>177</v>
      </c>
      <c r="F221" s="114" t="s">
        <v>1380</v>
      </c>
      <c r="G221" s="38"/>
      <c r="H221" s="38"/>
      <c r="I221" s="38"/>
      <c r="J221" s="115">
        <f>BK221</f>
        <v>0</v>
      </c>
      <c r="K221" s="59"/>
      <c r="L221" s="56"/>
      <c r="M221" s="57"/>
      <c r="N221" s="25"/>
      <c r="O221" s="25"/>
      <c r="P221" s="109">
        <f>SUM(P222:P252)</f>
        <v>0</v>
      </c>
      <c r="Q221" s="25"/>
      <c r="R221" s="109">
        <f>SUM(R222:R252)</f>
        <v>19.076902</v>
      </c>
      <c r="S221" s="25"/>
      <c r="T221" s="110">
        <f>SUM(T222:T252)</f>
        <v>29.8804</v>
      </c>
      <c r="U221" s="57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83" t="s">
        <v>68</v>
      </c>
      <c r="AS221" s="25"/>
      <c r="AT221" s="111" t="s">
        <v>59</v>
      </c>
      <c r="AU221" s="111" t="s">
        <v>68</v>
      </c>
      <c r="AV221" s="25"/>
      <c r="AW221" s="25"/>
      <c r="AX221" s="25"/>
      <c r="AY221" s="83" t="s">
        <v>130</v>
      </c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112">
        <f>SUM(BK222:BK252)</f>
        <v>0</v>
      </c>
      <c r="BL221" s="25"/>
      <c r="BM221" s="25"/>
      <c r="BN221" s="26"/>
    </row>
    <row r="222" spans="1:66" ht="25.95" customHeight="1">
      <c r="A222" s="27"/>
      <c r="B222" s="56"/>
      <c r="C222" s="116" t="s">
        <v>312</v>
      </c>
      <c r="D222" s="116" t="s">
        <v>133</v>
      </c>
      <c r="E222" s="117" t="s">
        <v>1381</v>
      </c>
      <c r="F222" s="117" t="s">
        <v>1382</v>
      </c>
      <c r="G222" s="118" t="s">
        <v>181</v>
      </c>
      <c r="H222" s="119">
        <v>99.2</v>
      </c>
      <c r="I222" s="120"/>
      <c r="J222" s="121">
        <f>ROUND(I222*H222,2)</f>
        <v>0</v>
      </c>
      <c r="K222" s="135"/>
      <c r="L222" s="56"/>
      <c r="M222" s="123"/>
      <c r="N222" s="124" t="s">
        <v>44</v>
      </c>
      <c r="O222" s="25"/>
      <c r="P222" s="125">
        <f>O222*H222</f>
        <v>0</v>
      </c>
      <c r="Q222" s="125">
        <v>0</v>
      </c>
      <c r="R222" s="125">
        <f>Q222*H222</f>
        <v>0</v>
      </c>
      <c r="S222" s="125">
        <v>0</v>
      </c>
      <c r="T222" s="126">
        <f>S222*H222</f>
        <v>0</v>
      </c>
      <c r="U222" s="57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R222" s="127" t="s">
        <v>154</v>
      </c>
      <c r="AS222" s="25"/>
      <c r="AT222" s="127" t="s">
        <v>133</v>
      </c>
      <c r="AU222" s="127" t="s">
        <v>70</v>
      </c>
      <c r="AV222" s="25"/>
      <c r="AW222" s="25"/>
      <c r="AX222" s="25"/>
      <c r="AY222" s="83" t="s">
        <v>130</v>
      </c>
      <c r="AZ222" s="25"/>
      <c r="BA222" s="25"/>
      <c r="BB222" s="25"/>
      <c r="BC222" s="25"/>
      <c r="BD222" s="25"/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83" t="s">
        <v>68</v>
      </c>
      <c r="BK222" s="128">
        <f>ROUND(I222*H222,2)</f>
        <v>0</v>
      </c>
      <c r="BL222" s="83" t="s">
        <v>154</v>
      </c>
      <c r="BM222" s="127" t="s">
        <v>1383</v>
      </c>
      <c r="BN222" s="26"/>
    </row>
    <row r="223" spans="1:66" ht="25.95" customHeight="1">
      <c r="A223" s="27"/>
      <c r="B223" s="21"/>
      <c r="C223" s="97"/>
      <c r="D223" s="147" t="s">
        <v>142</v>
      </c>
      <c r="E223" s="170"/>
      <c r="F223" s="152" t="s">
        <v>1384</v>
      </c>
      <c r="G223" s="97"/>
      <c r="H223" s="153">
        <v>99.2</v>
      </c>
      <c r="I223" s="97"/>
      <c r="J223" s="97"/>
      <c r="K223" s="149"/>
      <c r="L223" s="56"/>
      <c r="M223" s="57"/>
      <c r="N223" s="25"/>
      <c r="O223" s="25"/>
      <c r="P223" s="25"/>
      <c r="Q223" s="25"/>
      <c r="R223" s="25"/>
      <c r="S223" s="25"/>
      <c r="T223" s="58"/>
      <c r="U223" s="57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25"/>
      <c r="AS223" s="25"/>
      <c r="AT223" s="83" t="s">
        <v>142</v>
      </c>
      <c r="AU223" s="83" t="s">
        <v>70</v>
      </c>
      <c r="AV223" s="52" t="s">
        <v>70</v>
      </c>
      <c r="AW223" s="52" t="s">
        <v>34</v>
      </c>
      <c r="AX223" s="52" t="s">
        <v>68</v>
      </c>
      <c r="AY223" s="83" t="s">
        <v>130</v>
      </c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6"/>
    </row>
    <row r="224" spans="1:66" ht="25.95" customHeight="1">
      <c r="A224" s="27"/>
      <c r="B224" s="56"/>
      <c r="C224" s="136" t="s">
        <v>316</v>
      </c>
      <c r="D224" s="136" t="s">
        <v>178</v>
      </c>
      <c r="E224" s="137" t="s">
        <v>1385</v>
      </c>
      <c r="F224" s="137" t="s">
        <v>1386</v>
      </c>
      <c r="G224" s="138" t="s">
        <v>181</v>
      </c>
      <c r="H224" s="139">
        <v>104.16</v>
      </c>
      <c r="I224" s="140"/>
      <c r="J224" s="141">
        <f>ROUND(I224*H224,2)</f>
        <v>0</v>
      </c>
      <c r="K224" s="146"/>
      <c r="L224" s="143"/>
      <c r="M224" s="144"/>
      <c r="N224" s="145" t="s">
        <v>44</v>
      </c>
      <c r="O224" s="25"/>
      <c r="P224" s="125">
        <f>O224*H224</f>
        <v>0</v>
      </c>
      <c r="Q224" s="125">
        <v>0</v>
      </c>
      <c r="R224" s="125">
        <f>Q224*H224</f>
        <v>0</v>
      </c>
      <c r="S224" s="125">
        <v>0</v>
      </c>
      <c r="T224" s="126">
        <f>S224*H224</f>
        <v>0</v>
      </c>
      <c r="U224" s="57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27" t="s">
        <v>131</v>
      </c>
      <c r="AS224" s="25"/>
      <c r="AT224" s="127" t="s">
        <v>178</v>
      </c>
      <c r="AU224" s="127" t="s">
        <v>70</v>
      </c>
      <c r="AV224" s="25"/>
      <c r="AW224" s="25"/>
      <c r="AX224" s="25"/>
      <c r="AY224" s="83" t="s">
        <v>130</v>
      </c>
      <c r="AZ224" s="25"/>
      <c r="BA224" s="25"/>
      <c r="BB224" s="25"/>
      <c r="BC224" s="25"/>
      <c r="BD224" s="25"/>
      <c r="BE224" s="128">
        <f>IF(N224="základní",J224,0)</f>
        <v>0</v>
      </c>
      <c r="BF224" s="128">
        <f>IF(N224="snížená",J224,0)</f>
        <v>0</v>
      </c>
      <c r="BG224" s="128">
        <f>IF(N224="zákl. přenesená",J224,0)</f>
        <v>0</v>
      </c>
      <c r="BH224" s="128">
        <f>IF(N224="sníž. přenesená",J224,0)</f>
        <v>0</v>
      </c>
      <c r="BI224" s="128">
        <f>IF(N224="nulová",J224,0)</f>
        <v>0</v>
      </c>
      <c r="BJ224" s="83" t="s">
        <v>68</v>
      </c>
      <c r="BK224" s="128">
        <f>ROUND(I224*H224,2)</f>
        <v>0</v>
      </c>
      <c r="BL224" s="83" t="s">
        <v>154</v>
      </c>
      <c r="BM224" s="127" t="s">
        <v>1387</v>
      </c>
      <c r="BN224" s="26"/>
    </row>
    <row r="225" spans="1:66" ht="25.95" customHeight="1">
      <c r="A225" s="27"/>
      <c r="B225" s="21"/>
      <c r="C225" s="97"/>
      <c r="D225" s="147" t="s">
        <v>142</v>
      </c>
      <c r="E225" s="170"/>
      <c r="F225" s="152" t="s">
        <v>1388</v>
      </c>
      <c r="G225" s="97"/>
      <c r="H225" s="153">
        <v>104.16</v>
      </c>
      <c r="I225" s="97"/>
      <c r="J225" s="97"/>
      <c r="K225" s="149"/>
      <c r="L225" s="56"/>
      <c r="M225" s="57"/>
      <c r="N225" s="25"/>
      <c r="O225" s="25"/>
      <c r="P225" s="25"/>
      <c r="Q225" s="25"/>
      <c r="R225" s="25"/>
      <c r="S225" s="25"/>
      <c r="T225" s="58"/>
      <c r="U225" s="57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25"/>
      <c r="AS225" s="25"/>
      <c r="AT225" s="83" t="s">
        <v>142</v>
      </c>
      <c r="AU225" s="83" t="s">
        <v>70</v>
      </c>
      <c r="AV225" s="52" t="s">
        <v>70</v>
      </c>
      <c r="AW225" s="52" t="s">
        <v>34</v>
      </c>
      <c r="AX225" s="52" t="s">
        <v>68</v>
      </c>
      <c r="AY225" s="83" t="s">
        <v>130</v>
      </c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6"/>
    </row>
    <row r="226" spans="1:66" ht="25.95" customHeight="1">
      <c r="A226" s="27"/>
      <c r="B226" s="56"/>
      <c r="C226" s="116" t="s">
        <v>320</v>
      </c>
      <c r="D226" s="116" t="s">
        <v>133</v>
      </c>
      <c r="E226" s="117" t="s">
        <v>1389</v>
      </c>
      <c r="F226" s="117" t="s">
        <v>1390</v>
      </c>
      <c r="G226" s="118" t="s">
        <v>181</v>
      </c>
      <c r="H226" s="119">
        <v>23.4</v>
      </c>
      <c r="I226" s="120"/>
      <c r="J226" s="121">
        <f>ROUND(I226*H226,2)</f>
        <v>0</v>
      </c>
      <c r="K226" s="122" t="s">
        <v>1182</v>
      </c>
      <c r="L226" s="56"/>
      <c r="M226" s="123"/>
      <c r="N226" s="124" t="s">
        <v>44</v>
      </c>
      <c r="O226" s="25"/>
      <c r="P226" s="125">
        <f>O226*H226</f>
        <v>0</v>
      </c>
      <c r="Q226" s="125">
        <v>0</v>
      </c>
      <c r="R226" s="125">
        <f>Q226*H226</f>
        <v>0</v>
      </c>
      <c r="S226" s="125">
        <v>0</v>
      </c>
      <c r="T226" s="126">
        <f>S226*H226</f>
        <v>0</v>
      </c>
      <c r="U226" s="57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27" t="s">
        <v>154</v>
      </c>
      <c r="AS226" s="25"/>
      <c r="AT226" s="127" t="s">
        <v>133</v>
      </c>
      <c r="AU226" s="127" t="s">
        <v>70</v>
      </c>
      <c r="AV226" s="25"/>
      <c r="AW226" s="25"/>
      <c r="AX226" s="25"/>
      <c r="AY226" s="83" t="s">
        <v>130</v>
      </c>
      <c r="AZ226" s="25"/>
      <c r="BA226" s="25"/>
      <c r="BB226" s="25"/>
      <c r="BC226" s="25"/>
      <c r="BD226" s="25"/>
      <c r="BE226" s="128">
        <f>IF(N226="základní",J226,0)</f>
        <v>0</v>
      </c>
      <c r="BF226" s="128">
        <f>IF(N226="snížená",J226,0)</f>
        <v>0</v>
      </c>
      <c r="BG226" s="128">
        <f>IF(N226="zákl. přenesená",J226,0)</f>
        <v>0</v>
      </c>
      <c r="BH226" s="128">
        <f>IF(N226="sníž. přenesená",J226,0)</f>
        <v>0</v>
      </c>
      <c r="BI226" s="128">
        <f>IF(N226="nulová",J226,0)</f>
        <v>0</v>
      </c>
      <c r="BJ226" s="83" t="s">
        <v>68</v>
      </c>
      <c r="BK226" s="128">
        <f>ROUND(I226*H226,2)</f>
        <v>0</v>
      </c>
      <c r="BL226" s="83" t="s">
        <v>154</v>
      </c>
      <c r="BM226" s="127" t="s">
        <v>1391</v>
      </c>
      <c r="BN226" s="26"/>
    </row>
    <row r="227" spans="1:66" ht="25.95" customHeight="1">
      <c r="A227" s="27"/>
      <c r="B227" s="21"/>
      <c r="C227" s="39"/>
      <c r="D227" s="129" t="s">
        <v>1184</v>
      </c>
      <c r="E227" s="39"/>
      <c r="F227" s="173" t="s">
        <v>1392</v>
      </c>
      <c r="G227" s="39"/>
      <c r="H227" s="39"/>
      <c r="I227" s="39"/>
      <c r="J227" s="39"/>
      <c r="K227" s="64"/>
      <c r="L227" s="56"/>
      <c r="M227" s="57"/>
      <c r="N227" s="25"/>
      <c r="O227" s="25"/>
      <c r="P227" s="25"/>
      <c r="Q227" s="25"/>
      <c r="R227" s="25"/>
      <c r="S227" s="25"/>
      <c r="T227" s="58"/>
      <c r="U227" s="57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25"/>
      <c r="AS227" s="25"/>
      <c r="AT227" s="83" t="s">
        <v>1184</v>
      </c>
      <c r="AU227" s="83" t="s">
        <v>70</v>
      </c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6"/>
    </row>
    <row r="228" spans="1:66" ht="25.95" customHeight="1">
      <c r="A228" s="27"/>
      <c r="B228" s="21"/>
      <c r="C228" s="38"/>
      <c r="D228" s="131" t="s">
        <v>142</v>
      </c>
      <c r="E228" s="132"/>
      <c r="F228" s="133" t="s">
        <v>1393</v>
      </c>
      <c r="G228" s="38"/>
      <c r="H228" s="134">
        <v>23.4</v>
      </c>
      <c r="I228" s="38"/>
      <c r="J228" s="38"/>
      <c r="K228" s="59"/>
      <c r="L228" s="56"/>
      <c r="M228" s="57"/>
      <c r="N228" s="25"/>
      <c r="O228" s="25"/>
      <c r="P228" s="25"/>
      <c r="Q228" s="25"/>
      <c r="R228" s="25"/>
      <c r="S228" s="25"/>
      <c r="T228" s="58"/>
      <c r="U228" s="57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25"/>
      <c r="AS228" s="25"/>
      <c r="AT228" s="83" t="s">
        <v>142</v>
      </c>
      <c r="AU228" s="83" t="s">
        <v>70</v>
      </c>
      <c r="AV228" s="52" t="s">
        <v>70</v>
      </c>
      <c r="AW228" s="52" t="s">
        <v>34</v>
      </c>
      <c r="AX228" s="52" t="s">
        <v>68</v>
      </c>
      <c r="AY228" s="83" t="s">
        <v>130</v>
      </c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6"/>
    </row>
    <row r="229" spans="1:66" ht="25.95" customHeight="1">
      <c r="A229" s="27"/>
      <c r="B229" s="56"/>
      <c r="C229" s="116" t="s">
        <v>324</v>
      </c>
      <c r="D229" s="116" t="s">
        <v>133</v>
      </c>
      <c r="E229" s="117" t="s">
        <v>1394</v>
      </c>
      <c r="F229" s="117" t="s">
        <v>1395</v>
      </c>
      <c r="G229" s="118" t="s">
        <v>181</v>
      </c>
      <c r="H229" s="119">
        <v>62.1</v>
      </c>
      <c r="I229" s="120"/>
      <c r="J229" s="121">
        <f>ROUND(I229*H229,2)</f>
        <v>0</v>
      </c>
      <c r="K229" s="122" t="s">
        <v>1182</v>
      </c>
      <c r="L229" s="56"/>
      <c r="M229" s="123"/>
      <c r="N229" s="124" t="s">
        <v>44</v>
      </c>
      <c r="O229" s="25"/>
      <c r="P229" s="125">
        <f>O229*H229</f>
        <v>0</v>
      </c>
      <c r="Q229" s="125">
        <v>2E-05</v>
      </c>
      <c r="R229" s="125">
        <f>Q229*H229</f>
        <v>0.001242</v>
      </c>
      <c r="S229" s="125">
        <v>0</v>
      </c>
      <c r="T229" s="126">
        <f>S229*H229</f>
        <v>0</v>
      </c>
      <c r="U229" s="57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27" t="s">
        <v>154</v>
      </c>
      <c r="AS229" s="25"/>
      <c r="AT229" s="127" t="s">
        <v>133</v>
      </c>
      <c r="AU229" s="127" t="s">
        <v>70</v>
      </c>
      <c r="AV229" s="25"/>
      <c r="AW229" s="25"/>
      <c r="AX229" s="25"/>
      <c r="AY229" s="83" t="s">
        <v>130</v>
      </c>
      <c r="AZ229" s="25"/>
      <c r="BA229" s="25"/>
      <c r="BB229" s="25"/>
      <c r="BC229" s="25"/>
      <c r="BD229" s="25"/>
      <c r="BE229" s="128">
        <f>IF(N229="základní",J229,0)</f>
        <v>0</v>
      </c>
      <c r="BF229" s="128">
        <f>IF(N229="snížená",J229,0)</f>
        <v>0</v>
      </c>
      <c r="BG229" s="128">
        <f>IF(N229="zákl. přenesená",J229,0)</f>
        <v>0</v>
      </c>
      <c r="BH229" s="128">
        <f>IF(N229="sníž. přenesená",J229,0)</f>
        <v>0</v>
      </c>
      <c r="BI229" s="128">
        <f>IF(N229="nulová",J229,0)</f>
        <v>0</v>
      </c>
      <c r="BJ229" s="83" t="s">
        <v>68</v>
      </c>
      <c r="BK229" s="128">
        <f>ROUND(I229*H229,2)</f>
        <v>0</v>
      </c>
      <c r="BL229" s="83" t="s">
        <v>154</v>
      </c>
      <c r="BM229" s="127" t="s">
        <v>1396</v>
      </c>
      <c r="BN229" s="26"/>
    </row>
    <row r="230" spans="1:66" ht="25.95" customHeight="1">
      <c r="A230" s="27"/>
      <c r="B230" s="21"/>
      <c r="C230" s="39"/>
      <c r="D230" s="129" t="s">
        <v>1184</v>
      </c>
      <c r="E230" s="39"/>
      <c r="F230" s="173" t="s">
        <v>1397</v>
      </c>
      <c r="G230" s="39"/>
      <c r="H230" s="39"/>
      <c r="I230" s="39"/>
      <c r="J230" s="39"/>
      <c r="K230" s="64"/>
      <c r="L230" s="56"/>
      <c r="M230" s="57"/>
      <c r="N230" s="25"/>
      <c r="O230" s="25"/>
      <c r="P230" s="25"/>
      <c r="Q230" s="25"/>
      <c r="R230" s="25"/>
      <c r="S230" s="25"/>
      <c r="T230" s="58"/>
      <c r="U230" s="57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25"/>
      <c r="AS230" s="25"/>
      <c r="AT230" s="83" t="s">
        <v>1184</v>
      </c>
      <c r="AU230" s="83" t="s">
        <v>70</v>
      </c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6"/>
    </row>
    <row r="231" spans="1:66" ht="25.95" customHeight="1">
      <c r="A231" s="27"/>
      <c r="B231" s="21"/>
      <c r="C231" s="38"/>
      <c r="D231" s="131" t="s">
        <v>142</v>
      </c>
      <c r="E231" s="132"/>
      <c r="F231" s="133" t="s">
        <v>1398</v>
      </c>
      <c r="G231" s="38"/>
      <c r="H231" s="134">
        <v>62.1</v>
      </c>
      <c r="I231" s="38"/>
      <c r="J231" s="38"/>
      <c r="K231" s="59"/>
      <c r="L231" s="56"/>
      <c r="M231" s="57"/>
      <c r="N231" s="25"/>
      <c r="O231" s="25"/>
      <c r="P231" s="25"/>
      <c r="Q231" s="25"/>
      <c r="R231" s="25"/>
      <c r="S231" s="25"/>
      <c r="T231" s="58"/>
      <c r="U231" s="57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25"/>
      <c r="AS231" s="25"/>
      <c r="AT231" s="83" t="s">
        <v>142</v>
      </c>
      <c r="AU231" s="83" t="s">
        <v>70</v>
      </c>
      <c r="AV231" s="52" t="s">
        <v>70</v>
      </c>
      <c r="AW231" s="52" t="s">
        <v>34</v>
      </c>
      <c r="AX231" s="52" t="s">
        <v>68</v>
      </c>
      <c r="AY231" s="83" t="s">
        <v>130</v>
      </c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6"/>
    </row>
    <row r="232" spans="1:66" ht="25.95" customHeight="1">
      <c r="A232" s="27"/>
      <c r="B232" s="56"/>
      <c r="C232" s="116" t="s">
        <v>328</v>
      </c>
      <c r="D232" s="116" t="s">
        <v>133</v>
      </c>
      <c r="E232" s="117" t="s">
        <v>1399</v>
      </c>
      <c r="F232" s="117" t="s">
        <v>1400</v>
      </c>
      <c r="G232" s="118" t="s">
        <v>136</v>
      </c>
      <c r="H232" s="119">
        <v>4</v>
      </c>
      <c r="I232" s="120"/>
      <c r="J232" s="121">
        <f>ROUND(I232*H232,2)</f>
        <v>0</v>
      </c>
      <c r="K232" s="135"/>
      <c r="L232" s="56"/>
      <c r="M232" s="123"/>
      <c r="N232" s="124" t="s">
        <v>44</v>
      </c>
      <c r="O232" s="25"/>
      <c r="P232" s="125">
        <f>O232*H232</f>
        <v>0</v>
      </c>
      <c r="Q232" s="125">
        <v>0</v>
      </c>
      <c r="R232" s="125">
        <f>Q232*H232</f>
        <v>0</v>
      </c>
      <c r="S232" s="125">
        <v>0</v>
      </c>
      <c r="T232" s="126">
        <f>S232*H232</f>
        <v>0</v>
      </c>
      <c r="U232" s="57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27" t="s">
        <v>154</v>
      </c>
      <c r="AS232" s="25"/>
      <c r="AT232" s="127" t="s">
        <v>133</v>
      </c>
      <c r="AU232" s="127" t="s">
        <v>70</v>
      </c>
      <c r="AV232" s="25"/>
      <c r="AW232" s="25"/>
      <c r="AX232" s="25"/>
      <c r="AY232" s="83" t="s">
        <v>130</v>
      </c>
      <c r="AZ232" s="25"/>
      <c r="BA232" s="25"/>
      <c r="BB232" s="25"/>
      <c r="BC232" s="25"/>
      <c r="BD232" s="25"/>
      <c r="BE232" s="128">
        <f>IF(N232="základní",J232,0)</f>
        <v>0</v>
      </c>
      <c r="BF232" s="128">
        <f>IF(N232="snížená",J232,0)</f>
        <v>0</v>
      </c>
      <c r="BG232" s="128">
        <f>IF(N232="zákl. přenesená",J232,0)</f>
        <v>0</v>
      </c>
      <c r="BH232" s="128">
        <f>IF(N232="sníž. přenesená",J232,0)</f>
        <v>0</v>
      </c>
      <c r="BI232" s="128">
        <f>IF(N232="nulová",J232,0)</f>
        <v>0</v>
      </c>
      <c r="BJ232" s="83" t="s">
        <v>68</v>
      </c>
      <c r="BK232" s="128">
        <f>ROUND(I232*H232,2)</f>
        <v>0</v>
      </c>
      <c r="BL232" s="83" t="s">
        <v>154</v>
      </c>
      <c r="BM232" s="127" t="s">
        <v>1401</v>
      </c>
      <c r="BN232" s="26"/>
    </row>
    <row r="233" spans="1:66" ht="25.95" customHeight="1">
      <c r="A233" s="27"/>
      <c r="B233" s="56"/>
      <c r="C233" s="116" t="s">
        <v>332</v>
      </c>
      <c r="D233" s="116" t="s">
        <v>133</v>
      </c>
      <c r="E233" s="117" t="s">
        <v>1402</v>
      </c>
      <c r="F233" s="117" t="s">
        <v>1403</v>
      </c>
      <c r="G233" s="118" t="s">
        <v>496</v>
      </c>
      <c r="H233" s="119">
        <v>235.318</v>
      </c>
      <c r="I233" s="120"/>
      <c r="J233" s="121">
        <f>ROUND(I233*H233,2)</f>
        <v>0</v>
      </c>
      <c r="K233" s="122" t="s">
        <v>1182</v>
      </c>
      <c r="L233" s="56"/>
      <c r="M233" s="123"/>
      <c r="N233" s="124" t="s">
        <v>44</v>
      </c>
      <c r="O233" s="25"/>
      <c r="P233" s="125">
        <f>O233*H233</f>
        <v>0</v>
      </c>
      <c r="Q233" s="125">
        <v>0</v>
      </c>
      <c r="R233" s="125">
        <f>Q233*H233</f>
        <v>0</v>
      </c>
      <c r="S233" s="125">
        <v>0</v>
      </c>
      <c r="T233" s="126">
        <f>S233*H233</f>
        <v>0</v>
      </c>
      <c r="U233" s="57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R233" s="127" t="s">
        <v>154</v>
      </c>
      <c r="AS233" s="25"/>
      <c r="AT233" s="127" t="s">
        <v>133</v>
      </c>
      <c r="AU233" s="127" t="s">
        <v>70</v>
      </c>
      <c r="AV233" s="25"/>
      <c r="AW233" s="25"/>
      <c r="AX233" s="25"/>
      <c r="AY233" s="83" t="s">
        <v>130</v>
      </c>
      <c r="AZ233" s="25"/>
      <c r="BA233" s="25"/>
      <c r="BB233" s="25"/>
      <c r="BC233" s="25"/>
      <c r="BD233" s="25"/>
      <c r="BE233" s="128">
        <f>IF(N233="základní",J233,0)</f>
        <v>0</v>
      </c>
      <c r="BF233" s="128">
        <f>IF(N233="snížená",J233,0)</f>
        <v>0</v>
      </c>
      <c r="BG233" s="128">
        <f>IF(N233="zákl. přenesená",J233,0)</f>
        <v>0</v>
      </c>
      <c r="BH233" s="128">
        <f>IF(N233="sníž. přenesená",J233,0)</f>
        <v>0</v>
      </c>
      <c r="BI233" s="128">
        <f>IF(N233="nulová",J233,0)</f>
        <v>0</v>
      </c>
      <c r="BJ233" s="83" t="s">
        <v>68</v>
      </c>
      <c r="BK233" s="128">
        <f>ROUND(I233*H233,2)</f>
        <v>0</v>
      </c>
      <c r="BL233" s="83" t="s">
        <v>154</v>
      </c>
      <c r="BM233" s="127" t="s">
        <v>1404</v>
      </c>
      <c r="BN233" s="26"/>
    </row>
    <row r="234" spans="1:66" ht="25.95" customHeight="1">
      <c r="A234" s="27"/>
      <c r="B234" s="21"/>
      <c r="C234" s="39"/>
      <c r="D234" s="129" t="s">
        <v>1184</v>
      </c>
      <c r="E234" s="39"/>
      <c r="F234" s="173" t="s">
        <v>1405</v>
      </c>
      <c r="G234" s="39"/>
      <c r="H234" s="39"/>
      <c r="I234" s="39"/>
      <c r="J234" s="39"/>
      <c r="K234" s="64"/>
      <c r="L234" s="56"/>
      <c r="M234" s="57"/>
      <c r="N234" s="25"/>
      <c r="O234" s="25"/>
      <c r="P234" s="25"/>
      <c r="Q234" s="25"/>
      <c r="R234" s="25"/>
      <c r="S234" s="25"/>
      <c r="T234" s="58"/>
      <c r="U234" s="57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25"/>
      <c r="AS234" s="25"/>
      <c r="AT234" s="83" t="s">
        <v>1184</v>
      </c>
      <c r="AU234" s="83" t="s">
        <v>70</v>
      </c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6"/>
    </row>
    <row r="235" spans="1:66" ht="25.95" customHeight="1">
      <c r="A235" s="27"/>
      <c r="B235" s="21"/>
      <c r="C235" s="38"/>
      <c r="D235" s="131" t="s">
        <v>142</v>
      </c>
      <c r="E235" s="132"/>
      <c r="F235" s="133" t="s">
        <v>1406</v>
      </c>
      <c r="G235" s="38"/>
      <c r="H235" s="134">
        <v>235.318</v>
      </c>
      <c r="I235" s="38"/>
      <c r="J235" s="38"/>
      <c r="K235" s="59"/>
      <c r="L235" s="56"/>
      <c r="M235" s="57"/>
      <c r="N235" s="25"/>
      <c r="O235" s="25"/>
      <c r="P235" s="25"/>
      <c r="Q235" s="25"/>
      <c r="R235" s="25"/>
      <c r="S235" s="25"/>
      <c r="T235" s="58"/>
      <c r="U235" s="57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25"/>
      <c r="AS235" s="25"/>
      <c r="AT235" s="83" t="s">
        <v>142</v>
      </c>
      <c r="AU235" s="83" t="s">
        <v>70</v>
      </c>
      <c r="AV235" s="52" t="s">
        <v>70</v>
      </c>
      <c r="AW235" s="52" t="s">
        <v>34</v>
      </c>
      <c r="AX235" s="52" t="s">
        <v>68</v>
      </c>
      <c r="AY235" s="83" t="s">
        <v>130</v>
      </c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6"/>
    </row>
    <row r="236" spans="1:66" ht="25.95" customHeight="1">
      <c r="A236" s="27"/>
      <c r="B236" s="56"/>
      <c r="C236" s="116" t="s">
        <v>336</v>
      </c>
      <c r="D236" s="116" t="s">
        <v>133</v>
      </c>
      <c r="E236" s="117" t="s">
        <v>1407</v>
      </c>
      <c r="F236" s="117" t="s">
        <v>1408</v>
      </c>
      <c r="G236" s="118" t="s">
        <v>1217</v>
      </c>
      <c r="H236" s="119">
        <v>0.775</v>
      </c>
      <c r="I236" s="120"/>
      <c r="J236" s="121">
        <f>ROUND(I236*H236,2)</f>
        <v>0</v>
      </c>
      <c r="K236" s="122" t="s">
        <v>1182</v>
      </c>
      <c r="L236" s="56"/>
      <c r="M236" s="123"/>
      <c r="N236" s="124" t="s">
        <v>44</v>
      </c>
      <c r="O236" s="25"/>
      <c r="P236" s="125">
        <f>O236*H236</f>
        <v>0</v>
      </c>
      <c r="Q236" s="125">
        <v>0</v>
      </c>
      <c r="R236" s="125">
        <f>Q236*H236</f>
        <v>0</v>
      </c>
      <c r="S236" s="125">
        <v>2.4</v>
      </c>
      <c r="T236" s="126">
        <f>S236*H236</f>
        <v>1.8599999999999999</v>
      </c>
      <c r="U236" s="57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27" t="s">
        <v>154</v>
      </c>
      <c r="AS236" s="25"/>
      <c r="AT236" s="127" t="s">
        <v>133</v>
      </c>
      <c r="AU236" s="127" t="s">
        <v>70</v>
      </c>
      <c r="AV236" s="25"/>
      <c r="AW236" s="25"/>
      <c r="AX236" s="25"/>
      <c r="AY236" s="83" t="s">
        <v>130</v>
      </c>
      <c r="AZ236" s="25"/>
      <c r="BA236" s="25"/>
      <c r="BB236" s="25"/>
      <c r="BC236" s="25"/>
      <c r="BD236" s="25"/>
      <c r="BE236" s="128">
        <f>IF(N236="základní",J236,0)</f>
        <v>0</v>
      </c>
      <c r="BF236" s="128">
        <f>IF(N236="snížená",J236,0)</f>
        <v>0</v>
      </c>
      <c r="BG236" s="128">
        <f>IF(N236="zákl. přenesená",J236,0)</f>
        <v>0</v>
      </c>
      <c r="BH236" s="128">
        <f>IF(N236="sníž. přenesená",J236,0)</f>
        <v>0</v>
      </c>
      <c r="BI236" s="128">
        <f>IF(N236="nulová",J236,0)</f>
        <v>0</v>
      </c>
      <c r="BJ236" s="83" t="s">
        <v>68</v>
      </c>
      <c r="BK236" s="128">
        <f>ROUND(I236*H236,2)</f>
        <v>0</v>
      </c>
      <c r="BL236" s="83" t="s">
        <v>154</v>
      </c>
      <c r="BM236" s="127" t="s">
        <v>1409</v>
      </c>
      <c r="BN236" s="26"/>
    </row>
    <row r="237" spans="1:66" ht="25.95" customHeight="1">
      <c r="A237" s="27"/>
      <c r="B237" s="21"/>
      <c r="C237" s="39"/>
      <c r="D237" s="129" t="s">
        <v>1184</v>
      </c>
      <c r="E237" s="39"/>
      <c r="F237" s="173" t="s">
        <v>1410</v>
      </c>
      <c r="G237" s="39"/>
      <c r="H237" s="39"/>
      <c r="I237" s="39"/>
      <c r="J237" s="39"/>
      <c r="K237" s="64"/>
      <c r="L237" s="56"/>
      <c r="M237" s="57"/>
      <c r="N237" s="25"/>
      <c r="O237" s="25"/>
      <c r="P237" s="25"/>
      <c r="Q237" s="25"/>
      <c r="R237" s="25"/>
      <c r="S237" s="25"/>
      <c r="T237" s="58"/>
      <c r="U237" s="57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25"/>
      <c r="AS237" s="25"/>
      <c r="AT237" s="83" t="s">
        <v>1184</v>
      </c>
      <c r="AU237" s="83" t="s">
        <v>70</v>
      </c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6"/>
    </row>
    <row r="238" spans="1:66" ht="25.95" customHeight="1">
      <c r="A238" s="27"/>
      <c r="B238" s="21"/>
      <c r="C238" s="38"/>
      <c r="D238" s="131" t="s">
        <v>142</v>
      </c>
      <c r="E238" s="132"/>
      <c r="F238" s="133" t="s">
        <v>1411</v>
      </c>
      <c r="G238" s="38"/>
      <c r="H238" s="134">
        <v>0.775</v>
      </c>
      <c r="I238" s="38"/>
      <c r="J238" s="38"/>
      <c r="K238" s="59"/>
      <c r="L238" s="56"/>
      <c r="M238" s="57"/>
      <c r="N238" s="25"/>
      <c r="O238" s="25"/>
      <c r="P238" s="25"/>
      <c r="Q238" s="25"/>
      <c r="R238" s="25"/>
      <c r="S238" s="25"/>
      <c r="T238" s="58"/>
      <c r="U238" s="57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R238" s="25"/>
      <c r="AS238" s="25"/>
      <c r="AT238" s="83" t="s">
        <v>142</v>
      </c>
      <c r="AU238" s="83" t="s">
        <v>70</v>
      </c>
      <c r="AV238" s="52" t="s">
        <v>70</v>
      </c>
      <c r="AW238" s="52" t="s">
        <v>34</v>
      </c>
      <c r="AX238" s="52" t="s">
        <v>68</v>
      </c>
      <c r="AY238" s="83" t="s">
        <v>130</v>
      </c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6"/>
    </row>
    <row r="239" spans="1:66" ht="25.95" customHeight="1">
      <c r="A239" s="27"/>
      <c r="B239" s="56"/>
      <c r="C239" s="116" t="s">
        <v>340</v>
      </c>
      <c r="D239" s="116" t="s">
        <v>133</v>
      </c>
      <c r="E239" s="117" t="s">
        <v>1412</v>
      </c>
      <c r="F239" s="117" t="s">
        <v>1413</v>
      </c>
      <c r="G239" s="118" t="s">
        <v>496</v>
      </c>
      <c r="H239" s="119">
        <v>3.7</v>
      </c>
      <c r="I239" s="120"/>
      <c r="J239" s="121">
        <f>ROUND(I239*H239,2)</f>
        <v>0</v>
      </c>
      <c r="K239" s="122" t="s">
        <v>1182</v>
      </c>
      <c r="L239" s="56"/>
      <c r="M239" s="123"/>
      <c r="N239" s="124" t="s">
        <v>44</v>
      </c>
      <c r="O239" s="25"/>
      <c r="P239" s="125">
        <f>O239*H239</f>
        <v>0</v>
      </c>
      <c r="Q239" s="125">
        <v>0</v>
      </c>
      <c r="R239" s="125">
        <f>Q239*H239</f>
        <v>0</v>
      </c>
      <c r="S239" s="125">
        <v>0.168</v>
      </c>
      <c r="T239" s="126">
        <f>S239*H239</f>
        <v>0.6216</v>
      </c>
      <c r="U239" s="57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27" t="s">
        <v>154</v>
      </c>
      <c r="AS239" s="25"/>
      <c r="AT239" s="127" t="s">
        <v>133</v>
      </c>
      <c r="AU239" s="127" t="s">
        <v>70</v>
      </c>
      <c r="AV239" s="25"/>
      <c r="AW239" s="25"/>
      <c r="AX239" s="25"/>
      <c r="AY239" s="83" t="s">
        <v>130</v>
      </c>
      <c r="AZ239" s="25"/>
      <c r="BA239" s="25"/>
      <c r="BB239" s="25"/>
      <c r="BC239" s="25"/>
      <c r="BD239" s="25"/>
      <c r="BE239" s="128">
        <f>IF(N239="základní",J239,0)</f>
        <v>0</v>
      </c>
      <c r="BF239" s="128">
        <f>IF(N239="snížená",J239,0)</f>
        <v>0</v>
      </c>
      <c r="BG239" s="128">
        <f>IF(N239="zákl. přenesená",J239,0)</f>
        <v>0</v>
      </c>
      <c r="BH239" s="128">
        <f>IF(N239="sníž. přenesená",J239,0)</f>
        <v>0</v>
      </c>
      <c r="BI239" s="128">
        <f>IF(N239="nulová",J239,0)</f>
        <v>0</v>
      </c>
      <c r="BJ239" s="83" t="s">
        <v>68</v>
      </c>
      <c r="BK239" s="128">
        <f>ROUND(I239*H239,2)</f>
        <v>0</v>
      </c>
      <c r="BL239" s="83" t="s">
        <v>154</v>
      </c>
      <c r="BM239" s="127" t="s">
        <v>1414</v>
      </c>
      <c r="BN239" s="26"/>
    </row>
    <row r="240" spans="1:66" ht="25.95" customHeight="1">
      <c r="A240" s="27"/>
      <c r="B240" s="21"/>
      <c r="C240" s="39"/>
      <c r="D240" s="129" t="s">
        <v>1184</v>
      </c>
      <c r="E240" s="39"/>
      <c r="F240" s="173" t="s">
        <v>1415</v>
      </c>
      <c r="G240" s="39"/>
      <c r="H240" s="39"/>
      <c r="I240" s="39"/>
      <c r="J240" s="39"/>
      <c r="K240" s="64"/>
      <c r="L240" s="56"/>
      <c r="M240" s="57"/>
      <c r="N240" s="25"/>
      <c r="O240" s="25"/>
      <c r="P240" s="25"/>
      <c r="Q240" s="25"/>
      <c r="R240" s="25"/>
      <c r="S240" s="25"/>
      <c r="T240" s="58"/>
      <c r="U240" s="57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25"/>
      <c r="AS240" s="25"/>
      <c r="AT240" s="83" t="s">
        <v>1184</v>
      </c>
      <c r="AU240" s="83" t="s">
        <v>70</v>
      </c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6"/>
    </row>
    <row r="241" spans="1:66" ht="25.95" customHeight="1">
      <c r="A241" s="27"/>
      <c r="B241" s="21"/>
      <c r="C241" s="38"/>
      <c r="D241" s="131" t="s">
        <v>142</v>
      </c>
      <c r="E241" s="132"/>
      <c r="F241" s="133" t="s">
        <v>1416</v>
      </c>
      <c r="G241" s="38"/>
      <c r="H241" s="134">
        <v>3.7</v>
      </c>
      <c r="I241" s="38"/>
      <c r="J241" s="38"/>
      <c r="K241" s="59"/>
      <c r="L241" s="56"/>
      <c r="M241" s="57"/>
      <c r="N241" s="25"/>
      <c r="O241" s="25"/>
      <c r="P241" s="25"/>
      <c r="Q241" s="25"/>
      <c r="R241" s="25"/>
      <c r="S241" s="25"/>
      <c r="T241" s="58"/>
      <c r="U241" s="57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R241" s="25"/>
      <c r="AS241" s="25"/>
      <c r="AT241" s="83" t="s">
        <v>142</v>
      </c>
      <c r="AU241" s="83" t="s">
        <v>70</v>
      </c>
      <c r="AV241" s="52" t="s">
        <v>70</v>
      </c>
      <c r="AW241" s="52" t="s">
        <v>34</v>
      </c>
      <c r="AX241" s="52" t="s">
        <v>68</v>
      </c>
      <c r="AY241" s="83" t="s">
        <v>130</v>
      </c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6"/>
    </row>
    <row r="242" spans="1:66" ht="25.95" customHeight="1">
      <c r="A242" s="27"/>
      <c r="B242" s="56"/>
      <c r="C242" s="116" t="s">
        <v>344</v>
      </c>
      <c r="D242" s="116" t="s">
        <v>133</v>
      </c>
      <c r="E242" s="117" t="s">
        <v>1417</v>
      </c>
      <c r="F242" s="117" t="s">
        <v>1418</v>
      </c>
      <c r="G242" s="118" t="s">
        <v>496</v>
      </c>
      <c r="H242" s="119">
        <v>221.81</v>
      </c>
      <c r="I242" s="120"/>
      <c r="J242" s="121">
        <f>ROUND(I242*H242,2)</f>
        <v>0</v>
      </c>
      <c r="K242" s="135"/>
      <c r="L242" s="56"/>
      <c r="M242" s="123"/>
      <c r="N242" s="124" t="s">
        <v>44</v>
      </c>
      <c r="O242" s="25"/>
      <c r="P242" s="125">
        <f>O242*H242</f>
        <v>0</v>
      </c>
      <c r="Q242" s="125">
        <v>0.086</v>
      </c>
      <c r="R242" s="125">
        <f>Q242*H242</f>
        <v>19.07566</v>
      </c>
      <c r="S242" s="125">
        <v>0</v>
      </c>
      <c r="T242" s="126">
        <f>S242*H242</f>
        <v>0</v>
      </c>
      <c r="U242" s="57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27" t="s">
        <v>154</v>
      </c>
      <c r="AS242" s="25"/>
      <c r="AT242" s="127" t="s">
        <v>133</v>
      </c>
      <c r="AU242" s="127" t="s">
        <v>70</v>
      </c>
      <c r="AV242" s="25"/>
      <c r="AW242" s="25"/>
      <c r="AX242" s="25"/>
      <c r="AY242" s="83" t="s">
        <v>130</v>
      </c>
      <c r="AZ242" s="25"/>
      <c r="BA242" s="25"/>
      <c r="BB242" s="25"/>
      <c r="BC242" s="25"/>
      <c r="BD242" s="25"/>
      <c r="BE242" s="128">
        <f>IF(N242="základní",J242,0)</f>
        <v>0</v>
      </c>
      <c r="BF242" s="128">
        <f>IF(N242="snížená",J242,0)</f>
        <v>0</v>
      </c>
      <c r="BG242" s="128">
        <f>IF(N242="zákl. přenesená",J242,0)</f>
        <v>0</v>
      </c>
      <c r="BH242" s="128">
        <f>IF(N242="sníž. přenesená",J242,0)</f>
        <v>0</v>
      </c>
      <c r="BI242" s="128">
        <f>IF(N242="nulová",J242,0)</f>
        <v>0</v>
      </c>
      <c r="BJ242" s="83" t="s">
        <v>68</v>
      </c>
      <c r="BK242" s="128">
        <f>ROUND(I242*H242,2)</f>
        <v>0</v>
      </c>
      <c r="BL242" s="83" t="s">
        <v>154</v>
      </c>
      <c r="BM242" s="127" t="s">
        <v>1419</v>
      </c>
      <c r="BN242" s="26"/>
    </row>
    <row r="243" spans="1:66" ht="25.95" customHeight="1">
      <c r="A243" s="27"/>
      <c r="B243" s="21"/>
      <c r="C243" s="97"/>
      <c r="D243" s="147" t="s">
        <v>142</v>
      </c>
      <c r="E243" s="170"/>
      <c r="F243" s="152" t="s">
        <v>1420</v>
      </c>
      <c r="G243" s="97"/>
      <c r="H243" s="153">
        <v>221.81</v>
      </c>
      <c r="I243" s="97"/>
      <c r="J243" s="97"/>
      <c r="K243" s="149"/>
      <c r="L243" s="56"/>
      <c r="M243" s="57"/>
      <c r="N243" s="25"/>
      <c r="O243" s="25"/>
      <c r="P243" s="25"/>
      <c r="Q243" s="25"/>
      <c r="R243" s="25"/>
      <c r="S243" s="25"/>
      <c r="T243" s="58"/>
      <c r="U243" s="57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25"/>
      <c r="AS243" s="25"/>
      <c r="AT243" s="83" t="s">
        <v>142</v>
      </c>
      <c r="AU243" s="83" t="s">
        <v>70</v>
      </c>
      <c r="AV243" s="52" t="s">
        <v>70</v>
      </c>
      <c r="AW243" s="52" t="s">
        <v>34</v>
      </c>
      <c r="AX243" s="52" t="s">
        <v>68</v>
      </c>
      <c r="AY243" s="83" t="s">
        <v>130</v>
      </c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6"/>
    </row>
    <row r="244" spans="1:66" ht="25.95" customHeight="1">
      <c r="A244" s="27"/>
      <c r="B244" s="56"/>
      <c r="C244" s="116" t="s">
        <v>348</v>
      </c>
      <c r="D244" s="116" t="s">
        <v>133</v>
      </c>
      <c r="E244" s="117" t="s">
        <v>1421</v>
      </c>
      <c r="F244" s="117" t="s">
        <v>1422</v>
      </c>
      <c r="G244" s="118" t="s">
        <v>1217</v>
      </c>
      <c r="H244" s="119">
        <v>0.27</v>
      </c>
      <c r="I244" s="120"/>
      <c r="J244" s="121">
        <f>ROUND(I244*H244,2)</f>
        <v>0</v>
      </c>
      <c r="K244" s="122" t="s">
        <v>1182</v>
      </c>
      <c r="L244" s="56"/>
      <c r="M244" s="123"/>
      <c r="N244" s="124" t="s">
        <v>44</v>
      </c>
      <c r="O244" s="25"/>
      <c r="P244" s="125">
        <f>O244*H244</f>
        <v>0</v>
      </c>
      <c r="Q244" s="125">
        <v>0</v>
      </c>
      <c r="R244" s="125">
        <f>Q244*H244</f>
        <v>0</v>
      </c>
      <c r="S244" s="125">
        <v>2.2</v>
      </c>
      <c r="T244" s="126">
        <f>S244*H244</f>
        <v>0.5940000000000001</v>
      </c>
      <c r="U244" s="57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27" t="s">
        <v>154</v>
      </c>
      <c r="AS244" s="25"/>
      <c r="AT244" s="127" t="s">
        <v>133</v>
      </c>
      <c r="AU244" s="127" t="s">
        <v>70</v>
      </c>
      <c r="AV244" s="25"/>
      <c r="AW244" s="25"/>
      <c r="AX244" s="25"/>
      <c r="AY244" s="83" t="s">
        <v>130</v>
      </c>
      <c r="AZ244" s="25"/>
      <c r="BA244" s="25"/>
      <c r="BB244" s="25"/>
      <c r="BC244" s="25"/>
      <c r="BD244" s="25"/>
      <c r="BE244" s="128">
        <f>IF(N244="základní",J244,0)</f>
        <v>0</v>
      </c>
      <c r="BF244" s="128">
        <f>IF(N244="snížená",J244,0)</f>
        <v>0</v>
      </c>
      <c r="BG244" s="128">
        <f>IF(N244="zákl. přenesená",J244,0)</f>
        <v>0</v>
      </c>
      <c r="BH244" s="128">
        <f>IF(N244="sníž. přenesená",J244,0)</f>
        <v>0</v>
      </c>
      <c r="BI244" s="128">
        <f>IF(N244="nulová",J244,0)</f>
        <v>0</v>
      </c>
      <c r="BJ244" s="83" t="s">
        <v>68</v>
      </c>
      <c r="BK244" s="128">
        <f>ROUND(I244*H244,2)</f>
        <v>0</v>
      </c>
      <c r="BL244" s="83" t="s">
        <v>154</v>
      </c>
      <c r="BM244" s="127" t="s">
        <v>1423</v>
      </c>
      <c r="BN244" s="26"/>
    </row>
    <row r="245" spans="1:66" ht="25.95" customHeight="1">
      <c r="A245" s="27"/>
      <c r="B245" s="21"/>
      <c r="C245" s="39"/>
      <c r="D245" s="129" t="s">
        <v>1184</v>
      </c>
      <c r="E245" s="39"/>
      <c r="F245" s="173" t="s">
        <v>1424</v>
      </c>
      <c r="G245" s="39"/>
      <c r="H245" s="39"/>
      <c r="I245" s="39"/>
      <c r="J245" s="39"/>
      <c r="K245" s="64"/>
      <c r="L245" s="56"/>
      <c r="M245" s="57"/>
      <c r="N245" s="25"/>
      <c r="O245" s="25"/>
      <c r="P245" s="25"/>
      <c r="Q245" s="25"/>
      <c r="R245" s="25"/>
      <c r="S245" s="25"/>
      <c r="T245" s="58"/>
      <c r="U245" s="57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25"/>
      <c r="AS245" s="25"/>
      <c r="AT245" s="83" t="s">
        <v>1184</v>
      </c>
      <c r="AU245" s="83" t="s">
        <v>70</v>
      </c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6"/>
    </row>
    <row r="246" spans="1:66" ht="25.95" customHeight="1">
      <c r="A246" s="27"/>
      <c r="B246" s="21"/>
      <c r="C246" s="38"/>
      <c r="D246" s="131" t="s">
        <v>142</v>
      </c>
      <c r="E246" s="132"/>
      <c r="F246" s="133" t="s">
        <v>1425</v>
      </c>
      <c r="G246" s="38"/>
      <c r="H246" s="134">
        <v>0.27</v>
      </c>
      <c r="I246" s="38"/>
      <c r="J246" s="38"/>
      <c r="K246" s="59"/>
      <c r="L246" s="56"/>
      <c r="M246" s="57"/>
      <c r="N246" s="25"/>
      <c r="O246" s="25"/>
      <c r="P246" s="25"/>
      <c r="Q246" s="25"/>
      <c r="R246" s="25"/>
      <c r="S246" s="25"/>
      <c r="T246" s="58"/>
      <c r="U246" s="57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25"/>
      <c r="AS246" s="25"/>
      <c r="AT246" s="83" t="s">
        <v>142</v>
      </c>
      <c r="AU246" s="83" t="s">
        <v>70</v>
      </c>
      <c r="AV246" s="52" t="s">
        <v>70</v>
      </c>
      <c r="AW246" s="52" t="s">
        <v>34</v>
      </c>
      <c r="AX246" s="52" t="s">
        <v>68</v>
      </c>
      <c r="AY246" s="83" t="s">
        <v>130</v>
      </c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6"/>
    </row>
    <row r="247" spans="1:66" ht="25.95" customHeight="1">
      <c r="A247" s="27"/>
      <c r="B247" s="56"/>
      <c r="C247" s="116" t="s">
        <v>352</v>
      </c>
      <c r="D247" s="116" t="s">
        <v>133</v>
      </c>
      <c r="E247" s="117" t="s">
        <v>1426</v>
      </c>
      <c r="F247" s="117" t="s">
        <v>1427</v>
      </c>
      <c r="G247" s="118" t="s">
        <v>1217</v>
      </c>
      <c r="H247" s="119">
        <v>11.091</v>
      </c>
      <c r="I247" s="120"/>
      <c r="J247" s="121">
        <f>ROUND(I247*H247,2)</f>
        <v>0</v>
      </c>
      <c r="K247" s="122" t="s">
        <v>1182</v>
      </c>
      <c r="L247" s="56"/>
      <c r="M247" s="123"/>
      <c r="N247" s="124" t="s">
        <v>44</v>
      </c>
      <c r="O247" s="25"/>
      <c r="P247" s="125">
        <f>O247*H247</f>
        <v>0</v>
      </c>
      <c r="Q247" s="125">
        <v>0</v>
      </c>
      <c r="R247" s="125">
        <f>Q247*H247</f>
        <v>0</v>
      </c>
      <c r="S247" s="125">
        <v>2.2</v>
      </c>
      <c r="T247" s="126">
        <f>S247*H247</f>
        <v>24.4002</v>
      </c>
      <c r="U247" s="57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27" t="s">
        <v>154</v>
      </c>
      <c r="AS247" s="25"/>
      <c r="AT247" s="127" t="s">
        <v>133</v>
      </c>
      <c r="AU247" s="127" t="s">
        <v>70</v>
      </c>
      <c r="AV247" s="25"/>
      <c r="AW247" s="25"/>
      <c r="AX247" s="25"/>
      <c r="AY247" s="83" t="s">
        <v>130</v>
      </c>
      <c r="AZ247" s="25"/>
      <c r="BA247" s="25"/>
      <c r="BB247" s="25"/>
      <c r="BC247" s="25"/>
      <c r="BD247" s="25"/>
      <c r="BE247" s="128">
        <f>IF(N247="základní",J247,0)</f>
        <v>0</v>
      </c>
      <c r="BF247" s="128">
        <f>IF(N247="snížená",J247,0)</f>
        <v>0</v>
      </c>
      <c r="BG247" s="128">
        <f>IF(N247="zákl. přenesená",J247,0)</f>
        <v>0</v>
      </c>
      <c r="BH247" s="128">
        <f>IF(N247="sníž. přenesená",J247,0)</f>
        <v>0</v>
      </c>
      <c r="BI247" s="128">
        <f>IF(N247="nulová",J247,0)</f>
        <v>0</v>
      </c>
      <c r="BJ247" s="83" t="s">
        <v>68</v>
      </c>
      <c r="BK247" s="128">
        <f>ROUND(I247*H247,2)</f>
        <v>0</v>
      </c>
      <c r="BL247" s="83" t="s">
        <v>154</v>
      </c>
      <c r="BM247" s="127" t="s">
        <v>1428</v>
      </c>
      <c r="BN247" s="26"/>
    </row>
    <row r="248" spans="1:66" ht="25.95" customHeight="1">
      <c r="A248" s="27"/>
      <c r="B248" s="21"/>
      <c r="C248" s="39"/>
      <c r="D248" s="129" t="s">
        <v>1184</v>
      </c>
      <c r="E248" s="39"/>
      <c r="F248" s="173" t="s">
        <v>1429</v>
      </c>
      <c r="G248" s="39"/>
      <c r="H248" s="39"/>
      <c r="I248" s="39"/>
      <c r="J248" s="39"/>
      <c r="K248" s="64"/>
      <c r="L248" s="56"/>
      <c r="M248" s="57"/>
      <c r="N248" s="25"/>
      <c r="O248" s="25"/>
      <c r="P248" s="25"/>
      <c r="Q248" s="25"/>
      <c r="R248" s="25"/>
      <c r="S248" s="25"/>
      <c r="T248" s="58"/>
      <c r="U248" s="57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25"/>
      <c r="AS248" s="25"/>
      <c r="AT248" s="83" t="s">
        <v>1184</v>
      </c>
      <c r="AU248" s="83" t="s">
        <v>70</v>
      </c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6"/>
    </row>
    <row r="249" spans="1:66" ht="25.95" customHeight="1">
      <c r="A249" s="27"/>
      <c r="B249" s="21"/>
      <c r="C249" s="38"/>
      <c r="D249" s="131" t="s">
        <v>142</v>
      </c>
      <c r="E249" s="132"/>
      <c r="F249" s="133" t="s">
        <v>1430</v>
      </c>
      <c r="G249" s="38"/>
      <c r="H249" s="134">
        <v>11.091</v>
      </c>
      <c r="I249" s="38"/>
      <c r="J249" s="38"/>
      <c r="K249" s="59"/>
      <c r="L249" s="56"/>
      <c r="M249" s="57"/>
      <c r="N249" s="25"/>
      <c r="O249" s="25"/>
      <c r="P249" s="25"/>
      <c r="Q249" s="25"/>
      <c r="R249" s="25"/>
      <c r="S249" s="25"/>
      <c r="T249" s="58"/>
      <c r="U249" s="57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R249" s="25"/>
      <c r="AS249" s="25"/>
      <c r="AT249" s="83" t="s">
        <v>142</v>
      </c>
      <c r="AU249" s="83" t="s">
        <v>70</v>
      </c>
      <c r="AV249" s="52" t="s">
        <v>70</v>
      </c>
      <c r="AW249" s="52" t="s">
        <v>34</v>
      </c>
      <c r="AX249" s="52" t="s">
        <v>68</v>
      </c>
      <c r="AY249" s="83" t="s">
        <v>130</v>
      </c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6"/>
    </row>
    <row r="250" spans="1:66" ht="25.95" customHeight="1">
      <c r="A250" s="27"/>
      <c r="B250" s="56"/>
      <c r="C250" s="116" t="s">
        <v>356</v>
      </c>
      <c r="D250" s="116" t="s">
        <v>133</v>
      </c>
      <c r="E250" s="117" t="s">
        <v>1431</v>
      </c>
      <c r="F250" s="117" t="s">
        <v>1432</v>
      </c>
      <c r="G250" s="118" t="s">
        <v>1217</v>
      </c>
      <c r="H250" s="119">
        <v>1.093</v>
      </c>
      <c r="I250" s="120"/>
      <c r="J250" s="121">
        <f>ROUND(I250*H250,2)</f>
        <v>0</v>
      </c>
      <c r="K250" s="122" t="s">
        <v>1182</v>
      </c>
      <c r="L250" s="56"/>
      <c r="M250" s="123"/>
      <c r="N250" s="124" t="s">
        <v>44</v>
      </c>
      <c r="O250" s="25"/>
      <c r="P250" s="125">
        <f>O250*H250</f>
        <v>0</v>
      </c>
      <c r="Q250" s="125">
        <v>0</v>
      </c>
      <c r="R250" s="125">
        <f>Q250*H250</f>
        <v>0</v>
      </c>
      <c r="S250" s="125">
        <v>2.2</v>
      </c>
      <c r="T250" s="126">
        <f>S250*H250</f>
        <v>2.4046000000000003</v>
      </c>
      <c r="U250" s="57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27" t="s">
        <v>154</v>
      </c>
      <c r="AS250" s="25"/>
      <c r="AT250" s="127" t="s">
        <v>133</v>
      </c>
      <c r="AU250" s="127" t="s">
        <v>70</v>
      </c>
      <c r="AV250" s="25"/>
      <c r="AW250" s="25"/>
      <c r="AX250" s="25"/>
      <c r="AY250" s="83" t="s">
        <v>130</v>
      </c>
      <c r="AZ250" s="25"/>
      <c r="BA250" s="25"/>
      <c r="BB250" s="25"/>
      <c r="BC250" s="25"/>
      <c r="BD250" s="25"/>
      <c r="BE250" s="128">
        <f>IF(N250="základní",J250,0)</f>
        <v>0</v>
      </c>
      <c r="BF250" s="128">
        <f>IF(N250="snížená",J250,0)</f>
        <v>0</v>
      </c>
      <c r="BG250" s="128">
        <f>IF(N250="zákl. přenesená",J250,0)</f>
        <v>0</v>
      </c>
      <c r="BH250" s="128">
        <f>IF(N250="sníž. přenesená",J250,0)</f>
        <v>0</v>
      </c>
      <c r="BI250" s="128">
        <f>IF(N250="nulová",J250,0)</f>
        <v>0</v>
      </c>
      <c r="BJ250" s="83" t="s">
        <v>68</v>
      </c>
      <c r="BK250" s="128">
        <f>ROUND(I250*H250,2)</f>
        <v>0</v>
      </c>
      <c r="BL250" s="83" t="s">
        <v>154</v>
      </c>
      <c r="BM250" s="127" t="s">
        <v>1433</v>
      </c>
      <c r="BN250" s="26"/>
    </row>
    <row r="251" spans="1:66" ht="25.95" customHeight="1">
      <c r="A251" s="27"/>
      <c r="B251" s="21"/>
      <c r="C251" s="39"/>
      <c r="D251" s="129" t="s">
        <v>1184</v>
      </c>
      <c r="E251" s="39"/>
      <c r="F251" s="173" t="s">
        <v>1434</v>
      </c>
      <c r="G251" s="39"/>
      <c r="H251" s="39"/>
      <c r="I251" s="39"/>
      <c r="J251" s="39"/>
      <c r="K251" s="64"/>
      <c r="L251" s="56"/>
      <c r="M251" s="57"/>
      <c r="N251" s="25"/>
      <c r="O251" s="25"/>
      <c r="P251" s="25"/>
      <c r="Q251" s="25"/>
      <c r="R251" s="25"/>
      <c r="S251" s="25"/>
      <c r="T251" s="58"/>
      <c r="U251" s="57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25"/>
      <c r="AS251" s="25"/>
      <c r="AT251" s="83" t="s">
        <v>1184</v>
      </c>
      <c r="AU251" s="83" t="s">
        <v>70</v>
      </c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6"/>
    </row>
    <row r="252" spans="1:66" ht="25.95" customHeight="1">
      <c r="A252" s="27"/>
      <c r="B252" s="21"/>
      <c r="C252" s="25"/>
      <c r="D252" s="157" t="s">
        <v>142</v>
      </c>
      <c r="E252" s="158"/>
      <c r="F252" s="159" t="s">
        <v>1435</v>
      </c>
      <c r="G252" s="25"/>
      <c r="H252" s="160">
        <v>1.093</v>
      </c>
      <c r="I252" s="25"/>
      <c r="J252" s="25"/>
      <c r="K252" s="31"/>
      <c r="L252" s="56"/>
      <c r="M252" s="57"/>
      <c r="N252" s="25"/>
      <c r="O252" s="25"/>
      <c r="P252" s="25"/>
      <c r="Q252" s="25"/>
      <c r="R252" s="25"/>
      <c r="S252" s="25"/>
      <c r="T252" s="58"/>
      <c r="U252" s="57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25"/>
      <c r="AS252" s="25"/>
      <c r="AT252" s="83" t="s">
        <v>142</v>
      </c>
      <c r="AU252" s="83" t="s">
        <v>70</v>
      </c>
      <c r="AV252" s="52" t="s">
        <v>70</v>
      </c>
      <c r="AW252" s="52" t="s">
        <v>34</v>
      </c>
      <c r="AX252" s="52" t="s">
        <v>68</v>
      </c>
      <c r="AY252" s="83" t="s">
        <v>130</v>
      </c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6"/>
    </row>
    <row r="253" spans="1:66" ht="25.95" customHeight="1">
      <c r="A253" s="27"/>
      <c r="B253" s="21"/>
      <c r="C253" s="38"/>
      <c r="D253" s="113" t="s">
        <v>59</v>
      </c>
      <c r="E253" s="114" t="s">
        <v>383</v>
      </c>
      <c r="F253" s="114" t="s">
        <v>384</v>
      </c>
      <c r="G253" s="38"/>
      <c r="H253" s="38"/>
      <c r="I253" s="38"/>
      <c r="J253" s="115">
        <f>BK253</f>
        <v>0</v>
      </c>
      <c r="K253" s="59"/>
      <c r="L253" s="56"/>
      <c r="M253" s="57"/>
      <c r="N253" s="25"/>
      <c r="O253" s="25"/>
      <c r="P253" s="109">
        <f>SUM(P254:P268)</f>
        <v>0</v>
      </c>
      <c r="Q253" s="25"/>
      <c r="R253" s="109">
        <f>SUM(R254:R268)</f>
        <v>0</v>
      </c>
      <c r="S253" s="25"/>
      <c r="T253" s="110">
        <f>SUM(T254:T268)</f>
        <v>0</v>
      </c>
      <c r="U253" s="57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83" t="s">
        <v>68</v>
      </c>
      <c r="AS253" s="25"/>
      <c r="AT253" s="111" t="s">
        <v>59</v>
      </c>
      <c r="AU253" s="111" t="s">
        <v>68</v>
      </c>
      <c r="AV253" s="25"/>
      <c r="AW253" s="25"/>
      <c r="AX253" s="25"/>
      <c r="AY253" s="83" t="s">
        <v>130</v>
      </c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112">
        <f>SUM(BK254:BK268)</f>
        <v>0</v>
      </c>
      <c r="BL253" s="25"/>
      <c r="BM253" s="25"/>
      <c r="BN253" s="26"/>
    </row>
    <row r="254" spans="1:66" ht="25.95" customHeight="1">
      <c r="A254" s="27"/>
      <c r="B254" s="56"/>
      <c r="C254" s="116" t="s">
        <v>361</v>
      </c>
      <c r="D254" s="116" t="s">
        <v>133</v>
      </c>
      <c r="E254" s="117" t="s">
        <v>1436</v>
      </c>
      <c r="F254" s="117" t="s">
        <v>1437</v>
      </c>
      <c r="G254" s="118" t="s">
        <v>388</v>
      </c>
      <c r="H254" s="119">
        <v>59.473</v>
      </c>
      <c r="I254" s="120"/>
      <c r="J254" s="121">
        <f>ROUND(I254*H254,2)</f>
        <v>0</v>
      </c>
      <c r="K254" s="122" t="s">
        <v>1182</v>
      </c>
      <c r="L254" s="56"/>
      <c r="M254" s="123"/>
      <c r="N254" s="124" t="s">
        <v>44</v>
      </c>
      <c r="O254" s="25"/>
      <c r="P254" s="125">
        <f>O254*H254</f>
        <v>0</v>
      </c>
      <c r="Q254" s="125">
        <v>0</v>
      </c>
      <c r="R254" s="125">
        <f>Q254*H254</f>
        <v>0</v>
      </c>
      <c r="S254" s="125">
        <v>0</v>
      </c>
      <c r="T254" s="126">
        <f>S254*H254</f>
        <v>0</v>
      </c>
      <c r="U254" s="57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27" t="s">
        <v>154</v>
      </c>
      <c r="AS254" s="25"/>
      <c r="AT254" s="127" t="s">
        <v>133</v>
      </c>
      <c r="AU254" s="127" t="s">
        <v>70</v>
      </c>
      <c r="AV254" s="25"/>
      <c r="AW254" s="25"/>
      <c r="AX254" s="25"/>
      <c r="AY254" s="83" t="s">
        <v>130</v>
      </c>
      <c r="AZ254" s="25"/>
      <c r="BA254" s="25"/>
      <c r="BB254" s="25"/>
      <c r="BC254" s="25"/>
      <c r="BD254" s="25"/>
      <c r="BE254" s="128">
        <f>IF(N254="základní",J254,0)</f>
        <v>0</v>
      </c>
      <c r="BF254" s="128">
        <f>IF(N254="snížená",J254,0)</f>
        <v>0</v>
      </c>
      <c r="BG254" s="128">
        <f>IF(N254="zákl. přenesená",J254,0)</f>
        <v>0</v>
      </c>
      <c r="BH254" s="128">
        <f>IF(N254="sníž. přenesená",J254,0)</f>
        <v>0</v>
      </c>
      <c r="BI254" s="128">
        <f>IF(N254="nulová",J254,0)</f>
        <v>0</v>
      </c>
      <c r="BJ254" s="83" t="s">
        <v>68</v>
      </c>
      <c r="BK254" s="128">
        <f>ROUND(I254*H254,2)</f>
        <v>0</v>
      </c>
      <c r="BL254" s="83" t="s">
        <v>154</v>
      </c>
      <c r="BM254" s="127" t="s">
        <v>1438</v>
      </c>
      <c r="BN254" s="26"/>
    </row>
    <row r="255" spans="1:66" ht="25.95" customHeight="1">
      <c r="A255" s="27"/>
      <c r="B255" s="21"/>
      <c r="C255" s="97"/>
      <c r="D255" s="147" t="s">
        <v>1184</v>
      </c>
      <c r="E255" s="97"/>
      <c r="F255" s="174" t="s">
        <v>1439</v>
      </c>
      <c r="G255" s="97"/>
      <c r="H255" s="97"/>
      <c r="I255" s="97"/>
      <c r="J255" s="97"/>
      <c r="K255" s="149"/>
      <c r="L255" s="56"/>
      <c r="M255" s="57"/>
      <c r="N255" s="25"/>
      <c r="O255" s="25"/>
      <c r="P255" s="25"/>
      <c r="Q255" s="25"/>
      <c r="R255" s="25"/>
      <c r="S255" s="25"/>
      <c r="T255" s="58"/>
      <c r="U255" s="57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25"/>
      <c r="AS255" s="25"/>
      <c r="AT255" s="83" t="s">
        <v>1184</v>
      </c>
      <c r="AU255" s="83" t="s">
        <v>70</v>
      </c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6"/>
    </row>
    <row r="256" spans="1:66" ht="25.95" customHeight="1">
      <c r="A256" s="27"/>
      <c r="B256" s="56"/>
      <c r="C256" s="116" t="s">
        <v>365</v>
      </c>
      <c r="D256" s="116" t="s">
        <v>133</v>
      </c>
      <c r="E256" s="117" t="s">
        <v>1440</v>
      </c>
      <c r="F256" s="117" t="s">
        <v>1441</v>
      </c>
      <c r="G256" s="118" t="s">
        <v>388</v>
      </c>
      <c r="H256" s="119">
        <v>237.892</v>
      </c>
      <c r="I256" s="120"/>
      <c r="J256" s="121">
        <f>ROUND(I256*H256,2)</f>
        <v>0</v>
      </c>
      <c r="K256" s="122" t="s">
        <v>1182</v>
      </c>
      <c r="L256" s="56"/>
      <c r="M256" s="123"/>
      <c r="N256" s="124" t="s">
        <v>44</v>
      </c>
      <c r="O256" s="25"/>
      <c r="P256" s="125">
        <f>O256*H256</f>
        <v>0</v>
      </c>
      <c r="Q256" s="125">
        <v>0</v>
      </c>
      <c r="R256" s="125">
        <f>Q256*H256</f>
        <v>0</v>
      </c>
      <c r="S256" s="125">
        <v>0</v>
      </c>
      <c r="T256" s="126">
        <f>S256*H256</f>
        <v>0</v>
      </c>
      <c r="U256" s="57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27" t="s">
        <v>154</v>
      </c>
      <c r="AS256" s="25"/>
      <c r="AT256" s="127" t="s">
        <v>133</v>
      </c>
      <c r="AU256" s="127" t="s">
        <v>70</v>
      </c>
      <c r="AV256" s="25"/>
      <c r="AW256" s="25"/>
      <c r="AX256" s="25"/>
      <c r="AY256" s="83" t="s">
        <v>130</v>
      </c>
      <c r="AZ256" s="25"/>
      <c r="BA256" s="25"/>
      <c r="BB256" s="25"/>
      <c r="BC256" s="25"/>
      <c r="BD256" s="25"/>
      <c r="BE256" s="128">
        <f>IF(N256="základní",J256,0)</f>
        <v>0</v>
      </c>
      <c r="BF256" s="128">
        <f>IF(N256="snížená",J256,0)</f>
        <v>0</v>
      </c>
      <c r="BG256" s="128">
        <f>IF(N256="zákl. přenesená",J256,0)</f>
        <v>0</v>
      </c>
      <c r="BH256" s="128">
        <f>IF(N256="sníž. přenesená",J256,0)</f>
        <v>0</v>
      </c>
      <c r="BI256" s="128">
        <f>IF(N256="nulová",J256,0)</f>
        <v>0</v>
      </c>
      <c r="BJ256" s="83" t="s">
        <v>68</v>
      </c>
      <c r="BK256" s="128">
        <f>ROUND(I256*H256,2)</f>
        <v>0</v>
      </c>
      <c r="BL256" s="83" t="s">
        <v>154</v>
      </c>
      <c r="BM256" s="127" t="s">
        <v>1442</v>
      </c>
      <c r="BN256" s="26"/>
    </row>
    <row r="257" spans="1:66" ht="25.95" customHeight="1">
      <c r="A257" s="27"/>
      <c r="B257" s="21"/>
      <c r="C257" s="39"/>
      <c r="D257" s="129" t="s">
        <v>1184</v>
      </c>
      <c r="E257" s="39"/>
      <c r="F257" s="173" t="s">
        <v>1443</v>
      </c>
      <c r="G257" s="39"/>
      <c r="H257" s="39"/>
      <c r="I257" s="39"/>
      <c r="J257" s="39"/>
      <c r="K257" s="64"/>
      <c r="L257" s="56"/>
      <c r="M257" s="57"/>
      <c r="N257" s="25"/>
      <c r="O257" s="25"/>
      <c r="P257" s="25"/>
      <c r="Q257" s="25"/>
      <c r="R257" s="25"/>
      <c r="S257" s="25"/>
      <c r="T257" s="58"/>
      <c r="U257" s="57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R257" s="25"/>
      <c r="AS257" s="25"/>
      <c r="AT257" s="83" t="s">
        <v>1184</v>
      </c>
      <c r="AU257" s="83" t="s">
        <v>70</v>
      </c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6"/>
    </row>
    <row r="258" spans="1:66" ht="25.95" customHeight="1">
      <c r="A258" s="27"/>
      <c r="B258" s="21"/>
      <c r="C258" s="38"/>
      <c r="D258" s="131" t="s">
        <v>142</v>
      </c>
      <c r="E258" s="132"/>
      <c r="F258" s="133" t="s">
        <v>1444</v>
      </c>
      <c r="G258" s="38"/>
      <c r="H258" s="134">
        <v>237.892</v>
      </c>
      <c r="I258" s="38"/>
      <c r="J258" s="38"/>
      <c r="K258" s="59"/>
      <c r="L258" s="56"/>
      <c r="M258" s="57"/>
      <c r="N258" s="25"/>
      <c r="O258" s="25"/>
      <c r="P258" s="25"/>
      <c r="Q258" s="25"/>
      <c r="R258" s="25"/>
      <c r="S258" s="25"/>
      <c r="T258" s="58"/>
      <c r="U258" s="57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25"/>
      <c r="AS258" s="25"/>
      <c r="AT258" s="83" t="s">
        <v>142</v>
      </c>
      <c r="AU258" s="83" t="s">
        <v>70</v>
      </c>
      <c r="AV258" s="52" t="s">
        <v>70</v>
      </c>
      <c r="AW258" s="52" t="s">
        <v>34</v>
      </c>
      <c r="AX258" s="52" t="s">
        <v>68</v>
      </c>
      <c r="AY258" s="83" t="s">
        <v>130</v>
      </c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6"/>
    </row>
    <row r="259" spans="1:66" ht="25.95" customHeight="1">
      <c r="A259" s="27"/>
      <c r="B259" s="56"/>
      <c r="C259" s="116" t="s">
        <v>369</v>
      </c>
      <c r="D259" s="116" t="s">
        <v>133</v>
      </c>
      <c r="E259" s="117" t="s">
        <v>396</v>
      </c>
      <c r="F259" s="117" t="s">
        <v>397</v>
      </c>
      <c r="G259" s="118" t="s">
        <v>388</v>
      </c>
      <c r="H259" s="119">
        <v>59.473</v>
      </c>
      <c r="I259" s="120"/>
      <c r="J259" s="121">
        <f>ROUND(I259*H259,2)</f>
        <v>0</v>
      </c>
      <c r="K259" s="122" t="s">
        <v>1182</v>
      </c>
      <c r="L259" s="56"/>
      <c r="M259" s="123"/>
      <c r="N259" s="124" t="s">
        <v>44</v>
      </c>
      <c r="O259" s="25"/>
      <c r="P259" s="125">
        <f>O259*H259</f>
        <v>0</v>
      </c>
      <c r="Q259" s="125">
        <v>0</v>
      </c>
      <c r="R259" s="125">
        <f>Q259*H259</f>
        <v>0</v>
      </c>
      <c r="S259" s="125">
        <v>0</v>
      </c>
      <c r="T259" s="126">
        <f>S259*H259</f>
        <v>0</v>
      </c>
      <c r="U259" s="57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27" t="s">
        <v>154</v>
      </c>
      <c r="AS259" s="25"/>
      <c r="AT259" s="127" t="s">
        <v>133</v>
      </c>
      <c r="AU259" s="127" t="s">
        <v>70</v>
      </c>
      <c r="AV259" s="25"/>
      <c r="AW259" s="25"/>
      <c r="AX259" s="25"/>
      <c r="AY259" s="83" t="s">
        <v>130</v>
      </c>
      <c r="AZ259" s="25"/>
      <c r="BA259" s="25"/>
      <c r="BB259" s="25"/>
      <c r="BC259" s="25"/>
      <c r="BD259" s="25"/>
      <c r="BE259" s="128">
        <f>IF(N259="základní",J259,0)</f>
        <v>0</v>
      </c>
      <c r="BF259" s="128">
        <f>IF(N259="snížená",J259,0)</f>
        <v>0</v>
      </c>
      <c r="BG259" s="128">
        <f>IF(N259="zákl. přenesená",J259,0)</f>
        <v>0</v>
      </c>
      <c r="BH259" s="128">
        <f>IF(N259="sníž. přenesená",J259,0)</f>
        <v>0</v>
      </c>
      <c r="BI259" s="128">
        <f>IF(N259="nulová",J259,0)</f>
        <v>0</v>
      </c>
      <c r="BJ259" s="83" t="s">
        <v>68</v>
      </c>
      <c r="BK259" s="128">
        <f>ROUND(I259*H259,2)</f>
        <v>0</v>
      </c>
      <c r="BL259" s="83" t="s">
        <v>154</v>
      </c>
      <c r="BM259" s="127" t="s">
        <v>1445</v>
      </c>
      <c r="BN259" s="26"/>
    </row>
    <row r="260" spans="1:66" ht="25.95" customHeight="1">
      <c r="A260" s="27"/>
      <c r="B260" s="21"/>
      <c r="C260" s="97"/>
      <c r="D260" s="147" t="s">
        <v>1184</v>
      </c>
      <c r="E260" s="97"/>
      <c r="F260" s="174" t="s">
        <v>1446</v>
      </c>
      <c r="G260" s="97"/>
      <c r="H260" s="97"/>
      <c r="I260" s="97"/>
      <c r="J260" s="97"/>
      <c r="K260" s="149"/>
      <c r="L260" s="56"/>
      <c r="M260" s="57"/>
      <c r="N260" s="25"/>
      <c r="O260" s="25"/>
      <c r="P260" s="25"/>
      <c r="Q260" s="25"/>
      <c r="R260" s="25"/>
      <c r="S260" s="25"/>
      <c r="T260" s="58"/>
      <c r="U260" s="57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R260" s="25"/>
      <c r="AS260" s="25"/>
      <c r="AT260" s="83" t="s">
        <v>1184</v>
      </c>
      <c r="AU260" s="83" t="s">
        <v>70</v>
      </c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6"/>
    </row>
    <row r="261" spans="1:66" ht="25.95" customHeight="1">
      <c r="A261" s="27"/>
      <c r="B261" s="56"/>
      <c r="C261" s="116" t="s">
        <v>373</v>
      </c>
      <c r="D261" s="116" t="s">
        <v>133</v>
      </c>
      <c r="E261" s="117" t="s">
        <v>1447</v>
      </c>
      <c r="F261" s="117" t="s">
        <v>1448</v>
      </c>
      <c r="G261" s="118" t="s">
        <v>388</v>
      </c>
      <c r="H261" s="119">
        <v>51.861</v>
      </c>
      <c r="I261" s="120"/>
      <c r="J261" s="121">
        <f>ROUND(I261*H261,2)</f>
        <v>0</v>
      </c>
      <c r="K261" s="122" t="s">
        <v>1182</v>
      </c>
      <c r="L261" s="56"/>
      <c r="M261" s="123"/>
      <c r="N261" s="124" t="s">
        <v>44</v>
      </c>
      <c r="O261" s="25"/>
      <c r="P261" s="125">
        <f>O261*H261</f>
        <v>0</v>
      </c>
      <c r="Q261" s="125">
        <v>0</v>
      </c>
      <c r="R261" s="125">
        <f>Q261*H261</f>
        <v>0</v>
      </c>
      <c r="S261" s="125">
        <v>0</v>
      </c>
      <c r="T261" s="126">
        <f>S261*H261</f>
        <v>0</v>
      </c>
      <c r="U261" s="57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27" t="s">
        <v>154</v>
      </c>
      <c r="AS261" s="25"/>
      <c r="AT261" s="127" t="s">
        <v>133</v>
      </c>
      <c r="AU261" s="127" t="s">
        <v>70</v>
      </c>
      <c r="AV261" s="25"/>
      <c r="AW261" s="25"/>
      <c r="AX261" s="25"/>
      <c r="AY261" s="83" t="s">
        <v>130</v>
      </c>
      <c r="AZ261" s="25"/>
      <c r="BA261" s="25"/>
      <c r="BB261" s="25"/>
      <c r="BC261" s="25"/>
      <c r="BD261" s="25"/>
      <c r="BE261" s="128">
        <f>IF(N261="základní",J261,0)</f>
        <v>0</v>
      </c>
      <c r="BF261" s="128">
        <f>IF(N261="snížená",J261,0)</f>
        <v>0</v>
      </c>
      <c r="BG261" s="128">
        <f>IF(N261="zákl. přenesená",J261,0)</f>
        <v>0</v>
      </c>
      <c r="BH261" s="128">
        <f>IF(N261="sníž. přenesená",J261,0)</f>
        <v>0</v>
      </c>
      <c r="BI261" s="128">
        <f>IF(N261="nulová",J261,0)</f>
        <v>0</v>
      </c>
      <c r="BJ261" s="83" t="s">
        <v>68</v>
      </c>
      <c r="BK261" s="128">
        <f>ROUND(I261*H261,2)</f>
        <v>0</v>
      </c>
      <c r="BL261" s="83" t="s">
        <v>154</v>
      </c>
      <c r="BM261" s="127" t="s">
        <v>1449</v>
      </c>
      <c r="BN261" s="26"/>
    </row>
    <row r="262" spans="1:66" ht="25.95" customHeight="1">
      <c r="A262" s="27"/>
      <c r="B262" s="21"/>
      <c r="C262" s="39"/>
      <c r="D262" s="129" t="s">
        <v>1184</v>
      </c>
      <c r="E262" s="39"/>
      <c r="F262" s="173" t="s">
        <v>1450</v>
      </c>
      <c r="G262" s="39"/>
      <c r="H262" s="39"/>
      <c r="I262" s="39"/>
      <c r="J262" s="39"/>
      <c r="K262" s="64"/>
      <c r="L262" s="56"/>
      <c r="M262" s="57"/>
      <c r="N262" s="25"/>
      <c r="O262" s="25"/>
      <c r="P262" s="25"/>
      <c r="Q262" s="25"/>
      <c r="R262" s="25"/>
      <c r="S262" s="25"/>
      <c r="T262" s="58"/>
      <c r="U262" s="57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25"/>
      <c r="AS262" s="25"/>
      <c r="AT262" s="83" t="s">
        <v>1184</v>
      </c>
      <c r="AU262" s="83" t="s">
        <v>70</v>
      </c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6"/>
    </row>
    <row r="263" spans="1:66" ht="25.95" customHeight="1">
      <c r="A263" s="27"/>
      <c r="B263" s="21"/>
      <c r="C263" s="38"/>
      <c r="D263" s="131" t="s">
        <v>142</v>
      </c>
      <c r="E263" s="132"/>
      <c r="F263" s="133" t="s">
        <v>1451</v>
      </c>
      <c r="G263" s="38"/>
      <c r="H263" s="134">
        <v>51.861</v>
      </c>
      <c r="I263" s="38"/>
      <c r="J263" s="38"/>
      <c r="K263" s="59"/>
      <c r="L263" s="56"/>
      <c r="M263" s="57"/>
      <c r="N263" s="25"/>
      <c r="O263" s="25"/>
      <c r="P263" s="25"/>
      <c r="Q263" s="25"/>
      <c r="R263" s="25"/>
      <c r="S263" s="25"/>
      <c r="T263" s="58"/>
      <c r="U263" s="57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R263" s="25"/>
      <c r="AS263" s="25"/>
      <c r="AT263" s="83" t="s">
        <v>142</v>
      </c>
      <c r="AU263" s="83" t="s">
        <v>70</v>
      </c>
      <c r="AV263" s="52" t="s">
        <v>70</v>
      </c>
      <c r="AW263" s="52" t="s">
        <v>34</v>
      </c>
      <c r="AX263" s="52" t="s">
        <v>68</v>
      </c>
      <c r="AY263" s="83" t="s">
        <v>130</v>
      </c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6"/>
    </row>
    <row r="264" spans="1:66" ht="25.95" customHeight="1">
      <c r="A264" s="27"/>
      <c r="B264" s="56"/>
      <c r="C264" s="116" t="s">
        <v>378</v>
      </c>
      <c r="D264" s="116" t="s">
        <v>133</v>
      </c>
      <c r="E264" s="117" t="s">
        <v>1452</v>
      </c>
      <c r="F264" s="117" t="s">
        <v>1453</v>
      </c>
      <c r="G264" s="118" t="s">
        <v>388</v>
      </c>
      <c r="H264" s="119">
        <v>2.508</v>
      </c>
      <c r="I264" s="120"/>
      <c r="J264" s="121">
        <f>ROUND(I264*H264,2)</f>
        <v>0</v>
      </c>
      <c r="K264" s="122" t="s">
        <v>1182</v>
      </c>
      <c r="L264" s="56"/>
      <c r="M264" s="123"/>
      <c r="N264" s="124" t="s">
        <v>44</v>
      </c>
      <c r="O264" s="25"/>
      <c r="P264" s="125">
        <f>O264*H264</f>
        <v>0</v>
      </c>
      <c r="Q264" s="125">
        <v>0</v>
      </c>
      <c r="R264" s="125">
        <f>Q264*H264</f>
        <v>0</v>
      </c>
      <c r="S264" s="125">
        <v>0</v>
      </c>
      <c r="T264" s="126">
        <f>S264*H264</f>
        <v>0</v>
      </c>
      <c r="U264" s="57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R264" s="127" t="s">
        <v>154</v>
      </c>
      <c r="AS264" s="25"/>
      <c r="AT264" s="127" t="s">
        <v>133</v>
      </c>
      <c r="AU264" s="127" t="s">
        <v>70</v>
      </c>
      <c r="AV264" s="25"/>
      <c r="AW264" s="25"/>
      <c r="AX264" s="25"/>
      <c r="AY264" s="83" t="s">
        <v>130</v>
      </c>
      <c r="AZ264" s="25"/>
      <c r="BA264" s="25"/>
      <c r="BB264" s="25"/>
      <c r="BC264" s="25"/>
      <c r="BD264" s="25"/>
      <c r="BE264" s="128">
        <f>IF(N264="základní",J264,0)</f>
        <v>0</v>
      </c>
      <c r="BF264" s="128">
        <f>IF(N264="snížená",J264,0)</f>
        <v>0</v>
      </c>
      <c r="BG264" s="128">
        <f>IF(N264="zákl. přenesená",J264,0)</f>
        <v>0</v>
      </c>
      <c r="BH264" s="128">
        <f>IF(N264="sníž. přenesená",J264,0)</f>
        <v>0</v>
      </c>
      <c r="BI264" s="128">
        <f>IF(N264="nulová",J264,0)</f>
        <v>0</v>
      </c>
      <c r="BJ264" s="83" t="s">
        <v>68</v>
      </c>
      <c r="BK264" s="128">
        <f>ROUND(I264*H264,2)</f>
        <v>0</v>
      </c>
      <c r="BL264" s="83" t="s">
        <v>154</v>
      </c>
      <c r="BM264" s="127" t="s">
        <v>1454</v>
      </c>
      <c r="BN264" s="26"/>
    </row>
    <row r="265" spans="1:66" ht="25.95" customHeight="1">
      <c r="A265" s="27"/>
      <c r="B265" s="21"/>
      <c r="C265" s="39"/>
      <c r="D265" s="129" t="s">
        <v>1184</v>
      </c>
      <c r="E265" s="39"/>
      <c r="F265" s="173" t="s">
        <v>1455</v>
      </c>
      <c r="G265" s="39"/>
      <c r="H265" s="39"/>
      <c r="I265" s="39"/>
      <c r="J265" s="39"/>
      <c r="K265" s="64"/>
      <c r="L265" s="56"/>
      <c r="M265" s="57"/>
      <c r="N265" s="25"/>
      <c r="O265" s="25"/>
      <c r="P265" s="25"/>
      <c r="Q265" s="25"/>
      <c r="R265" s="25"/>
      <c r="S265" s="25"/>
      <c r="T265" s="58"/>
      <c r="U265" s="57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R265" s="25"/>
      <c r="AS265" s="25"/>
      <c r="AT265" s="83" t="s">
        <v>1184</v>
      </c>
      <c r="AU265" s="83" t="s">
        <v>70</v>
      </c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6"/>
    </row>
    <row r="266" spans="1:66" ht="25.95" customHeight="1">
      <c r="A266" s="27"/>
      <c r="B266" s="21"/>
      <c r="C266" s="38"/>
      <c r="D266" s="131" t="s">
        <v>142</v>
      </c>
      <c r="E266" s="132"/>
      <c r="F266" s="133" t="s">
        <v>1456</v>
      </c>
      <c r="G266" s="38"/>
      <c r="H266" s="134">
        <v>2.508</v>
      </c>
      <c r="I266" s="38"/>
      <c r="J266" s="38"/>
      <c r="K266" s="59"/>
      <c r="L266" s="56"/>
      <c r="M266" s="57"/>
      <c r="N266" s="25"/>
      <c r="O266" s="25"/>
      <c r="P266" s="25"/>
      <c r="Q266" s="25"/>
      <c r="R266" s="25"/>
      <c r="S266" s="25"/>
      <c r="T266" s="58"/>
      <c r="U266" s="57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25"/>
      <c r="AS266" s="25"/>
      <c r="AT266" s="83" t="s">
        <v>142</v>
      </c>
      <c r="AU266" s="83" t="s">
        <v>70</v>
      </c>
      <c r="AV266" s="52" t="s">
        <v>70</v>
      </c>
      <c r="AW266" s="52" t="s">
        <v>34</v>
      </c>
      <c r="AX266" s="52" t="s">
        <v>68</v>
      </c>
      <c r="AY266" s="83" t="s">
        <v>130</v>
      </c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6"/>
    </row>
    <row r="267" spans="1:66" ht="25.95" customHeight="1">
      <c r="A267" s="27"/>
      <c r="B267" s="56"/>
      <c r="C267" s="116" t="s">
        <v>385</v>
      </c>
      <c r="D267" s="116" t="s">
        <v>133</v>
      </c>
      <c r="E267" s="117" t="s">
        <v>1457</v>
      </c>
      <c r="F267" s="117" t="s">
        <v>1458</v>
      </c>
      <c r="G267" s="118" t="s">
        <v>388</v>
      </c>
      <c r="H267" s="119">
        <v>5.104</v>
      </c>
      <c r="I267" s="120"/>
      <c r="J267" s="121">
        <f>ROUND(I267*H267,2)</f>
        <v>0</v>
      </c>
      <c r="K267" s="122" t="s">
        <v>1182</v>
      </c>
      <c r="L267" s="56"/>
      <c r="M267" s="123"/>
      <c r="N267" s="124" t="s">
        <v>44</v>
      </c>
      <c r="O267" s="25"/>
      <c r="P267" s="125">
        <f>O267*H267</f>
        <v>0</v>
      </c>
      <c r="Q267" s="125">
        <v>0</v>
      </c>
      <c r="R267" s="125">
        <f>Q267*H267</f>
        <v>0</v>
      </c>
      <c r="S267" s="125">
        <v>0</v>
      </c>
      <c r="T267" s="126">
        <f>S267*H267</f>
        <v>0</v>
      </c>
      <c r="U267" s="57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27" t="s">
        <v>154</v>
      </c>
      <c r="AS267" s="25"/>
      <c r="AT267" s="127" t="s">
        <v>133</v>
      </c>
      <c r="AU267" s="127" t="s">
        <v>70</v>
      </c>
      <c r="AV267" s="25"/>
      <c r="AW267" s="25"/>
      <c r="AX267" s="25"/>
      <c r="AY267" s="83" t="s">
        <v>130</v>
      </c>
      <c r="AZ267" s="25"/>
      <c r="BA267" s="25"/>
      <c r="BB267" s="25"/>
      <c r="BC267" s="25"/>
      <c r="BD267" s="25"/>
      <c r="BE267" s="128">
        <f>IF(N267="základní",J267,0)</f>
        <v>0</v>
      </c>
      <c r="BF267" s="128">
        <f>IF(N267="snížená",J267,0)</f>
        <v>0</v>
      </c>
      <c r="BG267" s="128">
        <f>IF(N267="zákl. přenesená",J267,0)</f>
        <v>0</v>
      </c>
      <c r="BH267" s="128">
        <f>IF(N267="sníž. přenesená",J267,0)</f>
        <v>0</v>
      </c>
      <c r="BI267" s="128">
        <f>IF(N267="nulová",J267,0)</f>
        <v>0</v>
      </c>
      <c r="BJ267" s="83" t="s">
        <v>68</v>
      </c>
      <c r="BK267" s="128">
        <f>ROUND(I267*H267,2)</f>
        <v>0</v>
      </c>
      <c r="BL267" s="83" t="s">
        <v>154</v>
      </c>
      <c r="BM267" s="127" t="s">
        <v>1459</v>
      </c>
      <c r="BN267" s="26"/>
    </row>
    <row r="268" spans="1:66" ht="25.95" customHeight="1">
      <c r="A268" s="27"/>
      <c r="B268" s="21"/>
      <c r="C268" s="39"/>
      <c r="D268" s="129" t="s">
        <v>1184</v>
      </c>
      <c r="E268" s="39"/>
      <c r="F268" s="173" t="s">
        <v>1460</v>
      </c>
      <c r="G268" s="39"/>
      <c r="H268" s="39"/>
      <c r="I268" s="39"/>
      <c r="J268" s="39"/>
      <c r="K268" s="64"/>
      <c r="L268" s="56"/>
      <c r="M268" s="57"/>
      <c r="N268" s="25"/>
      <c r="O268" s="25"/>
      <c r="P268" s="25"/>
      <c r="Q268" s="25"/>
      <c r="R268" s="25"/>
      <c r="S268" s="25"/>
      <c r="T268" s="58"/>
      <c r="U268" s="57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R268" s="25"/>
      <c r="AS268" s="25"/>
      <c r="AT268" s="83" t="s">
        <v>1184</v>
      </c>
      <c r="AU268" s="83" t="s">
        <v>70</v>
      </c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6"/>
    </row>
    <row r="269" spans="1:66" ht="25.95" customHeight="1">
      <c r="A269" s="27"/>
      <c r="B269" s="21"/>
      <c r="C269" s="38"/>
      <c r="D269" s="113" t="s">
        <v>59</v>
      </c>
      <c r="E269" s="114" t="s">
        <v>403</v>
      </c>
      <c r="F269" s="114" t="s">
        <v>404</v>
      </c>
      <c r="G269" s="38"/>
      <c r="H269" s="38"/>
      <c r="I269" s="38"/>
      <c r="J269" s="115">
        <f>BK269</f>
        <v>0</v>
      </c>
      <c r="K269" s="59"/>
      <c r="L269" s="56"/>
      <c r="M269" s="57"/>
      <c r="N269" s="25"/>
      <c r="O269" s="25"/>
      <c r="P269" s="109">
        <f>SUM(P270:P271)</f>
        <v>0</v>
      </c>
      <c r="Q269" s="25"/>
      <c r="R269" s="109">
        <f>SUM(R270:R271)</f>
        <v>0</v>
      </c>
      <c r="S269" s="25"/>
      <c r="T269" s="110">
        <f>SUM(T270:T271)</f>
        <v>0</v>
      </c>
      <c r="U269" s="57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83" t="s">
        <v>68</v>
      </c>
      <c r="AS269" s="25"/>
      <c r="AT269" s="111" t="s">
        <v>59</v>
      </c>
      <c r="AU269" s="111" t="s">
        <v>68</v>
      </c>
      <c r="AV269" s="25"/>
      <c r="AW269" s="25"/>
      <c r="AX269" s="25"/>
      <c r="AY269" s="83" t="s">
        <v>130</v>
      </c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112">
        <f>SUM(BK270:BK271)</f>
        <v>0</v>
      </c>
      <c r="BL269" s="25"/>
      <c r="BM269" s="25"/>
      <c r="BN269" s="26"/>
    </row>
    <row r="270" spans="1:66" ht="25.95" customHeight="1">
      <c r="A270" s="27"/>
      <c r="B270" s="56"/>
      <c r="C270" s="116" t="s">
        <v>390</v>
      </c>
      <c r="D270" s="116" t="s">
        <v>133</v>
      </c>
      <c r="E270" s="117" t="s">
        <v>406</v>
      </c>
      <c r="F270" s="117" t="s">
        <v>407</v>
      </c>
      <c r="G270" s="118" t="s">
        <v>388</v>
      </c>
      <c r="H270" s="119">
        <v>438.335</v>
      </c>
      <c r="I270" s="120"/>
      <c r="J270" s="121">
        <f>ROUND(I270*H270,2)</f>
        <v>0</v>
      </c>
      <c r="K270" s="122" t="s">
        <v>1182</v>
      </c>
      <c r="L270" s="56"/>
      <c r="M270" s="123"/>
      <c r="N270" s="124" t="s">
        <v>44</v>
      </c>
      <c r="O270" s="25"/>
      <c r="P270" s="125">
        <f>O270*H270</f>
        <v>0</v>
      </c>
      <c r="Q270" s="125">
        <v>0</v>
      </c>
      <c r="R270" s="125">
        <f>Q270*H270</f>
        <v>0</v>
      </c>
      <c r="S270" s="125">
        <v>0</v>
      </c>
      <c r="T270" s="126">
        <f>S270*H270</f>
        <v>0</v>
      </c>
      <c r="U270" s="57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27" t="s">
        <v>154</v>
      </c>
      <c r="AS270" s="25"/>
      <c r="AT270" s="127" t="s">
        <v>133</v>
      </c>
      <c r="AU270" s="127" t="s">
        <v>70</v>
      </c>
      <c r="AV270" s="25"/>
      <c r="AW270" s="25"/>
      <c r="AX270" s="25"/>
      <c r="AY270" s="83" t="s">
        <v>130</v>
      </c>
      <c r="AZ270" s="25"/>
      <c r="BA270" s="25"/>
      <c r="BB270" s="25"/>
      <c r="BC270" s="25"/>
      <c r="BD270" s="25"/>
      <c r="BE270" s="128">
        <f>IF(N270="základní",J270,0)</f>
        <v>0</v>
      </c>
      <c r="BF270" s="128">
        <f>IF(N270="snížená",J270,0)</f>
        <v>0</v>
      </c>
      <c r="BG270" s="128">
        <f>IF(N270="zákl. přenesená",J270,0)</f>
        <v>0</v>
      </c>
      <c r="BH270" s="128">
        <f>IF(N270="sníž. přenesená",J270,0)</f>
        <v>0</v>
      </c>
      <c r="BI270" s="128">
        <f>IF(N270="nulová",J270,0)</f>
        <v>0</v>
      </c>
      <c r="BJ270" s="83" t="s">
        <v>68</v>
      </c>
      <c r="BK270" s="128">
        <f>ROUND(I270*H270,2)</f>
        <v>0</v>
      </c>
      <c r="BL270" s="83" t="s">
        <v>154</v>
      </c>
      <c r="BM270" s="127" t="s">
        <v>1461</v>
      </c>
      <c r="BN270" s="26"/>
    </row>
    <row r="271" spans="1:66" ht="25.95" customHeight="1">
      <c r="A271" s="27"/>
      <c r="B271" s="21"/>
      <c r="C271" s="39"/>
      <c r="D271" s="129" t="s">
        <v>1184</v>
      </c>
      <c r="E271" s="39"/>
      <c r="F271" s="173" t="s">
        <v>1462</v>
      </c>
      <c r="G271" s="39"/>
      <c r="H271" s="39"/>
      <c r="I271" s="39"/>
      <c r="J271" s="39"/>
      <c r="K271" s="64"/>
      <c r="L271" s="56"/>
      <c r="M271" s="57"/>
      <c r="N271" s="25"/>
      <c r="O271" s="25"/>
      <c r="P271" s="25"/>
      <c r="Q271" s="25"/>
      <c r="R271" s="25"/>
      <c r="S271" s="25"/>
      <c r="T271" s="58"/>
      <c r="U271" s="57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25"/>
      <c r="AS271" s="25"/>
      <c r="AT271" s="83" t="s">
        <v>1184</v>
      </c>
      <c r="AU271" s="83" t="s">
        <v>70</v>
      </c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6"/>
    </row>
    <row r="272" spans="1:66" ht="25.95" customHeight="1">
      <c r="A272" s="27"/>
      <c r="B272" s="21"/>
      <c r="C272" s="25"/>
      <c r="D272" s="83" t="s">
        <v>59</v>
      </c>
      <c r="E272" s="71" t="s">
        <v>410</v>
      </c>
      <c r="F272" s="71" t="s">
        <v>411</v>
      </c>
      <c r="G272" s="25"/>
      <c r="H272" s="25"/>
      <c r="I272" s="25"/>
      <c r="J272" s="70">
        <f>BK272</f>
        <v>0</v>
      </c>
      <c r="K272" s="31"/>
      <c r="L272" s="56"/>
      <c r="M272" s="57"/>
      <c r="N272" s="25"/>
      <c r="O272" s="25"/>
      <c r="P272" s="109">
        <f>P273</f>
        <v>0</v>
      </c>
      <c r="Q272" s="25"/>
      <c r="R272" s="109">
        <f>R273</f>
        <v>0.0323</v>
      </c>
      <c r="S272" s="25"/>
      <c r="T272" s="110">
        <f>T273</f>
        <v>0</v>
      </c>
      <c r="U272" s="57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R272" s="83" t="s">
        <v>70</v>
      </c>
      <c r="AS272" s="25"/>
      <c r="AT272" s="111" t="s">
        <v>59</v>
      </c>
      <c r="AU272" s="111" t="s">
        <v>60</v>
      </c>
      <c r="AV272" s="25"/>
      <c r="AW272" s="25"/>
      <c r="AX272" s="25"/>
      <c r="AY272" s="83" t="s">
        <v>130</v>
      </c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112">
        <f>BK273</f>
        <v>0</v>
      </c>
      <c r="BL272" s="25"/>
      <c r="BM272" s="25"/>
      <c r="BN272" s="26"/>
    </row>
    <row r="273" spans="1:66" ht="25.95" customHeight="1">
      <c r="A273" s="27"/>
      <c r="B273" s="21"/>
      <c r="C273" s="38"/>
      <c r="D273" s="113" t="s">
        <v>59</v>
      </c>
      <c r="E273" s="114" t="s">
        <v>1463</v>
      </c>
      <c r="F273" s="114" t="s">
        <v>1464</v>
      </c>
      <c r="G273" s="38"/>
      <c r="H273" s="38"/>
      <c r="I273" s="38"/>
      <c r="J273" s="115">
        <f>BK273</f>
        <v>0</v>
      </c>
      <c r="K273" s="59"/>
      <c r="L273" s="56"/>
      <c r="M273" s="57"/>
      <c r="N273" s="25"/>
      <c r="O273" s="25"/>
      <c r="P273" s="109">
        <f>SUM(P274:P287)</f>
        <v>0</v>
      </c>
      <c r="Q273" s="25"/>
      <c r="R273" s="109">
        <f>SUM(R274:R287)</f>
        <v>0.0323</v>
      </c>
      <c r="S273" s="25"/>
      <c r="T273" s="110">
        <f>SUM(T274:T287)</f>
        <v>0</v>
      </c>
      <c r="U273" s="57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R273" s="83" t="s">
        <v>70</v>
      </c>
      <c r="AS273" s="25"/>
      <c r="AT273" s="111" t="s">
        <v>59</v>
      </c>
      <c r="AU273" s="111" t="s">
        <v>68</v>
      </c>
      <c r="AV273" s="25"/>
      <c r="AW273" s="25"/>
      <c r="AX273" s="25"/>
      <c r="AY273" s="83" t="s">
        <v>130</v>
      </c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112">
        <f>SUM(BK274:BK287)</f>
        <v>0</v>
      </c>
      <c r="BL273" s="25"/>
      <c r="BM273" s="25"/>
      <c r="BN273" s="26"/>
    </row>
    <row r="274" spans="1:66" ht="25.95" customHeight="1">
      <c r="A274" s="27"/>
      <c r="B274" s="56"/>
      <c r="C274" s="116" t="s">
        <v>395</v>
      </c>
      <c r="D274" s="116" t="s">
        <v>133</v>
      </c>
      <c r="E274" s="117" t="s">
        <v>1465</v>
      </c>
      <c r="F274" s="117" t="s">
        <v>1466</v>
      </c>
      <c r="G274" s="118" t="s">
        <v>496</v>
      </c>
      <c r="H274" s="119">
        <v>4</v>
      </c>
      <c r="I274" s="120"/>
      <c r="J274" s="121">
        <f>ROUND(I274*H274,2)</f>
        <v>0</v>
      </c>
      <c r="K274" s="122" t="s">
        <v>1182</v>
      </c>
      <c r="L274" s="56"/>
      <c r="M274" s="123"/>
      <c r="N274" s="124" t="s">
        <v>44</v>
      </c>
      <c r="O274" s="25"/>
      <c r="P274" s="125">
        <f>O274*H274</f>
        <v>0</v>
      </c>
      <c r="Q274" s="125">
        <v>0</v>
      </c>
      <c r="R274" s="125">
        <f>Q274*H274</f>
        <v>0</v>
      </c>
      <c r="S274" s="125">
        <v>0</v>
      </c>
      <c r="T274" s="126">
        <f>S274*H274</f>
        <v>0</v>
      </c>
      <c r="U274" s="57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R274" s="127" t="s">
        <v>172</v>
      </c>
      <c r="AS274" s="25"/>
      <c r="AT274" s="127" t="s">
        <v>133</v>
      </c>
      <c r="AU274" s="127" t="s">
        <v>70</v>
      </c>
      <c r="AV274" s="25"/>
      <c r="AW274" s="25"/>
      <c r="AX274" s="25"/>
      <c r="AY274" s="83" t="s">
        <v>130</v>
      </c>
      <c r="AZ274" s="25"/>
      <c r="BA274" s="25"/>
      <c r="BB274" s="25"/>
      <c r="BC274" s="25"/>
      <c r="BD274" s="25"/>
      <c r="BE274" s="128">
        <f>IF(N274="základní",J274,0)</f>
        <v>0</v>
      </c>
      <c r="BF274" s="128">
        <f>IF(N274="snížená",J274,0)</f>
        <v>0</v>
      </c>
      <c r="BG274" s="128">
        <f>IF(N274="zákl. přenesená",J274,0)</f>
        <v>0</v>
      </c>
      <c r="BH274" s="128">
        <f>IF(N274="sníž. přenesená",J274,0)</f>
        <v>0</v>
      </c>
      <c r="BI274" s="128">
        <f>IF(N274="nulová",J274,0)</f>
        <v>0</v>
      </c>
      <c r="BJ274" s="83" t="s">
        <v>68</v>
      </c>
      <c r="BK274" s="128">
        <f>ROUND(I274*H274,2)</f>
        <v>0</v>
      </c>
      <c r="BL274" s="83" t="s">
        <v>172</v>
      </c>
      <c r="BM274" s="127" t="s">
        <v>1467</v>
      </c>
      <c r="BN274" s="26"/>
    </row>
    <row r="275" spans="1:66" ht="25.95" customHeight="1">
      <c r="A275" s="27"/>
      <c r="B275" s="21"/>
      <c r="C275" s="39"/>
      <c r="D275" s="129" t="s">
        <v>1184</v>
      </c>
      <c r="E275" s="39"/>
      <c r="F275" s="173" t="s">
        <v>1468</v>
      </c>
      <c r="G275" s="39"/>
      <c r="H275" s="39"/>
      <c r="I275" s="39"/>
      <c r="J275" s="39"/>
      <c r="K275" s="64"/>
      <c r="L275" s="56"/>
      <c r="M275" s="57"/>
      <c r="N275" s="25"/>
      <c r="O275" s="25"/>
      <c r="P275" s="25"/>
      <c r="Q275" s="25"/>
      <c r="R275" s="25"/>
      <c r="S275" s="25"/>
      <c r="T275" s="58"/>
      <c r="U275" s="57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R275" s="25"/>
      <c r="AS275" s="25"/>
      <c r="AT275" s="83" t="s">
        <v>1184</v>
      </c>
      <c r="AU275" s="83" t="s">
        <v>70</v>
      </c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6"/>
    </row>
    <row r="276" spans="1:66" ht="25.95" customHeight="1">
      <c r="A276" s="27"/>
      <c r="B276" s="21"/>
      <c r="C276" s="38"/>
      <c r="D276" s="131" t="s">
        <v>142</v>
      </c>
      <c r="E276" s="132"/>
      <c r="F276" s="133" t="s">
        <v>1367</v>
      </c>
      <c r="G276" s="38"/>
      <c r="H276" s="134">
        <v>4</v>
      </c>
      <c r="I276" s="38"/>
      <c r="J276" s="38"/>
      <c r="K276" s="59"/>
      <c r="L276" s="56"/>
      <c r="M276" s="57"/>
      <c r="N276" s="25"/>
      <c r="O276" s="25"/>
      <c r="P276" s="25"/>
      <c r="Q276" s="25"/>
      <c r="R276" s="25"/>
      <c r="S276" s="25"/>
      <c r="T276" s="58"/>
      <c r="U276" s="57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R276" s="25"/>
      <c r="AS276" s="25"/>
      <c r="AT276" s="83" t="s">
        <v>142</v>
      </c>
      <c r="AU276" s="83" t="s">
        <v>70</v>
      </c>
      <c r="AV276" s="52" t="s">
        <v>70</v>
      </c>
      <c r="AW276" s="52" t="s">
        <v>34</v>
      </c>
      <c r="AX276" s="52" t="s">
        <v>68</v>
      </c>
      <c r="AY276" s="83" t="s">
        <v>130</v>
      </c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6"/>
    </row>
    <row r="277" spans="1:66" ht="25.95" customHeight="1">
      <c r="A277" s="27"/>
      <c r="B277" s="56"/>
      <c r="C277" s="136" t="s">
        <v>399</v>
      </c>
      <c r="D277" s="136" t="s">
        <v>178</v>
      </c>
      <c r="E277" s="137" t="s">
        <v>1469</v>
      </c>
      <c r="F277" s="137" t="s">
        <v>1470</v>
      </c>
      <c r="G277" s="138" t="s">
        <v>1471</v>
      </c>
      <c r="H277" s="139">
        <v>4</v>
      </c>
      <c r="I277" s="140"/>
      <c r="J277" s="141">
        <f>ROUND(I277*H277,2)</f>
        <v>0</v>
      </c>
      <c r="K277" s="142" t="s">
        <v>1182</v>
      </c>
      <c r="L277" s="143"/>
      <c r="M277" s="144"/>
      <c r="N277" s="145" t="s">
        <v>44</v>
      </c>
      <c r="O277" s="25"/>
      <c r="P277" s="125">
        <f>O277*H277</f>
        <v>0</v>
      </c>
      <c r="Q277" s="125">
        <v>0.001</v>
      </c>
      <c r="R277" s="125">
        <f>Q277*H277</f>
        <v>0.004</v>
      </c>
      <c r="S277" s="125">
        <v>0</v>
      </c>
      <c r="T277" s="126">
        <f>S277*H277</f>
        <v>0</v>
      </c>
      <c r="U277" s="57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R277" s="127" t="s">
        <v>182</v>
      </c>
      <c r="AS277" s="25"/>
      <c r="AT277" s="127" t="s">
        <v>178</v>
      </c>
      <c r="AU277" s="127" t="s">
        <v>70</v>
      </c>
      <c r="AV277" s="25"/>
      <c r="AW277" s="25"/>
      <c r="AX277" s="25"/>
      <c r="AY277" s="83" t="s">
        <v>130</v>
      </c>
      <c r="AZ277" s="25"/>
      <c r="BA277" s="25"/>
      <c r="BB277" s="25"/>
      <c r="BC277" s="25"/>
      <c r="BD277" s="25"/>
      <c r="BE277" s="128">
        <f>IF(N277="základní",J277,0)</f>
        <v>0</v>
      </c>
      <c r="BF277" s="128">
        <f>IF(N277="snížená",J277,0)</f>
        <v>0</v>
      </c>
      <c r="BG277" s="128">
        <f>IF(N277="zákl. přenesená",J277,0)</f>
        <v>0</v>
      </c>
      <c r="BH277" s="128">
        <f>IF(N277="sníž. přenesená",J277,0)</f>
        <v>0</v>
      </c>
      <c r="BI277" s="128">
        <f>IF(N277="nulová",J277,0)</f>
        <v>0</v>
      </c>
      <c r="BJ277" s="83" t="s">
        <v>68</v>
      </c>
      <c r="BK277" s="128">
        <f>ROUND(I277*H277,2)</f>
        <v>0</v>
      </c>
      <c r="BL277" s="83" t="s">
        <v>172</v>
      </c>
      <c r="BM277" s="127" t="s">
        <v>1472</v>
      </c>
      <c r="BN277" s="26"/>
    </row>
    <row r="278" spans="1:66" ht="25.95" customHeight="1">
      <c r="A278" s="27"/>
      <c r="B278" s="56"/>
      <c r="C278" s="116" t="s">
        <v>405</v>
      </c>
      <c r="D278" s="116" t="s">
        <v>133</v>
      </c>
      <c r="E278" s="117" t="s">
        <v>1473</v>
      </c>
      <c r="F278" s="117" t="s">
        <v>1474</v>
      </c>
      <c r="G278" s="118" t="s">
        <v>496</v>
      </c>
      <c r="H278" s="119">
        <v>4</v>
      </c>
      <c r="I278" s="120"/>
      <c r="J278" s="121">
        <f>ROUND(I278*H278,2)</f>
        <v>0</v>
      </c>
      <c r="K278" s="122" t="s">
        <v>1182</v>
      </c>
      <c r="L278" s="56"/>
      <c r="M278" s="123"/>
      <c r="N278" s="124" t="s">
        <v>44</v>
      </c>
      <c r="O278" s="25"/>
      <c r="P278" s="125">
        <f>O278*H278</f>
        <v>0</v>
      </c>
      <c r="Q278" s="125">
        <v>0.0004</v>
      </c>
      <c r="R278" s="125">
        <f>Q278*H278</f>
        <v>0.0016</v>
      </c>
      <c r="S278" s="125">
        <v>0</v>
      </c>
      <c r="T278" s="126">
        <f>S278*H278</f>
        <v>0</v>
      </c>
      <c r="U278" s="57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R278" s="127" t="s">
        <v>172</v>
      </c>
      <c r="AS278" s="25"/>
      <c r="AT278" s="127" t="s">
        <v>133</v>
      </c>
      <c r="AU278" s="127" t="s">
        <v>70</v>
      </c>
      <c r="AV278" s="25"/>
      <c r="AW278" s="25"/>
      <c r="AX278" s="25"/>
      <c r="AY278" s="83" t="s">
        <v>130</v>
      </c>
      <c r="AZ278" s="25"/>
      <c r="BA278" s="25"/>
      <c r="BB278" s="25"/>
      <c r="BC278" s="25"/>
      <c r="BD278" s="25"/>
      <c r="BE278" s="128">
        <f>IF(N278="základní",J278,0)</f>
        <v>0</v>
      </c>
      <c r="BF278" s="128">
        <f>IF(N278="snížená",J278,0)</f>
        <v>0</v>
      </c>
      <c r="BG278" s="128">
        <f>IF(N278="zákl. přenesená",J278,0)</f>
        <v>0</v>
      </c>
      <c r="BH278" s="128">
        <f>IF(N278="sníž. přenesená",J278,0)</f>
        <v>0</v>
      </c>
      <c r="BI278" s="128">
        <f>IF(N278="nulová",J278,0)</f>
        <v>0</v>
      </c>
      <c r="BJ278" s="83" t="s">
        <v>68</v>
      </c>
      <c r="BK278" s="128">
        <f>ROUND(I278*H278,2)</f>
        <v>0</v>
      </c>
      <c r="BL278" s="83" t="s">
        <v>172</v>
      </c>
      <c r="BM278" s="127" t="s">
        <v>1475</v>
      </c>
      <c r="BN278" s="26"/>
    </row>
    <row r="279" spans="1:66" ht="25.95" customHeight="1">
      <c r="A279" s="27"/>
      <c r="B279" s="21"/>
      <c r="C279" s="97"/>
      <c r="D279" s="147" t="s">
        <v>1184</v>
      </c>
      <c r="E279" s="97"/>
      <c r="F279" s="174" t="s">
        <v>1476</v>
      </c>
      <c r="G279" s="97"/>
      <c r="H279" s="97"/>
      <c r="I279" s="97"/>
      <c r="J279" s="97"/>
      <c r="K279" s="149"/>
      <c r="L279" s="56"/>
      <c r="M279" s="57"/>
      <c r="N279" s="25"/>
      <c r="O279" s="25"/>
      <c r="P279" s="25"/>
      <c r="Q279" s="25"/>
      <c r="R279" s="25"/>
      <c r="S279" s="25"/>
      <c r="T279" s="58"/>
      <c r="U279" s="57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R279" s="25"/>
      <c r="AS279" s="25"/>
      <c r="AT279" s="83" t="s">
        <v>1184</v>
      </c>
      <c r="AU279" s="83" t="s">
        <v>70</v>
      </c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6"/>
    </row>
    <row r="280" spans="1:66" ht="25.95" customHeight="1">
      <c r="A280" s="27"/>
      <c r="B280" s="56"/>
      <c r="C280" s="136" t="s">
        <v>414</v>
      </c>
      <c r="D280" s="136" t="s">
        <v>178</v>
      </c>
      <c r="E280" s="137" t="s">
        <v>1477</v>
      </c>
      <c r="F280" s="137" t="s">
        <v>1478</v>
      </c>
      <c r="G280" s="138" t="s">
        <v>496</v>
      </c>
      <c r="H280" s="139">
        <v>4.8</v>
      </c>
      <c r="I280" s="140"/>
      <c r="J280" s="141">
        <f>ROUND(I280*H280,2)</f>
        <v>0</v>
      </c>
      <c r="K280" s="142" t="s">
        <v>1182</v>
      </c>
      <c r="L280" s="143"/>
      <c r="M280" s="144"/>
      <c r="N280" s="145" t="s">
        <v>44</v>
      </c>
      <c r="O280" s="25"/>
      <c r="P280" s="125">
        <f>O280*H280</f>
        <v>0</v>
      </c>
      <c r="Q280" s="125">
        <v>0.0053</v>
      </c>
      <c r="R280" s="125">
        <f>Q280*H280</f>
        <v>0.02544</v>
      </c>
      <c r="S280" s="125">
        <v>0</v>
      </c>
      <c r="T280" s="126">
        <f>S280*H280</f>
        <v>0</v>
      </c>
      <c r="U280" s="57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R280" s="127" t="s">
        <v>182</v>
      </c>
      <c r="AS280" s="25"/>
      <c r="AT280" s="127" t="s">
        <v>178</v>
      </c>
      <c r="AU280" s="127" t="s">
        <v>70</v>
      </c>
      <c r="AV280" s="25"/>
      <c r="AW280" s="25"/>
      <c r="AX280" s="25"/>
      <c r="AY280" s="83" t="s">
        <v>130</v>
      </c>
      <c r="AZ280" s="25"/>
      <c r="BA280" s="25"/>
      <c r="BB280" s="25"/>
      <c r="BC280" s="25"/>
      <c r="BD280" s="25"/>
      <c r="BE280" s="128">
        <f>IF(N280="základní",J280,0)</f>
        <v>0</v>
      </c>
      <c r="BF280" s="128">
        <f>IF(N280="snížená",J280,0)</f>
        <v>0</v>
      </c>
      <c r="BG280" s="128">
        <f>IF(N280="zákl. přenesená",J280,0)</f>
        <v>0</v>
      </c>
      <c r="BH280" s="128">
        <f>IF(N280="sníž. přenesená",J280,0)</f>
        <v>0</v>
      </c>
      <c r="BI280" s="128">
        <f>IF(N280="nulová",J280,0)</f>
        <v>0</v>
      </c>
      <c r="BJ280" s="83" t="s">
        <v>68</v>
      </c>
      <c r="BK280" s="128">
        <f>ROUND(I280*H280,2)</f>
        <v>0</v>
      </c>
      <c r="BL280" s="83" t="s">
        <v>172</v>
      </c>
      <c r="BM280" s="127" t="s">
        <v>1479</v>
      </c>
      <c r="BN280" s="26"/>
    </row>
    <row r="281" spans="1:66" ht="25.95" customHeight="1">
      <c r="A281" s="27"/>
      <c r="B281" s="21"/>
      <c r="C281" s="97"/>
      <c r="D281" s="147" t="s">
        <v>142</v>
      </c>
      <c r="E281" s="170"/>
      <c r="F281" s="152" t="s">
        <v>1480</v>
      </c>
      <c r="G281" s="97"/>
      <c r="H281" s="153">
        <v>4.8</v>
      </c>
      <c r="I281" s="97"/>
      <c r="J281" s="97"/>
      <c r="K281" s="149"/>
      <c r="L281" s="56"/>
      <c r="M281" s="57"/>
      <c r="N281" s="25"/>
      <c r="O281" s="25"/>
      <c r="P281" s="25"/>
      <c r="Q281" s="25"/>
      <c r="R281" s="25"/>
      <c r="S281" s="25"/>
      <c r="T281" s="58"/>
      <c r="U281" s="57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R281" s="25"/>
      <c r="AS281" s="25"/>
      <c r="AT281" s="83" t="s">
        <v>142</v>
      </c>
      <c r="AU281" s="83" t="s">
        <v>70</v>
      </c>
      <c r="AV281" s="52" t="s">
        <v>70</v>
      </c>
      <c r="AW281" s="52" t="s">
        <v>34</v>
      </c>
      <c r="AX281" s="52" t="s">
        <v>68</v>
      </c>
      <c r="AY281" s="83" t="s">
        <v>130</v>
      </c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6"/>
    </row>
    <row r="282" spans="1:66" ht="25.95" customHeight="1">
      <c r="A282" s="27"/>
      <c r="B282" s="56"/>
      <c r="C282" s="116" t="s">
        <v>138</v>
      </c>
      <c r="D282" s="116" t="s">
        <v>133</v>
      </c>
      <c r="E282" s="117" t="s">
        <v>1481</v>
      </c>
      <c r="F282" s="117" t="s">
        <v>1482</v>
      </c>
      <c r="G282" s="118" t="s">
        <v>496</v>
      </c>
      <c r="H282" s="119">
        <v>4</v>
      </c>
      <c r="I282" s="120"/>
      <c r="J282" s="121">
        <f>ROUND(I282*H282,2)</f>
        <v>0</v>
      </c>
      <c r="K282" s="122" t="s">
        <v>1182</v>
      </c>
      <c r="L282" s="56"/>
      <c r="M282" s="123"/>
      <c r="N282" s="124" t="s">
        <v>44</v>
      </c>
      <c r="O282" s="25"/>
      <c r="P282" s="125">
        <f>O282*H282</f>
        <v>0</v>
      </c>
      <c r="Q282" s="125">
        <v>0</v>
      </c>
      <c r="R282" s="125">
        <f>Q282*H282</f>
        <v>0</v>
      </c>
      <c r="S282" s="125">
        <v>0</v>
      </c>
      <c r="T282" s="126">
        <f>S282*H282</f>
        <v>0</v>
      </c>
      <c r="U282" s="57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R282" s="127" t="s">
        <v>172</v>
      </c>
      <c r="AS282" s="25"/>
      <c r="AT282" s="127" t="s">
        <v>133</v>
      </c>
      <c r="AU282" s="127" t="s">
        <v>70</v>
      </c>
      <c r="AV282" s="25"/>
      <c r="AW282" s="25"/>
      <c r="AX282" s="25"/>
      <c r="AY282" s="83" t="s">
        <v>130</v>
      </c>
      <c r="AZ282" s="25"/>
      <c r="BA282" s="25"/>
      <c r="BB282" s="25"/>
      <c r="BC282" s="25"/>
      <c r="BD282" s="25"/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83" t="s">
        <v>68</v>
      </c>
      <c r="BK282" s="128">
        <f>ROUND(I282*H282,2)</f>
        <v>0</v>
      </c>
      <c r="BL282" s="83" t="s">
        <v>172</v>
      </c>
      <c r="BM282" s="127" t="s">
        <v>1483</v>
      </c>
      <c r="BN282" s="26"/>
    </row>
    <row r="283" spans="1:66" ht="25.95" customHeight="1">
      <c r="A283" s="27"/>
      <c r="B283" s="21"/>
      <c r="C283" s="97"/>
      <c r="D283" s="147" t="s">
        <v>1184</v>
      </c>
      <c r="E283" s="97"/>
      <c r="F283" s="174" t="s">
        <v>1484</v>
      </c>
      <c r="G283" s="97"/>
      <c r="H283" s="97"/>
      <c r="I283" s="97"/>
      <c r="J283" s="97"/>
      <c r="K283" s="149"/>
      <c r="L283" s="56"/>
      <c r="M283" s="57"/>
      <c r="N283" s="25"/>
      <c r="O283" s="25"/>
      <c r="P283" s="25"/>
      <c r="Q283" s="25"/>
      <c r="R283" s="25"/>
      <c r="S283" s="25"/>
      <c r="T283" s="58"/>
      <c r="U283" s="57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R283" s="25"/>
      <c r="AS283" s="25"/>
      <c r="AT283" s="83" t="s">
        <v>1184</v>
      </c>
      <c r="AU283" s="83" t="s">
        <v>70</v>
      </c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6"/>
    </row>
    <row r="284" spans="1:66" ht="25.95" customHeight="1">
      <c r="A284" s="27"/>
      <c r="B284" s="56"/>
      <c r="C284" s="136" t="s">
        <v>424</v>
      </c>
      <c r="D284" s="136" t="s">
        <v>178</v>
      </c>
      <c r="E284" s="137" t="s">
        <v>1485</v>
      </c>
      <c r="F284" s="137" t="s">
        <v>1486</v>
      </c>
      <c r="G284" s="138" t="s">
        <v>496</v>
      </c>
      <c r="H284" s="139">
        <v>4.2</v>
      </c>
      <c r="I284" s="140"/>
      <c r="J284" s="141">
        <f>ROUND(I284*H284,2)</f>
        <v>0</v>
      </c>
      <c r="K284" s="142" t="s">
        <v>1182</v>
      </c>
      <c r="L284" s="143"/>
      <c r="M284" s="144"/>
      <c r="N284" s="145" t="s">
        <v>44</v>
      </c>
      <c r="O284" s="25"/>
      <c r="P284" s="125">
        <f>O284*H284</f>
        <v>0</v>
      </c>
      <c r="Q284" s="125">
        <v>0.0003</v>
      </c>
      <c r="R284" s="125">
        <f>Q284*H284</f>
        <v>0.0012599999999999998</v>
      </c>
      <c r="S284" s="125">
        <v>0</v>
      </c>
      <c r="T284" s="126">
        <f>S284*H284</f>
        <v>0</v>
      </c>
      <c r="U284" s="57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R284" s="127" t="s">
        <v>182</v>
      </c>
      <c r="AS284" s="25"/>
      <c r="AT284" s="127" t="s">
        <v>178</v>
      </c>
      <c r="AU284" s="127" t="s">
        <v>70</v>
      </c>
      <c r="AV284" s="25"/>
      <c r="AW284" s="25"/>
      <c r="AX284" s="25"/>
      <c r="AY284" s="83" t="s">
        <v>130</v>
      </c>
      <c r="AZ284" s="25"/>
      <c r="BA284" s="25"/>
      <c r="BB284" s="25"/>
      <c r="BC284" s="25"/>
      <c r="BD284" s="25"/>
      <c r="BE284" s="128">
        <f>IF(N284="základní",J284,0)</f>
        <v>0</v>
      </c>
      <c r="BF284" s="128">
        <f>IF(N284="snížená",J284,0)</f>
        <v>0</v>
      </c>
      <c r="BG284" s="128">
        <f>IF(N284="zákl. přenesená",J284,0)</f>
        <v>0</v>
      </c>
      <c r="BH284" s="128">
        <f>IF(N284="sníž. přenesená",J284,0)</f>
        <v>0</v>
      </c>
      <c r="BI284" s="128">
        <f>IF(N284="nulová",J284,0)</f>
        <v>0</v>
      </c>
      <c r="BJ284" s="83" t="s">
        <v>68</v>
      </c>
      <c r="BK284" s="128">
        <f>ROUND(I284*H284,2)</f>
        <v>0</v>
      </c>
      <c r="BL284" s="83" t="s">
        <v>172</v>
      </c>
      <c r="BM284" s="127" t="s">
        <v>1487</v>
      </c>
      <c r="BN284" s="26"/>
    </row>
    <row r="285" spans="1:66" ht="25.95" customHeight="1">
      <c r="A285" s="27"/>
      <c r="B285" s="21"/>
      <c r="C285" s="97"/>
      <c r="D285" s="147" t="s">
        <v>142</v>
      </c>
      <c r="E285" s="170"/>
      <c r="F285" s="152" t="s">
        <v>1488</v>
      </c>
      <c r="G285" s="97"/>
      <c r="H285" s="153">
        <v>4.2</v>
      </c>
      <c r="I285" s="97"/>
      <c r="J285" s="97"/>
      <c r="K285" s="149"/>
      <c r="L285" s="56"/>
      <c r="M285" s="57"/>
      <c r="N285" s="25"/>
      <c r="O285" s="25"/>
      <c r="P285" s="25"/>
      <c r="Q285" s="25"/>
      <c r="R285" s="25"/>
      <c r="S285" s="25"/>
      <c r="T285" s="58"/>
      <c r="U285" s="57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R285" s="25"/>
      <c r="AS285" s="25"/>
      <c r="AT285" s="83" t="s">
        <v>142</v>
      </c>
      <c r="AU285" s="83" t="s">
        <v>70</v>
      </c>
      <c r="AV285" s="52" t="s">
        <v>70</v>
      </c>
      <c r="AW285" s="52" t="s">
        <v>34</v>
      </c>
      <c r="AX285" s="52" t="s">
        <v>68</v>
      </c>
      <c r="AY285" s="83" t="s">
        <v>130</v>
      </c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6"/>
    </row>
    <row r="286" spans="1:66" ht="25.95" customHeight="1">
      <c r="A286" s="27"/>
      <c r="B286" s="56"/>
      <c r="C286" s="116" t="s">
        <v>430</v>
      </c>
      <c r="D286" s="116" t="s">
        <v>133</v>
      </c>
      <c r="E286" s="117" t="s">
        <v>1489</v>
      </c>
      <c r="F286" s="117" t="s">
        <v>1490</v>
      </c>
      <c r="G286" s="118" t="s">
        <v>624</v>
      </c>
      <c r="H286" s="169"/>
      <c r="I286" s="120"/>
      <c r="J286" s="121">
        <f>ROUND(I286*H286,2)</f>
        <v>0</v>
      </c>
      <c r="K286" s="122" t="s">
        <v>1182</v>
      </c>
      <c r="L286" s="56"/>
      <c r="M286" s="123"/>
      <c r="N286" s="124" t="s">
        <v>44</v>
      </c>
      <c r="O286" s="25"/>
      <c r="P286" s="125">
        <f>O286*H286</f>
        <v>0</v>
      </c>
      <c r="Q286" s="125">
        <v>0</v>
      </c>
      <c r="R286" s="125">
        <f>Q286*H286</f>
        <v>0</v>
      </c>
      <c r="S286" s="125">
        <v>0</v>
      </c>
      <c r="T286" s="126">
        <f>S286*H286</f>
        <v>0</v>
      </c>
      <c r="U286" s="57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R286" s="127" t="s">
        <v>172</v>
      </c>
      <c r="AS286" s="25"/>
      <c r="AT286" s="127" t="s">
        <v>133</v>
      </c>
      <c r="AU286" s="127" t="s">
        <v>70</v>
      </c>
      <c r="AV286" s="25"/>
      <c r="AW286" s="25"/>
      <c r="AX286" s="25"/>
      <c r="AY286" s="83" t="s">
        <v>130</v>
      </c>
      <c r="AZ286" s="25"/>
      <c r="BA286" s="25"/>
      <c r="BB286" s="25"/>
      <c r="BC286" s="25"/>
      <c r="BD286" s="25"/>
      <c r="BE286" s="128">
        <f>IF(N286="základní",J286,0)</f>
        <v>0</v>
      </c>
      <c r="BF286" s="128">
        <f>IF(N286="snížená",J286,0)</f>
        <v>0</v>
      </c>
      <c r="BG286" s="128">
        <f>IF(N286="zákl. přenesená",J286,0)</f>
        <v>0</v>
      </c>
      <c r="BH286" s="128">
        <f>IF(N286="sníž. přenesená",J286,0)</f>
        <v>0</v>
      </c>
      <c r="BI286" s="128">
        <f>IF(N286="nulová",J286,0)</f>
        <v>0</v>
      </c>
      <c r="BJ286" s="83" t="s">
        <v>68</v>
      </c>
      <c r="BK286" s="128">
        <f>ROUND(I286*H286,2)</f>
        <v>0</v>
      </c>
      <c r="BL286" s="83" t="s">
        <v>172</v>
      </c>
      <c r="BM286" s="127" t="s">
        <v>1491</v>
      </c>
      <c r="BN286" s="26"/>
    </row>
    <row r="287" spans="1:66" ht="25.95" customHeight="1">
      <c r="A287" s="27"/>
      <c r="B287" s="21"/>
      <c r="C287" s="39"/>
      <c r="D287" s="129" t="s">
        <v>1184</v>
      </c>
      <c r="E287" s="39"/>
      <c r="F287" s="173" t="s">
        <v>1492</v>
      </c>
      <c r="G287" s="39"/>
      <c r="H287" s="39"/>
      <c r="I287" s="39"/>
      <c r="J287" s="39"/>
      <c r="K287" s="64"/>
      <c r="L287" s="56"/>
      <c r="M287" s="57"/>
      <c r="N287" s="25"/>
      <c r="O287" s="25"/>
      <c r="P287" s="25"/>
      <c r="Q287" s="25"/>
      <c r="R287" s="25"/>
      <c r="S287" s="25"/>
      <c r="T287" s="58"/>
      <c r="U287" s="57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R287" s="25"/>
      <c r="AS287" s="25"/>
      <c r="AT287" s="83" t="s">
        <v>1184</v>
      </c>
      <c r="AU287" s="83" t="s">
        <v>70</v>
      </c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6"/>
    </row>
    <row r="288" spans="1:66" ht="25.95" customHeight="1">
      <c r="A288" s="27"/>
      <c r="B288" s="21"/>
      <c r="C288" s="25"/>
      <c r="D288" s="83" t="s">
        <v>59</v>
      </c>
      <c r="E288" s="71" t="s">
        <v>447</v>
      </c>
      <c r="F288" s="71" t="s">
        <v>448</v>
      </c>
      <c r="G288" s="25"/>
      <c r="H288" s="25"/>
      <c r="I288" s="25"/>
      <c r="J288" s="70">
        <f>BK288</f>
        <v>0</v>
      </c>
      <c r="K288" s="31"/>
      <c r="L288" s="56"/>
      <c r="M288" s="57"/>
      <c r="N288" s="25"/>
      <c r="O288" s="25"/>
      <c r="P288" s="109">
        <f>P289+P292+P295</f>
        <v>0</v>
      </c>
      <c r="Q288" s="25"/>
      <c r="R288" s="109">
        <f>R289+R292+R295</f>
        <v>0</v>
      </c>
      <c r="S288" s="25"/>
      <c r="T288" s="110">
        <f>T289+T292+T295</f>
        <v>0</v>
      </c>
      <c r="U288" s="57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R288" s="83" t="s">
        <v>158</v>
      </c>
      <c r="AS288" s="25"/>
      <c r="AT288" s="111" t="s">
        <v>59</v>
      </c>
      <c r="AU288" s="111" t="s">
        <v>60</v>
      </c>
      <c r="AV288" s="25"/>
      <c r="AW288" s="25"/>
      <c r="AX288" s="25"/>
      <c r="AY288" s="83" t="s">
        <v>130</v>
      </c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112">
        <f>BK289+BK292+BK295</f>
        <v>0</v>
      </c>
      <c r="BL288" s="25"/>
      <c r="BM288" s="25"/>
      <c r="BN288" s="26"/>
    </row>
    <row r="289" spans="1:66" ht="25.95" customHeight="1">
      <c r="A289" s="27"/>
      <c r="B289" s="21"/>
      <c r="C289" s="38"/>
      <c r="D289" s="113" t="s">
        <v>59</v>
      </c>
      <c r="E289" s="114" t="s">
        <v>449</v>
      </c>
      <c r="F289" s="114" t="s">
        <v>450</v>
      </c>
      <c r="G289" s="38"/>
      <c r="H289" s="38"/>
      <c r="I289" s="38"/>
      <c r="J289" s="115">
        <f>BK289</f>
        <v>0</v>
      </c>
      <c r="K289" s="59"/>
      <c r="L289" s="56"/>
      <c r="M289" s="57"/>
      <c r="N289" s="25"/>
      <c r="O289" s="25"/>
      <c r="P289" s="109">
        <f>SUM(P290:P291)</f>
        <v>0</v>
      </c>
      <c r="Q289" s="25"/>
      <c r="R289" s="109">
        <f>SUM(R290:R291)</f>
        <v>0</v>
      </c>
      <c r="S289" s="25"/>
      <c r="T289" s="110">
        <f>SUM(T290:T291)</f>
        <v>0</v>
      </c>
      <c r="U289" s="57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R289" s="83" t="s">
        <v>158</v>
      </c>
      <c r="AS289" s="25"/>
      <c r="AT289" s="111" t="s">
        <v>59</v>
      </c>
      <c r="AU289" s="111" t="s">
        <v>68</v>
      </c>
      <c r="AV289" s="25"/>
      <c r="AW289" s="25"/>
      <c r="AX289" s="25"/>
      <c r="AY289" s="83" t="s">
        <v>130</v>
      </c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112">
        <f>SUM(BK290:BK291)</f>
        <v>0</v>
      </c>
      <c r="BL289" s="25"/>
      <c r="BM289" s="25"/>
      <c r="BN289" s="26"/>
    </row>
    <row r="290" spans="1:66" ht="25.95" customHeight="1">
      <c r="A290" s="27"/>
      <c r="B290" s="56"/>
      <c r="C290" s="116" t="s">
        <v>439</v>
      </c>
      <c r="D290" s="116" t="s">
        <v>133</v>
      </c>
      <c r="E290" s="117" t="s">
        <v>1493</v>
      </c>
      <c r="F290" s="117" t="s">
        <v>1494</v>
      </c>
      <c r="G290" s="118" t="s">
        <v>1495</v>
      </c>
      <c r="H290" s="119">
        <v>1</v>
      </c>
      <c r="I290" s="120"/>
      <c r="J290" s="121">
        <f>ROUND(I290*H290,2)</f>
        <v>0</v>
      </c>
      <c r="K290" s="122" t="s">
        <v>1182</v>
      </c>
      <c r="L290" s="56"/>
      <c r="M290" s="123"/>
      <c r="N290" s="124" t="s">
        <v>44</v>
      </c>
      <c r="O290" s="25"/>
      <c r="P290" s="125">
        <f>O290*H290</f>
        <v>0</v>
      </c>
      <c r="Q290" s="125">
        <v>0</v>
      </c>
      <c r="R290" s="125">
        <f>Q290*H290</f>
        <v>0</v>
      </c>
      <c r="S290" s="125">
        <v>0</v>
      </c>
      <c r="T290" s="126">
        <f>S290*H290</f>
        <v>0</v>
      </c>
      <c r="U290" s="57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R290" s="127" t="s">
        <v>454</v>
      </c>
      <c r="AS290" s="25"/>
      <c r="AT290" s="127" t="s">
        <v>133</v>
      </c>
      <c r="AU290" s="127" t="s">
        <v>70</v>
      </c>
      <c r="AV290" s="25"/>
      <c r="AW290" s="25"/>
      <c r="AX290" s="25"/>
      <c r="AY290" s="83" t="s">
        <v>130</v>
      </c>
      <c r="AZ290" s="25"/>
      <c r="BA290" s="25"/>
      <c r="BB290" s="25"/>
      <c r="BC290" s="25"/>
      <c r="BD290" s="25"/>
      <c r="BE290" s="128">
        <f>IF(N290="základní",J290,0)</f>
        <v>0</v>
      </c>
      <c r="BF290" s="128">
        <f>IF(N290="snížená",J290,0)</f>
        <v>0</v>
      </c>
      <c r="BG290" s="128">
        <f>IF(N290="zákl. přenesená",J290,0)</f>
        <v>0</v>
      </c>
      <c r="BH290" s="128">
        <f>IF(N290="sníž. přenesená",J290,0)</f>
        <v>0</v>
      </c>
      <c r="BI290" s="128">
        <f>IF(N290="nulová",J290,0)</f>
        <v>0</v>
      </c>
      <c r="BJ290" s="83" t="s">
        <v>68</v>
      </c>
      <c r="BK290" s="128">
        <f>ROUND(I290*H290,2)</f>
        <v>0</v>
      </c>
      <c r="BL290" s="83" t="s">
        <v>454</v>
      </c>
      <c r="BM290" s="127" t="s">
        <v>1496</v>
      </c>
      <c r="BN290" s="26"/>
    </row>
    <row r="291" spans="1:66" ht="25.95" customHeight="1">
      <c r="A291" s="27"/>
      <c r="B291" s="21"/>
      <c r="C291" s="39"/>
      <c r="D291" s="129" t="s">
        <v>1184</v>
      </c>
      <c r="E291" s="39"/>
      <c r="F291" s="173" t="s">
        <v>1497</v>
      </c>
      <c r="G291" s="39"/>
      <c r="H291" s="39"/>
      <c r="I291" s="39"/>
      <c r="J291" s="39"/>
      <c r="K291" s="64"/>
      <c r="L291" s="56"/>
      <c r="M291" s="57"/>
      <c r="N291" s="25"/>
      <c r="O291" s="25"/>
      <c r="P291" s="25"/>
      <c r="Q291" s="25"/>
      <c r="R291" s="25"/>
      <c r="S291" s="25"/>
      <c r="T291" s="58"/>
      <c r="U291" s="57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R291" s="25"/>
      <c r="AS291" s="25"/>
      <c r="AT291" s="83" t="s">
        <v>1184</v>
      </c>
      <c r="AU291" s="83" t="s">
        <v>70</v>
      </c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6"/>
    </row>
    <row r="292" spans="1:66" ht="25.95" customHeight="1">
      <c r="A292" s="27"/>
      <c r="B292" s="21"/>
      <c r="C292" s="38"/>
      <c r="D292" s="113" t="s">
        <v>59</v>
      </c>
      <c r="E292" s="114" t="s">
        <v>1498</v>
      </c>
      <c r="F292" s="114" t="s">
        <v>1499</v>
      </c>
      <c r="G292" s="38"/>
      <c r="H292" s="38"/>
      <c r="I292" s="38"/>
      <c r="J292" s="115">
        <f>BK292</f>
        <v>0</v>
      </c>
      <c r="K292" s="59"/>
      <c r="L292" s="56"/>
      <c r="M292" s="57"/>
      <c r="N292" s="25"/>
      <c r="O292" s="25"/>
      <c r="P292" s="109">
        <f>SUM(P293:P294)</f>
        <v>0</v>
      </c>
      <c r="Q292" s="25"/>
      <c r="R292" s="109">
        <f>SUM(R293:R294)</f>
        <v>0</v>
      </c>
      <c r="S292" s="25"/>
      <c r="T292" s="110">
        <f>SUM(T293:T294)</f>
        <v>0</v>
      </c>
      <c r="U292" s="57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R292" s="83" t="s">
        <v>158</v>
      </c>
      <c r="AS292" s="25"/>
      <c r="AT292" s="111" t="s">
        <v>59</v>
      </c>
      <c r="AU292" s="111" t="s">
        <v>68</v>
      </c>
      <c r="AV292" s="25"/>
      <c r="AW292" s="25"/>
      <c r="AX292" s="25"/>
      <c r="AY292" s="83" t="s">
        <v>130</v>
      </c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112">
        <f>SUM(BK293:BK294)</f>
        <v>0</v>
      </c>
      <c r="BL292" s="25"/>
      <c r="BM292" s="25"/>
      <c r="BN292" s="26"/>
    </row>
    <row r="293" spans="1:66" ht="25.95" customHeight="1">
      <c r="A293" s="27"/>
      <c r="B293" s="56"/>
      <c r="C293" s="116" t="s">
        <v>443</v>
      </c>
      <c r="D293" s="116" t="s">
        <v>133</v>
      </c>
      <c r="E293" s="117" t="s">
        <v>1500</v>
      </c>
      <c r="F293" s="117" t="s">
        <v>1499</v>
      </c>
      <c r="G293" s="118" t="s">
        <v>1495</v>
      </c>
      <c r="H293" s="119">
        <v>1</v>
      </c>
      <c r="I293" s="120"/>
      <c r="J293" s="121">
        <f>ROUND(I293*H293,2)</f>
        <v>0</v>
      </c>
      <c r="K293" s="122" t="s">
        <v>1182</v>
      </c>
      <c r="L293" s="56"/>
      <c r="M293" s="123"/>
      <c r="N293" s="124" t="s">
        <v>44</v>
      </c>
      <c r="O293" s="25"/>
      <c r="P293" s="125">
        <f>O293*H293</f>
        <v>0</v>
      </c>
      <c r="Q293" s="125">
        <v>0</v>
      </c>
      <c r="R293" s="125">
        <f>Q293*H293</f>
        <v>0</v>
      </c>
      <c r="S293" s="125">
        <v>0</v>
      </c>
      <c r="T293" s="126">
        <f>S293*H293</f>
        <v>0</v>
      </c>
      <c r="U293" s="57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R293" s="127" t="s">
        <v>454</v>
      </c>
      <c r="AS293" s="25"/>
      <c r="AT293" s="127" t="s">
        <v>133</v>
      </c>
      <c r="AU293" s="127" t="s">
        <v>70</v>
      </c>
      <c r="AV293" s="25"/>
      <c r="AW293" s="25"/>
      <c r="AX293" s="25"/>
      <c r="AY293" s="83" t="s">
        <v>130</v>
      </c>
      <c r="AZ293" s="25"/>
      <c r="BA293" s="25"/>
      <c r="BB293" s="25"/>
      <c r="BC293" s="25"/>
      <c r="BD293" s="25"/>
      <c r="BE293" s="128">
        <f>IF(N293="základní",J293,0)</f>
        <v>0</v>
      </c>
      <c r="BF293" s="128">
        <f>IF(N293="snížená",J293,0)</f>
        <v>0</v>
      </c>
      <c r="BG293" s="128">
        <f>IF(N293="zákl. přenesená",J293,0)</f>
        <v>0</v>
      </c>
      <c r="BH293" s="128">
        <f>IF(N293="sníž. přenesená",J293,0)</f>
        <v>0</v>
      </c>
      <c r="BI293" s="128">
        <f>IF(N293="nulová",J293,0)</f>
        <v>0</v>
      </c>
      <c r="BJ293" s="83" t="s">
        <v>68</v>
      </c>
      <c r="BK293" s="128">
        <f>ROUND(I293*H293,2)</f>
        <v>0</v>
      </c>
      <c r="BL293" s="83" t="s">
        <v>454</v>
      </c>
      <c r="BM293" s="127" t="s">
        <v>1501</v>
      </c>
      <c r="BN293" s="26"/>
    </row>
    <row r="294" spans="1:66" ht="25.95" customHeight="1">
      <c r="A294" s="27"/>
      <c r="B294" s="21"/>
      <c r="C294" s="39"/>
      <c r="D294" s="129" t="s">
        <v>1184</v>
      </c>
      <c r="E294" s="39"/>
      <c r="F294" s="173" t="s">
        <v>1502</v>
      </c>
      <c r="G294" s="39"/>
      <c r="H294" s="39"/>
      <c r="I294" s="39"/>
      <c r="J294" s="39"/>
      <c r="K294" s="64"/>
      <c r="L294" s="56"/>
      <c r="M294" s="57"/>
      <c r="N294" s="25"/>
      <c r="O294" s="25"/>
      <c r="P294" s="25"/>
      <c r="Q294" s="25"/>
      <c r="R294" s="25"/>
      <c r="S294" s="25"/>
      <c r="T294" s="58"/>
      <c r="U294" s="57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R294" s="25"/>
      <c r="AS294" s="25"/>
      <c r="AT294" s="83" t="s">
        <v>1184</v>
      </c>
      <c r="AU294" s="83" t="s">
        <v>70</v>
      </c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6"/>
    </row>
    <row r="295" spans="1:66" ht="25.95" customHeight="1">
      <c r="A295" s="27"/>
      <c r="B295" s="21"/>
      <c r="C295" s="38"/>
      <c r="D295" s="113" t="s">
        <v>59</v>
      </c>
      <c r="E295" s="114" t="s">
        <v>976</v>
      </c>
      <c r="F295" s="114" t="s">
        <v>977</v>
      </c>
      <c r="G295" s="38"/>
      <c r="H295" s="38"/>
      <c r="I295" s="38"/>
      <c r="J295" s="115">
        <f>BK295</f>
        <v>0</v>
      </c>
      <c r="K295" s="59"/>
      <c r="L295" s="56"/>
      <c r="M295" s="57"/>
      <c r="N295" s="25"/>
      <c r="O295" s="25"/>
      <c r="P295" s="109">
        <f>SUM(P296:P297)</f>
        <v>0</v>
      </c>
      <c r="Q295" s="25"/>
      <c r="R295" s="109">
        <f>SUM(R296:R297)</f>
        <v>0</v>
      </c>
      <c r="S295" s="25"/>
      <c r="T295" s="110">
        <f>SUM(T296:T297)</f>
        <v>0</v>
      </c>
      <c r="U295" s="57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R295" s="83" t="s">
        <v>158</v>
      </c>
      <c r="AS295" s="25"/>
      <c r="AT295" s="111" t="s">
        <v>59</v>
      </c>
      <c r="AU295" s="111" t="s">
        <v>68</v>
      </c>
      <c r="AV295" s="25"/>
      <c r="AW295" s="25"/>
      <c r="AX295" s="25"/>
      <c r="AY295" s="83" t="s">
        <v>130</v>
      </c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112">
        <f>SUM(BK296:BK297)</f>
        <v>0</v>
      </c>
      <c r="BL295" s="25"/>
      <c r="BM295" s="25"/>
      <c r="BN295" s="26"/>
    </row>
    <row r="296" spans="1:66" ht="25.95" customHeight="1">
      <c r="A296" s="27"/>
      <c r="B296" s="56"/>
      <c r="C296" s="116" t="s">
        <v>451</v>
      </c>
      <c r="D296" s="116" t="s">
        <v>133</v>
      </c>
      <c r="E296" s="117" t="s">
        <v>1503</v>
      </c>
      <c r="F296" s="117" t="s">
        <v>977</v>
      </c>
      <c r="G296" s="118" t="s">
        <v>1495</v>
      </c>
      <c r="H296" s="119">
        <v>1</v>
      </c>
      <c r="I296" s="120"/>
      <c r="J296" s="121">
        <f>ROUND(I296*H296,2)</f>
        <v>0</v>
      </c>
      <c r="K296" s="122" t="s">
        <v>1182</v>
      </c>
      <c r="L296" s="56"/>
      <c r="M296" s="123"/>
      <c r="N296" s="124" t="s">
        <v>44</v>
      </c>
      <c r="O296" s="25"/>
      <c r="P296" s="125">
        <f>O296*H296</f>
        <v>0</v>
      </c>
      <c r="Q296" s="125">
        <v>0</v>
      </c>
      <c r="R296" s="125">
        <f>Q296*H296</f>
        <v>0</v>
      </c>
      <c r="S296" s="125">
        <v>0</v>
      </c>
      <c r="T296" s="126">
        <f>S296*H296</f>
        <v>0</v>
      </c>
      <c r="U296" s="57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R296" s="127" t="s">
        <v>454</v>
      </c>
      <c r="AS296" s="25"/>
      <c r="AT296" s="127" t="s">
        <v>133</v>
      </c>
      <c r="AU296" s="127" t="s">
        <v>70</v>
      </c>
      <c r="AV296" s="25"/>
      <c r="AW296" s="25"/>
      <c r="AX296" s="25"/>
      <c r="AY296" s="83" t="s">
        <v>130</v>
      </c>
      <c r="AZ296" s="25"/>
      <c r="BA296" s="25"/>
      <c r="BB296" s="25"/>
      <c r="BC296" s="25"/>
      <c r="BD296" s="25"/>
      <c r="BE296" s="128">
        <f>IF(N296="základní",J296,0)</f>
        <v>0</v>
      </c>
      <c r="BF296" s="128">
        <f>IF(N296="snížená",J296,0)</f>
        <v>0</v>
      </c>
      <c r="BG296" s="128">
        <f>IF(N296="zákl. přenesená",J296,0)</f>
        <v>0</v>
      </c>
      <c r="BH296" s="128">
        <f>IF(N296="sníž. přenesená",J296,0)</f>
        <v>0</v>
      </c>
      <c r="BI296" s="128">
        <f>IF(N296="nulová",J296,0)</f>
        <v>0</v>
      </c>
      <c r="BJ296" s="83" t="s">
        <v>68</v>
      </c>
      <c r="BK296" s="128">
        <f>ROUND(I296*H296,2)</f>
        <v>0</v>
      </c>
      <c r="BL296" s="83" t="s">
        <v>454</v>
      </c>
      <c r="BM296" s="127" t="s">
        <v>1504</v>
      </c>
      <c r="BN296" s="26"/>
    </row>
    <row r="297" spans="1:66" ht="25.95" customHeight="1">
      <c r="A297" s="27"/>
      <c r="B297" s="21"/>
      <c r="C297" s="39"/>
      <c r="D297" s="129" t="s">
        <v>1184</v>
      </c>
      <c r="E297" s="39"/>
      <c r="F297" s="173" t="s">
        <v>1505</v>
      </c>
      <c r="G297" s="39"/>
      <c r="H297" s="39"/>
      <c r="I297" s="39"/>
      <c r="J297" s="39"/>
      <c r="K297" s="64"/>
      <c r="L297" s="56"/>
      <c r="M297" s="175"/>
      <c r="N297" s="38"/>
      <c r="O297" s="38"/>
      <c r="P297" s="38"/>
      <c r="Q297" s="38"/>
      <c r="R297" s="38"/>
      <c r="S297" s="38"/>
      <c r="T297" s="60"/>
      <c r="U297" s="57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R297" s="25"/>
      <c r="AS297" s="25"/>
      <c r="AT297" s="83" t="s">
        <v>1184</v>
      </c>
      <c r="AU297" s="83" t="s">
        <v>70</v>
      </c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6"/>
    </row>
    <row r="298" spans="1:66" ht="25.95" customHeight="1">
      <c r="A298" s="78"/>
      <c r="B298" s="49"/>
      <c r="C298" s="22"/>
      <c r="D298" s="22"/>
      <c r="E298" s="22"/>
      <c r="F298" s="22"/>
      <c r="G298" s="22"/>
      <c r="H298" s="22"/>
      <c r="I298" s="22"/>
      <c r="J298" s="22"/>
      <c r="K298" s="50"/>
      <c r="L298" s="49"/>
      <c r="M298" s="89"/>
      <c r="N298" s="89"/>
      <c r="O298" s="89"/>
      <c r="P298" s="89"/>
      <c r="Q298" s="89"/>
      <c r="R298" s="89"/>
      <c r="S298" s="89"/>
      <c r="T298" s="89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80"/>
    </row>
  </sheetData>
  <mergeCells count="9">
    <mergeCell ref="E48:H48"/>
    <mergeCell ref="E50:H50"/>
    <mergeCell ref="E85:H85"/>
    <mergeCell ref="E87:H87"/>
    <mergeCell ref="L2:V2"/>
    <mergeCell ref="E7:H7"/>
    <mergeCell ref="E9:H9"/>
    <mergeCell ref="E18:H18"/>
    <mergeCell ref="E27:H27"/>
  </mergeCells>
  <hyperlinks>
    <hyperlink ref="F99" r:id="rId1" display="https://podminky.urs.cz/item/CS_URS_2023_01/111211101"/>
    <hyperlink ref="F102" r:id="rId2" display="https://podminky.urs.cz/item/CS_URS_2023_01/112101121"/>
    <hyperlink ref="F104" r:id="rId3" display="https://podminky.urs.cz/item/CS_URS_2023_01/112251101"/>
    <hyperlink ref="F106" r:id="rId4" display="https://podminky.urs.cz/item/CS_URS_2023_01/113107171"/>
    <hyperlink ref="F109" r:id="rId5" display="https://podminky.urs.cz/item/CS_URS_2023_01/113107342"/>
    <hyperlink ref="F112" r:id="rId6" display="https://podminky.urs.cz/item/CS_URS_2023_01/119001421"/>
    <hyperlink ref="F115" r:id="rId7" display="https://podminky.urs.cz/item/CS_URS_2023_01/121151113"/>
    <hyperlink ref="F118" r:id="rId8" display="https://podminky.urs.cz/item/CS_URS_2023_01/132251254"/>
    <hyperlink ref="F121" r:id="rId9" display="https://podminky.urs.cz/item/CS_URS_2023_01/139001101"/>
    <hyperlink ref="F123" r:id="rId10" display="https://podminky.urs.cz/item/CS_URS_2023_01/162201405"/>
    <hyperlink ref="F125" r:id="rId11" display="https://podminky.urs.cz/item/CS_URS_2023_01/162201415"/>
    <hyperlink ref="F127" r:id="rId12" display="https://podminky.urs.cz/item/CS_URS_2023_01/162201421"/>
    <hyperlink ref="F129" r:id="rId13" display="https://podminky.urs.cz/item/CS_URS_2023_01/162251102"/>
    <hyperlink ref="F132" r:id="rId14" display="https://podminky.urs.cz/item/CS_URS_2023_01/162651112"/>
    <hyperlink ref="F135" r:id="rId15" display="https://podminky.urs.cz/item/CS_URS_2023_01/167151101"/>
    <hyperlink ref="F138" r:id="rId16" display="https://podminky.urs.cz/item/CS_URS_2023_01/167151111"/>
    <hyperlink ref="F141" r:id="rId17" display="https://podminky.urs.cz/item/CS_URS_2023_01/171201231"/>
    <hyperlink ref="F144" r:id="rId18" display="https://podminky.urs.cz/item/CS_URS_2023_01/171251201"/>
    <hyperlink ref="F146" r:id="rId19" display="https://podminky.urs.cz/item/CS_URS_2023_01/174151101"/>
    <hyperlink ref="F151" r:id="rId20" display="https://podminky.urs.cz/item/CS_URS_2023_01/175151101"/>
    <hyperlink ref="F156" r:id="rId21" display="https://podminky.urs.cz/item/CS_URS_2023_01/181351103"/>
    <hyperlink ref="F158" r:id="rId22" display="https://podminky.urs.cz/item/CS_URS_2023_01/181411131"/>
    <hyperlink ref="F162" r:id="rId23" display="https://podminky.urs.cz/item/CS_URS_2023_01/184102311"/>
    <hyperlink ref="F165" r:id="rId24" display="https://podminky.urs.cz/item/CS_URS_2023_01/184818231"/>
    <hyperlink ref="F169" r:id="rId25" display="https://podminky.urs.cz/item/CS_URS_2023_01/310238211"/>
    <hyperlink ref="F175" r:id="rId26" display="https://podminky.urs.cz/item/CS_URS_2023_01/340238211"/>
    <hyperlink ref="F181" r:id="rId27" display="https://podminky.urs.cz/item/CS_URS_2023_01/451573111"/>
    <hyperlink ref="F187" r:id="rId28" display="https://podminky.urs.cz/item/CS_URS_2023_01/451541192"/>
    <hyperlink ref="F191" r:id="rId29" display="https://podminky.urs.cz/item/CS_URS_2023_01/572141111"/>
    <hyperlink ref="F194" r:id="rId30" display="https://podminky.urs.cz/item/CS_URS_2023_01/572141112"/>
    <hyperlink ref="F196" r:id="rId31" display="https://podminky.urs.cz/item/CS_URS_2023_01/572211111"/>
    <hyperlink ref="F199" r:id="rId32" display="https://podminky.urs.cz/item/CS_URS_2023_01/572581121"/>
    <hyperlink ref="F202" r:id="rId33" display="https://podminky.urs.cz/item/CS_URS_2023_01/581124115"/>
    <hyperlink ref="F205" r:id="rId34" display="https://podminky.urs.cz/item/CS_URS_2023_01/584121112"/>
    <hyperlink ref="F209" r:id="rId35" display="https://podminky.urs.cz/item/CS_URS_2023_01/612315213"/>
    <hyperlink ref="F212" r:id="rId36" display="https://podminky.urs.cz/item/CS_URS_2023_01/622321121"/>
    <hyperlink ref="F216" r:id="rId37" display="https://podminky.urs.cz/item/CS_URS_2023_01/899722113"/>
    <hyperlink ref="F227" r:id="rId38" display="https://podminky.urs.cz/item/CS_URS_2023_01/919735112"/>
    <hyperlink ref="F230" r:id="rId39" display="https://podminky.urs.cz/item/CS_URS_2023_01/919735122"/>
    <hyperlink ref="F234" r:id="rId40" display="https://podminky.urs.cz/item/CS_URS_2023_01/952901411"/>
    <hyperlink ref="F237" r:id="rId41" display="https://podminky.urs.cz/item/CS_URS_2023_01/961055111"/>
    <hyperlink ref="F240" r:id="rId42" display="https://podminky.urs.cz/item/CS_URS_2023_01/962051115"/>
    <hyperlink ref="F245" r:id="rId43" display="https://podminky.urs.cz/item/CS_URS_2023_01/965042121"/>
    <hyperlink ref="F248" r:id="rId44" display="https://podminky.urs.cz/item/CS_URS_2023_01/965042141"/>
    <hyperlink ref="F251" r:id="rId45" display="https://podminky.urs.cz/item/CS_URS_2023_01/971042551"/>
    <hyperlink ref="F255" r:id="rId46" display="https://podminky.urs.cz/item/CS_URS_2023_01/997221561"/>
    <hyperlink ref="F257" r:id="rId47" display="https://podminky.urs.cz/item/CS_URS_2023_01/997221569"/>
    <hyperlink ref="F260" r:id="rId48" display="https://podminky.urs.cz/item/CS_URS_2023_01/997221611"/>
    <hyperlink ref="F262" r:id="rId49" display="https://podminky.urs.cz/item/CS_URS_2023_01/997221861"/>
    <hyperlink ref="F265" r:id="rId50" display="https://podminky.urs.cz/item/CS_URS_2023_01/997221862"/>
    <hyperlink ref="F268" r:id="rId51" display="https://podminky.urs.cz/item/CS_URS_2023_01/997221875"/>
    <hyperlink ref="F271" r:id="rId52" display="https://podminky.urs.cz/item/CS_URS_2023_01/998272201"/>
    <hyperlink ref="F275" r:id="rId53" display="https://podminky.urs.cz/item/CS_URS_2023_01/711112001"/>
    <hyperlink ref="F279" r:id="rId54" display="https://podminky.urs.cz/item/CS_URS_2023_01/711142559"/>
    <hyperlink ref="F283" r:id="rId55" display="https://podminky.urs.cz/item/CS_URS_2023_01/711491272"/>
    <hyperlink ref="F287" r:id="rId56" display="https://podminky.urs.cz/item/CS_URS_2023_01/998711201"/>
    <hyperlink ref="F291" r:id="rId57" display="https://podminky.urs.cz/item/CS_URS_2023_01/012002000"/>
    <hyperlink ref="F294" r:id="rId58" display="https://podminky.urs.cz/item/CS_URS_2023_01/030001000"/>
    <hyperlink ref="F297" r:id="rId59" display="https://podminky.urs.cz/item/CS_URS_2023_01/040001000"/>
  </hyperlink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24"/>
  <sheetViews>
    <sheetView showGridLines="0" zoomScale="85" zoomScaleNormal="85" workbookViewId="0" topLeftCell="A1">
      <selection activeCell="Z1" sqref="Z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0.71875" style="0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82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1506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ROUND(J87,2)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ROUND((SUM(BE87:BE123)),2)</f>
        <v>0</v>
      </c>
      <c r="G33" s="25"/>
      <c r="H33" s="25"/>
      <c r="I33" s="85">
        <v>0.21</v>
      </c>
      <c r="J33" s="84">
        <f>ROUND(((SUM(BE87:BE123))*I33),2)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ROUND((SUM(BF87:BF123)),2)</f>
        <v>0</v>
      </c>
      <c r="G34" s="25"/>
      <c r="H34" s="25"/>
      <c r="I34" s="85">
        <v>0.15</v>
      </c>
      <c r="J34" s="84">
        <f>ROUND(((SUM(BF87:BF123))*I34),2)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ROUND((SUM(BG87:BG123)),2)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ROUND((SUM(BH87:BH123)),2)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ROUND((SUM(BI87:BI123)),2)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002.2 - SO 02 Předávací stanice - stavební část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J87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103</v>
      </c>
      <c r="E60" s="38"/>
      <c r="F60" s="38"/>
      <c r="G60" s="38"/>
      <c r="H60" s="38"/>
      <c r="I60" s="38"/>
      <c r="J60" s="95">
        <f>J88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1176</v>
      </c>
      <c r="E61" s="97"/>
      <c r="F61" s="97"/>
      <c r="G61" s="97"/>
      <c r="H61" s="97"/>
      <c r="I61" s="97"/>
      <c r="J61" s="98">
        <f>J89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106</v>
      </c>
      <c r="E62" s="97"/>
      <c r="F62" s="97"/>
      <c r="G62" s="97"/>
      <c r="H62" s="97"/>
      <c r="I62" s="97"/>
      <c r="J62" s="98">
        <f>J101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9.95" customHeight="1">
      <c r="A63" s="27"/>
      <c r="B63" s="21"/>
      <c r="C63" s="25"/>
      <c r="D63" s="96" t="s">
        <v>107</v>
      </c>
      <c r="E63" s="97"/>
      <c r="F63" s="97"/>
      <c r="G63" s="97"/>
      <c r="H63" s="97"/>
      <c r="I63" s="97"/>
      <c r="J63" s="98">
        <f>J111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24.9" customHeight="1">
      <c r="A64" s="27"/>
      <c r="B64" s="21"/>
      <c r="C64" s="25"/>
      <c r="D64" s="99" t="s">
        <v>112</v>
      </c>
      <c r="E64" s="97"/>
      <c r="F64" s="97"/>
      <c r="G64" s="97"/>
      <c r="H64" s="97"/>
      <c r="I64" s="97"/>
      <c r="J64" s="98">
        <f>J114</f>
        <v>0</v>
      </c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9.95" customHeight="1">
      <c r="A65" s="27"/>
      <c r="B65" s="21"/>
      <c r="C65" s="25"/>
      <c r="D65" s="96" t="s">
        <v>113</v>
      </c>
      <c r="E65" s="97"/>
      <c r="F65" s="97"/>
      <c r="G65" s="97"/>
      <c r="H65" s="97"/>
      <c r="I65" s="97"/>
      <c r="J65" s="98">
        <f>J115</f>
        <v>0</v>
      </c>
      <c r="K65" s="31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9.95" customHeight="1">
      <c r="A66" s="27"/>
      <c r="B66" s="21"/>
      <c r="C66" s="25"/>
      <c r="D66" s="96" t="s">
        <v>1178</v>
      </c>
      <c r="E66" s="97"/>
      <c r="F66" s="97"/>
      <c r="G66" s="97"/>
      <c r="H66" s="97"/>
      <c r="I66" s="97"/>
      <c r="J66" s="98">
        <f>J118</f>
        <v>0</v>
      </c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9.95" customHeight="1">
      <c r="A67" s="27"/>
      <c r="B67" s="21"/>
      <c r="C67" s="25"/>
      <c r="D67" s="96" t="s">
        <v>476</v>
      </c>
      <c r="E67" s="97"/>
      <c r="F67" s="97"/>
      <c r="G67" s="97"/>
      <c r="H67" s="97"/>
      <c r="I67" s="97"/>
      <c r="J67" s="98">
        <f>J121</f>
        <v>0</v>
      </c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21.75" customHeight="1">
      <c r="A68" s="27"/>
      <c r="B68" s="21"/>
      <c r="C68" s="25"/>
      <c r="D68" s="39"/>
      <c r="E68" s="39"/>
      <c r="F68" s="39"/>
      <c r="G68" s="39"/>
      <c r="H68" s="39"/>
      <c r="I68" s="39"/>
      <c r="J68" s="39"/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7.95" customHeight="1">
      <c r="A69" s="27"/>
      <c r="B69" s="49"/>
      <c r="C69" s="22"/>
      <c r="D69" s="22"/>
      <c r="E69" s="22"/>
      <c r="F69" s="22"/>
      <c r="G69" s="22"/>
      <c r="H69" s="22"/>
      <c r="I69" s="22"/>
      <c r="J69" s="22"/>
      <c r="K69" s="50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2.75" customHeight="1">
      <c r="A70" s="2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2.75" customHeight="1">
      <c r="A71" s="2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12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7.95" customHeight="1">
      <c r="A73" s="27"/>
      <c r="B73" s="28"/>
      <c r="C73" s="16"/>
      <c r="D73" s="16"/>
      <c r="E73" s="16"/>
      <c r="F73" s="16"/>
      <c r="G73" s="16"/>
      <c r="H73" s="16"/>
      <c r="I73" s="16"/>
      <c r="J73" s="16"/>
      <c r="K73" s="29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24.9" customHeight="1">
      <c r="A74" s="27"/>
      <c r="B74" s="21"/>
      <c r="C74" s="51" t="s">
        <v>115</v>
      </c>
      <c r="D74" s="25"/>
      <c r="E74" s="25"/>
      <c r="F74" s="25"/>
      <c r="G74" s="25"/>
      <c r="H74" s="25"/>
      <c r="I74" s="25"/>
      <c r="J74" s="25"/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7.95" customHeight="1">
      <c r="A75" s="27"/>
      <c r="B75" s="21"/>
      <c r="C75" s="25"/>
      <c r="D75" s="25"/>
      <c r="E75" s="25"/>
      <c r="F75" s="25"/>
      <c r="G75" s="25"/>
      <c r="H75" s="25"/>
      <c r="I75" s="25"/>
      <c r="J75" s="25"/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12" customHeight="1">
      <c r="A76" s="27"/>
      <c r="B76" s="21"/>
      <c r="C76" s="42" t="s">
        <v>16</v>
      </c>
      <c r="D76" s="25"/>
      <c r="E76" s="25"/>
      <c r="F76" s="25"/>
      <c r="G76" s="25"/>
      <c r="H76" s="25"/>
      <c r="I76" s="25"/>
      <c r="J76" s="25"/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6.5" customHeight="1">
      <c r="A77" s="27"/>
      <c r="B77" s="21"/>
      <c r="C77" s="25"/>
      <c r="D77" s="25"/>
      <c r="E77" s="10" t="str">
        <f>E7</f>
        <v>ČOV Sokolov - výměna teplovodních rozvodů</v>
      </c>
      <c r="F77" s="10"/>
      <c r="G77" s="10"/>
      <c r="H77" s="10"/>
      <c r="I77" s="25"/>
      <c r="J77" s="25"/>
      <c r="K77" s="31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12" customHeight="1">
      <c r="A78" s="27"/>
      <c r="B78" s="21"/>
      <c r="C78" s="42" t="s">
        <v>96</v>
      </c>
      <c r="D78" s="25"/>
      <c r="E78" s="25"/>
      <c r="F78" s="25"/>
      <c r="G78" s="25"/>
      <c r="H78" s="25"/>
      <c r="I78" s="25"/>
      <c r="J78" s="25"/>
      <c r="K78" s="31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16.5" customHeight="1">
      <c r="A79" s="27"/>
      <c r="B79" s="21"/>
      <c r="C79" s="25"/>
      <c r="D79" s="25"/>
      <c r="E79" s="3" t="str">
        <f>E9</f>
        <v>002.2 - SO 02 Předávací stanice - stavební část</v>
      </c>
      <c r="F79" s="3"/>
      <c r="G79" s="3"/>
      <c r="H79" s="3"/>
      <c r="I79" s="25"/>
      <c r="J79" s="25"/>
      <c r="K79" s="31"/>
      <c r="L79" s="2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7.95" customHeight="1">
      <c r="A80" s="27"/>
      <c r="B80" s="21"/>
      <c r="C80" s="25"/>
      <c r="D80" s="25"/>
      <c r="E80" s="25"/>
      <c r="F80" s="25"/>
      <c r="G80" s="25"/>
      <c r="H80" s="25"/>
      <c r="I80" s="25"/>
      <c r="J80" s="25"/>
      <c r="K80" s="31"/>
      <c r="L80" s="2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12" customHeight="1">
      <c r="A81" s="27"/>
      <c r="B81" s="21"/>
      <c r="C81" s="42" t="s">
        <v>22</v>
      </c>
      <c r="D81" s="25"/>
      <c r="E81" s="25"/>
      <c r="F81" s="42" t="str">
        <f>F12</f>
        <v>Sokolov</v>
      </c>
      <c r="G81" s="25"/>
      <c r="H81" s="25"/>
      <c r="I81" s="42" t="s">
        <v>24</v>
      </c>
      <c r="J81" s="42" t="str">
        <f>IF(J12="","",J12)</f>
        <v>24. 2. 2023</v>
      </c>
      <c r="K81" s="31"/>
      <c r="L81" s="2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7.95" customHeight="1">
      <c r="A82" s="27"/>
      <c r="B82" s="21"/>
      <c r="C82" s="25"/>
      <c r="D82" s="25"/>
      <c r="E82" s="25"/>
      <c r="F82" s="25"/>
      <c r="G82" s="25"/>
      <c r="H82" s="25"/>
      <c r="I82" s="25"/>
      <c r="J82" s="25"/>
      <c r="K82" s="31"/>
      <c r="L82" s="2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15.15" customHeight="1">
      <c r="A83" s="27"/>
      <c r="B83" s="21"/>
      <c r="C83" s="42" t="s">
        <v>26</v>
      </c>
      <c r="D83" s="25"/>
      <c r="E83" s="25"/>
      <c r="F83" s="42" t="str">
        <f>E15</f>
        <v>Město Sokolov, Rokycanova 1929, 35601 Sokolov</v>
      </c>
      <c r="G83" s="25"/>
      <c r="H83" s="25"/>
      <c r="I83" s="42" t="s">
        <v>32</v>
      </c>
      <c r="J83" s="37" t="str">
        <f>E21</f>
        <v xml:space="preserve"> </v>
      </c>
      <c r="K83" s="31"/>
      <c r="L83" s="2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15.15" customHeight="1">
      <c r="A84" s="27"/>
      <c r="B84" s="21"/>
      <c r="C84" s="42" t="s">
        <v>30</v>
      </c>
      <c r="D84" s="25"/>
      <c r="E84" s="25"/>
      <c r="F84" s="42" t="str">
        <f>IF(E18="","",E18)</f>
        <v>Vyplň údaj</v>
      </c>
      <c r="G84" s="25"/>
      <c r="H84" s="25"/>
      <c r="I84" s="42" t="s">
        <v>35</v>
      </c>
      <c r="J84" s="37" t="str">
        <f>E24</f>
        <v>Václav Bešta</v>
      </c>
      <c r="K84" s="31"/>
      <c r="L84" s="2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10.35" customHeight="1">
      <c r="A85" s="27"/>
      <c r="B85" s="21"/>
      <c r="C85" s="38"/>
      <c r="D85" s="38"/>
      <c r="E85" s="38"/>
      <c r="F85" s="38"/>
      <c r="G85" s="38"/>
      <c r="H85" s="38"/>
      <c r="I85" s="38"/>
      <c r="J85" s="38"/>
      <c r="K85" s="59"/>
      <c r="L85" s="21"/>
      <c r="M85" s="38"/>
      <c r="N85" s="38"/>
      <c r="O85" s="38"/>
      <c r="P85" s="38"/>
      <c r="Q85" s="38"/>
      <c r="R85" s="38"/>
      <c r="S85" s="38"/>
      <c r="T85" s="38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29.25" customHeight="1">
      <c r="A86" s="27"/>
      <c r="B86" s="56"/>
      <c r="C86" s="62" t="s">
        <v>116</v>
      </c>
      <c r="D86" s="63" t="s">
        <v>57</v>
      </c>
      <c r="E86" s="63" t="s">
        <v>53</v>
      </c>
      <c r="F86" s="63" t="s">
        <v>54</v>
      </c>
      <c r="G86" s="63" t="s">
        <v>117</v>
      </c>
      <c r="H86" s="63" t="s">
        <v>118</v>
      </c>
      <c r="I86" s="63" t="s">
        <v>119</v>
      </c>
      <c r="J86" s="63" t="s">
        <v>101</v>
      </c>
      <c r="K86" s="100" t="s">
        <v>120</v>
      </c>
      <c r="L86" s="56"/>
      <c r="M86" s="101"/>
      <c r="N86" s="102" t="s">
        <v>43</v>
      </c>
      <c r="O86" s="102" t="s">
        <v>121</v>
      </c>
      <c r="P86" s="102" t="s">
        <v>122</v>
      </c>
      <c r="Q86" s="102" t="s">
        <v>123</v>
      </c>
      <c r="R86" s="102" t="s">
        <v>124</v>
      </c>
      <c r="S86" s="102" t="s">
        <v>125</v>
      </c>
      <c r="T86" s="103" t="s">
        <v>126</v>
      </c>
      <c r="U86" s="5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22.8" customHeight="1">
      <c r="A87" s="27"/>
      <c r="B87" s="21"/>
      <c r="C87" s="104" t="s">
        <v>127</v>
      </c>
      <c r="D87" s="39"/>
      <c r="E87" s="39"/>
      <c r="F87" s="39"/>
      <c r="G87" s="39"/>
      <c r="H87" s="39"/>
      <c r="I87" s="39"/>
      <c r="J87" s="105">
        <f>BK87</f>
        <v>0</v>
      </c>
      <c r="K87" s="64"/>
      <c r="L87" s="56"/>
      <c r="M87" s="65"/>
      <c r="N87" s="39"/>
      <c r="O87" s="39"/>
      <c r="P87" s="106">
        <f>P88+P114</f>
        <v>0</v>
      </c>
      <c r="Q87" s="39"/>
      <c r="R87" s="106">
        <f>R88+R114</f>
        <v>0.012993699999999999</v>
      </c>
      <c r="S87" s="39"/>
      <c r="T87" s="107">
        <f>T88+T114</f>
        <v>0.291674</v>
      </c>
      <c r="U87" s="5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83" t="s">
        <v>59</v>
      </c>
      <c r="AU87" s="83" t="s">
        <v>102</v>
      </c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108">
        <f>BK88+BK114</f>
        <v>0</v>
      </c>
      <c r="BL87" s="25"/>
      <c r="BM87" s="25"/>
      <c r="BN87" s="26"/>
    </row>
    <row r="88" spans="1:66" ht="25.95" customHeight="1">
      <c r="A88" s="27"/>
      <c r="B88" s="21"/>
      <c r="C88" s="25"/>
      <c r="D88" s="83" t="s">
        <v>59</v>
      </c>
      <c r="E88" s="71" t="s">
        <v>128</v>
      </c>
      <c r="F88" s="71" t="s">
        <v>129</v>
      </c>
      <c r="G88" s="25"/>
      <c r="H88" s="25"/>
      <c r="I88" s="25"/>
      <c r="J88" s="70">
        <f>BK88</f>
        <v>0</v>
      </c>
      <c r="K88" s="31"/>
      <c r="L88" s="56"/>
      <c r="M88" s="57"/>
      <c r="N88" s="25"/>
      <c r="O88" s="25"/>
      <c r="P88" s="109">
        <f>P89+P101+P111</f>
        <v>0</v>
      </c>
      <c r="Q88" s="25"/>
      <c r="R88" s="109">
        <f>R89+R101+R111</f>
        <v>0.012993699999999999</v>
      </c>
      <c r="S88" s="25"/>
      <c r="T88" s="110">
        <f>T89+T101+T111</f>
        <v>0.291674</v>
      </c>
      <c r="U88" s="5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83" t="s">
        <v>68</v>
      </c>
      <c r="AS88" s="25"/>
      <c r="AT88" s="111" t="s">
        <v>59</v>
      </c>
      <c r="AU88" s="111" t="s">
        <v>60</v>
      </c>
      <c r="AV88" s="25"/>
      <c r="AW88" s="25"/>
      <c r="AX88" s="25"/>
      <c r="AY88" s="83" t="s">
        <v>130</v>
      </c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112">
        <f>BK89+BK101+BK111</f>
        <v>0</v>
      </c>
      <c r="BL88" s="25"/>
      <c r="BM88" s="25"/>
      <c r="BN88" s="26"/>
    </row>
    <row r="89" spans="1:66" ht="25.95" customHeight="1">
      <c r="A89" s="27"/>
      <c r="B89" s="21"/>
      <c r="C89" s="38"/>
      <c r="D89" s="113" t="s">
        <v>59</v>
      </c>
      <c r="E89" s="114" t="s">
        <v>177</v>
      </c>
      <c r="F89" s="114" t="s">
        <v>1380</v>
      </c>
      <c r="G89" s="38"/>
      <c r="H89" s="38"/>
      <c r="I89" s="38"/>
      <c r="J89" s="115">
        <f>BK89</f>
        <v>0</v>
      </c>
      <c r="K89" s="59"/>
      <c r="L89" s="56"/>
      <c r="M89" s="57"/>
      <c r="N89" s="25"/>
      <c r="O89" s="25"/>
      <c r="P89" s="109">
        <f>SUM(P90:P100)</f>
        <v>0</v>
      </c>
      <c r="Q89" s="25"/>
      <c r="R89" s="109">
        <f>SUM(R90:R100)</f>
        <v>0.012993699999999999</v>
      </c>
      <c r="S89" s="25"/>
      <c r="T89" s="110">
        <f>SUM(T90:T100)</f>
        <v>0.291674</v>
      </c>
      <c r="U89" s="5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83" t="s">
        <v>68</v>
      </c>
      <c r="AS89" s="25"/>
      <c r="AT89" s="111" t="s">
        <v>59</v>
      </c>
      <c r="AU89" s="111" t="s">
        <v>68</v>
      </c>
      <c r="AV89" s="25"/>
      <c r="AW89" s="25"/>
      <c r="AX89" s="25"/>
      <c r="AY89" s="83" t="s">
        <v>130</v>
      </c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112">
        <f>SUM(BK90:BK100)</f>
        <v>0</v>
      </c>
      <c r="BL89" s="25"/>
      <c r="BM89" s="25"/>
      <c r="BN89" s="26"/>
    </row>
    <row r="90" spans="1:66" ht="25.95" customHeight="1">
      <c r="A90" s="27"/>
      <c r="B90" s="56"/>
      <c r="C90" s="116" t="s">
        <v>68</v>
      </c>
      <c r="D90" s="116" t="s">
        <v>133</v>
      </c>
      <c r="E90" s="117" t="s">
        <v>1507</v>
      </c>
      <c r="F90" s="117" t="s">
        <v>1508</v>
      </c>
      <c r="G90" s="118" t="s">
        <v>181</v>
      </c>
      <c r="H90" s="119">
        <v>4.71</v>
      </c>
      <c r="I90" s="120"/>
      <c r="J90" s="121">
        <f>ROUND(I90*H90,2)</f>
        <v>0</v>
      </c>
      <c r="K90" s="135"/>
      <c r="L90" s="56"/>
      <c r="M90" s="123"/>
      <c r="N90" s="124" t="s">
        <v>44</v>
      </c>
      <c r="O90" s="25"/>
      <c r="P90" s="125">
        <f>O90*H90</f>
        <v>0</v>
      </c>
      <c r="Q90" s="125">
        <v>0.00017</v>
      </c>
      <c r="R90" s="125">
        <f>Q90*H90</f>
        <v>0.0008007</v>
      </c>
      <c r="S90" s="125">
        <v>0</v>
      </c>
      <c r="T90" s="126">
        <f>S90*H90</f>
        <v>0</v>
      </c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127" t="s">
        <v>154</v>
      </c>
      <c r="AS90" s="25"/>
      <c r="AT90" s="127" t="s">
        <v>133</v>
      </c>
      <c r="AU90" s="127" t="s">
        <v>70</v>
      </c>
      <c r="AV90" s="25"/>
      <c r="AW90" s="25"/>
      <c r="AX90" s="25"/>
      <c r="AY90" s="83" t="s">
        <v>130</v>
      </c>
      <c r="AZ90" s="25"/>
      <c r="BA90" s="25"/>
      <c r="BB90" s="25"/>
      <c r="BC90" s="25"/>
      <c r="BD90" s="25"/>
      <c r="BE90" s="128">
        <f>IF(N90="základní",J90,0)</f>
        <v>0</v>
      </c>
      <c r="BF90" s="128">
        <f>IF(N90="snížená",J90,0)</f>
        <v>0</v>
      </c>
      <c r="BG90" s="128">
        <f>IF(N90="zákl. přenesená",J90,0)</f>
        <v>0</v>
      </c>
      <c r="BH90" s="128">
        <f>IF(N90="sníž. přenesená",J90,0)</f>
        <v>0</v>
      </c>
      <c r="BI90" s="128">
        <f>IF(N90="nulová",J90,0)</f>
        <v>0</v>
      </c>
      <c r="BJ90" s="83" t="s">
        <v>68</v>
      </c>
      <c r="BK90" s="128">
        <f>ROUND(I90*H90,2)</f>
        <v>0</v>
      </c>
      <c r="BL90" s="83" t="s">
        <v>154</v>
      </c>
      <c r="BM90" s="127" t="s">
        <v>1509</v>
      </c>
      <c r="BN90" s="26"/>
    </row>
    <row r="91" spans="1:66" ht="25.95" customHeight="1">
      <c r="A91" s="27"/>
      <c r="B91" s="21"/>
      <c r="C91" s="97"/>
      <c r="D91" s="147" t="s">
        <v>142</v>
      </c>
      <c r="E91" s="170"/>
      <c r="F91" s="152" t="s">
        <v>1510</v>
      </c>
      <c r="G91" s="97"/>
      <c r="H91" s="153">
        <v>4.71</v>
      </c>
      <c r="I91" s="97"/>
      <c r="J91" s="97"/>
      <c r="K91" s="149"/>
      <c r="L91" s="56"/>
      <c r="M91" s="57"/>
      <c r="N91" s="25"/>
      <c r="O91" s="25"/>
      <c r="P91" s="25"/>
      <c r="Q91" s="25"/>
      <c r="R91" s="25"/>
      <c r="S91" s="25"/>
      <c r="T91" s="58"/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83" t="s">
        <v>142</v>
      </c>
      <c r="AU91" s="83" t="s">
        <v>70</v>
      </c>
      <c r="AV91" s="52" t="s">
        <v>70</v>
      </c>
      <c r="AW91" s="52" t="s">
        <v>34</v>
      </c>
      <c r="AX91" s="52" t="s">
        <v>68</v>
      </c>
      <c r="AY91" s="83" t="s">
        <v>130</v>
      </c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25.95" customHeight="1">
      <c r="A92" s="27"/>
      <c r="B92" s="56"/>
      <c r="C92" s="116" t="s">
        <v>70</v>
      </c>
      <c r="D92" s="116" t="s">
        <v>133</v>
      </c>
      <c r="E92" s="117" t="s">
        <v>1511</v>
      </c>
      <c r="F92" s="117" t="s">
        <v>1512</v>
      </c>
      <c r="G92" s="118" t="s">
        <v>496</v>
      </c>
      <c r="H92" s="119">
        <v>0.016</v>
      </c>
      <c r="I92" s="120"/>
      <c r="J92" s="121">
        <f>ROUND(I92*H92,2)</f>
        <v>0</v>
      </c>
      <c r="K92" s="122" t="s">
        <v>1182</v>
      </c>
      <c r="L92" s="56"/>
      <c r="M92" s="123"/>
      <c r="N92" s="124" t="s">
        <v>44</v>
      </c>
      <c r="O92" s="25"/>
      <c r="P92" s="125">
        <f>O92*H92</f>
        <v>0</v>
      </c>
      <c r="Q92" s="125">
        <v>0</v>
      </c>
      <c r="R92" s="125">
        <f>Q92*H92</f>
        <v>0</v>
      </c>
      <c r="S92" s="125">
        <v>0.264</v>
      </c>
      <c r="T92" s="126">
        <f>S92*H92</f>
        <v>0.004224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127" t="s">
        <v>154</v>
      </c>
      <c r="AS92" s="25"/>
      <c r="AT92" s="127" t="s">
        <v>133</v>
      </c>
      <c r="AU92" s="127" t="s">
        <v>70</v>
      </c>
      <c r="AV92" s="25"/>
      <c r="AW92" s="25"/>
      <c r="AX92" s="25"/>
      <c r="AY92" s="83" t="s">
        <v>130</v>
      </c>
      <c r="AZ92" s="25"/>
      <c r="BA92" s="25"/>
      <c r="BB92" s="25"/>
      <c r="BC92" s="25"/>
      <c r="BD92" s="25"/>
      <c r="BE92" s="128">
        <f>IF(N92="základní",J92,0)</f>
        <v>0</v>
      </c>
      <c r="BF92" s="128">
        <f>IF(N92="snížená",J92,0)</f>
        <v>0</v>
      </c>
      <c r="BG92" s="128">
        <f>IF(N92="zákl. přenesená",J92,0)</f>
        <v>0</v>
      </c>
      <c r="BH92" s="128">
        <f>IF(N92="sníž. přenesená",J92,0)</f>
        <v>0</v>
      </c>
      <c r="BI92" s="128">
        <f>IF(N92="nulová",J92,0)</f>
        <v>0</v>
      </c>
      <c r="BJ92" s="83" t="s">
        <v>68</v>
      </c>
      <c r="BK92" s="128">
        <f>ROUND(I92*H92,2)</f>
        <v>0</v>
      </c>
      <c r="BL92" s="83" t="s">
        <v>154</v>
      </c>
      <c r="BM92" s="127" t="s">
        <v>1513</v>
      </c>
      <c r="BN92" s="26"/>
    </row>
    <row r="93" spans="1:66" ht="25.95" customHeight="1">
      <c r="A93" s="27"/>
      <c r="B93" s="21"/>
      <c r="C93" s="39"/>
      <c r="D93" s="129" t="s">
        <v>1184</v>
      </c>
      <c r="E93" s="39"/>
      <c r="F93" s="173" t="s">
        <v>1514</v>
      </c>
      <c r="G93" s="39"/>
      <c r="H93" s="39"/>
      <c r="I93" s="39"/>
      <c r="J93" s="39"/>
      <c r="K93" s="64"/>
      <c r="L93" s="56"/>
      <c r="M93" s="57"/>
      <c r="N93" s="25"/>
      <c r="O93" s="25"/>
      <c r="P93" s="25"/>
      <c r="Q93" s="25"/>
      <c r="R93" s="25"/>
      <c r="S93" s="25"/>
      <c r="T93" s="58"/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83" t="s">
        <v>1184</v>
      </c>
      <c r="AU93" s="83" t="s">
        <v>70</v>
      </c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25.95" customHeight="1">
      <c r="A94" s="27"/>
      <c r="B94" s="21"/>
      <c r="C94" s="38"/>
      <c r="D94" s="131" t="s">
        <v>142</v>
      </c>
      <c r="E94" s="132"/>
      <c r="F94" s="133" t="s">
        <v>1515</v>
      </c>
      <c r="G94" s="38"/>
      <c r="H94" s="134">
        <v>0.016</v>
      </c>
      <c r="I94" s="38"/>
      <c r="J94" s="38"/>
      <c r="K94" s="59"/>
      <c r="L94" s="56"/>
      <c r="M94" s="57"/>
      <c r="N94" s="25"/>
      <c r="O94" s="25"/>
      <c r="P94" s="25"/>
      <c r="Q94" s="25"/>
      <c r="R94" s="25"/>
      <c r="S94" s="25"/>
      <c r="T94" s="58"/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25"/>
      <c r="AS94" s="25"/>
      <c r="AT94" s="83" t="s">
        <v>142</v>
      </c>
      <c r="AU94" s="83" t="s">
        <v>70</v>
      </c>
      <c r="AV94" s="52" t="s">
        <v>70</v>
      </c>
      <c r="AW94" s="52" t="s">
        <v>34</v>
      </c>
      <c r="AX94" s="52" t="s">
        <v>68</v>
      </c>
      <c r="AY94" s="83" t="s">
        <v>130</v>
      </c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6"/>
    </row>
    <row r="95" spans="1:66" ht="25.95" customHeight="1">
      <c r="A95" s="27"/>
      <c r="B95" s="56"/>
      <c r="C95" s="116" t="s">
        <v>149</v>
      </c>
      <c r="D95" s="116" t="s">
        <v>133</v>
      </c>
      <c r="E95" s="117" t="s">
        <v>1516</v>
      </c>
      <c r="F95" s="117" t="s">
        <v>1517</v>
      </c>
      <c r="G95" s="118" t="s">
        <v>181</v>
      </c>
      <c r="H95" s="119">
        <v>3.05</v>
      </c>
      <c r="I95" s="120"/>
      <c r="J95" s="121">
        <f>ROUND(I95*H95,2)</f>
        <v>0</v>
      </c>
      <c r="K95" s="122" t="s">
        <v>1182</v>
      </c>
      <c r="L95" s="56"/>
      <c r="M95" s="123"/>
      <c r="N95" s="124" t="s">
        <v>44</v>
      </c>
      <c r="O95" s="25"/>
      <c r="P95" s="125">
        <f>O95*H95</f>
        <v>0</v>
      </c>
      <c r="Q95" s="125">
        <v>0.00316</v>
      </c>
      <c r="R95" s="125">
        <f>Q95*H95</f>
        <v>0.009637999999999999</v>
      </c>
      <c r="S95" s="125">
        <v>0.069</v>
      </c>
      <c r="T95" s="126">
        <f>S95*H95</f>
        <v>0.21045</v>
      </c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127" t="s">
        <v>154</v>
      </c>
      <c r="AS95" s="25"/>
      <c r="AT95" s="127" t="s">
        <v>133</v>
      </c>
      <c r="AU95" s="127" t="s">
        <v>70</v>
      </c>
      <c r="AV95" s="25"/>
      <c r="AW95" s="25"/>
      <c r="AX95" s="25"/>
      <c r="AY95" s="83" t="s">
        <v>130</v>
      </c>
      <c r="AZ95" s="25"/>
      <c r="BA95" s="25"/>
      <c r="BB95" s="25"/>
      <c r="BC95" s="25"/>
      <c r="BD95" s="25"/>
      <c r="BE95" s="128">
        <f>IF(N95="základní",J95,0)</f>
        <v>0</v>
      </c>
      <c r="BF95" s="128">
        <f>IF(N95="snížená",J95,0)</f>
        <v>0</v>
      </c>
      <c r="BG95" s="128">
        <f>IF(N95="zákl. přenesená",J95,0)</f>
        <v>0</v>
      </c>
      <c r="BH95" s="128">
        <f>IF(N95="sníž. přenesená",J95,0)</f>
        <v>0</v>
      </c>
      <c r="BI95" s="128">
        <f>IF(N95="nulová",J95,0)</f>
        <v>0</v>
      </c>
      <c r="BJ95" s="83" t="s">
        <v>68</v>
      </c>
      <c r="BK95" s="128">
        <f>ROUND(I95*H95,2)</f>
        <v>0</v>
      </c>
      <c r="BL95" s="83" t="s">
        <v>154</v>
      </c>
      <c r="BM95" s="127" t="s">
        <v>1518</v>
      </c>
      <c r="BN95" s="26"/>
    </row>
    <row r="96" spans="1:66" ht="25.95" customHeight="1">
      <c r="A96" s="27"/>
      <c r="B96" s="21"/>
      <c r="C96" s="39"/>
      <c r="D96" s="129" t="s">
        <v>1184</v>
      </c>
      <c r="E96" s="39"/>
      <c r="F96" s="173" t="s">
        <v>1519</v>
      </c>
      <c r="G96" s="39"/>
      <c r="H96" s="39"/>
      <c r="I96" s="39"/>
      <c r="J96" s="39"/>
      <c r="K96" s="64"/>
      <c r="L96" s="56"/>
      <c r="M96" s="57"/>
      <c r="N96" s="25"/>
      <c r="O96" s="25"/>
      <c r="P96" s="25"/>
      <c r="Q96" s="25"/>
      <c r="R96" s="25"/>
      <c r="S96" s="25"/>
      <c r="T96" s="58"/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25"/>
      <c r="AS96" s="25"/>
      <c r="AT96" s="83" t="s">
        <v>1184</v>
      </c>
      <c r="AU96" s="83" t="s">
        <v>70</v>
      </c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6"/>
    </row>
    <row r="97" spans="1:66" ht="25.95" customHeight="1">
      <c r="A97" s="27"/>
      <c r="B97" s="21"/>
      <c r="C97" s="38"/>
      <c r="D97" s="131" t="s">
        <v>142</v>
      </c>
      <c r="E97" s="132"/>
      <c r="F97" s="133" t="s">
        <v>1520</v>
      </c>
      <c r="G97" s="38"/>
      <c r="H97" s="134">
        <v>3.05</v>
      </c>
      <c r="I97" s="38"/>
      <c r="J97" s="38"/>
      <c r="K97" s="59"/>
      <c r="L97" s="56"/>
      <c r="M97" s="57"/>
      <c r="N97" s="25"/>
      <c r="O97" s="25"/>
      <c r="P97" s="25"/>
      <c r="Q97" s="25"/>
      <c r="R97" s="25"/>
      <c r="S97" s="25"/>
      <c r="T97" s="58"/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25"/>
      <c r="AS97" s="25"/>
      <c r="AT97" s="83" t="s">
        <v>142</v>
      </c>
      <c r="AU97" s="83" t="s">
        <v>70</v>
      </c>
      <c r="AV97" s="52" t="s">
        <v>70</v>
      </c>
      <c r="AW97" s="52" t="s">
        <v>34</v>
      </c>
      <c r="AX97" s="52" t="s">
        <v>68</v>
      </c>
      <c r="AY97" s="83" t="s">
        <v>130</v>
      </c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6"/>
    </row>
    <row r="98" spans="1:66" ht="25.95" customHeight="1">
      <c r="A98" s="27"/>
      <c r="B98" s="56"/>
      <c r="C98" s="116" t="s">
        <v>154</v>
      </c>
      <c r="D98" s="116" t="s">
        <v>133</v>
      </c>
      <c r="E98" s="117" t="s">
        <v>1521</v>
      </c>
      <c r="F98" s="117" t="s">
        <v>1522</v>
      </c>
      <c r="G98" s="118" t="s">
        <v>181</v>
      </c>
      <c r="H98" s="119">
        <v>0.7</v>
      </c>
      <c r="I98" s="120"/>
      <c r="J98" s="121">
        <f>ROUND(I98*H98,2)</f>
        <v>0</v>
      </c>
      <c r="K98" s="122" t="s">
        <v>1182</v>
      </c>
      <c r="L98" s="56"/>
      <c r="M98" s="123"/>
      <c r="N98" s="124" t="s">
        <v>44</v>
      </c>
      <c r="O98" s="25"/>
      <c r="P98" s="125">
        <f>O98*H98</f>
        <v>0</v>
      </c>
      <c r="Q98" s="125">
        <v>0.00365</v>
      </c>
      <c r="R98" s="125">
        <f>Q98*H98</f>
        <v>0.002555</v>
      </c>
      <c r="S98" s="125">
        <v>0.11</v>
      </c>
      <c r="T98" s="126">
        <f>S98*H98</f>
        <v>0.077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154</v>
      </c>
      <c r="AS98" s="25"/>
      <c r="AT98" s="127" t="s">
        <v>133</v>
      </c>
      <c r="AU98" s="127" t="s">
        <v>70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154</v>
      </c>
      <c r="BM98" s="127" t="s">
        <v>1523</v>
      </c>
      <c r="BN98" s="26"/>
    </row>
    <row r="99" spans="1:66" ht="25.95" customHeight="1">
      <c r="A99" s="27"/>
      <c r="B99" s="21"/>
      <c r="C99" s="39"/>
      <c r="D99" s="129" t="s">
        <v>1184</v>
      </c>
      <c r="E99" s="39"/>
      <c r="F99" s="173" t="s">
        <v>1524</v>
      </c>
      <c r="G99" s="39"/>
      <c r="H99" s="39"/>
      <c r="I99" s="39"/>
      <c r="J99" s="39"/>
      <c r="K99" s="64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1184</v>
      </c>
      <c r="AU99" s="83" t="s">
        <v>70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5.95" customHeight="1">
      <c r="A100" s="27"/>
      <c r="B100" s="21"/>
      <c r="C100" s="25"/>
      <c r="D100" s="157" t="s">
        <v>142</v>
      </c>
      <c r="E100" s="158"/>
      <c r="F100" s="159" t="s">
        <v>1525</v>
      </c>
      <c r="G100" s="25"/>
      <c r="H100" s="160">
        <v>0.7</v>
      </c>
      <c r="I100" s="25"/>
      <c r="J100" s="25"/>
      <c r="K100" s="31"/>
      <c r="L100" s="56"/>
      <c r="M100" s="57"/>
      <c r="N100" s="25"/>
      <c r="O100" s="25"/>
      <c r="P100" s="25"/>
      <c r="Q100" s="25"/>
      <c r="R100" s="25"/>
      <c r="S100" s="25"/>
      <c r="T100" s="58"/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25"/>
      <c r="AS100" s="25"/>
      <c r="AT100" s="83" t="s">
        <v>142</v>
      </c>
      <c r="AU100" s="83" t="s">
        <v>70</v>
      </c>
      <c r="AV100" s="52" t="s">
        <v>70</v>
      </c>
      <c r="AW100" s="52" t="s">
        <v>34</v>
      </c>
      <c r="AX100" s="52" t="s">
        <v>68</v>
      </c>
      <c r="AY100" s="83" t="s">
        <v>130</v>
      </c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6"/>
    </row>
    <row r="101" spans="1:66" ht="25.95" customHeight="1">
      <c r="A101" s="27"/>
      <c r="B101" s="21"/>
      <c r="C101" s="38"/>
      <c r="D101" s="113" t="s">
        <v>59</v>
      </c>
      <c r="E101" s="114" t="s">
        <v>383</v>
      </c>
      <c r="F101" s="114" t="s">
        <v>384</v>
      </c>
      <c r="G101" s="38"/>
      <c r="H101" s="38"/>
      <c r="I101" s="38"/>
      <c r="J101" s="115">
        <f>BK101</f>
        <v>0</v>
      </c>
      <c r="K101" s="59"/>
      <c r="L101" s="56"/>
      <c r="M101" s="57"/>
      <c r="N101" s="25"/>
      <c r="O101" s="25"/>
      <c r="P101" s="109">
        <f>SUM(P102:P110)</f>
        <v>0</v>
      </c>
      <c r="Q101" s="25"/>
      <c r="R101" s="109">
        <f>SUM(R102:R110)</f>
        <v>0</v>
      </c>
      <c r="S101" s="25"/>
      <c r="T101" s="110">
        <f>SUM(T102:T110)</f>
        <v>0</v>
      </c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83" t="s">
        <v>68</v>
      </c>
      <c r="AS101" s="25"/>
      <c r="AT101" s="111" t="s">
        <v>59</v>
      </c>
      <c r="AU101" s="111" t="s">
        <v>68</v>
      </c>
      <c r="AV101" s="25"/>
      <c r="AW101" s="25"/>
      <c r="AX101" s="25"/>
      <c r="AY101" s="83" t="s">
        <v>130</v>
      </c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12">
        <f>SUM(BK102:BK110)</f>
        <v>0</v>
      </c>
      <c r="BL101" s="25"/>
      <c r="BM101" s="25"/>
      <c r="BN101" s="26"/>
    </row>
    <row r="102" spans="1:66" ht="25.95" customHeight="1">
      <c r="A102" s="27"/>
      <c r="B102" s="56"/>
      <c r="C102" s="116" t="s">
        <v>158</v>
      </c>
      <c r="D102" s="116" t="s">
        <v>133</v>
      </c>
      <c r="E102" s="117" t="s">
        <v>1436</v>
      </c>
      <c r="F102" s="117" t="s">
        <v>1437</v>
      </c>
      <c r="G102" s="118" t="s">
        <v>388</v>
      </c>
      <c r="H102" s="119">
        <v>0.292</v>
      </c>
      <c r="I102" s="120"/>
      <c r="J102" s="121">
        <f>ROUND(I102*H102,2)</f>
        <v>0</v>
      </c>
      <c r="K102" s="122" t="s">
        <v>1182</v>
      </c>
      <c r="L102" s="56"/>
      <c r="M102" s="123"/>
      <c r="N102" s="124" t="s">
        <v>44</v>
      </c>
      <c r="O102" s="25"/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154</v>
      </c>
      <c r="AS102" s="25"/>
      <c r="AT102" s="127" t="s">
        <v>133</v>
      </c>
      <c r="AU102" s="127" t="s">
        <v>70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83" t="s">
        <v>68</v>
      </c>
      <c r="BK102" s="128">
        <f>ROUND(I102*H102,2)</f>
        <v>0</v>
      </c>
      <c r="BL102" s="83" t="s">
        <v>154</v>
      </c>
      <c r="BM102" s="127" t="s">
        <v>1526</v>
      </c>
      <c r="BN102" s="26"/>
    </row>
    <row r="103" spans="1:66" ht="25.95" customHeight="1">
      <c r="A103" s="27"/>
      <c r="B103" s="21"/>
      <c r="C103" s="97"/>
      <c r="D103" s="147" t="s">
        <v>1184</v>
      </c>
      <c r="E103" s="97"/>
      <c r="F103" s="174" t="s">
        <v>1439</v>
      </c>
      <c r="G103" s="97"/>
      <c r="H103" s="97"/>
      <c r="I103" s="97"/>
      <c r="J103" s="97"/>
      <c r="K103" s="149"/>
      <c r="L103" s="56"/>
      <c r="M103" s="57"/>
      <c r="N103" s="25"/>
      <c r="O103" s="25"/>
      <c r="P103" s="25"/>
      <c r="Q103" s="25"/>
      <c r="R103" s="25"/>
      <c r="S103" s="25"/>
      <c r="T103" s="58"/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25"/>
      <c r="AS103" s="25"/>
      <c r="AT103" s="83" t="s">
        <v>1184</v>
      </c>
      <c r="AU103" s="83" t="s">
        <v>70</v>
      </c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6"/>
    </row>
    <row r="104" spans="1:66" ht="25.95" customHeight="1">
      <c r="A104" s="27"/>
      <c r="B104" s="56"/>
      <c r="C104" s="116" t="s">
        <v>163</v>
      </c>
      <c r="D104" s="116" t="s">
        <v>133</v>
      </c>
      <c r="E104" s="117" t="s">
        <v>1440</v>
      </c>
      <c r="F104" s="117" t="s">
        <v>1441</v>
      </c>
      <c r="G104" s="118" t="s">
        <v>388</v>
      </c>
      <c r="H104" s="119">
        <v>1.168</v>
      </c>
      <c r="I104" s="120"/>
      <c r="J104" s="121">
        <f>ROUND(I104*H104,2)</f>
        <v>0</v>
      </c>
      <c r="K104" s="122" t="s">
        <v>1182</v>
      </c>
      <c r="L104" s="56"/>
      <c r="M104" s="123"/>
      <c r="N104" s="124" t="s">
        <v>44</v>
      </c>
      <c r="O104" s="25"/>
      <c r="P104" s="125">
        <f>O104*H104</f>
        <v>0</v>
      </c>
      <c r="Q104" s="125">
        <v>0</v>
      </c>
      <c r="R104" s="125">
        <f>Q104*H104</f>
        <v>0</v>
      </c>
      <c r="S104" s="125">
        <v>0</v>
      </c>
      <c r="T104" s="126">
        <f>S104*H104</f>
        <v>0</v>
      </c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127" t="s">
        <v>154</v>
      </c>
      <c r="AS104" s="25"/>
      <c r="AT104" s="127" t="s">
        <v>133</v>
      </c>
      <c r="AU104" s="127" t="s">
        <v>70</v>
      </c>
      <c r="AV104" s="25"/>
      <c r="AW104" s="25"/>
      <c r="AX104" s="25"/>
      <c r="AY104" s="83" t="s">
        <v>130</v>
      </c>
      <c r="AZ104" s="25"/>
      <c r="BA104" s="25"/>
      <c r="BB104" s="25"/>
      <c r="BC104" s="25"/>
      <c r="BD104" s="25"/>
      <c r="BE104" s="128">
        <f>IF(N104="základní",J104,0)</f>
        <v>0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83" t="s">
        <v>68</v>
      </c>
      <c r="BK104" s="128">
        <f>ROUND(I104*H104,2)</f>
        <v>0</v>
      </c>
      <c r="BL104" s="83" t="s">
        <v>154</v>
      </c>
      <c r="BM104" s="127" t="s">
        <v>1527</v>
      </c>
      <c r="BN104" s="26"/>
    </row>
    <row r="105" spans="1:66" ht="25.95" customHeight="1">
      <c r="A105" s="27"/>
      <c r="B105" s="21"/>
      <c r="C105" s="39"/>
      <c r="D105" s="129" t="s">
        <v>1184</v>
      </c>
      <c r="E105" s="39"/>
      <c r="F105" s="173" t="s">
        <v>1443</v>
      </c>
      <c r="G105" s="39"/>
      <c r="H105" s="39"/>
      <c r="I105" s="39"/>
      <c r="J105" s="39"/>
      <c r="K105" s="64"/>
      <c r="L105" s="56"/>
      <c r="M105" s="57"/>
      <c r="N105" s="25"/>
      <c r="O105" s="25"/>
      <c r="P105" s="25"/>
      <c r="Q105" s="25"/>
      <c r="R105" s="25"/>
      <c r="S105" s="25"/>
      <c r="T105" s="58"/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25"/>
      <c r="AS105" s="25"/>
      <c r="AT105" s="83" t="s">
        <v>1184</v>
      </c>
      <c r="AU105" s="83" t="s">
        <v>70</v>
      </c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6"/>
    </row>
    <row r="106" spans="1:66" ht="25.95" customHeight="1">
      <c r="A106" s="27"/>
      <c r="B106" s="21"/>
      <c r="C106" s="38"/>
      <c r="D106" s="131" t="s">
        <v>142</v>
      </c>
      <c r="E106" s="132"/>
      <c r="F106" s="133" t="s">
        <v>1528</v>
      </c>
      <c r="G106" s="38"/>
      <c r="H106" s="134">
        <v>1.168</v>
      </c>
      <c r="I106" s="38"/>
      <c r="J106" s="38"/>
      <c r="K106" s="59"/>
      <c r="L106" s="56"/>
      <c r="M106" s="57"/>
      <c r="N106" s="25"/>
      <c r="O106" s="25"/>
      <c r="P106" s="25"/>
      <c r="Q106" s="25"/>
      <c r="R106" s="25"/>
      <c r="S106" s="25"/>
      <c r="T106" s="58"/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25"/>
      <c r="AS106" s="25"/>
      <c r="AT106" s="83" t="s">
        <v>142</v>
      </c>
      <c r="AU106" s="83" t="s">
        <v>70</v>
      </c>
      <c r="AV106" s="52" t="s">
        <v>70</v>
      </c>
      <c r="AW106" s="52" t="s">
        <v>34</v>
      </c>
      <c r="AX106" s="52" t="s">
        <v>68</v>
      </c>
      <c r="AY106" s="83" t="s">
        <v>130</v>
      </c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</row>
    <row r="107" spans="1:66" ht="25.95" customHeight="1">
      <c r="A107" s="27"/>
      <c r="B107" s="56"/>
      <c r="C107" s="116" t="s">
        <v>168</v>
      </c>
      <c r="D107" s="116" t="s">
        <v>133</v>
      </c>
      <c r="E107" s="117" t="s">
        <v>396</v>
      </c>
      <c r="F107" s="117" t="s">
        <v>397</v>
      </c>
      <c r="G107" s="118" t="s">
        <v>388</v>
      </c>
      <c r="H107" s="119">
        <v>0.292</v>
      </c>
      <c r="I107" s="120"/>
      <c r="J107" s="121">
        <f>ROUND(I107*H107,2)</f>
        <v>0</v>
      </c>
      <c r="K107" s="122" t="s">
        <v>1182</v>
      </c>
      <c r="L107" s="56"/>
      <c r="M107" s="123"/>
      <c r="N107" s="124" t="s">
        <v>44</v>
      </c>
      <c r="O107" s="25"/>
      <c r="P107" s="125">
        <f>O107*H107</f>
        <v>0</v>
      </c>
      <c r="Q107" s="125">
        <v>0</v>
      </c>
      <c r="R107" s="125">
        <f>Q107*H107</f>
        <v>0</v>
      </c>
      <c r="S107" s="125">
        <v>0</v>
      </c>
      <c r="T107" s="126">
        <f>S107*H107</f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154</v>
      </c>
      <c r="AS107" s="25"/>
      <c r="AT107" s="127" t="s">
        <v>133</v>
      </c>
      <c r="AU107" s="127" t="s">
        <v>70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>IF(N107="základní",J107,0)</f>
        <v>0</v>
      </c>
      <c r="BF107" s="128">
        <f>IF(N107="snížená",J107,0)</f>
        <v>0</v>
      </c>
      <c r="BG107" s="128">
        <f>IF(N107="zákl. přenesená",J107,0)</f>
        <v>0</v>
      </c>
      <c r="BH107" s="128">
        <f>IF(N107="sníž. přenesená",J107,0)</f>
        <v>0</v>
      </c>
      <c r="BI107" s="128">
        <f>IF(N107="nulová",J107,0)</f>
        <v>0</v>
      </c>
      <c r="BJ107" s="83" t="s">
        <v>68</v>
      </c>
      <c r="BK107" s="128">
        <f>ROUND(I107*H107,2)</f>
        <v>0</v>
      </c>
      <c r="BL107" s="83" t="s">
        <v>154</v>
      </c>
      <c r="BM107" s="127" t="s">
        <v>1529</v>
      </c>
      <c r="BN107" s="26"/>
    </row>
    <row r="108" spans="1:66" ht="25.95" customHeight="1">
      <c r="A108" s="27"/>
      <c r="B108" s="21"/>
      <c r="C108" s="97"/>
      <c r="D108" s="147" t="s">
        <v>1184</v>
      </c>
      <c r="E108" s="97"/>
      <c r="F108" s="174" t="s">
        <v>1446</v>
      </c>
      <c r="G108" s="97"/>
      <c r="H108" s="97"/>
      <c r="I108" s="97"/>
      <c r="J108" s="97"/>
      <c r="K108" s="149"/>
      <c r="L108" s="56"/>
      <c r="M108" s="57"/>
      <c r="N108" s="25"/>
      <c r="O108" s="25"/>
      <c r="P108" s="25"/>
      <c r="Q108" s="25"/>
      <c r="R108" s="25"/>
      <c r="S108" s="25"/>
      <c r="T108" s="58"/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25"/>
      <c r="AS108" s="25"/>
      <c r="AT108" s="83" t="s">
        <v>1184</v>
      </c>
      <c r="AU108" s="83" t="s">
        <v>70</v>
      </c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6"/>
    </row>
    <row r="109" spans="1:66" ht="25.95" customHeight="1">
      <c r="A109" s="27"/>
      <c r="B109" s="56"/>
      <c r="C109" s="116" t="s">
        <v>131</v>
      </c>
      <c r="D109" s="116" t="s">
        <v>133</v>
      </c>
      <c r="E109" s="117" t="s">
        <v>1452</v>
      </c>
      <c r="F109" s="117" t="s">
        <v>1453</v>
      </c>
      <c r="G109" s="118" t="s">
        <v>388</v>
      </c>
      <c r="H109" s="119">
        <v>0.292</v>
      </c>
      <c r="I109" s="120"/>
      <c r="J109" s="121">
        <f>ROUND(I109*H109,2)</f>
        <v>0</v>
      </c>
      <c r="K109" s="122" t="s">
        <v>1182</v>
      </c>
      <c r="L109" s="56"/>
      <c r="M109" s="123"/>
      <c r="N109" s="124" t="s">
        <v>44</v>
      </c>
      <c r="O109" s="25"/>
      <c r="P109" s="125">
        <f>O109*H109</f>
        <v>0</v>
      </c>
      <c r="Q109" s="125">
        <v>0</v>
      </c>
      <c r="R109" s="125">
        <f>Q109*H109</f>
        <v>0</v>
      </c>
      <c r="S109" s="125">
        <v>0</v>
      </c>
      <c r="T109" s="126">
        <f>S109*H109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154</v>
      </c>
      <c r="AS109" s="25"/>
      <c r="AT109" s="127" t="s">
        <v>133</v>
      </c>
      <c r="AU109" s="127" t="s">
        <v>70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>IF(N109="základní",J109,0)</f>
        <v>0</v>
      </c>
      <c r="BF109" s="128">
        <f>IF(N109="snížená",J109,0)</f>
        <v>0</v>
      </c>
      <c r="BG109" s="128">
        <f>IF(N109="zákl. přenesená",J109,0)</f>
        <v>0</v>
      </c>
      <c r="BH109" s="128">
        <f>IF(N109="sníž. přenesená",J109,0)</f>
        <v>0</v>
      </c>
      <c r="BI109" s="128">
        <f>IF(N109="nulová",J109,0)</f>
        <v>0</v>
      </c>
      <c r="BJ109" s="83" t="s">
        <v>68</v>
      </c>
      <c r="BK109" s="128">
        <f>ROUND(I109*H109,2)</f>
        <v>0</v>
      </c>
      <c r="BL109" s="83" t="s">
        <v>154</v>
      </c>
      <c r="BM109" s="127" t="s">
        <v>1530</v>
      </c>
      <c r="BN109" s="26"/>
    </row>
    <row r="110" spans="1:66" ht="25.95" customHeight="1">
      <c r="A110" s="27"/>
      <c r="B110" s="21"/>
      <c r="C110" s="39"/>
      <c r="D110" s="129" t="s">
        <v>1184</v>
      </c>
      <c r="E110" s="39"/>
      <c r="F110" s="173" t="s">
        <v>1455</v>
      </c>
      <c r="G110" s="39"/>
      <c r="H110" s="39"/>
      <c r="I110" s="39"/>
      <c r="J110" s="39"/>
      <c r="K110" s="64"/>
      <c r="L110" s="56"/>
      <c r="M110" s="57"/>
      <c r="N110" s="25"/>
      <c r="O110" s="25"/>
      <c r="P110" s="25"/>
      <c r="Q110" s="25"/>
      <c r="R110" s="25"/>
      <c r="S110" s="25"/>
      <c r="T110" s="58"/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25"/>
      <c r="AS110" s="25"/>
      <c r="AT110" s="83" t="s">
        <v>1184</v>
      </c>
      <c r="AU110" s="83" t="s">
        <v>70</v>
      </c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6"/>
    </row>
    <row r="111" spans="1:66" ht="25.95" customHeight="1">
      <c r="A111" s="27"/>
      <c r="B111" s="21"/>
      <c r="C111" s="38"/>
      <c r="D111" s="113" t="s">
        <v>59</v>
      </c>
      <c r="E111" s="114" t="s">
        <v>403</v>
      </c>
      <c r="F111" s="114" t="s">
        <v>404</v>
      </c>
      <c r="G111" s="38"/>
      <c r="H111" s="38"/>
      <c r="I111" s="38"/>
      <c r="J111" s="115">
        <f>BK111</f>
        <v>0</v>
      </c>
      <c r="K111" s="59"/>
      <c r="L111" s="56"/>
      <c r="M111" s="57"/>
      <c r="N111" s="25"/>
      <c r="O111" s="25"/>
      <c r="P111" s="109">
        <f>SUM(P112:P113)</f>
        <v>0</v>
      </c>
      <c r="Q111" s="25"/>
      <c r="R111" s="109">
        <f>SUM(R112:R113)</f>
        <v>0</v>
      </c>
      <c r="S111" s="25"/>
      <c r="T111" s="110">
        <f>SUM(T112:T113)</f>
        <v>0</v>
      </c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83" t="s">
        <v>68</v>
      </c>
      <c r="AS111" s="25"/>
      <c r="AT111" s="111" t="s">
        <v>59</v>
      </c>
      <c r="AU111" s="111" t="s">
        <v>68</v>
      </c>
      <c r="AV111" s="25"/>
      <c r="AW111" s="25"/>
      <c r="AX111" s="25"/>
      <c r="AY111" s="83" t="s">
        <v>130</v>
      </c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112">
        <f>SUM(BK112:BK113)</f>
        <v>0</v>
      </c>
      <c r="BL111" s="25"/>
      <c r="BM111" s="25"/>
      <c r="BN111" s="26"/>
    </row>
    <row r="112" spans="1:66" ht="25.95" customHeight="1">
      <c r="A112" s="27"/>
      <c r="B112" s="56"/>
      <c r="C112" s="116" t="s">
        <v>177</v>
      </c>
      <c r="D112" s="116" t="s">
        <v>133</v>
      </c>
      <c r="E112" s="117" t="s">
        <v>406</v>
      </c>
      <c r="F112" s="117" t="s">
        <v>407</v>
      </c>
      <c r="G112" s="118" t="s">
        <v>388</v>
      </c>
      <c r="H112" s="119">
        <v>0.013</v>
      </c>
      <c r="I112" s="120"/>
      <c r="J112" s="121">
        <f>ROUND(I112*H112,2)</f>
        <v>0</v>
      </c>
      <c r="K112" s="122" t="s">
        <v>1182</v>
      </c>
      <c r="L112" s="56"/>
      <c r="M112" s="123"/>
      <c r="N112" s="124" t="s">
        <v>44</v>
      </c>
      <c r="O112" s="25"/>
      <c r="P112" s="125">
        <f>O112*H112</f>
        <v>0</v>
      </c>
      <c r="Q112" s="125">
        <v>0</v>
      </c>
      <c r="R112" s="125">
        <f>Q112*H112</f>
        <v>0</v>
      </c>
      <c r="S112" s="125">
        <v>0</v>
      </c>
      <c r="T112" s="126">
        <f>S112*H112</f>
        <v>0</v>
      </c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127" t="s">
        <v>154</v>
      </c>
      <c r="AS112" s="25"/>
      <c r="AT112" s="127" t="s">
        <v>133</v>
      </c>
      <c r="AU112" s="127" t="s">
        <v>70</v>
      </c>
      <c r="AV112" s="25"/>
      <c r="AW112" s="25"/>
      <c r="AX112" s="25"/>
      <c r="AY112" s="83" t="s">
        <v>130</v>
      </c>
      <c r="AZ112" s="25"/>
      <c r="BA112" s="25"/>
      <c r="BB112" s="25"/>
      <c r="BC112" s="25"/>
      <c r="BD112" s="25"/>
      <c r="BE112" s="128">
        <f>IF(N112="základní",J112,0)</f>
        <v>0</v>
      </c>
      <c r="BF112" s="128">
        <f>IF(N112="snížená",J112,0)</f>
        <v>0</v>
      </c>
      <c r="BG112" s="128">
        <f>IF(N112="zákl. přenesená",J112,0)</f>
        <v>0</v>
      </c>
      <c r="BH112" s="128">
        <f>IF(N112="sníž. přenesená",J112,0)</f>
        <v>0</v>
      </c>
      <c r="BI112" s="128">
        <f>IF(N112="nulová",J112,0)</f>
        <v>0</v>
      </c>
      <c r="BJ112" s="83" t="s">
        <v>68</v>
      </c>
      <c r="BK112" s="128">
        <f>ROUND(I112*H112,2)</f>
        <v>0</v>
      </c>
      <c r="BL112" s="83" t="s">
        <v>154</v>
      </c>
      <c r="BM112" s="127" t="s">
        <v>1531</v>
      </c>
      <c r="BN112" s="26"/>
    </row>
    <row r="113" spans="1:66" ht="25.95" customHeight="1">
      <c r="A113" s="27"/>
      <c r="B113" s="21"/>
      <c r="C113" s="39"/>
      <c r="D113" s="129" t="s">
        <v>1184</v>
      </c>
      <c r="E113" s="39"/>
      <c r="F113" s="173" t="s">
        <v>1462</v>
      </c>
      <c r="G113" s="39"/>
      <c r="H113" s="39"/>
      <c r="I113" s="39"/>
      <c r="J113" s="39"/>
      <c r="K113" s="64"/>
      <c r="L113" s="56"/>
      <c r="M113" s="57"/>
      <c r="N113" s="25"/>
      <c r="O113" s="25"/>
      <c r="P113" s="25"/>
      <c r="Q113" s="25"/>
      <c r="R113" s="25"/>
      <c r="S113" s="25"/>
      <c r="T113" s="58"/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25"/>
      <c r="AS113" s="25"/>
      <c r="AT113" s="83" t="s">
        <v>1184</v>
      </c>
      <c r="AU113" s="83" t="s">
        <v>70</v>
      </c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6"/>
    </row>
    <row r="114" spans="1:66" ht="25.95" customHeight="1">
      <c r="A114" s="27"/>
      <c r="B114" s="21"/>
      <c r="C114" s="25"/>
      <c r="D114" s="83" t="s">
        <v>59</v>
      </c>
      <c r="E114" s="71" t="s">
        <v>447</v>
      </c>
      <c r="F114" s="71" t="s">
        <v>448</v>
      </c>
      <c r="G114" s="25"/>
      <c r="H114" s="25"/>
      <c r="I114" s="25"/>
      <c r="J114" s="70">
        <f>BK114</f>
        <v>0</v>
      </c>
      <c r="K114" s="31"/>
      <c r="L114" s="56"/>
      <c r="M114" s="57"/>
      <c r="N114" s="25"/>
      <c r="O114" s="25"/>
      <c r="P114" s="109">
        <f>P115+P118+P121</f>
        <v>0</v>
      </c>
      <c r="Q114" s="25"/>
      <c r="R114" s="109">
        <f>R115+R118+R121</f>
        <v>0</v>
      </c>
      <c r="S114" s="25"/>
      <c r="T114" s="110">
        <f>T115+T118+T121</f>
        <v>0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83" t="s">
        <v>158</v>
      </c>
      <c r="AS114" s="25"/>
      <c r="AT114" s="111" t="s">
        <v>59</v>
      </c>
      <c r="AU114" s="111" t="s">
        <v>60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112">
        <f>BK115+BK118+BK121</f>
        <v>0</v>
      </c>
      <c r="BL114" s="25"/>
      <c r="BM114" s="25"/>
      <c r="BN114" s="26"/>
    </row>
    <row r="115" spans="1:66" ht="25.95" customHeight="1">
      <c r="A115" s="27"/>
      <c r="B115" s="21"/>
      <c r="C115" s="38"/>
      <c r="D115" s="113" t="s">
        <v>59</v>
      </c>
      <c r="E115" s="114" t="s">
        <v>449</v>
      </c>
      <c r="F115" s="114" t="s">
        <v>450</v>
      </c>
      <c r="G115" s="38"/>
      <c r="H115" s="38"/>
      <c r="I115" s="38"/>
      <c r="J115" s="115">
        <f>BK115</f>
        <v>0</v>
      </c>
      <c r="K115" s="59"/>
      <c r="L115" s="56"/>
      <c r="M115" s="57"/>
      <c r="N115" s="25"/>
      <c r="O115" s="25"/>
      <c r="P115" s="109">
        <f>SUM(P116:P117)</f>
        <v>0</v>
      </c>
      <c r="Q115" s="25"/>
      <c r="R115" s="109">
        <f>SUM(R116:R117)</f>
        <v>0</v>
      </c>
      <c r="S115" s="25"/>
      <c r="T115" s="110">
        <f>SUM(T116:T117)</f>
        <v>0</v>
      </c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83" t="s">
        <v>158</v>
      </c>
      <c r="AS115" s="25"/>
      <c r="AT115" s="111" t="s">
        <v>59</v>
      </c>
      <c r="AU115" s="111" t="s">
        <v>68</v>
      </c>
      <c r="AV115" s="25"/>
      <c r="AW115" s="25"/>
      <c r="AX115" s="25"/>
      <c r="AY115" s="83" t="s">
        <v>130</v>
      </c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112">
        <f>SUM(BK116:BK117)</f>
        <v>0</v>
      </c>
      <c r="BL115" s="25"/>
      <c r="BM115" s="25"/>
      <c r="BN115" s="26"/>
    </row>
    <row r="116" spans="1:66" ht="25.95" customHeight="1">
      <c r="A116" s="27"/>
      <c r="B116" s="56"/>
      <c r="C116" s="116" t="s">
        <v>184</v>
      </c>
      <c r="D116" s="116" t="s">
        <v>133</v>
      </c>
      <c r="E116" s="117" t="s">
        <v>1493</v>
      </c>
      <c r="F116" s="117" t="s">
        <v>1494</v>
      </c>
      <c r="G116" s="118" t="s">
        <v>1495</v>
      </c>
      <c r="H116" s="119">
        <v>1</v>
      </c>
      <c r="I116" s="120"/>
      <c r="J116" s="121">
        <f>ROUND(I116*H116,2)</f>
        <v>0</v>
      </c>
      <c r="K116" s="122" t="s">
        <v>1182</v>
      </c>
      <c r="L116" s="56"/>
      <c r="M116" s="123"/>
      <c r="N116" s="124" t="s">
        <v>44</v>
      </c>
      <c r="O116" s="25"/>
      <c r="P116" s="125">
        <f>O116*H116</f>
        <v>0</v>
      </c>
      <c r="Q116" s="125">
        <v>0</v>
      </c>
      <c r="R116" s="125">
        <f>Q116*H116</f>
        <v>0</v>
      </c>
      <c r="S116" s="125">
        <v>0</v>
      </c>
      <c r="T116" s="126">
        <f>S116*H116</f>
        <v>0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127" t="s">
        <v>454</v>
      </c>
      <c r="AS116" s="25"/>
      <c r="AT116" s="127" t="s">
        <v>133</v>
      </c>
      <c r="AU116" s="127" t="s">
        <v>70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128">
        <f>IF(N116="základní",J116,0)</f>
        <v>0</v>
      </c>
      <c r="BF116" s="128">
        <f>IF(N116="snížená",J116,0)</f>
        <v>0</v>
      </c>
      <c r="BG116" s="128">
        <f>IF(N116="zákl. přenesená",J116,0)</f>
        <v>0</v>
      </c>
      <c r="BH116" s="128">
        <f>IF(N116="sníž. přenesená",J116,0)</f>
        <v>0</v>
      </c>
      <c r="BI116" s="128">
        <f>IF(N116="nulová",J116,0)</f>
        <v>0</v>
      </c>
      <c r="BJ116" s="83" t="s">
        <v>68</v>
      </c>
      <c r="BK116" s="128">
        <f>ROUND(I116*H116,2)</f>
        <v>0</v>
      </c>
      <c r="BL116" s="83" t="s">
        <v>454</v>
      </c>
      <c r="BM116" s="127" t="s">
        <v>1532</v>
      </c>
      <c r="BN116" s="26"/>
    </row>
    <row r="117" spans="1:66" ht="25.95" customHeight="1">
      <c r="A117" s="27"/>
      <c r="B117" s="21"/>
      <c r="C117" s="39"/>
      <c r="D117" s="129" t="s">
        <v>1184</v>
      </c>
      <c r="E117" s="39"/>
      <c r="F117" s="173" t="s">
        <v>1497</v>
      </c>
      <c r="G117" s="39"/>
      <c r="H117" s="39"/>
      <c r="I117" s="39"/>
      <c r="J117" s="39"/>
      <c r="K117" s="64"/>
      <c r="L117" s="56"/>
      <c r="M117" s="57"/>
      <c r="N117" s="25"/>
      <c r="O117" s="25"/>
      <c r="P117" s="25"/>
      <c r="Q117" s="25"/>
      <c r="R117" s="25"/>
      <c r="S117" s="25"/>
      <c r="T117" s="58"/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25"/>
      <c r="AS117" s="25"/>
      <c r="AT117" s="83" t="s">
        <v>1184</v>
      </c>
      <c r="AU117" s="83" t="s">
        <v>70</v>
      </c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6"/>
    </row>
    <row r="118" spans="1:66" ht="25.95" customHeight="1">
      <c r="A118" s="27"/>
      <c r="B118" s="21"/>
      <c r="C118" s="38"/>
      <c r="D118" s="113" t="s">
        <v>59</v>
      </c>
      <c r="E118" s="114" t="s">
        <v>1498</v>
      </c>
      <c r="F118" s="114" t="s">
        <v>1499</v>
      </c>
      <c r="G118" s="38"/>
      <c r="H118" s="38"/>
      <c r="I118" s="38"/>
      <c r="J118" s="115">
        <f>BK118</f>
        <v>0</v>
      </c>
      <c r="K118" s="59"/>
      <c r="L118" s="56"/>
      <c r="M118" s="57"/>
      <c r="N118" s="25"/>
      <c r="O118" s="25"/>
      <c r="P118" s="109">
        <f>SUM(P119:P120)</f>
        <v>0</v>
      </c>
      <c r="Q118" s="25"/>
      <c r="R118" s="109">
        <f>SUM(R119:R120)</f>
        <v>0</v>
      </c>
      <c r="S118" s="25"/>
      <c r="T118" s="110">
        <f>SUM(T119:T120)</f>
        <v>0</v>
      </c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83" t="s">
        <v>158</v>
      </c>
      <c r="AS118" s="25"/>
      <c r="AT118" s="111" t="s">
        <v>59</v>
      </c>
      <c r="AU118" s="111" t="s">
        <v>68</v>
      </c>
      <c r="AV118" s="25"/>
      <c r="AW118" s="25"/>
      <c r="AX118" s="25"/>
      <c r="AY118" s="83" t="s">
        <v>130</v>
      </c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112">
        <f>SUM(BK119:BK120)</f>
        <v>0</v>
      </c>
      <c r="BL118" s="25"/>
      <c r="BM118" s="25"/>
      <c r="BN118" s="26"/>
    </row>
    <row r="119" spans="1:66" ht="25.95" customHeight="1">
      <c r="A119" s="27"/>
      <c r="B119" s="56"/>
      <c r="C119" s="116" t="s">
        <v>188</v>
      </c>
      <c r="D119" s="116" t="s">
        <v>133</v>
      </c>
      <c r="E119" s="117" t="s">
        <v>1500</v>
      </c>
      <c r="F119" s="117" t="s">
        <v>1499</v>
      </c>
      <c r="G119" s="118" t="s">
        <v>1495</v>
      </c>
      <c r="H119" s="119">
        <v>1</v>
      </c>
      <c r="I119" s="120"/>
      <c r="J119" s="121">
        <f>ROUND(I119*H119,2)</f>
        <v>0</v>
      </c>
      <c r="K119" s="122" t="s">
        <v>1182</v>
      </c>
      <c r="L119" s="56"/>
      <c r="M119" s="123"/>
      <c r="N119" s="124" t="s">
        <v>44</v>
      </c>
      <c r="O119" s="25"/>
      <c r="P119" s="125">
        <f>O119*H119</f>
        <v>0</v>
      </c>
      <c r="Q119" s="125">
        <v>0</v>
      </c>
      <c r="R119" s="125">
        <f>Q119*H119</f>
        <v>0</v>
      </c>
      <c r="S119" s="125">
        <v>0</v>
      </c>
      <c r="T119" s="126">
        <f>S119*H119</f>
        <v>0</v>
      </c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7" t="s">
        <v>454</v>
      </c>
      <c r="AS119" s="25"/>
      <c r="AT119" s="127" t="s">
        <v>133</v>
      </c>
      <c r="AU119" s="127" t="s">
        <v>70</v>
      </c>
      <c r="AV119" s="25"/>
      <c r="AW119" s="25"/>
      <c r="AX119" s="25"/>
      <c r="AY119" s="83" t="s">
        <v>130</v>
      </c>
      <c r="AZ119" s="25"/>
      <c r="BA119" s="25"/>
      <c r="BB119" s="25"/>
      <c r="BC119" s="25"/>
      <c r="BD119" s="25"/>
      <c r="BE119" s="128">
        <f>IF(N119="základní",J119,0)</f>
        <v>0</v>
      </c>
      <c r="BF119" s="128">
        <f>IF(N119="snížená",J119,0)</f>
        <v>0</v>
      </c>
      <c r="BG119" s="128">
        <f>IF(N119="zákl. přenesená",J119,0)</f>
        <v>0</v>
      </c>
      <c r="BH119" s="128">
        <f>IF(N119="sníž. přenesená",J119,0)</f>
        <v>0</v>
      </c>
      <c r="BI119" s="128">
        <f>IF(N119="nulová",J119,0)</f>
        <v>0</v>
      </c>
      <c r="BJ119" s="83" t="s">
        <v>68</v>
      </c>
      <c r="BK119" s="128">
        <f>ROUND(I119*H119,2)</f>
        <v>0</v>
      </c>
      <c r="BL119" s="83" t="s">
        <v>454</v>
      </c>
      <c r="BM119" s="127" t="s">
        <v>1533</v>
      </c>
      <c r="BN119" s="26"/>
    </row>
    <row r="120" spans="1:66" ht="25.95" customHeight="1">
      <c r="A120" s="27"/>
      <c r="B120" s="21"/>
      <c r="C120" s="39"/>
      <c r="D120" s="129" t="s">
        <v>1184</v>
      </c>
      <c r="E120" s="39"/>
      <c r="F120" s="173" t="s">
        <v>1502</v>
      </c>
      <c r="G120" s="39"/>
      <c r="H120" s="39"/>
      <c r="I120" s="39"/>
      <c r="J120" s="39"/>
      <c r="K120" s="64"/>
      <c r="L120" s="56"/>
      <c r="M120" s="57"/>
      <c r="N120" s="25"/>
      <c r="O120" s="25"/>
      <c r="P120" s="25"/>
      <c r="Q120" s="25"/>
      <c r="R120" s="25"/>
      <c r="S120" s="25"/>
      <c r="T120" s="58"/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25"/>
      <c r="AS120" s="25"/>
      <c r="AT120" s="83" t="s">
        <v>1184</v>
      </c>
      <c r="AU120" s="83" t="s">
        <v>70</v>
      </c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6"/>
    </row>
    <row r="121" spans="1:66" ht="25.95" customHeight="1">
      <c r="A121" s="27"/>
      <c r="B121" s="21"/>
      <c r="C121" s="38"/>
      <c r="D121" s="113" t="s">
        <v>59</v>
      </c>
      <c r="E121" s="114" t="s">
        <v>976</v>
      </c>
      <c r="F121" s="114" t="s">
        <v>977</v>
      </c>
      <c r="G121" s="38"/>
      <c r="H121" s="38"/>
      <c r="I121" s="38"/>
      <c r="J121" s="115">
        <f>BK121</f>
        <v>0</v>
      </c>
      <c r="K121" s="59"/>
      <c r="L121" s="56"/>
      <c r="M121" s="57"/>
      <c r="N121" s="25"/>
      <c r="O121" s="25"/>
      <c r="P121" s="109">
        <f>SUM(P122:P123)</f>
        <v>0</v>
      </c>
      <c r="Q121" s="25"/>
      <c r="R121" s="109">
        <f>SUM(R122:R123)</f>
        <v>0</v>
      </c>
      <c r="S121" s="25"/>
      <c r="T121" s="110">
        <f>SUM(T122:T123)</f>
        <v>0</v>
      </c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83" t="s">
        <v>158</v>
      </c>
      <c r="AS121" s="25"/>
      <c r="AT121" s="111" t="s">
        <v>59</v>
      </c>
      <c r="AU121" s="111" t="s">
        <v>68</v>
      </c>
      <c r="AV121" s="25"/>
      <c r="AW121" s="25"/>
      <c r="AX121" s="25"/>
      <c r="AY121" s="83" t="s">
        <v>130</v>
      </c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112">
        <f>SUM(BK122:BK123)</f>
        <v>0</v>
      </c>
      <c r="BL121" s="25"/>
      <c r="BM121" s="25"/>
      <c r="BN121" s="26"/>
    </row>
    <row r="122" spans="1:66" ht="25.95" customHeight="1">
      <c r="A122" s="27"/>
      <c r="B122" s="56"/>
      <c r="C122" s="116" t="s">
        <v>192</v>
      </c>
      <c r="D122" s="116" t="s">
        <v>133</v>
      </c>
      <c r="E122" s="117" t="s">
        <v>1503</v>
      </c>
      <c r="F122" s="117" t="s">
        <v>977</v>
      </c>
      <c r="G122" s="118" t="s">
        <v>1495</v>
      </c>
      <c r="H122" s="119">
        <v>1</v>
      </c>
      <c r="I122" s="120"/>
      <c r="J122" s="121">
        <f>ROUND(I122*H122,2)</f>
        <v>0</v>
      </c>
      <c r="K122" s="122" t="s">
        <v>1182</v>
      </c>
      <c r="L122" s="56"/>
      <c r="M122" s="123"/>
      <c r="N122" s="124" t="s">
        <v>44</v>
      </c>
      <c r="O122" s="25"/>
      <c r="P122" s="125">
        <f>O122*H122</f>
        <v>0</v>
      </c>
      <c r="Q122" s="125">
        <v>0</v>
      </c>
      <c r="R122" s="125">
        <f>Q122*H122</f>
        <v>0</v>
      </c>
      <c r="S122" s="125">
        <v>0</v>
      </c>
      <c r="T122" s="126">
        <f>S122*H122</f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454</v>
      </c>
      <c r="AS122" s="25"/>
      <c r="AT122" s="127" t="s">
        <v>133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>IF(N122="základní",J122,0)</f>
        <v>0</v>
      </c>
      <c r="BF122" s="128">
        <f>IF(N122="snížená",J122,0)</f>
        <v>0</v>
      </c>
      <c r="BG122" s="128">
        <f>IF(N122="zákl. přenesená",J122,0)</f>
        <v>0</v>
      </c>
      <c r="BH122" s="128">
        <f>IF(N122="sníž. přenesená",J122,0)</f>
        <v>0</v>
      </c>
      <c r="BI122" s="128">
        <f>IF(N122="nulová",J122,0)</f>
        <v>0</v>
      </c>
      <c r="BJ122" s="83" t="s">
        <v>68</v>
      </c>
      <c r="BK122" s="128">
        <f>ROUND(I122*H122,2)</f>
        <v>0</v>
      </c>
      <c r="BL122" s="83" t="s">
        <v>454</v>
      </c>
      <c r="BM122" s="127" t="s">
        <v>1534</v>
      </c>
      <c r="BN122" s="26"/>
    </row>
    <row r="123" spans="1:66" ht="25.95" customHeight="1">
      <c r="A123" s="27"/>
      <c r="B123" s="21"/>
      <c r="C123" s="39"/>
      <c r="D123" s="129" t="s">
        <v>1184</v>
      </c>
      <c r="E123" s="39"/>
      <c r="F123" s="173" t="s">
        <v>1505</v>
      </c>
      <c r="G123" s="39"/>
      <c r="H123" s="39"/>
      <c r="I123" s="39"/>
      <c r="J123" s="39"/>
      <c r="K123" s="64"/>
      <c r="L123" s="56"/>
      <c r="M123" s="175"/>
      <c r="N123" s="38"/>
      <c r="O123" s="38"/>
      <c r="P123" s="38"/>
      <c r="Q123" s="38"/>
      <c r="R123" s="38"/>
      <c r="S123" s="38"/>
      <c r="T123" s="60"/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25"/>
      <c r="AS123" s="25"/>
      <c r="AT123" s="83" t="s">
        <v>1184</v>
      </c>
      <c r="AU123" s="83" t="s">
        <v>70</v>
      </c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6"/>
    </row>
    <row r="124" spans="1:66" ht="25.95" customHeight="1">
      <c r="A124" s="78"/>
      <c r="B124" s="49"/>
      <c r="C124" s="22"/>
      <c r="D124" s="22"/>
      <c r="E124" s="22"/>
      <c r="F124" s="22"/>
      <c r="G124" s="22"/>
      <c r="H124" s="22"/>
      <c r="I124" s="22"/>
      <c r="J124" s="22"/>
      <c r="K124" s="50"/>
      <c r="L124" s="49"/>
      <c r="M124" s="89"/>
      <c r="N124" s="89"/>
      <c r="O124" s="89"/>
      <c r="P124" s="89"/>
      <c r="Q124" s="89"/>
      <c r="R124" s="89"/>
      <c r="S124" s="89"/>
      <c r="T124" s="89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80"/>
    </row>
  </sheetData>
  <mergeCells count="9">
    <mergeCell ref="E48:H48"/>
    <mergeCell ref="E50:H50"/>
    <mergeCell ref="E77:H77"/>
    <mergeCell ref="E79:H79"/>
    <mergeCell ref="L2:V2"/>
    <mergeCell ref="E7:H7"/>
    <mergeCell ref="E9:H9"/>
    <mergeCell ref="E18:H18"/>
    <mergeCell ref="E27:H27"/>
  </mergeCells>
  <hyperlinks>
    <hyperlink ref="F93" r:id="rId1" display="https://podminky.urs.cz/item/CS_URS_2023_01/967043111"/>
    <hyperlink ref="F96" r:id="rId2" display="https://podminky.urs.cz/item/CS_URS_2023_01/977151125"/>
    <hyperlink ref="F99" r:id="rId3" display="https://podminky.urs.cz/item/CS_URS_2023_01/977151127"/>
    <hyperlink ref="F103" r:id="rId4" display="https://podminky.urs.cz/item/CS_URS_2023_01/997221561"/>
    <hyperlink ref="F105" r:id="rId5" display="https://podminky.urs.cz/item/CS_URS_2023_01/997221569"/>
    <hyperlink ref="F108" r:id="rId6" display="https://podminky.urs.cz/item/CS_URS_2023_01/997221611"/>
    <hyperlink ref="F110" r:id="rId7" display="https://podminky.urs.cz/item/CS_URS_2023_01/997221862"/>
    <hyperlink ref="F113" r:id="rId8" display="https://podminky.urs.cz/item/CS_URS_2023_01/998272201"/>
    <hyperlink ref="F117" r:id="rId9" display="https://podminky.urs.cz/item/CS_URS_2023_01/012002000"/>
    <hyperlink ref="F120" r:id="rId10" display="https://podminky.urs.cz/item/CS_URS_2023_01/030001000"/>
    <hyperlink ref="F123" r:id="rId11" display="https://podminky.urs.cz/item/CS_URS_2023_01/040001000"/>
  </hyperlink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00"/>
  <sheetViews>
    <sheetView showGridLines="0" zoomScale="65" zoomScaleNormal="65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85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1535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ROUND(J79,2)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ROUND((SUM(BE79:BE99)),2)</f>
        <v>0</v>
      </c>
      <c r="G33" s="25"/>
      <c r="H33" s="25"/>
      <c r="I33" s="85">
        <v>0.21</v>
      </c>
      <c r="J33" s="84">
        <f>ROUND(((SUM(BE79:BE99))*I33),2)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ROUND((SUM(BF79:BF99)),2)</f>
        <v>0</v>
      </c>
      <c r="G34" s="25"/>
      <c r="H34" s="25"/>
      <c r="I34" s="85">
        <v>0.15</v>
      </c>
      <c r="J34" s="84">
        <f>ROUND(((SUM(BF79:BF99))*I34),2)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ROUND((SUM(BG79:BG99)),2)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ROUND((SUM(BH79:BH99)),2)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ROUND((SUM(BI79:BI99)),2)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003.1 - Mar Objekt Kotelna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J79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1.75" customHeight="1">
      <c r="A60" s="27"/>
      <c r="B60" s="21"/>
      <c r="C60" s="25"/>
      <c r="D60" s="25"/>
      <c r="E60" s="25"/>
      <c r="F60" s="25"/>
      <c r="G60" s="25"/>
      <c r="H60" s="25"/>
      <c r="I60" s="25"/>
      <c r="J60" s="25"/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7.95" customHeight="1">
      <c r="A61" s="27"/>
      <c r="B61" s="49"/>
      <c r="C61" s="22"/>
      <c r="D61" s="22"/>
      <c r="E61" s="22"/>
      <c r="F61" s="22"/>
      <c r="G61" s="22"/>
      <c r="H61" s="22"/>
      <c r="I61" s="22"/>
      <c r="J61" s="22"/>
      <c r="K61" s="50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2.75" customHeight="1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2.75" customHeight="1">
      <c r="A63" s="2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2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7.95" customHeight="1">
      <c r="A65" s="27"/>
      <c r="B65" s="28"/>
      <c r="C65" s="16"/>
      <c r="D65" s="16"/>
      <c r="E65" s="16"/>
      <c r="F65" s="16"/>
      <c r="G65" s="16"/>
      <c r="H65" s="16"/>
      <c r="I65" s="16"/>
      <c r="J65" s="16"/>
      <c r="K65" s="29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24.9" customHeight="1">
      <c r="A66" s="27"/>
      <c r="B66" s="21"/>
      <c r="C66" s="51" t="s">
        <v>115</v>
      </c>
      <c r="D66" s="25"/>
      <c r="E66" s="25"/>
      <c r="F66" s="25"/>
      <c r="G66" s="25"/>
      <c r="H66" s="25"/>
      <c r="I66" s="25"/>
      <c r="J66" s="25"/>
      <c r="K66" s="31"/>
      <c r="L66" s="2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7.95" customHeight="1">
      <c r="A67" s="27"/>
      <c r="B67" s="21"/>
      <c r="C67" s="25"/>
      <c r="D67" s="25"/>
      <c r="E67" s="25"/>
      <c r="F67" s="25"/>
      <c r="G67" s="25"/>
      <c r="H67" s="25"/>
      <c r="I67" s="25"/>
      <c r="J67" s="25"/>
      <c r="K67" s="31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12" customHeight="1">
      <c r="A68" s="27"/>
      <c r="B68" s="21"/>
      <c r="C68" s="42" t="s">
        <v>16</v>
      </c>
      <c r="D68" s="25"/>
      <c r="E68" s="25"/>
      <c r="F68" s="25"/>
      <c r="G68" s="25"/>
      <c r="H68" s="25"/>
      <c r="I68" s="25"/>
      <c r="J68" s="25"/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16.5" customHeight="1">
      <c r="A69" s="27"/>
      <c r="B69" s="21"/>
      <c r="C69" s="25"/>
      <c r="D69" s="25"/>
      <c r="E69" s="10" t="str">
        <f>E7</f>
        <v>ČOV Sokolov - výměna teplovodních rozvodů</v>
      </c>
      <c r="F69" s="10"/>
      <c r="G69" s="10"/>
      <c r="H69" s="10"/>
      <c r="I69" s="25"/>
      <c r="J69" s="25"/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2" customHeight="1">
      <c r="A70" s="27"/>
      <c r="B70" s="21"/>
      <c r="C70" s="42" t="s">
        <v>96</v>
      </c>
      <c r="D70" s="25"/>
      <c r="E70" s="25"/>
      <c r="F70" s="25"/>
      <c r="G70" s="25"/>
      <c r="H70" s="25"/>
      <c r="I70" s="25"/>
      <c r="J70" s="25"/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6.5" customHeight="1">
      <c r="A71" s="27"/>
      <c r="B71" s="21"/>
      <c r="C71" s="25"/>
      <c r="D71" s="25"/>
      <c r="E71" s="3" t="str">
        <f>E9</f>
        <v>003.1 - Mar Objekt Kotelna</v>
      </c>
      <c r="F71" s="3"/>
      <c r="G71" s="3"/>
      <c r="H71" s="3"/>
      <c r="I71" s="25"/>
      <c r="J71" s="25"/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7.95" customHeight="1">
      <c r="A72" s="27"/>
      <c r="B72" s="21"/>
      <c r="C72" s="25"/>
      <c r="D72" s="25"/>
      <c r="E72" s="25"/>
      <c r="F72" s="25"/>
      <c r="G72" s="25"/>
      <c r="H72" s="25"/>
      <c r="I72" s="25"/>
      <c r="J72" s="25"/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12" customHeight="1">
      <c r="A73" s="27"/>
      <c r="B73" s="21"/>
      <c r="C73" s="42" t="s">
        <v>22</v>
      </c>
      <c r="D73" s="25"/>
      <c r="E73" s="25"/>
      <c r="F73" s="42" t="str">
        <f>F12</f>
        <v>Sokolov</v>
      </c>
      <c r="G73" s="25"/>
      <c r="H73" s="25"/>
      <c r="I73" s="42" t="s">
        <v>24</v>
      </c>
      <c r="J73" s="42" t="str">
        <f>IF(J12="","",J12)</f>
        <v>24. 2. 2023</v>
      </c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7.95" customHeight="1">
      <c r="A74" s="27"/>
      <c r="B74" s="21"/>
      <c r="C74" s="25"/>
      <c r="D74" s="25"/>
      <c r="E74" s="25"/>
      <c r="F74" s="25"/>
      <c r="G74" s="25"/>
      <c r="H74" s="25"/>
      <c r="I74" s="25"/>
      <c r="J74" s="25"/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5.15" customHeight="1">
      <c r="A75" s="27"/>
      <c r="B75" s="21"/>
      <c r="C75" s="42" t="s">
        <v>26</v>
      </c>
      <c r="D75" s="25"/>
      <c r="E75" s="25"/>
      <c r="F75" s="42" t="str">
        <f>E15</f>
        <v>Město Sokolov, Rokycanova 1929, 35601 Sokolov</v>
      </c>
      <c r="G75" s="25"/>
      <c r="H75" s="25"/>
      <c r="I75" s="42" t="s">
        <v>32</v>
      </c>
      <c r="J75" s="37" t="str">
        <f>E21</f>
        <v xml:space="preserve"> </v>
      </c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15.15" customHeight="1">
      <c r="A76" s="27"/>
      <c r="B76" s="21"/>
      <c r="C76" s="42" t="s">
        <v>30</v>
      </c>
      <c r="D76" s="25"/>
      <c r="E76" s="25"/>
      <c r="F76" s="42" t="str">
        <f>IF(E18="","",E18)</f>
        <v>Vyplň údaj</v>
      </c>
      <c r="G76" s="25"/>
      <c r="H76" s="25"/>
      <c r="I76" s="42" t="s">
        <v>35</v>
      </c>
      <c r="J76" s="37" t="str">
        <f>E24</f>
        <v>Václav Bešta</v>
      </c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0.35" customHeight="1">
      <c r="A77" s="27"/>
      <c r="B77" s="21"/>
      <c r="C77" s="38"/>
      <c r="D77" s="38"/>
      <c r="E77" s="38"/>
      <c r="F77" s="38"/>
      <c r="G77" s="38"/>
      <c r="H77" s="38"/>
      <c r="I77" s="38"/>
      <c r="J77" s="38"/>
      <c r="K77" s="59"/>
      <c r="L77" s="21"/>
      <c r="M77" s="38"/>
      <c r="N77" s="38"/>
      <c r="O77" s="38"/>
      <c r="P77" s="38"/>
      <c r="Q77" s="38"/>
      <c r="R77" s="38"/>
      <c r="S77" s="38"/>
      <c r="T77" s="3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29.25" customHeight="1">
      <c r="A78" s="27"/>
      <c r="B78" s="56"/>
      <c r="C78" s="62" t="s">
        <v>116</v>
      </c>
      <c r="D78" s="63" t="s">
        <v>57</v>
      </c>
      <c r="E78" s="63" t="s">
        <v>53</v>
      </c>
      <c r="F78" s="63" t="s">
        <v>54</v>
      </c>
      <c r="G78" s="63" t="s">
        <v>117</v>
      </c>
      <c r="H78" s="63" t="s">
        <v>118</v>
      </c>
      <c r="I78" s="63" t="s">
        <v>119</v>
      </c>
      <c r="J78" s="63" t="s">
        <v>101</v>
      </c>
      <c r="K78" s="100" t="s">
        <v>120</v>
      </c>
      <c r="L78" s="56"/>
      <c r="M78" s="101"/>
      <c r="N78" s="102" t="s">
        <v>43</v>
      </c>
      <c r="O78" s="102" t="s">
        <v>121</v>
      </c>
      <c r="P78" s="102" t="s">
        <v>122</v>
      </c>
      <c r="Q78" s="102" t="s">
        <v>123</v>
      </c>
      <c r="R78" s="102" t="s">
        <v>124</v>
      </c>
      <c r="S78" s="102" t="s">
        <v>125</v>
      </c>
      <c r="T78" s="103" t="s">
        <v>126</v>
      </c>
      <c r="U78" s="57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22.8" customHeight="1">
      <c r="A79" s="27"/>
      <c r="B79" s="21"/>
      <c r="C79" s="176" t="s">
        <v>127</v>
      </c>
      <c r="D79" s="97"/>
      <c r="E79" s="97"/>
      <c r="F79" s="97"/>
      <c r="G79" s="97"/>
      <c r="H79" s="97"/>
      <c r="I79" s="97"/>
      <c r="J79" s="177">
        <f>BK79</f>
        <v>0</v>
      </c>
      <c r="K79" s="149"/>
      <c r="L79" s="56"/>
      <c r="M79" s="65"/>
      <c r="N79" s="39"/>
      <c r="O79" s="39"/>
      <c r="P79" s="106">
        <f>SUM(P80:P99)</f>
        <v>0</v>
      </c>
      <c r="Q79" s="39"/>
      <c r="R79" s="106">
        <f>SUM(R80:R99)</f>
        <v>0</v>
      </c>
      <c r="S79" s="39"/>
      <c r="T79" s="107">
        <f>SUM(T80:T99)</f>
        <v>0</v>
      </c>
      <c r="U79" s="57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83" t="s">
        <v>59</v>
      </c>
      <c r="AU79" s="83" t="s">
        <v>102</v>
      </c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08">
        <f>SUM(BK80:BK99)</f>
        <v>0</v>
      </c>
      <c r="BL79" s="25"/>
      <c r="BM79" s="25"/>
      <c r="BN79" s="26"/>
    </row>
    <row r="80" spans="1:66" ht="26.55" customHeight="1">
      <c r="A80" s="27"/>
      <c r="B80" s="56"/>
      <c r="C80" s="136" t="s">
        <v>68</v>
      </c>
      <c r="D80" s="136" t="s">
        <v>178</v>
      </c>
      <c r="E80" s="137" t="s">
        <v>1536</v>
      </c>
      <c r="F80" s="137" t="s">
        <v>1537</v>
      </c>
      <c r="G80" s="138" t="s">
        <v>199</v>
      </c>
      <c r="H80" s="139">
        <v>1</v>
      </c>
      <c r="I80" s="140"/>
      <c r="J80" s="141">
        <f>ROUND(I80*H80,2)</f>
        <v>0</v>
      </c>
      <c r="K80" s="146"/>
      <c r="L80" s="143"/>
      <c r="M80" s="144"/>
      <c r="N80" s="145" t="s">
        <v>44</v>
      </c>
      <c r="O80" s="25"/>
      <c r="P80" s="125">
        <f>O80*H80</f>
        <v>0</v>
      </c>
      <c r="Q80" s="125">
        <v>0</v>
      </c>
      <c r="R80" s="125">
        <f>Q80*H80</f>
        <v>0</v>
      </c>
      <c r="S80" s="125">
        <v>0</v>
      </c>
      <c r="T80" s="126">
        <f>S80*H80</f>
        <v>0</v>
      </c>
      <c r="U80" s="57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127" t="s">
        <v>131</v>
      </c>
      <c r="AS80" s="25"/>
      <c r="AT80" s="127" t="s">
        <v>178</v>
      </c>
      <c r="AU80" s="127" t="s">
        <v>60</v>
      </c>
      <c r="AV80" s="25"/>
      <c r="AW80" s="25"/>
      <c r="AX80" s="25"/>
      <c r="AY80" s="83" t="s">
        <v>130</v>
      </c>
      <c r="AZ80" s="25"/>
      <c r="BA80" s="25"/>
      <c r="BB80" s="25"/>
      <c r="BC80" s="25"/>
      <c r="BD80" s="25"/>
      <c r="BE80" s="128">
        <f>IF(N80="základní",J80,0)</f>
        <v>0</v>
      </c>
      <c r="BF80" s="128">
        <f>IF(N80="snížená",J80,0)</f>
        <v>0</v>
      </c>
      <c r="BG80" s="128">
        <f>IF(N80="zákl. přenesená",J80,0)</f>
        <v>0</v>
      </c>
      <c r="BH80" s="128">
        <f>IF(N80="sníž. přenesená",J80,0)</f>
        <v>0</v>
      </c>
      <c r="BI80" s="128">
        <f>IF(N80="nulová",J80,0)</f>
        <v>0</v>
      </c>
      <c r="BJ80" s="83" t="s">
        <v>68</v>
      </c>
      <c r="BK80" s="128">
        <f>ROUND(I80*H80,2)</f>
        <v>0</v>
      </c>
      <c r="BL80" s="83" t="s">
        <v>154</v>
      </c>
      <c r="BM80" s="127" t="s">
        <v>70</v>
      </c>
      <c r="BN80" s="26"/>
    </row>
    <row r="81" spans="1:66" ht="26.55" customHeight="1">
      <c r="A81" s="27"/>
      <c r="B81" s="21"/>
      <c r="C81" s="97"/>
      <c r="D81" s="147" t="s">
        <v>140</v>
      </c>
      <c r="E81" s="97"/>
      <c r="F81" s="148" t="s">
        <v>1538</v>
      </c>
      <c r="G81" s="97"/>
      <c r="H81" s="97"/>
      <c r="I81" s="97"/>
      <c r="J81" s="97"/>
      <c r="K81" s="149"/>
      <c r="L81" s="56"/>
      <c r="M81" s="57"/>
      <c r="N81" s="25"/>
      <c r="O81" s="25"/>
      <c r="P81" s="25"/>
      <c r="Q81" s="25"/>
      <c r="R81" s="25"/>
      <c r="S81" s="25"/>
      <c r="T81" s="58"/>
      <c r="U81" s="57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83" t="s">
        <v>140</v>
      </c>
      <c r="AU81" s="83" t="s">
        <v>60</v>
      </c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26.55" customHeight="1">
      <c r="A82" s="27"/>
      <c r="B82" s="56"/>
      <c r="C82" s="136" t="s">
        <v>70</v>
      </c>
      <c r="D82" s="136" t="s">
        <v>178</v>
      </c>
      <c r="E82" s="137" t="s">
        <v>1539</v>
      </c>
      <c r="F82" s="137" t="s">
        <v>1540</v>
      </c>
      <c r="G82" s="138" t="s">
        <v>181</v>
      </c>
      <c r="H82" s="139">
        <v>25</v>
      </c>
      <c r="I82" s="140"/>
      <c r="J82" s="141">
        <f>ROUND(I82*H82,2)</f>
        <v>0</v>
      </c>
      <c r="K82" s="146"/>
      <c r="L82" s="143"/>
      <c r="M82" s="144"/>
      <c r="N82" s="145" t="s">
        <v>44</v>
      </c>
      <c r="O82" s="25"/>
      <c r="P82" s="125">
        <f>O82*H82</f>
        <v>0</v>
      </c>
      <c r="Q82" s="125">
        <v>0</v>
      </c>
      <c r="R82" s="125">
        <f>Q82*H82</f>
        <v>0</v>
      </c>
      <c r="S82" s="125">
        <v>0</v>
      </c>
      <c r="T82" s="126">
        <f>S82*H82</f>
        <v>0</v>
      </c>
      <c r="U82" s="57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127" t="s">
        <v>131</v>
      </c>
      <c r="AS82" s="25"/>
      <c r="AT82" s="127" t="s">
        <v>178</v>
      </c>
      <c r="AU82" s="127" t="s">
        <v>60</v>
      </c>
      <c r="AV82" s="25"/>
      <c r="AW82" s="25"/>
      <c r="AX82" s="25"/>
      <c r="AY82" s="83" t="s">
        <v>130</v>
      </c>
      <c r="AZ82" s="25"/>
      <c r="BA82" s="25"/>
      <c r="BB82" s="25"/>
      <c r="BC82" s="25"/>
      <c r="BD82" s="25"/>
      <c r="BE82" s="128">
        <f>IF(N82="základní",J82,0)</f>
        <v>0</v>
      </c>
      <c r="BF82" s="128">
        <f>IF(N82="snížená",J82,0)</f>
        <v>0</v>
      </c>
      <c r="BG82" s="128">
        <f>IF(N82="zákl. přenesená",J82,0)</f>
        <v>0</v>
      </c>
      <c r="BH82" s="128">
        <f>IF(N82="sníž. přenesená",J82,0)</f>
        <v>0</v>
      </c>
      <c r="BI82" s="128">
        <f>IF(N82="nulová",J82,0)</f>
        <v>0</v>
      </c>
      <c r="BJ82" s="83" t="s">
        <v>68</v>
      </c>
      <c r="BK82" s="128">
        <f>ROUND(I82*H82,2)</f>
        <v>0</v>
      </c>
      <c r="BL82" s="83" t="s">
        <v>154</v>
      </c>
      <c r="BM82" s="127" t="s">
        <v>154</v>
      </c>
      <c r="BN82" s="26"/>
    </row>
    <row r="83" spans="1:66" ht="26.55" customHeight="1">
      <c r="A83" s="27"/>
      <c r="B83" s="21"/>
      <c r="C83" s="97"/>
      <c r="D83" s="147" t="s">
        <v>140</v>
      </c>
      <c r="E83" s="97"/>
      <c r="F83" s="148" t="s">
        <v>1541</v>
      </c>
      <c r="G83" s="97"/>
      <c r="H83" s="97"/>
      <c r="I83" s="97"/>
      <c r="J83" s="97"/>
      <c r="K83" s="149"/>
      <c r="L83" s="56"/>
      <c r="M83" s="57"/>
      <c r="N83" s="25"/>
      <c r="O83" s="25"/>
      <c r="P83" s="25"/>
      <c r="Q83" s="25"/>
      <c r="R83" s="25"/>
      <c r="S83" s="25"/>
      <c r="T83" s="58"/>
      <c r="U83" s="57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83" t="s">
        <v>140</v>
      </c>
      <c r="AU83" s="83" t="s">
        <v>60</v>
      </c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6"/>
    </row>
    <row r="84" spans="1:66" ht="26.55" customHeight="1">
      <c r="A84" s="27"/>
      <c r="B84" s="56"/>
      <c r="C84" s="136" t="s">
        <v>149</v>
      </c>
      <c r="D84" s="136" t="s">
        <v>178</v>
      </c>
      <c r="E84" s="137" t="s">
        <v>1542</v>
      </c>
      <c r="F84" s="137" t="s">
        <v>1543</v>
      </c>
      <c r="G84" s="138" t="s">
        <v>199</v>
      </c>
      <c r="H84" s="139">
        <v>3</v>
      </c>
      <c r="I84" s="140"/>
      <c r="J84" s="141">
        <f>ROUND(I84*H84,2)</f>
        <v>0</v>
      </c>
      <c r="K84" s="146"/>
      <c r="L84" s="143"/>
      <c r="M84" s="144"/>
      <c r="N84" s="145" t="s">
        <v>44</v>
      </c>
      <c r="O84" s="25"/>
      <c r="P84" s="125">
        <f>O84*H84</f>
        <v>0</v>
      </c>
      <c r="Q84" s="125">
        <v>0</v>
      </c>
      <c r="R84" s="125">
        <f>Q84*H84</f>
        <v>0</v>
      </c>
      <c r="S84" s="125">
        <v>0</v>
      </c>
      <c r="T84" s="126">
        <f>S84*H84</f>
        <v>0</v>
      </c>
      <c r="U84" s="57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127" t="s">
        <v>131</v>
      </c>
      <c r="AS84" s="25"/>
      <c r="AT84" s="127" t="s">
        <v>178</v>
      </c>
      <c r="AU84" s="127" t="s">
        <v>60</v>
      </c>
      <c r="AV84" s="25"/>
      <c r="AW84" s="25"/>
      <c r="AX84" s="25"/>
      <c r="AY84" s="83" t="s">
        <v>130</v>
      </c>
      <c r="AZ84" s="25"/>
      <c r="BA84" s="25"/>
      <c r="BB84" s="25"/>
      <c r="BC84" s="25"/>
      <c r="BD84" s="25"/>
      <c r="BE84" s="128">
        <f>IF(N84="základní",J84,0)</f>
        <v>0</v>
      </c>
      <c r="BF84" s="128">
        <f>IF(N84="snížená",J84,0)</f>
        <v>0</v>
      </c>
      <c r="BG84" s="128">
        <f>IF(N84="zákl. přenesená",J84,0)</f>
        <v>0</v>
      </c>
      <c r="BH84" s="128">
        <f>IF(N84="sníž. přenesená",J84,0)</f>
        <v>0</v>
      </c>
      <c r="BI84" s="128">
        <f>IF(N84="nulová",J84,0)</f>
        <v>0</v>
      </c>
      <c r="BJ84" s="83" t="s">
        <v>68</v>
      </c>
      <c r="BK84" s="128">
        <f>ROUND(I84*H84,2)</f>
        <v>0</v>
      </c>
      <c r="BL84" s="83" t="s">
        <v>154</v>
      </c>
      <c r="BM84" s="127" t="s">
        <v>163</v>
      </c>
      <c r="BN84" s="26"/>
    </row>
    <row r="85" spans="1:66" ht="26.55" customHeight="1">
      <c r="A85" s="27"/>
      <c r="B85" s="21"/>
      <c r="C85" s="97"/>
      <c r="D85" s="147" t="s">
        <v>140</v>
      </c>
      <c r="E85" s="97"/>
      <c r="F85" s="148" t="s">
        <v>1544</v>
      </c>
      <c r="G85" s="97"/>
      <c r="H85" s="97"/>
      <c r="I85" s="97"/>
      <c r="J85" s="97"/>
      <c r="K85" s="149"/>
      <c r="L85" s="56"/>
      <c r="M85" s="57"/>
      <c r="N85" s="25"/>
      <c r="O85" s="25"/>
      <c r="P85" s="25"/>
      <c r="Q85" s="25"/>
      <c r="R85" s="25"/>
      <c r="S85" s="25"/>
      <c r="T85" s="58"/>
      <c r="U85" s="57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25"/>
      <c r="AS85" s="25"/>
      <c r="AT85" s="83" t="s">
        <v>140</v>
      </c>
      <c r="AU85" s="83" t="s">
        <v>60</v>
      </c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6"/>
    </row>
    <row r="86" spans="1:66" ht="26.55" customHeight="1">
      <c r="A86" s="27"/>
      <c r="B86" s="56"/>
      <c r="C86" s="136" t="s">
        <v>154</v>
      </c>
      <c r="D86" s="136" t="s">
        <v>178</v>
      </c>
      <c r="E86" s="137" t="s">
        <v>1545</v>
      </c>
      <c r="F86" s="137" t="s">
        <v>1546</v>
      </c>
      <c r="G86" s="138" t="s">
        <v>199</v>
      </c>
      <c r="H86" s="139">
        <v>1</v>
      </c>
      <c r="I86" s="140"/>
      <c r="J86" s="141">
        <f>ROUND(I86*H86,2)</f>
        <v>0</v>
      </c>
      <c r="K86" s="146"/>
      <c r="L86" s="143"/>
      <c r="M86" s="144"/>
      <c r="N86" s="145" t="s">
        <v>44</v>
      </c>
      <c r="O86" s="25"/>
      <c r="P86" s="125">
        <f>O86*H86</f>
        <v>0</v>
      </c>
      <c r="Q86" s="125">
        <v>0</v>
      </c>
      <c r="R86" s="125">
        <f>Q86*H86</f>
        <v>0</v>
      </c>
      <c r="S86" s="125">
        <v>0</v>
      </c>
      <c r="T86" s="126">
        <f>S86*H86</f>
        <v>0</v>
      </c>
      <c r="U86" s="5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127" t="s">
        <v>131</v>
      </c>
      <c r="AS86" s="25"/>
      <c r="AT86" s="127" t="s">
        <v>178</v>
      </c>
      <c r="AU86" s="127" t="s">
        <v>60</v>
      </c>
      <c r="AV86" s="25"/>
      <c r="AW86" s="25"/>
      <c r="AX86" s="25"/>
      <c r="AY86" s="83" t="s">
        <v>130</v>
      </c>
      <c r="AZ86" s="25"/>
      <c r="BA86" s="25"/>
      <c r="BB86" s="25"/>
      <c r="BC86" s="25"/>
      <c r="BD86" s="25"/>
      <c r="BE86" s="128">
        <f>IF(N86="základní",J86,0)</f>
        <v>0</v>
      </c>
      <c r="BF86" s="128">
        <f>IF(N86="snížená",J86,0)</f>
        <v>0</v>
      </c>
      <c r="BG86" s="128">
        <f>IF(N86="zákl. přenesená",J86,0)</f>
        <v>0</v>
      </c>
      <c r="BH86" s="128">
        <f>IF(N86="sníž. přenesená",J86,0)</f>
        <v>0</v>
      </c>
      <c r="BI86" s="128">
        <f>IF(N86="nulová",J86,0)</f>
        <v>0</v>
      </c>
      <c r="BJ86" s="83" t="s">
        <v>68</v>
      </c>
      <c r="BK86" s="128">
        <f>ROUND(I86*H86,2)</f>
        <v>0</v>
      </c>
      <c r="BL86" s="83" t="s">
        <v>154</v>
      </c>
      <c r="BM86" s="127" t="s">
        <v>131</v>
      </c>
      <c r="BN86" s="26"/>
    </row>
    <row r="87" spans="1:66" ht="26.55" customHeight="1">
      <c r="A87" s="27"/>
      <c r="B87" s="21"/>
      <c r="C87" s="97"/>
      <c r="D87" s="147" t="s">
        <v>140</v>
      </c>
      <c r="E87" s="97"/>
      <c r="F87" s="148" t="s">
        <v>1547</v>
      </c>
      <c r="G87" s="97"/>
      <c r="H87" s="97"/>
      <c r="I87" s="97"/>
      <c r="J87" s="97"/>
      <c r="K87" s="149"/>
      <c r="L87" s="56"/>
      <c r="M87" s="57"/>
      <c r="N87" s="25"/>
      <c r="O87" s="25"/>
      <c r="P87" s="25"/>
      <c r="Q87" s="25"/>
      <c r="R87" s="25"/>
      <c r="S87" s="25"/>
      <c r="T87" s="58"/>
      <c r="U87" s="5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83" t="s">
        <v>140</v>
      </c>
      <c r="AU87" s="83" t="s">
        <v>60</v>
      </c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26.55" customHeight="1">
      <c r="A88" s="27"/>
      <c r="B88" s="56"/>
      <c r="C88" s="136" t="s">
        <v>158</v>
      </c>
      <c r="D88" s="136" t="s">
        <v>178</v>
      </c>
      <c r="E88" s="137" t="s">
        <v>1548</v>
      </c>
      <c r="F88" s="137" t="s">
        <v>1549</v>
      </c>
      <c r="G88" s="138" t="s">
        <v>199</v>
      </c>
      <c r="H88" s="139">
        <v>1</v>
      </c>
      <c r="I88" s="140"/>
      <c r="J88" s="141">
        <f>ROUND(I88*H88,2)</f>
        <v>0</v>
      </c>
      <c r="K88" s="146"/>
      <c r="L88" s="143"/>
      <c r="M88" s="144"/>
      <c r="N88" s="145" t="s">
        <v>44</v>
      </c>
      <c r="O88" s="25"/>
      <c r="P88" s="125">
        <f>O88*H88</f>
        <v>0</v>
      </c>
      <c r="Q88" s="125">
        <v>0</v>
      </c>
      <c r="R88" s="125">
        <f>Q88*H88</f>
        <v>0</v>
      </c>
      <c r="S88" s="125">
        <v>0</v>
      </c>
      <c r="T88" s="126">
        <f>S88*H88</f>
        <v>0</v>
      </c>
      <c r="U88" s="5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127" t="s">
        <v>131</v>
      </c>
      <c r="AS88" s="25"/>
      <c r="AT88" s="127" t="s">
        <v>178</v>
      </c>
      <c r="AU88" s="127" t="s">
        <v>60</v>
      </c>
      <c r="AV88" s="25"/>
      <c r="AW88" s="25"/>
      <c r="AX88" s="25"/>
      <c r="AY88" s="83" t="s">
        <v>130</v>
      </c>
      <c r="AZ88" s="25"/>
      <c r="BA88" s="25"/>
      <c r="BB88" s="25"/>
      <c r="BC88" s="25"/>
      <c r="BD88" s="25"/>
      <c r="BE88" s="128">
        <f>IF(N88="základní",J88,0)</f>
        <v>0</v>
      </c>
      <c r="BF88" s="128">
        <f>IF(N88="snížená",J88,0)</f>
        <v>0</v>
      </c>
      <c r="BG88" s="128">
        <f>IF(N88="zákl. přenesená",J88,0)</f>
        <v>0</v>
      </c>
      <c r="BH88" s="128">
        <f>IF(N88="sníž. přenesená",J88,0)</f>
        <v>0</v>
      </c>
      <c r="BI88" s="128">
        <f>IF(N88="nulová",J88,0)</f>
        <v>0</v>
      </c>
      <c r="BJ88" s="83" t="s">
        <v>68</v>
      </c>
      <c r="BK88" s="128">
        <f>ROUND(I88*H88,2)</f>
        <v>0</v>
      </c>
      <c r="BL88" s="83" t="s">
        <v>154</v>
      </c>
      <c r="BM88" s="127" t="s">
        <v>184</v>
      </c>
      <c r="BN88" s="26"/>
    </row>
    <row r="89" spans="1:66" ht="26.55" customHeight="1">
      <c r="A89" s="27"/>
      <c r="B89" s="21"/>
      <c r="C89" s="97"/>
      <c r="D89" s="147" t="s">
        <v>140</v>
      </c>
      <c r="E89" s="97"/>
      <c r="F89" s="148" t="s">
        <v>1550</v>
      </c>
      <c r="G89" s="97"/>
      <c r="H89" s="97"/>
      <c r="I89" s="97"/>
      <c r="J89" s="97"/>
      <c r="K89" s="149"/>
      <c r="L89" s="56"/>
      <c r="M89" s="57"/>
      <c r="N89" s="25"/>
      <c r="O89" s="25"/>
      <c r="P89" s="25"/>
      <c r="Q89" s="25"/>
      <c r="R89" s="25"/>
      <c r="S89" s="25"/>
      <c r="T89" s="58"/>
      <c r="U89" s="5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83" t="s">
        <v>140</v>
      </c>
      <c r="AU89" s="83" t="s">
        <v>60</v>
      </c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26.55" customHeight="1">
      <c r="A90" s="27"/>
      <c r="B90" s="56"/>
      <c r="C90" s="136" t="s">
        <v>163</v>
      </c>
      <c r="D90" s="136" t="s">
        <v>178</v>
      </c>
      <c r="E90" s="137" t="s">
        <v>1548</v>
      </c>
      <c r="F90" s="137" t="s">
        <v>1549</v>
      </c>
      <c r="G90" s="138" t="s">
        <v>199</v>
      </c>
      <c r="H90" s="139">
        <v>1</v>
      </c>
      <c r="I90" s="140"/>
      <c r="J90" s="141">
        <f>ROUND(I90*H90,2)</f>
        <v>0</v>
      </c>
      <c r="K90" s="146"/>
      <c r="L90" s="143"/>
      <c r="M90" s="144"/>
      <c r="N90" s="145" t="s">
        <v>44</v>
      </c>
      <c r="O90" s="25"/>
      <c r="P90" s="125">
        <f>O90*H90</f>
        <v>0</v>
      </c>
      <c r="Q90" s="125">
        <v>0</v>
      </c>
      <c r="R90" s="125">
        <f>Q90*H90</f>
        <v>0</v>
      </c>
      <c r="S90" s="125">
        <v>0</v>
      </c>
      <c r="T90" s="126">
        <f>S90*H90</f>
        <v>0</v>
      </c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127" t="s">
        <v>131</v>
      </c>
      <c r="AS90" s="25"/>
      <c r="AT90" s="127" t="s">
        <v>178</v>
      </c>
      <c r="AU90" s="127" t="s">
        <v>60</v>
      </c>
      <c r="AV90" s="25"/>
      <c r="AW90" s="25"/>
      <c r="AX90" s="25"/>
      <c r="AY90" s="83" t="s">
        <v>130</v>
      </c>
      <c r="AZ90" s="25"/>
      <c r="BA90" s="25"/>
      <c r="BB90" s="25"/>
      <c r="BC90" s="25"/>
      <c r="BD90" s="25"/>
      <c r="BE90" s="128">
        <f>IF(N90="základní",J90,0)</f>
        <v>0</v>
      </c>
      <c r="BF90" s="128">
        <f>IF(N90="snížená",J90,0)</f>
        <v>0</v>
      </c>
      <c r="BG90" s="128">
        <f>IF(N90="zákl. přenesená",J90,0)</f>
        <v>0</v>
      </c>
      <c r="BH90" s="128">
        <f>IF(N90="sníž. přenesená",J90,0)</f>
        <v>0</v>
      </c>
      <c r="BI90" s="128">
        <f>IF(N90="nulová",J90,0)</f>
        <v>0</v>
      </c>
      <c r="BJ90" s="83" t="s">
        <v>68</v>
      </c>
      <c r="BK90" s="128">
        <f>ROUND(I90*H90,2)</f>
        <v>0</v>
      </c>
      <c r="BL90" s="83" t="s">
        <v>154</v>
      </c>
      <c r="BM90" s="127" t="s">
        <v>192</v>
      </c>
      <c r="BN90" s="26"/>
    </row>
    <row r="91" spans="1:66" ht="26.55" customHeight="1">
      <c r="A91" s="27"/>
      <c r="B91" s="21"/>
      <c r="C91" s="97"/>
      <c r="D91" s="147" t="s">
        <v>140</v>
      </c>
      <c r="E91" s="97"/>
      <c r="F91" s="148" t="s">
        <v>1550</v>
      </c>
      <c r="G91" s="97"/>
      <c r="H91" s="97"/>
      <c r="I91" s="97"/>
      <c r="J91" s="97"/>
      <c r="K91" s="149"/>
      <c r="L91" s="56"/>
      <c r="M91" s="57"/>
      <c r="N91" s="25"/>
      <c r="O91" s="25"/>
      <c r="P91" s="25"/>
      <c r="Q91" s="25"/>
      <c r="R91" s="25"/>
      <c r="S91" s="25"/>
      <c r="T91" s="58"/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83" t="s">
        <v>140</v>
      </c>
      <c r="AU91" s="83" t="s">
        <v>60</v>
      </c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26.55" customHeight="1">
      <c r="A92" s="27"/>
      <c r="B92" s="56"/>
      <c r="C92" s="136" t="s">
        <v>168</v>
      </c>
      <c r="D92" s="136" t="s">
        <v>178</v>
      </c>
      <c r="E92" s="137" t="s">
        <v>1551</v>
      </c>
      <c r="F92" s="137" t="s">
        <v>1552</v>
      </c>
      <c r="G92" s="138" t="s">
        <v>199</v>
      </c>
      <c r="H92" s="139">
        <v>1</v>
      </c>
      <c r="I92" s="140"/>
      <c r="J92" s="141">
        <f>ROUND(I92*H92,2)</f>
        <v>0</v>
      </c>
      <c r="K92" s="146"/>
      <c r="L92" s="143"/>
      <c r="M92" s="144"/>
      <c r="N92" s="145" t="s">
        <v>44</v>
      </c>
      <c r="O92" s="25"/>
      <c r="P92" s="125">
        <f>O92*H92</f>
        <v>0</v>
      </c>
      <c r="Q92" s="125">
        <v>0</v>
      </c>
      <c r="R92" s="125">
        <f>Q92*H92</f>
        <v>0</v>
      </c>
      <c r="S92" s="125">
        <v>0</v>
      </c>
      <c r="T92" s="126">
        <f>S92*H92</f>
        <v>0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127" t="s">
        <v>131</v>
      </c>
      <c r="AS92" s="25"/>
      <c r="AT92" s="127" t="s">
        <v>178</v>
      </c>
      <c r="AU92" s="127" t="s">
        <v>60</v>
      </c>
      <c r="AV92" s="25"/>
      <c r="AW92" s="25"/>
      <c r="AX92" s="25"/>
      <c r="AY92" s="83" t="s">
        <v>130</v>
      </c>
      <c r="AZ92" s="25"/>
      <c r="BA92" s="25"/>
      <c r="BB92" s="25"/>
      <c r="BC92" s="25"/>
      <c r="BD92" s="25"/>
      <c r="BE92" s="128">
        <f>IF(N92="základní",J92,0)</f>
        <v>0</v>
      </c>
      <c r="BF92" s="128">
        <f>IF(N92="snížená",J92,0)</f>
        <v>0</v>
      </c>
      <c r="BG92" s="128">
        <f>IF(N92="zákl. přenesená",J92,0)</f>
        <v>0</v>
      </c>
      <c r="BH92" s="128">
        <f>IF(N92="sníž. přenesená",J92,0)</f>
        <v>0</v>
      </c>
      <c r="BI92" s="128">
        <f>IF(N92="nulová",J92,0)</f>
        <v>0</v>
      </c>
      <c r="BJ92" s="83" t="s">
        <v>68</v>
      </c>
      <c r="BK92" s="128">
        <f>ROUND(I92*H92,2)</f>
        <v>0</v>
      </c>
      <c r="BL92" s="83" t="s">
        <v>154</v>
      </c>
      <c r="BM92" s="127" t="s">
        <v>202</v>
      </c>
      <c r="BN92" s="26"/>
    </row>
    <row r="93" spans="1:66" ht="26.55" customHeight="1">
      <c r="A93" s="27"/>
      <c r="B93" s="21"/>
      <c r="C93" s="97"/>
      <c r="D93" s="147" t="s">
        <v>140</v>
      </c>
      <c r="E93" s="97"/>
      <c r="F93" s="148" t="s">
        <v>1553</v>
      </c>
      <c r="G93" s="97"/>
      <c r="H93" s="97"/>
      <c r="I93" s="97"/>
      <c r="J93" s="97"/>
      <c r="K93" s="149"/>
      <c r="L93" s="56"/>
      <c r="M93" s="57"/>
      <c r="N93" s="25"/>
      <c r="O93" s="25"/>
      <c r="P93" s="25"/>
      <c r="Q93" s="25"/>
      <c r="R93" s="25"/>
      <c r="S93" s="25"/>
      <c r="T93" s="58"/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83" t="s">
        <v>140</v>
      </c>
      <c r="AU93" s="83" t="s">
        <v>60</v>
      </c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26.55" customHeight="1">
      <c r="A94" s="27"/>
      <c r="B94" s="56"/>
      <c r="C94" s="136" t="s">
        <v>131</v>
      </c>
      <c r="D94" s="136" t="s">
        <v>178</v>
      </c>
      <c r="E94" s="137" t="s">
        <v>1554</v>
      </c>
      <c r="F94" s="137" t="s">
        <v>1555</v>
      </c>
      <c r="G94" s="138" t="s">
        <v>199</v>
      </c>
      <c r="H94" s="139">
        <v>5</v>
      </c>
      <c r="I94" s="140"/>
      <c r="J94" s="141">
        <f>ROUND(I94*H94,2)</f>
        <v>0</v>
      </c>
      <c r="K94" s="146"/>
      <c r="L94" s="143"/>
      <c r="M94" s="144"/>
      <c r="N94" s="145" t="s">
        <v>44</v>
      </c>
      <c r="O94" s="25"/>
      <c r="P94" s="125">
        <f>O94*H94</f>
        <v>0</v>
      </c>
      <c r="Q94" s="125">
        <v>0</v>
      </c>
      <c r="R94" s="125">
        <f>Q94*H94</f>
        <v>0</v>
      </c>
      <c r="S94" s="125">
        <v>0</v>
      </c>
      <c r="T94" s="126">
        <f>S94*H94</f>
        <v>0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127" t="s">
        <v>131</v>
      </c>
      <c r="AS94" s="25"/>
      <c r="AT94" s="127" t="s">
        <v>178</v>
      </c>
      <c r="AU94" s="127" t="s">
        <v>60</v>
      </c>
      <c r="AV94" s="25"/>
      <c r="AW94" s="25"/>
      <c r="AX94" s="25"/>
      <c r="AY94" s="83" t="s">
        <v>130</v>
      </c>
      <c r="AZ94" s="25"/>
      <c r="BA94" s="25"/>
      <c r="BB94" s="25"/>
      <c r="BC94" s="25"/>
      <c r="BD94" s="25"/>
      <c r="BE94" s="128">
        <f>IF(N94="základní",J94,0)</f>
        <v>0</v>
      </c>
      <c r="BF94" s="128">
        <f>IF(N94="snížená",J94,0)</f>
        <v>0</v>
      </c>
      <c r="BG94" s="128">
        <f>IF(N94="zákl. přenesená",J94,0)</f>
        <v>0</v>
      </c>
      <c r="BH94" s="128">
        <f>IF(N94="sníž. přenesená",J94,0)</f>
        <v>0</v>
      </c>
      <c r="BI94" s="128">
        <f>IF(N94="nulová",J94,0)</f>
        <v>0</v>
      </c>
      <c r="BJ94" s="83" t="s">
        <v>68</v>
      </c>
      <c r="BK94" s="128">
        <f>ROUND(I94*H94,2)</f>
        <v>0</v>
      </c>
      <c r="BL94" s="83" t="s">
        <v>154</v>
      </c>
      <c r="BM94" s="127" t="s">
        <v>172</v>
      </c>
      <c r="BN94" s="26"/>
    </row>
    <row r="95" spans="1:66" ht="26.55" customHeight="1">
      <c r="A95" s="27"/>
      <c r="B95" s="21"/>
      <c r="C95" s="97"/>
      <c r="D95" s="147" t="s">
        <v>140</v>
      </c>
      <c r="E95" s="97"/>
      <c r="F95" s="148" t="s">
        <v>1556</v>
      </c>
      <c r="G95" s="97"/>
      <c r="H95" s="97"/>
      <c r="I95" s="97"/>
      <c r="J95" s="97"/>
      <c r="K95" s="149"/>
      <c r="L95" s="56"/>
      <c r="M95" s="57"/>
      <c r="N95" s="25"/>
      <c r="O95" s="25"/>
      <c r="P95" s="25"/>
      <c r="Q95" s="25"/>
      <c r="R95" s="25"/>
      <c r="S95" s="25"/>
      <c r="T95" s="58"/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83" t="s">
        <v>140</v>
      </c>
      <c r="AU95" s="83" t="s">
        <v>60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6"/>
    </row>
    <row r="96" spans="1:66" ht="26.55" customHeight="1">
      <c r="A96" s="27"/>
      <c r="B96" s="56"/>
      <c r="C96" s="136" t="s">
        <v>177</v>
      </c>
      <c r="D96" s="136" t="s">
        <v>178</v>
      </c>
      <c r="E96" s="137" t="s">
        <v>1557</v>
      </c>
      <c r="F96" s="137" t="s">
        <v>1558</v>
      </c>
      <c r="G96" s="138" t="s">
        <v>234</v>
      </c>
      <c r="H96" s="139">
        <v>1</v>
      </c>
      <c r="I96" s="140"/>
      <c r="J96" s="141">
        <f>ROUND(I96*H96,2)</f>
        <v>0</v>
      </c>
      <c r="K96" s="146"/>
      <c r="L96" s="143"/>
      <c r="M96" s="144"/>
      <c r="N96" s="145" t="s">
        <v>44</v>
      </c>
      <c r="O96" s="25"/>
      <c r="P96" s="125">
        <f>O96*H96</f>
        <v>0</v>
      </c>
      <c r="Q96" s="125">
        <v>0</v>
      </c>
      <c r="R96" s="125">
        <f>Q96*H96</f>
        <v>0</v>
      </c>
      <c r="S96" s="125">
        <v>0</v>
      </c>
      <c r="T96" s="126">
        <f>S96*H96</f>
        <v>0</v>
      </c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127" t="s">
        <v>131</v>
      </c>
      <c r="AS96" s="25"/>
      <c r="AT96" s="127" t="s">
        <v>178</v>
      </c>
      <c r="AU96" s="127" t="s">
        <v>60</v>
      </c>
      <c r="AV96" s="25"/>
      <c r="AW96" s="25"/>
      <c r="AX96" s="25"/>
      <c r="AY96" s="83" t="s">
        <v>130</v>
      </c>
      <c r="AZ96" s="25"/>
      <c r="BA96" s="25"/>
      <c r="BB96" s="25"/>
      <c r="BC96" s="25"/>
      <c r="BD96" s="25"/>
      <c r="BE96" s="128">
        <f>IF(N96="základní",J96,0)</f>
        <v>0</v>
      </c>
      <c r="BF96" s="128">
        <f>IF(N96="snížená",J96,0)</f>
        <v>0</v>
      </c>
      <c r="BG96" s="128">
        <f>IF(N96="zákl. přenesená",J96,0)</f>
        <v>0</v>
      </c>
      <c r="BH96" s="128">
        <f>IF(N96="sníž. přenesená",J96,0)</f>
        <v>0</v>
      </c>
      <c r="BI96" s="128">
        <f>IF(N96="nulová",J96,0)</f>
        <v>0</v>
      </c>
      <c r="BJ96" s="83" t="s">
        <v>68</v>
      </c>
      <c r="BK96" s="128">
        <f>ROUND(I96*H96,2)</f>
        <v>0</v>
      </c>
      <c r="BL96" s="83" t="s">
        <v>154</v>
      </c>
      <c r="BM96" s="127" t="s">
        <v>216</v>
      </c>
      <c r="BN96" s="26"/>
    </row>
    <row r="97" spans="1:66" ht="26.55" customHeight="1">
      <c r="A97" s="27"/>
      <c r="B97" s="56"/>
      <c r="C97" s="116" t="s">
        <v>184</v>
      </c>
      <c r="D97" s="116" t="s">
        <v>133</v>
      </c>
      <c r="E97" s="117" t="s">
        <v>1559</v>
      </c>
      <c r="F97" s="117" t="s">
        <v>1560</v>
      </c>
      <c r="G97" s="118" t="s">
        <v>359</v>
      </c>
      <c r="H97" s="119">
        <v>32</v>
      </c>
      <c r="I97" s="120"/>
      <c r="J97" s="121">
        <f>ROUND(I97*H97,2)</f>
        <v>0</v>
      </c>
      <c r="K97" s="135"/>
      <c r="L97" s="56"/>
      <c r="M97" s="123"/>
      <c r="N97" s="124" t="s">
        <v>44</v>
      </c>
      <c r="O97" s="25"/>
      <c r="P97" s="125">
        <f>O97*H97</f>
        <v>0</v>
      </c>
      <c r="Q97" s="125">
        <v>0</v>
      </c>
      <c r="R97" s="125">
        <f>Q97*H97</f>
        <v>0</v>
      </c>
      <c r="S97" s="125">
        <v>0</v>
      </c>
      <c r="T97" s="126">
        <f>S97*H97</f>
        <v>0</v>
      </c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127" t="s">
        <v>154</v>
      </c>
      <c r="AS97" s="25"/>
      <c r="AT97" s="127" t="s">
        <v>133</v>
      </c>
      <c r="AU97" s="127" t="s">
        <v>60</v>
      </c>
      <c r="AV97" s="25"/>
      <c r="AW97" s="25"/>
      <c r="AX97" s="25"/>
      <c r="AY97" s="83" t="s">
        <v>130</v>
      </c>
      <c r="AZ97" s="25"/>
      <c r="BA97" s="25"/>
      <c r="BB97" s="25"/>
      <c r="BC97" s="25"/>
      <c r="BD97" s="25"/>
      <c r="BE97" s="128">
        <f>IF(N97="základní",J97,0)</f>
        <v>0</v>
      </c>
      <c r="BF97" s="128">
        <f>IF(N97="snížená",J97,0)</f>
        <v>0</v>
      </c>
      <c r="BG97" s="128">
        <f>IF(N97="zákl. přenesená",J97,0)</f>
        <v>0</v>
      </c>
      <c r="BH97" s="128">
        <f>IF(N97="sníž. přenesená",J97,0)</f>
        <v>0</v>
      </c>
      <c r="BI97" s="128">
        <f>IF(N97="nulová",J97,0)</f>
        <v>0</v>
      </c>
      <c r="BJ97" s="83" t="s">
        <v>68</v>
      </c>
      <c r="BK97" s="128">
        <f>ROUND(I97*H97,2)</f>
        <v>0</v>
      </c>
      <c r="BL97" s="83" t="s">
        <v>154</v>
      </c>
      <c r="BM97" s="127" t="s">
        <v>224</v>
      </c>
      <c r="BN97" s="26"/>
    </row>
    <row r="98" spans="1:66" ht="26.55" customHeight="1">
      <c r="A98" s="27"/>
      <c r="B98" s="56"/>
      <c r="C98" s="116" t="s">
        <v>188</v>
      </c>
      <c r="D98" s="116" t="s">
        <v>133</v>
      </c>
      <c r="E98" s="117" t="s">
        <v>1561</v>
      </c>
      <c r="F98" s="117" t="s">
        <v>1562</v>
      </c>
      <c r="G98" s="118" t="s">
        <v>234</v>
      </c>
      <c r="H98" s="119">
        <v>1</v>
      </c>
      <c r="I98" s="120"/>
      <c r="J98" s="121">
        <f>ROUND(I98*H98,2)</f>
        <v>0</v>
      </c>
      <c r="K98" s="135"/>
      <c r="L98" s="56"/>
      <c r="M98" s="123"/>
      <c r="N98" s="124" t="s">
        <v>44</v>
      </c>
      <c r="O98" s="25"/>
      <c r="P98" s="125">
        <f>O98*H98</f>
        <v>0</v>
      </c>
      <c r="Q98" s="125">
        <v>0</v>
      </c>
      <c r="R98" s="125">
        <f>Q98*H98</f>
        <v>0</v>
      </c>
      <c r="S98" s="125">
        <v>0</v>
      </c>
      <c r="T98" s="126">
        <f>S98*H98</f>
        <v>0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154</v>
      </c>
      <c r="AS98" s="25"/>
      <c r="AT98" s="127" t="s">
        <v>133</v>
      </c>
      <c r="AU98" s="127" t="s">
        <v>60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154</v>
      </c>
      <c r="BM98" s="127" t="s">
        <v>231</v>
      </c>
      <c r="BN98" s="26"/>
    </row>
    <row r="99" spans="1:66" ht="26.55" customHeight="1">
      <c r="A99" s="27"/>
      <c r="B99" s="56"/>
      <c r="C99" s="116" t="s">
        <v>192</v>
      </c>
      <c r="D99" s="116" t="s">
        <v>133</v>
      </c>
      <c r="E99" s="117" t="s">
        <v>1563</v>
      </c>
      <c r="F99" s="117" t="s">
        <v>1564</v>
      </c>
      <c r="G99" s="118" t="s">
        <v>234</v>
      </c>
      <c r="H99" s="119">
        <v>1</v>
      </c>
      <c r="I99" s="120"/>
      <c r="J99" s="121">
        <f>ROUND(I99*H99,2)</f>
        <v>0</v>
      </c>
      <c r="K99" s="135"/>
      <c r="L99" s="56"/>
      <c r="M99" s="163"/>
      <c r="N99" s="164" t="s">
        <v>44</v>
      </c>
      <c r="O99" s="38"/>
      <c r="P99" s="165">
        <f>O99*H99</f>
        <v>0</v>
      </c>
      <c r="Q99" s="165">
        <v>0</v>
      </c>
      <c r="R99" s="165">
        <f>Q99*H99</f>
        <v>0</v>
      </c>
      <c r="S99" s="165">
        <v>0</v>
      </c>
      <c r="T99" s="166">
        <f>S99*H99</f>
        <v>0</v>
      </c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127" t="s">
        <v>154</v>
      </c>
      <c r="AS99" s="25"/>
      <c r="AT99" s="127" t="s">
        <v>133</v>
      </c>
      <c r="AU99" s="127" t="s">
        <v>60</v>
      </c>
      <c r="AV99" s="25"/>
      <c r="AW99" s="25"/>
      <c r="AX99" s="25"/>
      <c r="AY99" s="83" t="s">
        <v>130</v>
      </c>
      <c r="AZ99" s="25"/>
      <c r="BA99" s="25"/>
      <c r="BB99" s="25"/>
      <c r="BC99" s="25"/>
      <c r="BD99" s="25"/>
      <c r="BE99" s="128">
        <f>IF(N99="základní",J99,0)</f>
        <v>0</v>
      </c>
      <c r="BF99" s="128">
        <f>IF(N99="snížená",J99,0)</f>
        <v>0</v>
      </c>
      <c r="BG99" s="128">
        <f>IF(N99="zákl. přenesená",J99,0)</f>
        <v>0</v>
      </c>
      <c r="BH99" s="128">
        <f>IF(N99="sníž. přenesená",J99,0)</f>
        <v>0</v>
      </c>
      <c r="BI99" s="128">
        <f>IF(N99="nulová",J99,0)</f>
        <v>0</v>
      </c>
      <c r="BJ99" s="83" t="s">
        <v>68</v>
      </c>
      <c r="BK99" s="128">
        <f>ROUND(I99*H99,2)</f>
        <v>0</v>
      </c>
      <c r="BL99" s="83" t="s">
        <v>154</v>
      </c>
      <c r="BM99" s="127" t="s">
        <v>1565</v>
      </c>
      <c r="BN99" s="26"/>
    </row>
    <row r="100" spans="1:66" ht="26.55" customHeight="1">
      <c r="A100" s="78"/>
      <c r="B100" s="49"/>
      <c r="C100" s="89"/>
      <c r="D100" s="89"/>
      <c r="E100" s="89"/>
      <c r="F100" s="89"/>
      <c r="G100" s="89"/>
      <c r="H100" s="89"/>
      <c r="I100" s="89"/>
      <c r="J100" s="89"/>
      <c r="K100" s="90"/>
      <c r="L100" s="49"/>
      <c r="M100" s="89"/>
      <c r="N100" s="89"/>
      <c r="O100" s="89"/>
      <c r="P100" s="89"/>
      <c r="Q100" s="89"/>
      <c r="R100" s="89"/>
      <c r="S100" s="89"/>
      <c r="T100" s="89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80"/>
    </row>
  </sheetData>
  <mergeCells count="9">
    <mergeCell ref="E48:H48"/>
    <mergeCell ref="E50:H50"/>
    <mergeCell ref="E69:H69"/>
    <mergeCell ref="E71:H71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74"/>
  <sheetViews>
    <sheetView showGridLines="0" zoomScale="65" zoomScaleNormal="65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88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1566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ROUND(J83,2)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ROUND((SUM(BE83:BE173)),2)</f>
        <v>0</v>
      </c>
      <c r="G33" s="25"/>
      <c r="H33" s="25"/>
      <c r="I33" s="85">
        <v>0.21</v>
      </c>
      <c r="J33" s="84">
        <f>ROUND(((SUM(BE83:BE173))*I33),2)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ROUND((SUM(BF83:BF173)),2)</f>
        <v>0</v>
      </c>
      <c r="G34" s="25"/>
      <c r="H34" s="25"/>
      <c r="I34" s="85">
        <v>0.15</v>
      </c>
      <c r="J34" s="84">
        <f>ROUND(((SUM(BF83:BF173))*I34),2)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ROUND((SUM(BG83:BG173)),2)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ROUND((SUM(BH83:BH173)),2)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ROUND((SUM(BI83:BI173)),2)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003.2 - MaR Objekt Lis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J83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1567</v>
      </c>
      <c r="E60" s="38"/>
      <c r="F60" s="38"/>
      <c r="G60" s="38"/>
      <c r="H60" s="38"/>
      <c r="I60" s="38"/>
      <c r="J60" s="95">
        <f>J84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19.95" customHeight="1">
      <c r="A61" s="27"/>
      <c r="B61" s="21"/>
      <c r="C61" s="25"/>
      <c r="D61" s="96" t="s">
        <v>1568</v>
      </c>
      <c r="E61" s="97"/>
      <c r="F61" s="97"/>
      <c r="G61" s="97"/>
      <c r="H61" s="97"/>
      <c r="I61" s="97"/>
      <c r="J61" s="98">
        <f>J85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19.95" customHeight="1">
      <c r="A62" s="27"/>
      <c r="B62" s="21"/>
      <c r="C62" s="25"/>
      <c r="D62" s="96" t="s">
        <v>1569</v>
      </c>
      <c r="E62" s="97"/>
      <c r="F62" s="97"/>
      <c r="G62" s="97"/>
      <c r="H62" s="97"/>
      <c r="I62" s="97"/>
      <c r="J62" s="98">
        <f>J118</f>
        <v>0</v>
      </c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19.95" customHeight="1">
      <c r="A63" s="27"/>
      <c r="B63" s="21"/>
      <c r="C63" s="25"/>
      <c r="D63" s="96" t="s">
        <v>1570</v>
      </c>
      <c r="E63" s="97"/>
      <c r="F63" s="97"/>
      <c r="G63" s="97"/>
      <c r="H63" s="97"/>
      <c r="I63" s="97"/>
      <c r="J63" s="98">
        <f>J153</f>
        <v>0</v>
      </c>
      <c r="K63" s="31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21.75" customHeight="1">
      <c r="A64" s="27"/>
      <c r="B64" s="21"/>
      <c r="C64" s="25"/>
      <c r="D64" s="39"/>
      <c r="E64" s="39"/>
      <c r="F64" s="39"/>
      <c r="G64" s="39"/>
      <c r="H64" s="39"/>
      <c r="I64" s="39"/>
      <c r="J64" s="39"/>
      <c r="K64" s="31"/>
      <c r="L64" s="2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7.95" customHeight="1">
      <c r="A65" s="27"/>
      <c r="B65" s="49"/>
      <c r="C65" s="22"/>
      <c r="D65" s="22"/>
      <c r="E65" s="22"/>
      <c r="F65" s="22"/>
      <c r="G65" s="22"/>
      <c r="H65" s="22"/>
      <c r="I65" s="22"/>
      <c r="J65" s="22"/>
      <c r="K65" s="50"/>
      <c r="L65" s="2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2.75" customHeight="1">
      <c r="A66" s="2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12.75" customHeight="1">
      <c r="A67" s="2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12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7.95" customHeight="1">
      <c r="A69" s="27"/>
      <c r="B69" s="28"/>
      <c r="C69" s="16"/>
      <c r="D69" s="16"/>
      <c r="E69" s="16"/>
      <c r="F69" s="16"/>
      <c r="G69" s="16"/>
      <c r="H69" s="16"/>
      <c r="I69" s="16"/>
      <c r="J69" s="16"/>
      <c r="K69" s="29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24.9" customHeight="1">
      <c r="A70" s="27"/>
      <c r="B70" s="21"/>
      <c r="C70" s="51" t="s">
        <v>115</v>
      </c>
      <c r="D70" s="25"/>
      <c r="E70" s="25"/>
      <c r="F70" s="25"/>
      <c r="G70" s="25"/>
      <c r="H70" s="25"/>
      <c r="I70" s="25"/>
      <c r="J70" s="25"/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7.95" customHeight="1">
      <c r="A71" s="27"/>
      <c r="B71" s="21"/>
      <c r="C71" s="25"/>
      <c r="D71" s="25"/>
      <c r="E71" s="25"/>
      <c r="F71" s="25"/>
      <c r="G71" s="25"/>
      <c r="H71" s="25"/>
      <c r="I71" s="25"/>
      <c r="J71" s="25"/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12" customHeight="1">
      <c r="A72" s="27"/>
      <c r="B72" s="21"/>
      <c r="C72" s="42" t="s">
        <v>16</v>
      </c>
      <c r="D72" s="25"/>
      <c r="E72" s="25"/>
      <c r="F72" s="25"/>
      <c r="G72" s="25"/>
      <c r="H72" s="25"/>
      <c r="I72" s="25"/>
      <c r="J72" s="25"/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16.5" customHeight="1">
      <c r="A73" s="27"/>
      <c r="B73" s="21"/>
      <c r="C73" s="25"/>
      <c r="D73" s="25"/>
      <c r="E73" s="10" t="str">
        <f>E7</f>
        <v>ČOV Sokolov - výměna teplovodních rozvodů</v>
      </c>
      <c r="F73" s="10"/>
      <c r="G73" s="10"/>
      <c r="H73" s="10"/>
      <c r="I73" s="25"/>
      <c r="J73" s="25"/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12" customHeight="1">
      <c r="A74" s="27"/>
      <c r="B74" s="21"/>
      <c r="C74" s="42" t="s">
        <v>96</v>
      </c>
      <c r="D74" s="25"/>
      <c r="E74" s="25"/>
      <c r="F74" s="25"/>
      <c r="G74" s="25"/>
      <c r="H74" s="25"/>
      <c r="I74" s="25"/>
      <c r="J74" s="25"/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6.5" customHeight="1">
      <c r="A75" s="27"/>
      <c r="B75" s="21"/>
      <c r="C75" s="25"/>
      <c r="D75" s="25"/>
      <c r="E75" s="3" t="str">
        <f>E9</f>
        <v>003.2 - MaR Objekt Lis</v>
      </c>
      <c r="F75" s="3"/>
      <c r="G75" s="3"/>
      <c r="H75" s="3"/>
      <c r="I75" s="25"/>
      <c r="J75" s="25"/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7.95" customHeight="1">
      <c r="A76" s="27"/>
      <c r="B76" s="21"/>
      <c r="C76" s="25"/>
      <c r="D76" s="25"/>
      <c r="E76" s="25"/>
      <c r="F76" s="25"/>
      <c r="G76" s="25"/>
      <c r="H76" s="25"/>
      <c r="I76" s="25"/>
      <c r="J76" s="25"/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2" customHeight="1">
      <c r="A77" s="27"/>
      <c r="B77" s="21"/>
      <c r="C77" s="42" t="s">
        <v>22</v>
      </c>
      <c r="D77" s="25"/>
      <c r="E77" s="25"/>
      <c r="F77" s="42" t="str">
        <f>F12</f>
        <v>Sokolov</v>
      </c>
      <c r="G77" s="25"/>
      <c r="H77" s="25"/>
      <c r="I77" s="42" t="s">
        <v>24</v>
      </c>
      <c r="J77" s="42" t="str">
        <f>IF(J12="","",J12)</f>
        <v>24. 2. 2023</v>
      </c>
      <c r="K77" s="31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7.95" customHeight="1">
      <c r="A78" s="27"/>
      <c r="B78" s="21"/>
      <c r="C78" s="25"/>
      <c r="D78" s="25"/>
      <c r="E78" s="25"/>
      <c r="F78" s="25"/>
      <c r="G78" s="25"/>
      <c r="H78" s="25"/>
      <c r="I78" s="25"/>
      <c r="J78" s="25"/>
      <c r="K78" s="31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15.15" customHeight="1">
      <c r="A79" s="27"/>
      <c r="B79" s="21"/>
      <c r="C79" s="42" t="s">
        <v>26</v>
      </c>
      <c r="D79" s="25"/>
      <c r="E79" s="25"/>
      <c r="F79" s="42" t="str">
        <f>E15</f>
        <v>Město Sokolov, Rokycanova 1929, 35601 Sokolov</v>
      </c>
      <c r="G79" s="25"/>
      <c r="H79" s="25"/>
      <c r="I79" s="42" t="s">
        <v>32</v>
      </c>
      <c r="J79" s="37" t="str">
        <f>E21</f>
        <v xml:space="preserve"> </v>
      </c>
      <c r="K79" s="31"/>
      <c r="L79" s="2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15.15" customHeight="1">
      <c r="A80" s="27"/>
      <c r="B80" s="21"/>
      <c r="C80" s="42" t="s">
        <v>30</v>
      </c>
      <c r="D80" s="25"/>
      <c r="E80" s="25"/>
      <c r="F80" s="42" t="str">
        <f>IF(E18="","",E18)</f>
        <v>Vyplň údaj</v>
      </c>
      <c r="G80" s="25"/>
      <c r="H80" s="25"/>
      <c r="I80" s="42" t="s">
        <v>35</v>
      </c>
      <c r="J80" s="37" t="str">
        <f>E24</f>
        <v>Václav Bešta</v>
      </c>
      <c r="K80" s="31"/>
      <c r="L80" s="2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10.35" customHeight="1">
      <c r="A81" s="27"/>
      <c r="B81" s="21"/>
      <c r="C81" s="38"/>
      <c r="D81" s="38"/>
      <c r="E81" s="38"/>
      <c r="F81" s="38"/>
      <c r="G81" s="38"/>
      <c r="H81" s="38"/>
      <c r="I81" s="38"/>
      <c r="J81" s="38"/>
      <c r="K81" s="59"/>
      <c r="L81" s="21"/>
      <c r="M81" s="38"/>
      <c r="N81" s="38"/>
      <c r="O81" s="38"/>
      <c r="P81" s="38"/>
      <c r="Q81" s="38"/>
      <c r="R81" s="38"/>
      <c r="S81" s="38"/>
      <c r="T81" s="38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6"/>
    </row>
    <row r="82" spans="1:66" ht="29.25" customHeight="1">
      <c r="A82" s="27"/>
      <c r="B82" s="56"/>
      <c r="C82" s="62" t="s">
        <v>116</v>
      </c>
      <c r="D82" s="63" t="s">
        <v>57</v>
      </c>
      <c r="E82" s="63" t="s">
        <v>53</v>
      </c>
      <c r="F82" s="63" t="s">
        <v>54</v>
      </c>
      <c r="G82" s="63" t="s">
        <v>117</v>
      </c>
      <c r="H82" s="63" t="s">
        <v>118</v>
      </c>
      <c r="I82" s="63" t="s">
        <v>119</v>
      </c>
      <c r="J82" s="63" t="s">
        <v>101</v>
      </c>
      <c r="K82" s="100" t="s">
        <v>120</v>
      </c>
      <c r="L82" s="56"/>
      <c r="M82" s="101"/>
      <c r="N82" s="102" t="s">
        <v>43</v>
      </c>
      <c r="O82" s="102" t="s">
        <v>121</v>
      </c>
      <c r="P82" s="102" t="s">
        <v>122</v>
      </c>
      <c r="Q82" s="102" t="s">
        <v>123</v>
      </c>
      <c r="R82" s="102" t="s">
        <v>124</v>
      </c>
      <c r="S82" s="102" t="s">
        <v>125</v>
      </c>
      <c r="T82" s="103" t="s">
        <v>126</v>
      </c>
      <c r="U82" s="57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6"/>
    </row>
    <row r="83" spans="1:66" ht="22.8" customHeight="1">
      <c r="A83" s="27"/>
      <c r="B83" s="21"/>
      <c r="C83" s="104" t="s">
        <v>127</v>
      </c>
      <c r="D83" s="39"/>
      <c r="E83" s="39"/>
      <c r="F83" s="39"/>
      <c r="G83" s="39"/>
      <c r="H83" s="39"/>
      <c r="I83" s="39"/>
      <c r="J83" s="105">
        <f>BK83</f>
        <v>0</v>
      </c>
      <c r="K83" s="64"/>
      <c r="L83" s="56"/>
      <c r="M83" s="65"/>
      <c r="N83" s="39"/>
      <c r="O83" s="39"/>
      <c r="P83" s="106">
        <f>P84</f>
        <v>0</v>
      </c>
      <c r="Q83" s="39"/>
      <c r="R83" s="106">
        <f>R84</f>
        <v>0</v>
      </c>
      <c r="S83" s="39"/>
      <c r="T83" s="107">
        <f>T84</f>
        <v>0</v>
      </c>
      <c r="U83" s="57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25"/>
      <c r="AS83" s="25"/>
      <c r="AT83" s="83" t="s">
        <v>59</v>
      </c>
      <c r="AU83" s="83" t="s">
        <v>102</v>
      </c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108">
        <f>BK84</f>
        <v>0</v>
      </c>
      <c r="BL83" s="25"/>
      <c r="BM83" s="25"/>
      <c r="BN83" s="26"/>
    </row>
    <row r="84" spans="1:66" ht="25.95" customHeight="1">
      <c r="A84" s="27"/>
      <c r="B84" s="21"/>
      <c r="C84" s="25"/>
      <c r="D84" s="83" t="s">
        <v>59</v>
      </c>
      <c r="E84" s="71" t="s">
        <v>178</v>
      </c>
      <c r="F84" s="71" t="s">
        <v>178</v>
      </c>
      <c r="G84" s="25"/>
      <c r="H84" s="25"/>
      <c r="I84" s="25"/>
      <c r="J84" s="70">
        <f>BK84</f>
        <v>0</v>
      </c>
      <c r="K84" s="31"/>
      <c r="L84" s="56"/>
      <c r="M84" s="57"/>
      <c r="N84" s="25"/>
      <c r="O84" s="25"/>
      <c r="P84" s="109">
        <f>P85+P118+P153</f>
        <v>0</v>
      </c>
      <c r="Q84" s="25"/>
      <c r="R84" s="109">
        <f>R85+R118+R153</f>
        <v>0</v>
      </c>
      <c r="S84" s="25"/>
      <c r="T84" s="110">
        <f>T85+T118+T153</f>
        <v>0</v>
      </c>
      <c r="U84" s="57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83" t="s">
        <v>149</v>
      </c>
      <c r="AS84" s="25"/>
      <c r="AT84" s="111" t="s">
        <v>59</v>
      </c>
      <c r="AU84" s="111" t="s">
        <v>60</v>
      </c>
      <c r="AV84" s="25"/>
      <c r="AW84" s="25"/>
      <c r="AX84" s="25"/>
      <c r="AY84" s="83" t="s">
        <v>130</v>
      </c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112">
        <f>BK85+BK118+BK153</f>
        <v>0</v>
      </c>
      <c r="BL84" s="25"/>
      <c r="BM84" s="25"/>
      <c r="BN84" s="26"/>
    </row>
    <row r="85" spans="1:66" ht="25.95" customHeight="1">
      <c r="A85" s="27"/>
      <c r="B85" s="21"/>
      <c r="C85" s="38"/>
      <c r="D85" s="113" t="s">
        <v>59</v>
      </c>
      <c r="E85" s="114" t="s">
        <v>1571</v>
      </c>
      <c r="F85" s="114" t="s">
        <v>1572</v>
      </c>
      <c r="G85" s="38"/>
      <c r="H85" s="38"/>
      <c r="I85" s="38"/>
      <c r="J85" s="115">
        <f>BK85</f>
        <v>0</v>
      </c>
      <c r="K85" s="59"/>
      <c r="L85" s="56"/>
      <c r="M85" s="57"/>
      <c r="N85" s="25"/>
      <c r="O85" s="25"/>
      <c r="P85" s="109">
        <f>SUM(P86:P117)</f>
        <v>0</v>
      </c>
      <c r="Q85" s="25"/>
      <c r="R85" s="109">
        <f>SUM(R86:R117)</f>
        <v>0</v>
      </c>
      <c r="S85" s="25"/>
      <c r="T85" s="110">
        <f>SUM(T86:T117)</f>
        <v>0</v>
      </c>
      <c r="U85" s="57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83" t="s">
        <v>149</v>
      </c>
      <c r="AS85" s="25"/>
      <c r="AT85" s="111" t="s">
        <v>59</v>
      </c>
      <c r="AU85" s="111" t="s">
        <v>68</v>
      </c>
      <c r="AV85" s="25"/>
      <c r="AW85" s="25"/>
      <c r="AX85" s="25"/>
      <c r="AY85" s="83" t="s">
        <v>130</v>
      </c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112">
        <f>SUM(BK86:BK117)</f>
        <v>0</v>
      </c>
      <c r="BL85" s="25"/>
      <c r="BM85" s="25"/>
      <c r="BN85" s="26"/>
    </row>
    <row r="86" spans="1:66" ht="25.95" customHeight="1">
      <c r="A86" s="27"/>
      <c r="B86" s="56"/>
      <c r="C86" s="136" t="s">
        <v>68</v>
      </c>
      <c r="D86" s="136" t="s">
        <v>178</v>
      </c>
      <c r="E86" s="137" t="s">
        <v>1573</v>
      </c>
      <c r="F86" s="137" t="s">
        <v>1574</v>
      </c>
      <c r="G86" s="178"/>
      <c r="H86" s="139">
        <v>1</v>
      </c>
      <c r="I86" s="140"/>
      <c r="J86" s="141">
        <f>ROUND(I86*H86,2)</f>
        <v>0</v>
      </c>
      <c r="K86" s="146"/>
      <c r="L86" s="143"/>
      <c r="M86" s="144"/>
      <c r="N86" s="145" t="s">
        <v>44</v>
      </c>
      <c r="O86" s="25"/>
      <c r="P86" s="125">
        <f>O86*H86</f>
        <v>0</v>
      </c>
      <c r="Q86" s="125">
        <v>0</v>
      </c>
      <c r="R86" s="125">
        <f>Q86*H86</f>
        <v>0</v>
      </c>
      <c r="S86" s="125">
        <v>0</v>
      </c>
      <c r="T86" s="126">
        <f>S86*H86</f>
        <v>0</v>
      </c>
      <c r="U86" s="5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127" t="s">
        <v>131</v>
      </c>
      <c r="AS86" s="25"/>
      <c r="AT86" s="127" t="s">
        <v>178</v>
      </c>
      <c r="AU86" s="127" t="s">
        <v>70</v>
      </c>
      <c r="AV86" s="25"/>
      <c r="AW86" s="25"/>
      <c r="AX86" s="25"/>
      <c r="AY86" s="83" t="s">
        <v>130</v>
      </c>
      <c r="AZ86" s="25"/>
      <c r="BA86" s="25"/>
      <c r="BB86" s="25"/>
      <c r="BC86" s="25"/>
      <c r="BD86" s="25"/>
      <c r="BE86" s="128">
        <f>IF(N86="základní",J86,0)</f>
        <v>0</v>
      </c>
      <c r="BF86" s="128">
        <f>IF(N86="snížená",J86,0)</f>
        <v>0</v>
      </c>
      <c r="BG86" s="128">
        <f>IF(N86="zákl. přenesená",J86,0)</f>
        <v>0</v>
      </c>
      <c r="BH86" s="128">
        <f>IF(N86="sníž. přenesená",J86,0)</f>
        <v>0</v>
      </c>
      <c r="BI86" s="128">
        <f>IF(N86="nulová",J86,0)</f>
        <v>0</v>
      </c>
      <c r="BJ86" s="83" t="s">
        <v>68</v>
      </c>
      <c r="BK86" s="128">
        <f>ROUND(I86*H86,2)</f>
        <v>0</v>
      </c>
      <c r="BL86" s="83" t="s">
        <v>154</v>
      </c>
      <c r="BM86" s="127" t="s">
        <v>70</v>
      </c>
      <c r="BN86" s="26"/>
    </row>
    <row r="87" spans="1:66" ht="25.95" customHeight="1">
      <c r="A87" s="27"/>
      <c r="B87" s="21"/>
      <c r="C87" s="97"/>
      <c r="D87" s="147" t="s">
        <v>140</v>
      </c>
      <c r="E87" s="97"/>
      <c r="F87" s="148" t="s">
        <v>1575</v>
      </c>
      <c r="G87" s="97"/>
      <c r="H87" s="97"/>
      <c r="I87" s="97"/>
      <c r="J87" s="97"/>
      <c r="K87" s="149"/>
      <c r="L87" s="56"/>
      <c r="M87" s="57"/>
      <c r="N87" s="25"/>
      <c r="O87" s="25"/>
      <c r="P87" s="25"/>
      <c r="Q87" s="25"/>
      <c r="R87" s="25"/>
      <c r="S87" s="25"/>
      <c r="T87" s="58"/>
      <c r="U87" s="5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25"/>
      <c r="AS87" s="25"/>
      <c r="AT87" s="83" t="s">
        <v>140</v>
      </c>
      <c r="AU87" s="83" t="s">
        <v>70</v>
      </c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6"/>
    </row>
    <row r="88" spans="1:66" ht="25.95" customHeight="1">
      <c r="A88" s="27"/>
      <c r="B88" s="56"/>
      <c r="C88" s="136" t="s">
        <v>70</v>
      </c>
      <c r="D88" s="136" t="s">
        <v>178</v>
      </c>
      <c r="E88" s="137" t="s">
        <v>1576</v>
      </c>
      <c r="F88" s="137" t="s">
        <v>1577</v>
      </c>
      <c r="G88" s="178"/>
      <c r="H88" s="139">
        <v>40</v>
      </c>
      <c r="I88" s="140"/>
      <c r="J88" s="141">
        <f>ROUND(I88*H88,2)</f>
        <v>0</v>
      </c>
      <c r="K88" s="146"/>
      <c r="L88" s="143"/>
      <c r="M88" s="144"/>
      <c r="N88" s="145" t="s">
        <v>44</v>
      </c>
      <c r="O88" s="25"/>
      <c r="P88" s="125">
        <f>O88*H88</f>
        <v>0</v>
      </c>
      <c r="Q88" s="125">
        <v>0</v>
      </c>
      <c r="R88" s="125">
        <f>Q88*H88</f>
        <v>0</v>
      </c>
      <c r="S88" s="125">
        <v>0</v>
      </c>
      <c r="T88" s="126">
        <f>S88*H88</f>
        <v>0</v>
      </c>
      <c r="U88" s="5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127" t="s">
        <v>131</v>
      </c>
      <c r="AS88" s="25"/>
      <c r="AT88" s="127" t="s">
        <v>178</v>
      </c>
      <c r="AU88" s="127" t="s">
        <v>70</v>
      </c>
      <c r="AV88" s="25"/>
      <c r="AW88" s="25"/>
      <c r="AX88" s="25"/>
      <c r="AY88" s="83" t="s">
        <v>130</v>
      </c>
      <c r="AZ88" s="25"/>
      <c r="BA88" s="25"/>
      <c r="BB88" s="25"/>
      <c r="BC88" s="25"/>
      <c r="BD88" s="25"/>
      <c r="BE88" s="128">
        <f>IF(N88="základní",J88,0)</f>
        <v>0</v>
      </c>
      <c r="BF88" s="128">
        <f>IF(N88="snížená",J88,0)</f>
        <v>0</v>
      </c>
      <c r="BG88" s="128">
        <f>IF(N88="zákl. přenesená",J88,0)</f>
        <v>0</v>
      </c>
      <c r="BH88" s="128">
        <f>IF(N88="sníž. přenesená",J88,0)</f>
        <v>0</v>
      </c>
      <c r="BI88" s="128">
        <f>IF(N88="nulová",J88,0)</f>
        <v>0</v>
      </c>
      <c r="BJ88" s="83" t="s">
        <v>68</v>
      </c>
      <c r="BK88" s="128">
        <f>ROUND(I88*H88,2)</f>
        <v>0</v>
      </c>
      <c r="BL88" s="83" t="s">
        <v>154</v>
      </c>
      <c r="BM88" s="127" t="s">
        <v>154</v>
      </c>
      <c r="BN88" s="26"/>
    </row>
    <row r="89" spans="1:66" ht="25.95" customHeight="1">
      <c r="A89" s="27"/>
      <c r="B89" s="21"/>
      <c r="C89" s="97"/>
      <c r="D89" s="147" t="s">
        <v>140</v>
      </c>
      <c r="E89" s="97"/>
      <c r="F89" s="148" t="s">
        <v>1578</v>
      </c>
      <c r="G89" s="97"/>
      <c r="H89" s="97"/>
      <c r="I89" s="97"/>
      <c r="J89" s="97"/>
      <c r="K89" s="149"/>
      <c r="L89" s="56"/>
      <c r="M89" s="57"/>
      <c r="N89" s="25"/>
      <c r="O89" s="25"/>
      <c r="P89" s="25"/>
      <c r="Q89" s="25"/>
      <c r="R89" s="25"/>
      <c r="S89" s="25"/>
      <c r="T89" s="58"/>
      <c r="U89" s="5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25"/>
      <c r="AS89" s="25"/>
      <c r="AT89" s="83" t="s">
        <v>140</v>
      </c>
      <c r="AU89" s="83" t="s">
        <v>70</v>
      </c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6"/>
    </row>
    <row r="90" spans="1:66" ht="25.95" customHeight="1">
      <c r="A90" s="27"/>
      <c r="B90" s="56"/>
      <c r="C90" s="136" t="s">
        <v>149</v>
      </c>
      <c r="D90" s="136" t="s">
        <v>178</v>
      </c>
      <c r="E90" s="137" t="s">
        <v>1579</v>
      </c>
      <c r="F90" s="137" t="s">
        <v>1580</v>
      </c>
      <c r="G90" s="178"/>
      <c r="H90" s="139">
        <v>3</v>
      </c>
      <c r="I90" s="140"/>
      <c r="J90" s="141">
        <f>ROUND(I90*H90,2)</f>
        <v>0</v>
      </c>
      <c r="K90" s="146"/>
      <c r="L90" s="143"/>
      <c r="M90" s="144"/>
      <c r="N90" s="145" t="s">
        <v>44</v>
      </c>
      <c r="O90" s="25"/>
      <c r="P90" s="125">
        <f>O90*H90</f>
        <v>0</v>
      </c>
      <c r="Q90" s="125">
        <v>0</v>
      </c>
      <c r="R90" s="125">
        <f>Q90*H90</f>
        <v>0</v>
      </c>
      <c r="S90" s="125">
        <v>0</v>
      </c>
      <c r="T90" s="126">
        <f>S90*H90</f>
        <v>0</v>
      </c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127" t="s">
        <v>131</v>
      </c>
      <c r="AS90" s="25"/>
      <c r="AT90" s="127" t="s">
        <v>178</v>
      </c>
      <c r="AU90" s="127" t="s">
        <v>70</v>
      </c>
      <c r="AV90" s="25"/>
      <c r="AW90" s="25"/>
      <c r="AX90" s="25"/>
      <c r="AY90" s="83" t="s">
        <v>130</v>
      </c>
      <c r="AZ90" s="25"/>
      <c r="BA90" s="25"/>
      <c r="BB90" s="25"/>
      <c r="BC90" s="25"/>
      <c r="BD90" s="25"/>
      <c r="BE90" s="128">
        <f>IF(N90="základní",J90,0)</f>
        <v>0</v>
      </c>
      <c r="BF90" s="128">
        <f>IF(N90="snížená",J90,0)</f>
        <v>0</v>
      </c>
      <c r="BG90" s="128">
        <f>IF(N90="zákl. přenesená",J90,0)</f>
        <v>0</v>
      </c>
      <c r="BH90" s="128">
        <f>IF(N90="sníž. přenesená",J90,0)</f>
        <v>0</v>
      </c>
      <c r="BI90" s="128">
        <f>IF(N90="nulová",J90,0)</f>
        <v>0</v>
      </c>
      <c r="BJ90" s="83" t="s">
        <v>68</v>
      </c>
      <c r="BK90" s="128">
        <f>ROUND(I90*H90,2)</f>
        <v>0</v>
      </c>
      <c r="BL90" s="83" t="s">
        <v>154</v>
      </c>
      <c r="BM90" s="127" t="s">
        <v>163</v>
      </c>
      <c r="BN90" s="26"/>
    </row>
    <row r="91" spans="1:66" ht="25.95" customHeight="1">
      <c r="A91" s="27"/>
      <c r="B91" s="21"/>
      <c r="C91" s="97"/>
      <c r="D91" s="147" t="s">
        <v>140</v>
      </c>
      <c r="E91" s="97"/>
      <c r="F91" s="148" t="s">
        <v>1581</v>
      </c>
      <c r="G91" s="97"/>
      <c r="H91" s="97"/>
      <c r="I91" s="97"/>
      <c r="J91" s="97"/>
      <c r="K91" s="149"/>
      <c r="L91" s="56"/>
      <c r="M91" s="57"/>
      <c r="N91" s="25"/>
      <c r="O91" s="25"/>
      <c r="P91" s="25"/>
      <c r="Q91" s="25"/>
      <c r="R91" s="25"/>
      <c r="S91" s="25"/>
      <c r="T91" s="58"/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25"/>
      <c r="AS91" s="25"/>
      <c r="AT91" s="83" t="s">
        <v>140</v>
      </c>
      <c r="AU91" s="83" t="s">
        <v>70</v>
      </c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</row>
    <row r="92" spans="1:66" ht="25.95" customHeight="1">
      <c r="A92" s="27"/>
      <c r="B92" s="56"/>
      <c r="C92" s="136" t="s">
        <v>154</v>
      </c>
      <c r="D92" s="136" t="s">
        <v>178</v>
      </c>
      <c r="E92" s="137" t="s">
        <v>1582</v>
      </c>
      <c r="F92" s="137" t="s">
        <v>1583</v>
      </c>
      <c r="G92" s="178"/>
      <c r="H92" s="139">
        <v>3</v>
      </c>
      <c r="I92" s="140"/>
      <c r="J92" s="141">
        <f>ROUND(I92*H92,2)</f>
        <v>0</v>
      </c>
      <c r="K92" s="146"/>
      <c r="L92" s="143"/>
      <c r="M92" s="144"/>
      <c r="N92" s="145" t="s">
        <v>44</v>
      </c>
      <c r="O92" s="25"/>
      <c r="P92" s="125">
        <f>O92*H92</f>
        <v>0</v>
      </c>
      <c r="Q92" s="125">
        <v>0</v>
      </c>
      <c r="R92" s="125">
        <f>Q92*H92</f>
        <v>0</v>
      </c>
      <c r="S92" s="125">
        <v>0</v>
      </c>
      <c r="T92" s="126">
        <f>S92*H92</f>
        <v>0</v>
      </c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127" t="s">
        <v>131</v>
      </c>
      <c r="AS92" s="25"/>
      <c r="AT92" s="127" t="s">
        <v>178</v>
      </c>
      <c r="AU92" s="127" t="s">
        <v>70</v>
      </c>
      <c r="AV92" s="25"/>
      <c r="AW92" s="25"/>
      <c r="AX92" s="25"/>
      <c r="AY92" s="83" t="s">
        <v>130</v>
      </c>
      <c r="AZ92" s="25"/>
      <c r="BA92" s="25"/>
      <c r="BB92" s="25"/>
      <c r="BC92" s="25"/>
      <c r="BD92" s="25"/>
      <c r="BE92" s="128">
        <f>IF(N92="základní",J92,0)</f>
        <v>0</v>
      </c>
      <c r="BF92" s="128">
        <f>IF(N92="snížená",J92,0)</f>
        <v>0</v>
      </c>
      <c r="BG92" s="128">
        <f>IF(N92="zákl. přenesená",J92,0)</f>
        <v>0</v>
      </c>
      <c r="BH92" s="128">
        <f>IF(N92="sníž. přenesená",J92,0)</f>
        <v>0</v>
      </c>
      <c r="BI92" s="128">
        <f>IF(N92="nulová",J92,0)</f>
        <v>0</v>
      </c>
      <c r="BJ92" s="83" t="s">
        <v>68</v>
      </c>
      <c r="BK92" s="128">
        <f>ROUND(I92*H92,2)</f>
        <v>0</v>
      </c>
      <c r="BL92" s="83" t="s">
        <v>154</v>
      </c>
      <c r="BM92" s="127" t="s">
        <v>131</v>
      </c>
      <c r="BN92" s="26"/>
    </row>
    <row r="93" spans="1:66" ht="25.95" customHeight="1">
      <c r="A93" s="27"/>
      <c r="B93" s="21"/>
      <c r="C93" s="97"/>
      <c r="D93" s="147" t="s">
        <v>140</v>
      </c>
      <c r="E93" s="97"/>
      <c r="F93" s="148" t="s">
        <v>1584</v>
      </c>
      <c r="G93" s="97"/>
      <c r="H93" s="97"/>
      <c r="I93" s="97"/>
      <c r="J93" s="97"/>
      <c r="K93" s="149"/>
      <c r="L93" s="56"/>
      <c r="M93" s="57"/>
      <c r="N93" s="25"/>
      <c r="O93" s="25"/>
      <c r="P93" s="25"/>
      <c r="Q93" s="25"/>
      <c r="R93" s="25"/>
      <c r="S93" s="25"/>
      <c r="T93" s="58"/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25"/>
      <c r="AS93" s="25"/>
      <c r="AT93" s="83" t="s">
        <v>140</v>
      </c>
      <c r="AU93" s="83" t="s">
        <v>70</v>
      </c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</row>
    <row r="94" spans="1:66" ht="25.95" customHeight="1">
      <c r="A94" s="27"/>
      <c r="B94" s="56"/>
      <c r="C94" s="136" t="s">
        <v>158</v>
      </c>
      <c r="D94" s="136" t="s">
        <v>178</v>
      </c>
      <c r="E94" s="137" t="s">
        <v>1585</v>
      </c>
      <c r="F94" s="137" t="s">
        <v>1586</v>
      </c>
      <c r="G94" s="178"/>
      <c r="H94" s="139">
        <v>1</v>
      </c>
      <c r="I94" s="140"/>
      <c r="J94" s="141">
        <f>ROUND(I94*H94,2)</f>
        <v>0</v>
      </c>
      <c r="K94" s="146"/>
      <c r="L94" s="143"/>
      <c r="M94" s="144"/>
      <c r="N94" s="145" t="s">
        <v>44</v>
      </c>
      <c r="O94" s="25"/>
      <c r="P94" s="125">
        <f>O94*H94</f>
        <v>0</v>
      </c>
      <c r="Q94" s="125">
        <v>0</v>
      </c>
      <c r="R94" s="125">
        <f>Q94*H94</f>
        <v>0</v>
      </c>
      <c r="S94" s="125">
        <v>0</v>
      </c>
      <c r="T94" s="126">
        <f>S94*H94</f>
        <v>0</v>
      </c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127" t="s">
        <v>131</v>
      </c>
      <c r="AS94" s="25"/>
      <c r="AT94" s="127" t="s">
        <v>178</v>
      </c>
      <c r="AU94" s="127" t="s">
        <v>70</v>
      </c>
      <c r="AV94" s="25"/>
      <c r="AW94" s="25"/>
      <c r="AX94" s="25"/>
      <c r="AY94" s="83" t="s">
        <v>130</v>
      </c>
      <c r="AZ94" s="25"/>
      <c r="BA94" s="25"/>
      <c r="BB94" s="25"/>
      <c r="BC94" s="25"/>
      <c r="BD94" s="25"/>
      <c r="BE94" s="128">
        <f>IF(N94="základní",J94,0)</f>
        <v>0</v>
      </c>
      <c r="BF94" s="128">
        <f>IF(N94="snížená",J94,0)</f>
        <v>0</v>
      </c>
      <c r="BG94" s="128">
        <f>IF(N94="zákl. přenesená",J94,0)</f>
        <v>0</v>
      </c>
      <c r="BH94" s="128">
        <f>IF(N94="sníž. přenesená",J94,0)</f>
        <v>0</v>
      </c>
      <c r="BI94" s="128">
        <f>IF(N94="nulová",J94,0)</f>
        <v>0</v>
      </c>
      <c r="BJ94" s="83" t="s">
        <v>68</v>
      </c>
      <c r="BK94" s="128">
        <f>ROUND(I94*H94,2)</f>
        <v>0</v>
      </c>
      <c r="BL94" s="83" t="s">
        <v>154</v>
      </c>
      <c r="BM94" s="127" t="s">
        <v>184</v>
      </c>
      <c r="BN94" s="26"/>
    </row>
    <row r="95" spans="1:66" ht="25.95" customHeight="1">
      <c r="A95" s="27"/>
      <c r="B95" s="21"/>
      <c r="C95" s="97"/>
      <c r="D95" s="147" t="s">
        <v>140</v>
      </c>
      <c r="E95" s="97"/>
      <c r="F95" s="148" t="s">
        <v>1587</v>
      </c>
      <c r="G95" s="97"/>
      <c r="H95" s="97"/>
      <c r="I95" s="97"/>
      <c r="J95" s="97"/>
      <c r="K95" s="149"/>
      <c r="L95" s="56"/>
      <c r="M95" s="57"/>
      <c r="N95" s="25"/>
      <c r="O95" s="25"/>
      <c r="P95" s="25"/>
      <c r="Q95" s="25"/>
      <c r="R95" s="25"/>
      <c r="S95" s="25"/>
      <c r="T95" s="58"/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25"/>
      <c r="AS95" s="25"/>
      <c r="AT95" s="83" t="s">
        <v>140</v>
      </c>
      <c r="AU95" s="83" t="s">
        <v>70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6"/>
    </row>
    <row r="96" spans="1:66" ht="25.95" customHeight="1">
      <c r="A96" s="27"/>
      <c r="B96" s="56"/>
      <c r="C96" s="136" t="s">
        <v>163</v>
      </c>
      <c r="D96" s="136" t="s">
        <v>178</v>
      </c>
      <c r="E96" s="137" t="s">
        <v>1588</v>
      </c>
      <c r="F96" s="137" t="s">
        <v>1589</v>
      </c>
      <c r="G96" s="178"/>
      <c r="H96" s="139">
        <v>1</v>
      </c>
      <c r="I96" s="140"/>
      <c r="J96" s="141">
        <f>ROUND(I96*H96,2)</f>
        <v>0</v>
      </c>
      <c r="K96" s="146"/>
      <c r="L96" s="143"/>
      <c r="M96" s="144"/>
      <c r="N96" s="145" t="s">
        <v>44</v>
      </c>
      <c r="O96" s="25"/>
      <c r="P96" s="125">
        <f>O96*H96</f>
        <v>0</v>
      </c>
      <c r="Q96" s="125">
        <v>0</v>
      </c>
      <c r="R96" s="125">
        <f>Q96*H96</f>
        <v>0</v>
      </c>
      <c r="S96" s="125">
        <v>0</v>
      </c>
      <c r="T96" s="126">
        <f>S96*H96</f>
        <v>0</v>
      </c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127" t="s">
        <v>131</v>
      </c>
      <c r="AS96" s="25"/>
      <c r="AT96" s="127" t="s">
        <v>178</v>
      </c>
      <c r="AU96" s="127" t="s">
        <v>70</v>
      </c>
      <c r="AV96" s="25"/>
      <c r="AW96" s="25"/>
      <c r="AX96" s="25"/>
      <c r="AY96" s="83" t="s">
        <v>130</v>
      </c>
      <c r="AZ96" s="25"/>
      <c r="BA96" s="25"/>
      <c r="BB96" s="25"/>
      <c r="BC96" s="25"/>
      <c r="BD96" s="25"/>
      <c r="BE96" s="128">
        <f>IF(N96="základní",J96,0)</f>
        <v>0</v>
      </c>
      <c r="BF96" s="128">
        <f>IF(N96="snížená",J96,0)</f>
        <v>0</v>
      </c>
      <c r="BG96" s="128">
        <f>IF(N96="zákl. přenesená",J96,0)</f>
        <v>0</v>
      </c>
      <c r="BH96" s="128">
        <f>IF(N96="sníž. přenesená",J96,0)</f>
        <v>0</v>
      </c>
      <c r="BI96" s="128">
        <f>IF(N96="nulová",J96,0)</f>
        <v>0</v>
      </c>
      <c r="BJ96" s="83" t="s">
        <v>68</v>
      </c>
      <c r="BK96" s="128">
        <f>ROUND(I96*H96,2)</f>
        <v>0</v>
      </c>
      <c r="BL96" s="83" t="s">
        <v>154</v>
      </c>
      <c r="BM96" s="127" t="s">
        <v>192</v>
      </c>
      <c r="BN96" s="26"/>
    </row>
    <row r="97" spans="1:66" ht="25.95" customHeight="1">
      <c r="A97" s="27"/>
      <c r="B97" s="21"/>
      <c r="C97" s="97"/>
      <c r="D97" s="147" t="s">
        <v>140</v>
      </c>
      <c r="E97" s="97"/>
      <c r="F97" s="148" t="s">
        <v>1590</v>
      </c>
      <c r="G97" s="97"/>
      <c r="H97" s="97"/>
      <c r="I97" s="97"/>
      <c r="J97" s="97"/>
      <c r="K97" s="149"/>
      <c r="L97" s="56"/>
      <c r="M97" s="57"/>
      <c r="N97" s="25"/>
      <c r="O97" s="25"/>
      <c r="P97" s="25"/>
      <c r="Q97" s="25"/>
      <c r="R97" s="25"/>
      <c r="S97" s="25"/>
      <c r="T97" s="58"/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25"/>
      <c r="AS97" s="25"/>
      <c r="AT97" s="83" t="s">
        <v>140</v>
      </c>
      <c r="AU97" s="83" t="s">
        <v>70</v>
      </c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6"/>
    </row>
    <row r="98" spans="1:66" ht="25.95" customHeight="1">
      <c r="A98" s="27"/>
      <c r="B98" s="56"/>
      <c r="C98" s="136" t="s">
        <v>168</v>
      </c>
      <c r="D98" s="136" t="s">
        <v>178</v>
      </c>
      <c r="E98" s="137" t="s">
        <v>1591</v>
      </c>
      <c r="F98" s="137" t="s">
        <v>1592</v>
      </c>
      <c r="G98" s="178"/>
      <c r="H98" s="139">
        <v>9</v>
      </c>
      <c r="I98" s="140"/>
      <c r="J98" s="141">
        <f>ROUND(I98*H98,2)</f>
        <v>0</v>
      </c>
      <c r="K98" s="146"/>
      <c r="L98" s="143"/>
      <c r="M98" s="144"/>
      <c r="N98" s="145" t="s">
        <v>44</v>
      </c>
      <c r="O98" s="25"/>
      <c r="P98" s="125">
        <f>O98*H98</f>
        <v>0</v>
      </c>
      <c r="Q98" s="125">
        <v>0</v>
      </c>
      <c r="R98" s="125">
        <f>Q98*H98</f>
        <v>0</v>
      </c>
      <c r="S98" s="125">
        <v>0</v>
      </c>
      <c r="T98" s="126">
        <f>S98*H98</f>
        <v>0</v>
      </c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127" t="s">
        <v>131</v>
      </c>
      <c r="AS98" s="25"/>
      <c r="AT98" s="127" t="s">
        <v>178</v>
      </c>
      <c r="AU98" s="127" t="s">
        <v>70</v>
      </c>
      <c r="AV98" s="25"/>
      <c r="AW98" s="25"/>
      <c r="AX98" s="25"/>
      <c r="AY98" s="83" t="s">
        <v>130</v>
      </c>
      <c r="AZ98" s="25"/>
      <c r="BA98" s="25"/>
      <c r="BB98" s="25"/>
      <c r="BC98" s="25"/>
      <c r="BD98" s="25"/>
      <c r="BE98" s="128">
        <f>IF(N98="základní",J98,0)</f>
        <v>0</v>
      </c>
      <c r="BF98" s="128">
        <f>IF(N98="snížená",J98,0)</f>
        <v>0</v>
      </c>
      <c r="BG98" s="128">
        <f>IF(N98="zákl. přenesená",J98,0)</f>
        <v>0</v>
      </c>
      <c r="BH98" s="128">
        <f>IF(N98="sníž. přenesená",J98,0)</f>
        <v>0</v>
      </c>
      <c r="BI98" s="128">
        <f>IF(N98="nulová",J98,0)</f>
        <v>0</v>
      </c>
      <c r="BJ98" s="83" t="s">
        <v>68</v>
      </c>
      <c r="BK98" s="128">
        <f>ROUND(I98*H98,2)</f>
        <v>0</v>
      </c>
      <c r="BL98" s="83" t="s">
        <v>154</v>
      </c>
      <c r="BM98" s="127" t="s">
        <v>202</v>
      </c>
      <c r="BN98" s="26"/>
    </row>
    <row r="99" spans="1:66" ht="25.95" customHeight="1">
      <c r="A99" s="27"/>
      <c r="B99" s="21"/>
      <c r="C99" s="97"/>
      <c r="D99" s="147" t="s">
        <v>140</v>
      </c>
      <c r="E99" s="97"/>
      <c r="F99" s="148" t="s">
        <v>1593</v>
      </c>
      <c r="G99" s="97"/>
      <c r="H99" s="97"/>
      <c r="I99" s="97"/>
      <c r="J99" s="97"/>
      <c r="K99" s="149"/>
      <c r="L99" s="56"/>
      <c r="M99" s="57"/>
      <c r="N99" s="25"/>
      <c r="O99" s="25"/>
      <c r="P99" s="25"/>
      <c r="Q99" s="25"/>
      <c r="R99" s="25"/>
      <c r="S99" s="25"/>
      <c r="T99" s="58"/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25"/>
      <c r="AS99" s="25"/>
      <c r="AT99" s="83" t="s">
        <v>140</v>
      </c>
      <c r="AU99" s="83" t="s">
        <v>70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</row>
    <row r="100" spans="1:66" ht="25.95" customHeight="1">
      <c r="A100" s="27"/>
      <c r="B100" s="56"/>
      <c r="C100" s="136" t="s">
        <v>131</v>
      </c>
      <c r="D100" s="136" t="s">
        <v>178</v>
      </c>
      <c r="E100" s="137" t="s">
        <v>1594</v>
      </c>
      <c r="F100" s="137" t="s">
        <v>1595</v>
      </c>
      <c r="G100" s="178"/>
      <c r="H100" s="139">
        <v>2</v>
      </c>
      <c r="I100" s="140"/>
      <c r="J100" s="141">
        <f>ROUND(I100*H100,2)</f>
        <v>0</v>
      </c>
      <c r="K100" s="146"/>
      <c r="L100" s="143"/>
      <c r="M100" s="144"/>
      <c r="N100" s="145" t="s">
        <v>44</v>
      </c>
      <c r="O100" s="25"/>
      <c r="P100" s="125">
        <f>O100*H100</f>
        <v>0</v>
      </c>
      <c r="Q100" s="125">
        <v>0</v>
      </c>
      <c r="R100" s="125">
        <f>Q100*H100</f>
        <v>0</v>
      </c>
      <c r="S100" s="125">
        <v>0</v>
      </c>
      <c r="T100" s="126">
        <f>S100*H100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7" t="s">
        <v>131</v>
      </c>
      <c r="AS100" s="25"/>
      <c r="AT100" s="127" t="s">
        <v>178</v>
      </c>
      <c r="AU100" s="127" t="s">
        <v>70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128">
        <f>IF(N100="základní",J100,0)</f>
        <v>0</v>
      </c>
      <c r="BF100" s="128">
        <f>IF(N100="snížená",J100,0)</f>
        <v>0</v>
      </c>
      <c r="BG100" s="128">
        <f>IF(N100="zákl. přenesená",J100,0)</f>
        <v>0</v>
      </c>
      <c r="BH100" s="128">
        <f>IF(N100="sníž. přenesená",J100,0)</f>
        <v>0</v>
      </c>
      <c r="BI100" s="128">
        <f>IF(N100="nulová",J100,0)</f>
        <v>0</v>
      </c>
      <c r="BJ100" s="83" t="s">
        <v>68</v>
      </c>
      <c r="BK100" s="128">
        <f>ROUND(I100*H100,2)</f>
        <v>0</v>
      </c>
      <c r="BL100" s="83" t="s">
        <v>154</v>
      </c>
      <c r="BM100" s="127" t="s">
        <v>172</v>
      </c>
      <c r="BN100" s="26"/>
    </row>
    <row r="101" spans="1:66" ht="25.95" customHeight="1">
      <c r="A101" s="27"/>
      <c r="B101" s="21"/>
      <c r="C101" s="97"/>
      <c r="D101" s="147" t="s">
        <v>140</v>
      </c>
      <c r="E101" s="97"/>
      <c r="F101" s="148" t="s">
        <v>1596</v>
      </c>
      <c r="G101" s="97"/>
      <c r="H101" s="97"/>
      <c r="I101" s="97"/>
      <c r="J101" s="97"/>
      <c r="K101" s="149"/>
      <c r="L101" s="56"/>
      <c r="M101" s="57"/>
      <c r="N101" s="25"/>
      <c r="O101" s="25"/>
      <c r="P101" s="25"/>
      <c r="Q101" s="25"/>
      <c r="R101" s="25"/>
      <c r="S101" s="25"/>
      <c r="T101" s="58"/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25"/>
      <c r="AS101" s="25"/>
      <c r="AT101" s="83" t="s">
        <v>140</v>
      </c>
      <c r="AU101" s="83" t="s">
        <v>70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6"/>
    </row>
    <row r="102" spans="1:66" ht="25.95" customHeight="1">
      <c r="A102" s="27"/>
      <c r="B102" s="56"/>
      <c r="C102" s="136" t="s">
        <v>177</v>
      </c>
      <c r="D102" s="136" t="s">
        <v>178</v>
      </c>
      <c r="E102" s="137" t="s">
        <v>1597</v>
      </c>
      <c r="F102" s="137" t="s">
        <v>1598</v>
      </c>
      <c r="G102" s="138" t="s">
        <v>234</v>
      </c>
      <c r="H102" s="139">
        <v>1</v>
      </c>
      <c r="I102" s="140"/>
      <c r="J102" s="141">
        <f>ROUND(I102*H102,2)</f>
        <v>0</v>
      </c>
      <c r="K102" s="146"/>
      <c r="L102" s="143"/>
      <c r="M102" s="144"/>
      <c r="N102" s="145" t="s">
        <v>44</v>
      </c>
      <c r="O102" s="25"/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131</v>
      </c>
      <c r="AS102" s="25"/>
      <c r="AT102" s="127" t="s">
        <v>178</v>
      </c>
      <c r="AU102" s="127" t="s">
        <v>70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83" t="s">
        <v>68</v>
      </c>
      <c r="BK102" s="128">
        <f>ROUND(I102*H102,2)</f>
        <v>0</v>
      </c>
      <c r="BL102" s="83" t="s">
        <v>154</v>
      </c>
      <c r="BM102" s="127" t="s">
        <v>1599</v>
      </c>
      <c r="BN102" s="26"/>
    </row>
    <row r="103" spans="1:66" ht="25.95" customHeight="1">
      <c r="A103" s="27"/>
      <c r="B103" s="56"/>
      <c r="C103" s="136" t="s">
        <v>184</v>
      </c>
      <c r="D103" s="136" t="s">
        <v>178</v>
      </c>
      <c r="E103" s="137" t="s">
        <v>1545</v>
      </c>
      <c r="F103" s="137" t="s">
        <v>1546</v>
      </c>
      <c r="G103" s="178"/>
      <c r="H103" s="139">
        <v>1</v>
      </c>
      <c r="I103" s="140"/>
      <c r="J103" s="141">
        <f>ROUND(I103*H103,2)</f>
        <v>0</v>
      </c>
      <c r="K103" s="146"/>
      <c r="L103" s="143"/>
      <c r="M103" s="144"/>
      <c r="N103" s="145" t="s">
        <v>44</v>
      </c>
      <c r="O103" s="25"/>
      <c r="P103" s="125">
        <f>O103*H103</f>
        <v>0</v>
      </c>
      <c r="Q103" s="125">
        <v>0</v>
      </c>
      <c r="R103" s="125">
        <f>Q103*H103</f>
        <v>0</v>
      </c>
      <c r="S103" s="125">
        <v>0</v>
      </c>
      <c r="T103" s="126">
        <f>S103*H103</f>
        <v>0</v>
      </c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127" t="s">
        <v>131</v>
      </c>
      <c r="AS103" s="25"/>
      <c r="AT103" s="127" t="s">
        <v>178</v>
      </c>
      <c r="AU103" s="127" t="s">
        <v>70</v>
      </c>
      <c r="AV103" s="25"/>
      <c r="AW103" s="25"/>
      <c r="AX103" s="25"/>
      <c r="AY103" s="83" t="s">
        <v>130</v>
      </c>
      <c r="AZ103" s="25"/>
      <c r="BA103" s="25"/>
      <c r="BB103" s="25"/>
      <c r="BC103" s="25"/>
      <c r="BD103" s="25"/>
      <c r="BE103" s="128">
        <f>IF(N103="základní",J103,0)</f>
        <v>0</v>
      </c>
      <c r="BF103" s="128">
        <f>IF(N103="snížená",J103,0)</f>
        <v>0</v>
      </c>
      <c r="BG103" s="128">
        <f>IF(N103="zákl. přenesená",J103,0)</f>
        <v>0</v>
      </c>
      <c r="BH103" s="128">
        <f>IF(N103="sníž. přenesená",J103,0)</f>
        <v>0</v>
      </c>
      <c r="BI103" s="128">
        <f>IF(N103="nulová",J103,0)</f>
        <v>0</v>
      </c>
      <c r="BJ103" s="83" t="s">
        <v>68</v>
      </c>
      <c r="BK103" s="128">
        <f>ROUND(I103*H103,2)</f>
        <v>0</v>
      </c>
      <c r="BL103" s="83" t="s">
        <v>154</v>
      </c>
      <c r="BM103" s="127" t="s">
        <v>216</v>
      </c>
      <c r="BN103" s="26"/>
    </row>
    <row r="104" spans="1:66" ht="25.95" customHeight="1">
      <c r="A104" s="27"/>
      <c r="B104" s="21"/>
      <c r="C104" s="97"/>
      <c r="D104" s="147" t="s">
        <v>140</v>
      </c>
      <c r="E104" s="97"/>
      <c r="F104" s="148" t="s">
        <v>1600</v>
      </c>
      <c r="G104" s="97"/>
      <c r="H104" s="97"/>
      <c r="I104" s="97"/>
      <c r="J104" s="97"/>
      <c r="K104" s="149"/>
      <c r="L104" s="56"/>
      <c r="M104" s="57"/>
      <c r="N104" s="25"/>
      <c r="O104" s="25"/>
      <c r="P104" s="25"/>
      <c r="Q104" s="25"/>
      <c r="R104" s="25"/>
      <c r="S104" s="25"/>
      <c r="T104" s="58"/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25"/>
      <c r="AS104" s="25"/>
      <c r="AT104" s="83" t="s">
        <v>140</v>
      </c>
      <c r="AU104" s="83" t="s">
        <v>70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</row>
    <row r="105" spans="1:66" ht="25.95" customHeight="1">
      <c r="A105" s="27"/>
      <c r="B105" s="56"/>
      <c r="C105" s="136" t="s">
        <v>188</v>
      </c>
      <c r="D105" s="136" t="s">
        <v>178</v>
      </c>
      <c r="E105" s="137" t="s">
        <v>1601</v>
      </c>
      <c r="F105" s="137" t="s">
        <v>1602</v>
      </c>
      <c r="G105" s="178"/>
      <c r="H105" s="139">
        <v>1</v>
      </c>
      <c r="I105" s="140"/>
      <c r="J105" s="141">
        <f>ROUND(I105*H105,2)</f>
        <v>0</v>
      </c>
      <c r="K105" s="146"/>
      <c r="L105" s="143"/>
      <c r="M105" s="144"/>
      <c r="N105" s="145" t="s">
        <v>44</v>
      </c>
      <c r="O105" s="25"/>
      <c r="P105" s="125">
        <f>O105*H105</f>
        <v>0</v>
      </c>
      <c r="Q105" s="125">
        <v>0</v>
      </c>
      <c r="R105" s="125">
        <f>Q105*H105</f>
        <v>0</v>
      </c>
      <c r="S105" s="125">
        <v>0</v>
      </c>
      <c r="T105" s="126">
        <f>S105*H105</f>
        <v>0</v>
      </c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127" t="s">
        <v>131</v>
      </c>
      <c r="AS105" s="25"/>
      <c r="AT105" s="127" t="s">
        <v>178</v>
      </c>
      <c r="AU105" s="127" t="s">
        <v>70</v>
      </c>
      <c r="AV105" s="25"/>
      <c r="AW105" s="25"/>
      <c r="AX105" s="25"/>
      <c r="AY105" s="83" t="s">
        <v>130</v>
      </c>
      <c r="AZ105" s="25"/>
      <c r="BA105" s="25"/>
      <c r="BB105" s="25"/>
      <c r="BC105" s="25"/>
      <c r="BD105" s="25"/>
      <c r="BE105" s="128">
        <f>IF(N105="základní",J105,0)</f>
        <v>0</v>
      </c>
      <c r="BF105" s="128">
        <f>IF(N105="snížená",J105,0)</f>
        <v>0</v>
      </c>
      <c r="BG105" s="128">
        <f>IF(N105="zákl. přenesená",J105,0)</f>
        <v>0</v>
      </c>
      <c r="BH105" s="128">
        <f>IF(N105="sníž. přenesená",J105,0)</f>
        <v>0</v>
      </c>
      <c r="BI105" s="128">
        <f>IF(N105="nulová",J105,0)</f>
        <v>0</v>
      </c>
      <c r="BJ105" s="83" t="s">
        <v>68</v>
      </c>
      <c r="BK105" s="128">
        <f>ROUND(I105*H105,2)</f>
        <v>0</v>
      </c>
      <c r="BL105" s="83" t="s">
        <v>154</v>
      </c>
      <c r="BM105" s="127" t="s">
        <v>224</v>
      </c>
      <c r="BN105" s="26"/>
    </row>
    <row r="106" spans="1:66" ht="25.95" customHeight="1">
      <c r="A106" s="27"/>
      <c r="B106" s="21"/>
      <c r="C106" s="97"/>
      <c r="D106" s="147" t="s">
        <v>140</v>
      </c>
      <c r="E106" s="97"/>
      <c r="F106" s="148" t="s">
        <v>1603</v>
      </c>
      <c r="G106" s="97"/>
      <c r="H106" s="97"/>
      <c r="I106" s="97"/>
      <c r="J106" s="97"/>
      <c r="K106" s="149"/>
      <c r="L106" s="56"/>
      <c r="M106" s="57"/>
      <c r="N106" s="25"/>
      <c r="O106" s="25"/>
      <c r="P106" s="25"/>
      <c r="Q106" s="25"/>
      <c r="R106" s="25"/>
      <c r="S106" s="25"/>
      <c r="T106" s="58"/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25"/>
      <c r="AS106" s="25"/>
      <c r="AT106" s="83" t="s">
        <v>140</v>
      </c>
      <c r="AU106" s="83" t="s">
        <v>70</v>
      </c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</row>
    <row r="107" spans="1:66" ht="25.95" customHeight="1">
      <c r="A107" s="27"/>
      <c r="B107" s="56"/>
      <c r="C107" s="136" t="s">
        <v>192</v>
      </c>
      <c r="D107" s="136" t="s">
        <v>178</v>
      </c>
      <c r="E107" s="137" t="s">
        <v>1601</v>
      </c>
      <c r="F107" s="137" t="s">
        <v>1602</v>
      </c>
      <c r="G107" s="178"/>
      <c r="H107" s="139">
        <v>1</v>
      </c>
      <c r="I107" s="140"/>
      <c r="J107" s="141">
        <f>ROUND(I107*H107,2)</f>
        <v>0</v>
      </c>
      <c r="K107" s="146"/>
      <c r="L107" s="143"/>
      <c r="M107" s="144"/>
      <c r="N107" s="145" t="s">
        <v>44</v>
      </c>
      <c r="O107" s="25"/>
      <c r="P107" s="125">
        <f>O107*H107</f>
        <v>0</v>
      </c>
      <c r="Q107" s="125">
        <v>0</v>
      </c>
      <c r="R107" s="125">
        <f>Q107*H107</f>
        <v>0</v>
      </c>
      <c r="S107" s="125">
        <v>0</v>
      </c>
      <c r="T107" s="126">
        <f>S107*H107</f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131</v>
      </c>
      <c r="AS107" s="25"/>
      <c r="AT107" s="127" t="s">
        <v>178</v>
      </c>
      <c r="AU107" s="127" t="s">
        <v>70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>IF(N107="základní",J107,0)</f>
        <v>0</v>
      </c>
      <c r="BF107" s="128">
        <f>IF(N107="snížená",J107,0)</f>
        <v>0</v>
      </c>
      <c r="BG107" s="128">
        <f>IF(N107="zákl. přenesená",J107,0)</f>
        <v>0</v>
      </c>
      <c r="BH107" s="128">
        <f>IF(N107="sníž. přenesená",J107,0)</f>
        <v>0</v>
      </c>
      <c r="BI107" s="128">
        <f>IF(N107="nulová",J107,0)</f>
        <v>0</v>
      </c>
      <c r="BJ107" s="83" t="s">
        <v>68</v>
      </c>
      <c r="BK107" s="128">
        <f>ROUND(I107*H107,2)</f>
        <v>0</v>
      </c>
      <c r="BL107" s="83" t="s">
        <v>154</v>
      </c>
      <c r="BM107" s="127" t="s">
        <v>231</v>
      </c>
      <c r="BN107" s="26"/>
    </row>
    <row r="108" spans="1:66" ht="25.95" customHeight="1">
      <c r="A108" s="27"/>
      <c r="B108" s="21"/>
      <c r="C108" s="97"/>
      <c r="D108" s="147" t="s">
        <v>140</v>
      </c>
      <c r="E108" s="97"/>
      <c r="F108" s="148" t="s">
        <v>1604</v>
      </c>
      <c r="G108" s="97"/>
      <c r="H108" s="97"/>
      <c r="I108" s="97"/>
      <c r="J108" s="97"/>
      <c r="K108" s="149"/>
      <c r="L108" s="56"/>
      <c r="M108" s="57"/>
      <c r="N108" s="25"/>
      <c r="O108" s="25"/>
      <c r="P108" s="25"/>
      <c r="Q108" s="25"/>
      <c r="R108" s="25"/>
      <c r="S108" s="25"/>
      <c r="T108" s="58"/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25"/>
      <c r="AS108" s="25"/>
      <c r="AT108" s="83" t="s">
        <v>140</v>
      </c>
      <c r="AU108" s="83" t="s">
        <v>70</v>
      </c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6"/>
    </row>
    <row r="109" spans="1:66" ht="25.95" customHeight="1">
      <c r="A109" s="27"/>
      <c r="B109" s="56"/>
      <c r="C109" s="136" t="s">
        <v>196</v>
      </c>
      <c r="D109" s="136" t="s">
        <v>178</v>
      </c>
      <c r="E109" s="137" t="s">
        <v>1605</v>
      </c>
      <c r="F109" s="137" t="s">
        <v>1606</v>
      </c>
      <c r="G109" s="178"/>
      <c r="H109" s="139">
        <v>1</v>
      </c>
      <c r="I109" s="140"/>
      <c r="J109" s="141">
        <f>ROUND(I109*H109,2)</f>
        <v>0</v>
      </c>
      <c r="K109" s="146"/>
      <c r="L109" s="143"/>
      <c r="M109" s="144"/>
      <c r="N109" s="145" t="s">
        <v>44</v>
      </c>
      <c r="O109" s="25"/>
      <c r="P109" s="125">
        <f>O109*H109</f>
        <v>0</v>
      </c>
      <c r="Q109" s="125">
        <v>0</v>
      </c>
      <c r="R109" s="125">
        <f>Q109*H109</f>
        <v>0</v>
      </c>
      <c r="S109" s="125">
        <v>0</v>
      </c>
      <c r="T109" s="126">
        <f>S109*H109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131</v>
      </c>
      <c r="AS109" s="25"/>
      <c r="AT109" s="127" t="s">
        <v>178</v>
      </c>
      <c r="AU109" s="127" t="s">
        <v>70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>IF(N109="základní",J109,0)</f>
        <v>0</v>
      </c>
      <c r="BF109" s="128">
        <f>IF(N109="snížená",J109,0)</f>
        <v>0</v>
      </c>
      <c r="BG109" s="128">
        <f>IF(N109="zákl. přenesená",J109,0)</f>
        <v>0</v>
      </c>
      <c r="BH109" s="128">
        <f>IF(N109="sníž. přenesená",J109,0)</f>
        <v>0</v>
      </c>
      <c r="BI109" s="128">
        <f>IF(N109="nulová",J109,0)</f>
        <v>0</v>
      </c>
      <c r="BJ109" s="83" t="s">
        <v>68</v>
      </c>
      <c r="BK109" s="128">
        <f>ROUND(I109*H109,2)</f>
        <v>0</v>
      </c>
      <c r="BL109" s="83" t="s">
        <v>154</v>
      </c>
      <c r="BM109" s="127" t="s">
        <v>241</v>
      </c>
      <c r="BN109" s="26"/>
    </row>
    <row r="110" spans="1:66" ht="25.95" customHeight="1">
      <c r="A110" s="27"/>
      <c r="B110" s="21"/>
      <c r="C110" s="97"/>
      <c r="D110" s="147" t="s">
        <v>140</v>
      </c>
      <c r="E110" s="97"/>
      <c r="F110" s="148" t="s">
        <v>1607</v>
      </c>
      <c r="G110" s="97"/>
      <c r="H110" s="97"/>
      <c r="I110" s="97"/>
      <c r="J110" s="97"/>
      <c r="K110" s="149"/>
      <c r="L110" s="56"/>
      <c r="M110" s="57"/>
      <c r="N110" s="25"/>
      <c r="O110" s="25"/>
      <c r="P110" s="25"/>
      <c r="Q110" s="25"/>
      <c r="R110" s="25"/>
      <c r="S110" s="25"/>
      <c r="T110" s="58"/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25"/>
      <c r="AS110" s="25"/>
      <c r="AT110" s="83" t="s">
        <v>140</v>
      </c>
      <c r="AU110" s="83" t="s">
        <v>70</v>
      </c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6"/>
    </row>
    <row r="111" spans="1:66" ht="25.95" customHeight="1">
      <c r="A111" s="27"/>
      <c r="B111" s="56"/>
      <c r="C111" s="136" t="s">
        <v>202</v>
      </c>
      <c r="D111" s="136" t="s">
        <v>178</v>
      </c>
      <c r="E111" s="137" t="s">
        <v>1608</v>
      </c>
      <c r="F111" s="137" t="s">
        <v>1609</v>
      </c>
      <c r="G111" s="178"/>
      <c r="H111" s="139">
        <v>1</v>
      </c>
      <c r="I111" s="140"/>
      <c r="J111" s="141">
        <f>ROUND(I111*H111,2)</f>
        <v>0</v>
      </c>
      <c r="K111" s="146"/>
      <c r="L111" s="143"/>
      <c r="M111" s="144"/>
      <c r="N111" s="145" t="s">
        <v>44</v>
      </c>
      <c r="O111" s="25"/>
      <c r="P111" s="125">
        <f>O111*H111</f>
        <v>0</v>
      </c>
      <c r="Q111" s="125">
        <v>0</v>
      </c>
      <c r="R111" s="125">
        <f>Q111*H111</f>
        <v>0</v>
      </c>
      <c r="S111" s="125">
        <v>0</v>
      </c>
      <c r="T111" s="126">
        <f>S111*H111</f>
        <v>0</v>
      </c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127" t="s">
        <v>131</v>
      </c>
      <c r="AS111" s="25"/>
      <c r="AT111" s="127" t="s">
        <v>178</v>
      </c>
      <c r="AU111" s="127" t="s">
        <v>70</v>
      </c>
      <c r="AV111" s="25"/>
      <c r="AW111" s="25"/>
      <c r="AX111" s="25"/>
      <c r="AY111" s="83" t="s">
        <v>130</v>
      </c>
      <c r="AZ111" s="25"/>
      <c r="BA111" s="25"/>
      <c r="BB111" s="25"/>
      <c r="BC111" s="25"/>
      <c r="BD111" s="25"/>
      <c r="BE111" s="128">
        <f>IF(N111="základní",J111,0)</f>
        <v>0</v>
      </c>
      <c r="BF111" s="128">
        <f>IF(N111="snížená",J111,0)</f>
        <v>0</v>
      </c>
      <c r="BG111" s="128">
        <f>IF(N111="zákl. přenesená",J111,0)</f>
        <v>0</v>
      </c>
      <c r="BH111" s="128">
        <f>IF(N111="sníž. přenesená",J111,0)</f>
        <v>0</v>
      </c>
      <c r="BI111" s="128">
        <f>IF(N111="nulová",J111,0)</f>
        <v>0</v>
      </c>
      <c r="BJ111" s="83" t="s">
        <v>68</v>
      </c>
      <c r="BK111" s="128">
        <f>ROUND(I111*H111,2)</f>
        <v>0</v>
      </c>
      <c r="BL111" s="83" t="s">
        <v>154</v>
      </c>
      <c r="BM111" s="127" t="s">
        <v>251</v>
      </c>
      <c r="BN111" s="26"/>
    </row>
    <row r="112" spans="1:66" ht="25.95" customHeight="1">
      <c r="A112" s="27"/>
      <c r="B112" s="21"/>
      <c r="C112" s="97"/>
      <c r="D112" s="147" t="s">
        <v>140</v>
      </c>
      <c r="E112" s="97"/>
      <c r="F112" s="148" t="s">
        <v>1610</v>
      </c>
      <c r="G112" s="97"/>
      <c r="H112" s="97"/>
      <c r="I112" s="97"/>
      <c r="J112" s="97"/>
      <c r="K112" s="149"/>
      <c r="L112" s="56"/>
      <c r="M112" s="57"/>
      <c r="N112" s="25"/>
      <c r="O112" s="25"/>
      <c r="P112" s="25"/>
      <c r="Q112" s="25"/>
      <c r="R112" s="25"/>
      <c r="S112" s="25"/>
      <c r="T112" s="58"/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25"/>
      <c r="AS112" s="25"/>
      <c r="AT112" s="83" t="s">
        <v>140</v>
      </c>
      <c r="AU112" s="83" t="s">
        <v>70</v>
      </c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6"/>
    </row>
    <row r="113" spans="1:66" ht="25.95" customHeight="1">
      <c r="A113" s="27"/>
      <c r="B113" s="56"/>
      <c r="C113" s="136" t="s">
        <v>8</v>
      </c>
      <c r="D113" s="136" t="s">
        <v>178</v>
      </c>
      <c r="E113" s="137" t="s">
        <v>1605</v>
      </c>
      <c r="F113" s="137" t="s">
        <v>1606</v>
      </c>
      <c r="G113" s="178"/>
      <c r="H113" s="139">
        <v>2</v>
      </c>
      <c r="I113" s="140"/>
      <c r="J113" s="141">
        <f>ROUND(I113*H113,2)</f>
        <v>0</v>
      </c>
      <c r="K113" s="146"/>
      <c r="L113" s="143"/>
      <c r="M113" s="144"/>
      <c r="N113" s="145" t="s">
        <v>44</v>
      </c>
      <c r="O113" s="25"/>
      <c r="P113" s="125">
        <f>O113*H113</f>
        <v>0</v>
      </c>
      <c r="Q113" s="125">
        <v>0</v>
      </c>
      <c r="R113" s="125">
        <f>Q113*H113</f>
        <v>0</v>
      </c>
      <c r="S113" s="125">
        <v>0</v>
      </c>
      <c r="T113" s="126">
        <f>S113*H113</f>
        <v>0</v>
      </c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127" t="s">
        <v>131</v>
      </c>
      <c r="AS113" s="25"/>
      <c r="AT113" s="127" t="s">
        <v>178</v>
      </c>
      <c r="AU113" s="127" t="s">
        <v>70</v>
      </c>
      <c r="AV113" s="25"/>
      <c r="AW113" s="25"/>
      <c r="AX113" s="25"/>
      <c r="AY113" s="83" t="s">
        <v>130</v>
      </c>
      <c r="AZ113" s="25"/>
      <c r="BA113" s="25"/>
      <c r="BB113" s="25"/>
      <c r="BC113" s="25"/>
      <c r="BD113" s="25"/>
      <c r="BE113" s="128">
        <f>IF(N113="základní",J113,0)</f>
        <v>0</v>
      </c>
      <c r="BF113" s="128">
        <f>IF(N113="snížená",J113,0)</f>
        <v>0</v>
      </c>
      <c r="BG113" s="128">
        <f>IF(N113="zákl. přenesená",J113,0)</f>
        <v>0</v>
      </c>
      <c r="BH113" s="128">
        <f>IF(N113="sníž. přenesená",J113,0)</f>
        <v>0</v>
      </c>
      <c r="BI113" s="128">
        <f>IF(N113="nulová",J113,0)</f>
        <v>0</v>
      </c>
      <c r="BJ113" s="83" t="s">
        <v>68</v>
      </c>
      <c r="BK113" s="128">
        <f>ROUND(I113*H113,2)</f>
        <v>0</v>
      </c>
      <c r="BL113" s="83" t="s">
        <v>154</v>
      </c>
      <c r="BM113" s="127" t="s">
        <v>261</v>
      </c>
      <c r="BN113" s="26"/>
    </row>
    <row r="114" spans="1:66" ht="25.95" customHeight="1">
      <c r="A114" s="27"/>
      <c r="B114" s="21"/>
      <c r="C114" s="97"/>
      <c r="D114" s="147" t="s">
        <v>140</v>
      </c>
      <c r="E114" s="97"/>
      <c r="F114" s="148" t="s">
        <v>1611</v>
      </c>
      <c r="G114" s="97"/>
      <c r="H114" s="97"/>
      <c r="I114" s="97"/>
      <c r="J114" s="97"/>
      <c r="K114" s="149"/>
      <c r="L114" s="56"/>
      <c r="M114" s="57"/>
      <c r="N114" s="25"/>
      <c r="O114" s="25"/>
      <c r="P114" s="25"/>
      <c r="Q114" s="25"/>
      <c r="R114" s="25"/>
      <c r="S114" s="25"/>
      <c r="T114" s="58"/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25"/>
      <c r="AS114" s="25"/>
      <c r="AT114" s="83" t="s">
        <v>140</v>
      </c>
      <c r="AU114" s="83" t="s">
        <v>70</v>
      </c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6"/>
    </row>
    <row r="115" spans="1:66" ht="25.95" customHeight="1">
      <c r="A115" s="27"/>
      <c r="B115" s="56"/>
      <c r="C115" s="116" t="s">
        <v>172</v>
      </c>
      <c r="D115" s="116" t="s">
        <v>133</v>
      </c>
      <c r="E115" s="117" t="s">
        <v>1612</v>
      </c>
      <c r="F115" s="117" t="s">
        <v>1613</v>
      </c>
      <c r="G115" s="179"/>
      <c r="H115" s="119">
        <v>40</v>
      </c>
      <c r="I115" s="120"/>
      <c r="J115" s="121">
        <f>ROUND(I115*H115,2)</f>
        <v>0</v>
      </c>
      <c r="K115" s="135"/>
      <c r="L115" s="56"/>
      <c r="M115" s="123"/>
      <c r="N115" s="124" t="s">
        <v>44</v>
      </c>
      <c r="O115" s="25"/>
      <c r="P115" s="125">
        <f>O115*H115</f>
        <v>0</v>
      </c>
      <c r="Q115" s="125">
        <v>0</v>
      </c>
      <c r="R115" s="125">
        <f>Q115*H115</f>
        <v>0</v>
      </c>
      <c r="S115" s="125">
        <v>0</v>
      </c>
      <c r="T115" s="126">
        <f>S115*H115</f>
        <v>0</v>
      </c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127" t="s">
        <v>154</v>
      </c>
      <c r="AS115" s="25"/>
      <c r="AT115" s="127" t="s">
        <v>133</v>
      </c>
      <c r="AU115" s="127" t="s">
        <v>70</v>
      </c>
      <c r="AV115" s="25"/>
      <c r="AW115" s="25"/>
      <c r="AX115" s="25"/>
      <c r="AY115" s="83" t="s">
        <v>130</v>
      </c>
      <c r="AZ115" s="25"/>
      <c r="BA115" s="25"/>
      <c r="BB115" s="25"/>
      <c r="BC115" s="25"/>
      <c r="BD115" s="25"/>
      <c r="BE115" s="128">
        <f>IF(N115="základní",J115,0)</f>
        <v>0</v>
      </c>
      <c r="BF115" s="128">
        <f>IF(N115="snížená",J115,0)</f>
        <v>0</v>
      </c>
      <c r="BG115" s="128">
        <f>IF(N115="zákl. přenesená",J115,0)</f>
        <v>0</v>
      </c>
      <c r="BH115" s="128">
        <f>IF(N115="sníž. přenesená",J115,0)</f>
        <v>0</v>
      </c>
      <c r="BI115" s="128">
        <f>IF(N115="nulová",J115,0)</f>
        <v>0</v>
      </c>
      <c r="BJ115" s="83" t="s">
        <v>68</v>
      </c>
      <c r="BK115" s="128">
        <f>ROUND(I115*H115,2)</f>
        <v>0</v>
      </c>
      <c r="BL115" s="83" t="s">
        <v>154</v>
      </c>
      <c r="BM115" s="127" t="s">
        <v>269</v>
      </c>
      <c r="BN115" s="26"/>
    </row>
    <row r="116" spans="1:66" ht="25.95" customHeight="1">
      <c r="A116" s="27"/>
      <c r="B116" s="56"/>
      <c r="C116" s="116" t="s">
        <v>212</v>
      </c>
      <c r="D116" s="116" t="s">
        <v>133</v>
      </c>
      <c r="E116" s="117" t="s">
        <v>1614</v>
      </c>
      <c r="F116" s="117" t="s">
        <v>1562</v>
      </c>
      <c r="G116" s="179"/>
      <c r="H116" s="119">
        <v>1</v>
      </c>
      <c r="I116" s="120"/>
      <c r="J116" s="121">
        <f>ROUND(I116*H116,2)</f>
        <v>0</v>
      </c>
      <c r="K116" s="135"/>
      <c r="L116" s="56"/>
      <c r="M116" s="123"/>
      <c r="N116" s="124" t="s">
        <v>44</v>
      </c>
      <c r="O116" s="25"/>
      <c r="P116" s="125">
        <f>O116*H116</f>
        <v>0</v>
      </c>
      <c r="Q116" s="125">
        <v>0</v>
      </c>
      <c r="R116" s="125">
        <f>Q116*H116</f>
        <v>0</v>
      </c>
      <c r="S116" s="125">
        <v>0</v>
      </c>
      <c r="T116" s="126">
        <f>S116*H116</f>
        <v>0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127" t="s">
        <v>154</v>
      </c>
      <c r="AS116" s="25"/>
      <c r="AT116" s="127" t="s">
        <v>133</v>
      </c>
      <c r="AU116" s="127" t="s">
        <v>70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128">
        <f>IF(N116="základní",J116,0)</f>
        <v>0</v>
      </c>
      <c r="BF116" s="128">
        <f>IF(N116="snížená",J116,0)</f>
        <v>0</v>
      </c>
      <c r="BG116" s="128">
        <f>IF(N116="zákl. přenesená",J116,0)</f>
        <v>0</v>
      </c>
      <c r="BH116" s="128">
        <f>IF(N116="sníž. přenesená",J116,0)</f>
        <v>0</v>
      </c>
      <c r="BI116" s="128">
        <f>IF(N116="nulová",J116,0)</f>
        <v>0</v>
      </c>
      <c r="BJ116" s="83" t="s">
        <v>68</v>
      </c>
      <c r="BK116" s="128">
        <f>ROUND(I116*H116,2)</f>
        <v>0</v>
      </c>
      <c r="BL116" s="83" t="s">
        <v>154</v>
      </c>
      <c r="BM116" s="127" t="s">
        <v>182</v>
      </c>
      <c r="BN116" s="26"/>
    </row>
    <row r="117" spans="1:66" ht="25.95" customHeight="1">
      <c r="A117" s="27"/>
      <c r="B117" s="56"/>
      <c r="C117" s="116" t="s">
        <v>216</v>
      </c>
      <c r="D117" s="116" t="s">
        <v>133</v>
      </c>
      <c r="E117" s="117" t="s">
        <v>1615</v>
      </c>
      <c r="F117" s="117" t="s">
        <v>1616</v>
      </c>
      <c r="G117" s="179"/>
      <c r="H117" s="119">
        <v>1</v>
      </c>
      <c r="I117" s="120"/>
      <c r="J117" s="121">
        <f>ROUND(I117*H117,2)</f>
        <v>0</v>
      </c>
      <c r="K117" s="135"/>
      <c r="L117" s="56"/>
      <c r="M117" s="123"/>
      <c r="N117" s="124" t="s">
        <v>44</v>
      </c>
      <c r="O117" s="25"/>
      <c r="P117" s="125">
        <f>O117*H117</f>
        <v>0</v>
      </c>
      <c r="Q117" s="125">
        <v>0</v>
      </c>
      <c r="R117" s="125">
        <f>Q117*H117</f>
        <v>0</v>
      </c>
      <c r="S117" s="125">
        <v>0</v>
      </c>
      <c r="T117" s="126">
        <f>S117*H117</f>
        <v>0</v>
      </c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7" t="s">
        <v>154</v>
      </c>
      <c r="AS117" s="25"/>
      <c r="AT117" s="127" t="s">
        <v>133</v>
      </c>
      <c r="AU117" s="127" t="s">
        <v>70</v>
      </c>
      <c r="AV117" s="25"/>
      <c r="AW117" s="25"/>
      <c r="AX117" s="25"/>
      <c r="AY117" s="83" t="s">
        <v>130</v>
      </c>
      <c r="AZ117" s="25"/>
      <c r="BA117" s="25"/>
      <c r="BB117" s="25"/>
      <c r="BC117" s="25"/>
      <c r="BD117" s="25"/>
      <c r="BE117" s="128">
        <f>IF(N117="základní",J117,0)</f>
        <v>0</v>
      </c>
      <c r="BF117" s="128">
        <f>IF(N117="snížená",J117,0)</f>
        <v>0</v>
      </c>
      <c r="BG117" s="128">
        <f>IF(N117="zákl. přenesená",J117,0)</f>
        <v>0</v>
      </c>
      <c r="BH117" s="128">
        <f>IF(N117="sníž. přenesená",J117,0)</f>
        <v>0</v>
      </c>
      <c r="BI117" s="128">
        <f>IF(N117="nulová",J117,0)</f>
        <v>0</v>
      </c>
      <c r="BJ117" s="83" t="s">
        <v>68</v>
      </c>
      <c r="BK117" s="128">
        <f>ROUND(I117*H117,2)</f>
        <v>0</v>
      </c>
      <c r="BL117" s="83" t="s">
        <v>154</v>
      </c>
      <c r="BM117" s="127" t="s">
        <v>284</v>
      </c>
      <c r="BN117" s="26"/>
    </row>
    <row r="118" spans="1:66" ht="25.95" customHeight="1">
      <c r="A118" s="27"/>
      <c r="B118" s="21"/>
      <c r="C118" s="97"/>
      <c r="D118" s="150" t="s">
        <v>59</v>
      </c>
      <c r="E118" s="96" t="s">
        <v>1617</v>
      </c>
      <c r="F118" s="96" t="s">
        <v>1618</v>
      </c>
      <c r="G118" s="97"/>
      <c r="H118" s="97"/>
      <c r="I118" s="97"/>
      <c r="J118" s="151">
        <f>BK118</f>
        <v>0</v>
      </c>
      <c r="K118" s="149"/>
      <c r="L118" s="56"/>
      <c r="M118" s="57"/>
      <c r="N118" s="25"/>
      <c r="O118" s="25"/>
      <c r="P118" s="109">
        <f>SUM(P119:P152)</f>
        <v>0</v>
      </c>
      <c r="Q118" s="25"/>
      <c r="R118" s="109">
        <f>SUM(R119:R152)</f>
        <v>0</v>
      </c>
      <c r="S118" s="25"/>
      <c r="T118" s="110">
        <f>SUM(T119:T152)</f>
        <v>0</v>
      </c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83" t="s">
        <v>149</v>
      </c>
      <c r="AS118" s="25"/>
      <c r="AT118" s="111" t="s">
        <v>59</v>
      </c>
      <c r="AU118" s="111" t="s">
        <v>68</v>
      </c>
      <c r="AV118" s="25"/>
      <c r="AW118" s="25"/>
      <c r="AX118" s="25"/>
      <c r="AY118" s="83" t="s">
        <v>130</v>
      </c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112">
        <f>SUM(BK119:BK152)</f>
        <v>0</v>
      </c>
      <c r="BL118" s="25"/>
      <c r="BM118" s="25"/>
      <c r="BN118" s="26"/>
    </row>
    <row r="119" spans="1:66" ht="25.95" customHeight="1">
      <c r="A119" s="27"/>
      <c r="B119" s="56"/>
      <c r="C119" s="136" t="s">
        <v>220</v>
      </c>
      <c r="D119" s="136" t="s">
        <v>178</v>
      </c>
      <c r="E119" s="137" t="s">
        <v>1619</v>
      </c>
      <c r="F119" s="137" t="s">
        <v>1620</v>
      </c>
      <c r="G119" s="178"/>
      <c r="H119" s="139">
        <v>1</v>
      </c>
      <c r="I119" s="140"/>
      <c r="J119" s="141">
        <f>ROUND(I119*H119,2)</f>
        <v>0</v>
      </c>
      <c r="K119" s="146"/>
      <c r="L119" s="143"/>
      <c r="M119" s="144"/>
      <c r="N119" s="145" t="s">
        <v>44</v>
      </c>
      <c r="O119" s="25"/>
      <c r="P119" s="125">
        <f>O119*H119</f>
        <v>0</v>
      </c>
      <c r="Q119" s="125">
        <v>0</v>
      </c>
      <c r="R119" s="125">
        <f>Q119*H119</f>
        <v>0</v>
      </c>
      <c r="S119" s="125">
        <v>0</v>
      </c>
      <c r="T119" s="126">
        <f>S119*H119</f>
        <v>0</v>
      </c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7" t="s">
        <v>131</v>
      </c>
      <c r="AS119" s="25"/>
      <c r="AT119" s="127" t="s">
        <v>178</v>
      </c>
      <c r="AU119" s="127" t="s">
        <v>70</v>
      </c>
      <c r="AV119" s="25"/>
      <c r="AW119" s="25"/>
      <c r="AX119" s="25"/>
      <c r="AY119" s="83" t="s">
        <v>130</v>
      </c>
      <c r="AZ119" s="25"/>
      <c r="BA119" s="25"/>
      <c r="BB119" s="25"/>
      <c r="BC119" s="25"/>
      <c r="BD119" s="25"/>
      <c r="BE119" s="128">
        <f>IF(N119="základní",J119,0)</f>
        <v>0</v>
      </c>
      <c r="BF119" s="128">
        <f>IF(N119="snížená",J119,0)</f>
        <v>0</v>
      </c>
      <c r="BG119" s="128">
        <f>IF(N119="zákl. přenesená",J119,0)</f>
        <v>0</v>
      </c>
      <c r="BH119" s="128">
        <f>IF(N119="sníž. přenesená",J119,0)</f>
        <v>0</v>
      </c>
      <c r="BI119" s="128">
        <f>IF(N119="nulová",J119,0)</f>
        <v>0</v>
      </c>
      <c r="BJ119" s="83" t="s">
        <v>68</v>
      </c>
      <c r="BK119" s="128">
        <f>ROUND(I119*H119,2)</f>
        <v>0</v>
      </c>
      <c r="BL119" s="83" t="s">
        <v>154</v>
      </c>
      <c r="BM119" s="127" t="s">
        <v>292</v>
      </c>
      <c r="BN119" s="26"/>
    </row>
    <row r="120" spans="1:66" ht="25.95" customHeight="1">
      <c r="A120" s="27"/>
      <c r="B120" s="21"/>
      <c r="C120" s="97"/>
      <c r="D120" s="147" t="s">
        <v>140</v>
      </c>
      <c r="E120" s="97"/>
      <c r="F120" s="148" t="s">
        <v>1621</v>
      </c>
      <c r="G120" s="97"/>
      <c r="H120" s="97"/>
      <c r="I120" s="97"/>
      <c r="J120" s="97"/>
      <c r="K120" s="149"/>
      <c r="L120" s="56"/>
      <c r="M120" s="57"/>
      <c r="N120" s="25"/>
      <c r="O120" s="25"/>
      <c r="P120" s="25"/>
      <c r="Q120" s="25"/>
      <c r="R120" s="25"/>
      <c r="S120" s="25"/>
      <c r="T120" s="58"/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25"/>
      <c r="AS120" s="25"/>
      <c r="AT120" s="83" t="s">
        <v>140</v>
      </c>
      <c r="AU120" s="83" t="s">
        <v>70</v>
      </c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6"/>
    </row>
    <row r="121" spans="1:66" ht="25.95" customHeight="1">
      <c r="A121" s="27"/>
      <c r="B121" s="56"/>
      <c r="C121" s="136" t="s">
        <v>224</v>
      </c>
      <c r="D121" s="136" t="s">
        <v>178</v>
      </c>
      <c r="E121" s="137" t="s">
        <v>1622</v>
      </c>
      <c r="F121" s="137" t="s">
        <v>1623</v>
      </c>
      <c r="G121" s="178"/>
      <c r="H121" s="139">
        <v>1</v>
      </c>
      <c r="I121" s="140"/>
      <c r="J121" s="141">
        <f>ROUND(I121*H121,2)</f>
        <v>0</v>
      </c>
      <c r="K121" s="146"/>
      <c r="L121" s="143"/>
      <c r="M121" s="144"/>
      <c r="N121" s="145" t="s">
        <v>44</v>
      </c>
      <c r="O121" s="25"/>
      <c r="P121" s="125">
        <f>O121*H121</f>
        <v>0</v>
      </c>
      <c r="Q121" s="125">
        <v>0</v>
      </c>
      <c r="R121" s="125">
        <f>Q121*H121</f>
        <v>0</v>
      </c>
      <c r="S121" s="125">
        <v>0</v>
      </c>
      <c r="T121" s="126">
        <f>S121*H121</f>
        <v>0</v>
      </c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7" t="s">
        <v>131</v>
      </c>
      <c r="AS121" s="25"/>
      <c r="AT121" s="127" t="s">
        <v>178</v>
      </c>
      <c r="AU121" s="127" t="s">
        <v>70</v>
      </c>
      <c r="AV121" s="25"/>
      <c r="AW121" s="25"/>
      <c r="AX121" s="25"/>
      <c r="AY121" s="83" t="s">
        <v>130</v>
      </c>
      <c r="AZ121" s="25"/>
      <c r="BA121" s="25"/>
      <c r="BB121" s="25"/>
      <c r="BC121" s="25"/>
      <c r="BD121" s="25"/>
      <c r="BE121" s="128">
        <f>IF(N121="základní",J121,0)</f>
        <v>0</v>
      </c>
      <c r="BF121" s="128">
        <f>IF(N121="snížená",J121,0)</f>
        <v>0</v>
      </c>
      <c r="BG121" s="128">
        <f>IF(N121="zákl. přenesená",J121,0)</f>
        <v>0</v>
      </c>
      <c r="BH121" s="128">
        <f>IF(N121="sníž. přenesená",J121,0)</f>
        <v>0</v>
      </c>
      <c r="BI121" s="128">
        <f>IF(N121="nulová",J121,0)</f>
        <v>0</v>
      </c>
      <c r="BJ121" s="83" t="s">
        <v>68</v>
      </c>
      <c r="BK121" s="128">
        <f>ROUND(I121*H121,2)</f>
        <v>0</v>
      </c>
      <c r="BL121" s="83" t="s">
        <v>154</v>
      </c>
      <c r="BM121" s="127" t="s">
        <v>300</v>
      </c>
      <c r="BN121" s="26"/>
    </row>
    <row r="122" spans="1:66" ht="25.95" customHeight="1">
      <c r="A122" s="27"/>
      <c r="B122" s="56"/>
      <c r="C122" s="136" t="s">
        <v>7</v>
      </c>
      <c r="D122" s="136" t="s">
        <v>178</v>
      </c>
      <c r="E122" s="137" t="s">
        <v>1624</v>
      </c>
      <c r="F122" s="137" t="s">
        <v>1577</v>
      </c>
      <c r="G122" s="178"/>
      <c r="H122" s="139">
        <v>20</v>
      </c>
      <c r="I122" s="140"/>
      <c r="J122" s="141">
        <f>ROUND(I122*H122,2)</f>
        <v>0</v>
      </c>
      <c r="K122" s="146"/>
      <c r="L122" s="143"/>
      <c r="M122" s="144"/>
      <c r="N122" s="145" t="s">
        <v>44</v>
      </c>
      <c r="O122" s="25"/>
      <c r="P122" s="125">
        <f>O122*H122</f>
        <v>0</v>
      </c>
      <c r="Q122" s="125">
        <v>0</v>
      </c>
      <c r="R122" s="125">
        <f>Q122*H122</f>
        <v>0</v>
      </c>
      <c r="S122" s="125">
        <v>0</v>
      </c>
      <c r="T122" s="126">
        <f>S122*H122</f>
        <v>0</v>
      </c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27" t="s">
        <v>131</v>
      </c>
      <c r="AS122" s="25"/>
      <c r="AT122" s="127" t="s">
        <v>178</v>
      </c>
      <c r="AU122" s="127" t="s">
        <v>70</v>
      </c>
      <c r="AV122" s="25"/>
      <c r="AW122" s="25"/>
      <c r="AX122" s="25"/>
      <c r="AY122" s="83" t="s">
        <v>130</v>
      </c>
      <c r="AZ122" s="25"/>
      <c r="BA122" s="25"/>
      <c r="BB122" s="25"/>
      <c r="BC122" s="25"/>
      <c r="BD122" s="25"/>
      <c r="BE122" s="128">
        <f>IF(N122="základní",J122,0)</f>
        <v>0</v>
      </c>
      <c r="BF122" s="128">
        <f>IF(N122="snížená",J122,0)</f>
        <v>0</v>
      </c>
      <c r="BG122" s="128">
        <f>IF(N122="zákl. přenesená",J122,0)</f>
        <v>0</v>
      </c>
      <c r="BH122" s="128">
        <f>IF(N122="sníž. přenesená",J122,0)</f>
        <v>0</v>
      </c>
      <c r="BI122" s="128">
        <f>IF(N122="nulová",J122,0)</f>
        <v>0</v>
      </c>
      <c r="BJ122" s="83" t="s">
        <v>68</v>
      </c>
      <c r="BK122" s="128">
        <f>ROUND(I122*H122,2)</f>
        <v>0</v>
      </c>
      <c r="BL122" s="83" t="s">
        <v>154</v>
      </c>
      <c r="BM122" s="127" t="s">
        <v>308</v>
      </c>
      <c r="BN122" s="26"/>
    </row>
    <row r="123" spans="1:66" ht="25.95" customHeight="1">
      <c r="A123" s="27"/>
      <c r="B123" s="21"/>
      <c r="C123" s="97"/>
      <c r="D123" s="147" t="s">
        <v>140</v>
      </c>
      <c r="E123" s="97"/>
      <c r="F123" s="148" t="s">
        <v>1625</v>
      </c>
      <c r="G123" s="97"/>
      <c r="H123" s="97"/>
      <c r="I123" s="97"/>
      <c r="J123" s="97"/>
      <c r="K123" s="149"/>
      <c r="L123" s="56"/>
      <c r="M123" s="57"/>
      <c r="N123" s="25"/>
      <c r="O123" s="25"/>
      <c r="P123" s="25"/>
      <c r="Q123" s="25"/>
      <c r="R123" s="25"/>
      <c r="S123" s="25"/>
      <c r="T123" s="58"/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25"/>
      <c r="AS123" s="25"/>
      <c r="AT123" s="83" t="s">
        <v>140</v>
      </c>
      <c r="AU123" s="83" t="s">
        <v>70</v>
      </c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6"/>
    </row>
    <row r="124" spans="1:66" ht="25.95" customHeight="1">
      <c r="A124" s="27"/>
      <c r="B124" s="56"/>
      <c r="C124" s="136" t="s">
        <v>231</v>
      </c>
      <c r="D124" s="136" t="s">
        <v>178</v>
      </c>
      <c r="E124" s="137" t="s">
        <v>1626</v>
      </c>
      <c r="F124" s="137" t="s">
        <v>1627</v>
      </c>
      <c r="G124" s="178"/>
      <c r="H124" s="139">
        <v>3</v>
      </c>
      <c r="I124" s="140"/>
      <c r="J124" s="141">
        <f>ROUND(I124*H124,2)</f>
        <v>0</v>
      </c>
      <c r="K124" s="146"/>
      <c r="L124" s="143"/>
      <c r="M124" s="144"/>
      <c r="N124" s="145" t="s">
        <v>44</v>
      </c>
      <c r="O124" s="25"/>
      <c r="P124" s="125">
        <f>O124*H124</f>
        <v>0</v>
      </c>
      <c r="Q124" s="125">
        <v>0</v>
      </c>
      <c r="R124" s="125">
        <f>Q124*H124</f>
        <v>0</v>
      </c>
      <c r="S124" s="125">
        <v>0</v>
      </c>
      <c r="T124" s="126">
        <f>S124*H124</f>
        <v>0</v>
      </c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27" t="s">
        <v>131</v>
      </c>
      <c r="AS124" s="25"/>
      <c r="AT124" s="127" t="s">
        <v>178</v>
      </c>
      <c r="AU124" s="127" t="s">
        <v>70</v>
      </c>
      <c r="AV124" s="25"/>
      <c r="AW124" s="25"/>
      <c r="AX124" s="25"/>
      <c r="AY124" s="83" t="s">
        <v>130</v>
      </c>
      <c r="AZ124" s="25"/>
      <c r="BA124" s="25"/>
      <c r="BB124" s="25"/>
      <c r="BC124" s="25"/>
      <c r="BD124" s="25"/>
      <c r="BE124" s="128">
        <f>IF(N124="základní",J124,0)</f>
        <v>0</v>
      </c>
      <c r="BF124" s="128">
        <f>IF(N124="snížená",J124,0)</f>
        <v>0</v>
      </c>
      <c r="BG124" s="128">
        <f>IF(N124="zákl. přenesená",J124,0)</f>
        <v>0</v>
      </c>
      <c r="BH124" s="128">
        <f>IF(N124="sníž. přenesená",J124,0)</f>
        <v>0</v>
      </c>
      <c r="BI124" s="128">
        <f>IF(N124="nulová",J124,0)</f>
        <v>0</v>
      </c>
      <c r="BJ124" s="83" t="s">
        <v>68</v>
      </c>
      <c r="BK124" s="128">
        <f>ROUND(I124*H124,2)</f>
        <v>0</v>
      </c>
      <c r="BL124" s="83" t="s">
        <v>154</v>
      </c>
      <c r="BM124" s="127" t="s">
        <v>316</v>
      </c>
      <c r="BN124" s="26"/>
    </row>
    <row r="125" spans="1:66" ht="25.95" customHeight="1">
      <c r="A125" s="27"/>
      <c r="B125" s="21"/>
      <c r="C125" s="97"/>
      <c r="D125" s="147" t="s">
        <v>140</v>
      </c>
      <c r="E125" s="97"/>
      <c r="F125" s="148" t="s">
        <v>1628</v>
      </c>
      <c r="G125" s="97"/>
      <c r="H125" s="97"/>
      <c r="I125" s="97"/>
      <c r="J125" s="97"/>
      <c r="K125" s="149"/>
      <c r="L125" s="56"/>
      <c r="M125" s="57"/>
      <c r="N125" s="25"/>
      <c r="O125" s="25"/>
      <c r="P125" s="25"/>
      <c r="Q125" s="25"/>
      <c r="R125" s="25"/>
      <c r="S125" s="25"/>
      <c r="T125" s="58"/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25"/>
      <c r="AS125" s="25"/>
      <c r="AT125" s="83" t="s">
        <v>140</v>
      </c>
      <c r="AU125" s="83" t="s">
        <v>70</v>
      </c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6"/>
    </row>
    <row r="126" spans="1:66" ht="25.95" customHeight="1">
      <c r="A126" s="27"/>
      <c r="B126" s="56"/>
      <c r="C126" s="136" t="s">
        <v>237</v>
      </c>
      <c r="D126" s="136" t="s">
        <v>178</v>
      </c>
      <c r="E126" s="137" t="s">
        <v>1582</v>
      </c>
      <c r="F126" s="137" t="s">
        <v>1583</v>
      </c>
      <c r="G126" s="178"/>
      <c r="H126" s="139">
        <v>3</v>
      </c>
      <c r="I126" s="140"/>
      <c r="J126" s="141">
        <f>ROUND(I126*H126,2)</f>
        <v>0</v>
      </c>
      <c r="K126" s="146"/>
      <c r="L126" s="143"/>
      <c r="M126" s="144"/>
      <c r="N126" s="145" t="s">
        <v>44</v>
      </c>
      <c r="O126" s="25"/>
      <c r="P126" s="125">
        <f>O126*H126</f>
        <v>0</v>
      </c>
      <c r="Q126" s="125">
        <v>0</v>
      </c>
      <c r="R126" s="125">
        <f>Q126*H126</f>
        <v>0</v>
      </c>
      <c r="S126" s="125">
        <v>0</v>
      </c>
      <c r="T126" s="126">
        <f>S126*H126</f>
        <v>0</v>
      </c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27" t="s">
        <v>131</v>
      </c>
      <c r="AS126" s="25"/>
      <c r="AT126" s="127" t="s">
        <v>178</v>
      </c>
      <c r="AU126" s="127" t="s">
        <v>70</v>
      </c>
      <c r="AV126" s="25"/>
      <c r="AW126" s="25"/>
      <c r="AX126" s="25"/>
      <c r="AY126" s="83" t="s">
        <v>130</v>
      </c>
      <c r="AZ126" s="25"/>
      <c r="BA126" s="25"/>
      <c r="BB126" s="25"/>
      <c r="BC126" s="25"/>
      <c r="BD126" s="25"/>
      <c r="BE126" s="128">
        <f>IF(N126="základní",J126,0)</f>
        <v>0</v>
      </c>
      <c r="BF126" s="128">
        <f>IF(N126="snížená",J126,0)</f>
        <v>0</v>
      </c>
      <c r="BG126" s="128">
        <f>IF(N126="zákl. přenesená",J126,0)</f>
        <v>0</v>
      </c>
      <c r="BH126" s="128">
        <f>IF(N126="sníž. přenesená",J126,0)</f>
        <v>0</v>
      </c>
      <c r="BI126" s="128">
        <f>IF(N126="nulová",J126,0)</f>
        <v>0</v>
      </c>
      <c r="BJ126" s="83" t="s">
        <v>68</v>
      </c>
      <c r="BK126" s="128">
        <f>ROUND(I126*H126,2)</f>
        <v>0</v>
      </c>
      <c r="BL126" s="83" t="s">
        <v>154</v>
      </c>
      <c r="BM126" s="127" t="s">
        <v>324</v>
      </c>
      <c r="BN126" s="26"/>
    </row>
    <row r="127" spans="1:66" ht="25.95" customHeight="1">
      <c r="A127" s="27"/>
      <c r="B127" s="21"/>
      <c r="C127" s="97"/>
      <c r="D127" s="147" t="s">
        <v>140</v>
      </c>
      <c r="E127" s="97"/>
      <c r="F127" s="148" t="s">
        <v>1584</v>
      </c>
      <c r="G127" s="97"/>
      <c r="H127" s="97"/>
      <c r="I127" s="97"/>
      <c r="J127" s="97"/>
      <c r="K127" s="149"/>
      <c r="L127" s="56"/>
      <c r="M127" s="57"/>
      <c r="N127" s="25"/>
      <c r="O127" s="25"/>
      <c r="P127" s="25"/>
      <c r="Q127" s="25"/>
      <c r="R127" s="25"/>
      <c r="S127" s="25"/>
      <c r="T127" s="58"/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25"/>
      <c r="AS127" s="25"/>
      <c r="AT127" s="83" t="s">
        <v>140</v>
      </c>
      <c r="AU127" s="83" t="s">
        <v>70</v>
      </c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6"/>
    </row>
    <row r="128" spans="1:66" ht="25.95" customHeight="1">
      <c r="A128" s="27"/>
      <c r="B128" s="56"/>
      <c r="C128" s="136" t="s">
        <v>241</v>
      </c>
      <c r="D128" s="136" t="s">
        <v>178</v>
      </c>
      <c r="E128" s="137" t="s">
        <v>1629</v>
      </c>
      <c r="F128" s="137" t="s">
        <v>1630</v>
      </c>
      <c r="G128" s="178"/>
      <c r="H128" s="139">
        <v>1</v>
      </c>
      <c r="I128" s="140"/>
      <c r="J128" s="141">
        <f>ROUND(I128*H128,2)</f>
        <v>0</v>
      </c>
      <c r="K128" s="146"/>
      <c r="L128" s="143"/>
      <c r="M128" s="144"/>
      <c r="N128" s="145" t="s">
        <v>44</v>
      </c>
      <c r="O128" s="25"/>
      <c r="P128" s="125">
        <f>O128*H128</f>
        <v>0</v>
      </c>
      <c r="Q128" s="125">
        <v>0</v>
      </c>
      <c r="R128" s="125">
        <f>Q128*H128</f>
        <v>0</v>
      </c>
      <c r="S128" s="125">
        <v>0</v>
      </c>
      <c r="T128" s="126">
        <f>S128*H128</f>
        <v>0</v>
      </c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27" t="s">
        <v>131</v>
      </c>
      <c r="AS128" s="25"/>
      <c r="AT128" s="127" t="s">
        <v>178</v>
      </c>
      <c r="AU128" s="127" t="s">
        <v>70</v>
      </c>
      <c r="AV128" s="25"/>
      <c r="AW128" s="25"/>
      <c r="AX128" s="25"/>
      <c r="AY128" s="83" t="s">
        <v>130</v>
      </c>
      <c r="AZ128" s="25"/>
      <c r="BA128" s="25"/>
      <c r="BB128" s="25"/>
      <c r="BC128" s="25"/>
      <c r="BD128" s="25"/>
      <c r="BE128" s="128">
        <f>IF(N128="základní",J128,0)</f>
        <v>0</v>
      </c>
      <c r="BF128" s="128">
        <f>IF(N128="snížená",J128,0)</f>
        <v>0</v>
      </c>
      <c r="BG128" s="128">
        <f>IF(N128="zákl. přenesená",J128,0)</f>
        <v>0</v>
      </c>
      <c r="BH128" s="128">
        <f>IF(N128="sníž. přenesená",J128,0)</f>
        <v>0</v>
      </c>
      <c r="BI128" s="128">
        <f>IF(N128="nulová",J128,0)</f>
        <v>0</v>
      </c>
      <c r="BJ128" s="83" t="s">
        <v>68</v>
      </c>
      <c r="BK128" s="128">
        <f>ROUND(I128*H128,2)</f>
        <v>0</v>
      </c>
      <c r="BL128" s="83" t="s">
        <v>154</v>
      </c>
      <c r="BM128" s="127" t="s">
        <v>332</v>
      </c>
      <c r="BN128" s="26"/>
    </row>
    <row r="129" spans="1:66" ht="25.95" customHeight="1">
      <c r="A129" s="27"/>
      <c r="B129" s="21"/>
      <c r="C129" s="97"/>
      <c r="D129" s="147" t="s">
        <v>140</v>
      </c>
      <c r="E129" s="97"/>
      <c r="F129" s="148" t="s">
        <v>1631</v>
      </c>
      <c r="G129" s="97"/>
      <c r="H129" s="97"/>
      <c r="I129" s="97"/>
      <c r="J129" s="97"/>
      <c r="K129" s="149"/>
      <c r="L129" s="56"/>
      <c r="M129" s="57"/>
      <c r="N129" s="25"/>
      <c r="O129" s="25"/>
      <c r="P129" s="25"/>
      <c r="Q129" s="25"/>
      <c r="R129" s="25"/>
      <c r="S129" s="25"/>
      <c r="T129" s="58"/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25"/>
      <c r="AS129" s="25"/>
      <c r="AT129" s="83" t="s">
        <v>140</v>
      </c>
      <c r="AU129" s="83" t="s">
        <v>70</v>
      </c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6"/>
    </row>
    <row r="130" spans="1:66" ht="25.95" customHeight="1">
      <c r="A130" s="27"/>
      <c r="B130" s="56"/>
      <c r="C130" s="136" t="s">
        <v>245</v>
      </c>
      <c r="D130" s="136" t="s">
        <v>178</v>
      </c>
      <c r="E130" s="137" t="s">
        <v>1629</v>
      </c>
      <c r="F130" s="137" t="s">
        <v>1630</v>
      </c>
      <c r="G130" s="178"/>
      <c r="H130" s="139">
        <v>1</v>
      </c>
      <c r="I130" s="140"/>
      <c r="J130" s="141">
        <f>ROUND(I130*H130,2)</f>
        <v>0</v>
      </c>
      <c r="K130" s="146"/>
      <c r="L130" s="143"/>
      <c r="M130" s="144"/>
      <c r="N130" s="145" t="s">
        <v>44</v>
      </c>
      <c r="O130" s="25"/>
      <c r="P130" s="125">
        <f>O130*H130</f>
        <v>0</v>
      </c>
      <c r="Q130" s="125">
        <v>0</v>
      </c>
      <c r="R130" s="125">
        <f>Q130*H130</f>
        <v>0</v>
      </c>
      <c r="S130" s="125">
        <v>0</v>
      </c>
      <c r="T130" s="126">
        <f>S130*H130</f>
        <v>0</v>
      </c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27" t="s">
        <v>131</v>
      </c>
      <c r="AS130" s="25"/>
      <c r="AT130" s="127" t="s">
        <v>178</v>
      </c>
      <c r="AU130" s="127" t="s">
        <v>70</v>
      </c>
      <c r="AV130" s="25"/>
      <c r="AW130" s="25"/>
      <c r="AX130" s="25"/>
      <c r="AY130" s="83" t="s">
        <v>130</v>
      </c>
      <c r="AZ130" s="25"/>
      <c r="BA130" s="25"/>
      <c r="BB130" s="25"/>
      <c r="BC130" s="25"/>
      <c r="BD130" s="25"/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83" t="s">
        <v>68</v>
      </c>
      <c r="BK130" s="128">
        <f>ROUND(I130*H130,2)</f>
        <v>0</v>
      </c>
      <c r="BL130" s="83" t="s">
        <v>154</v>
      </c>
      <c r="BM130" s="127" t="s">
        <v>340</v>
      </c>
      <c r="BN130" s="26"/>
    </row>
    <row r="131" spans="1:66" ht="25.95" customHeight="1">
      <c r="A131" s="27"/>
      <c r="B131" s="21"/>
      <c r="C131" s="97"/>
      <c r="D131" s="147" t="s">
        <v>140</v>
      </c>
      <c r="E131" s="97"/>
      <c r="F131" s="148" t="s">
        <v>1631</v>
      </c>
      <c r="G131" s="97"/>
      <c r="H131" s="97"/>
      <c r="I131" s="97"/>
      <c r="J131" s="97"/>
      <c r="K131" s="149"/>
      <c r="L131" s="56"/>
      <c r="M131" s="57"/>
      <c r="N131" s="25"/>
      <c r="O131" s="25"/>
      <c r="P131" s="25"/>
      <c r="Q131" s="25"/>
      <c r="R131" s="25"/>
      <c r="S131" s="25"/>
      <c r="T131" s="58"/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25"/>
      <c r="AS131" s="25"/>
      <c r="AT131" s="83" t="s">
        <v>140</v>
      </c>
      <c r="AU131" s="83" t="s">
        <v>70</v>
      </c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6"/>
    </row>
    <row r="132" spans="1:66" ht="25.95" customHeight="1">
      <c r="A132" s="27"/>
      <c r="B132" s="56"/>
      <c r="C132" s="136" t="s">
        <v>251</v>
      </c>
      <c r="D132" s="136" t="s">
        <v>178</v>
      </c>
      <c r="E132" s="137" t="s">
        <v>1591</v>
      </c>
      <c r="F132" s="137" t="s">
        <v>1592</v>
      </c>
      <c r="G132" s="178"/>
      <c r="H132" s="139">
        <v>9</v>
      </c>
      <c r="I132" s="140"/>
      <c r="J132" s="141">
        <f>ROUND(I132*H132,2)</f>
        <v>0</v>
      </c>
      <c r="K132" s="146"/>
      <c r="L132" s="143"/>
      <c r="M132" s="144"/>
      <c r="N132" s="145" t="s">
        <v>44</v>
      </c>
      <c r="O132" s="25"/>
      <c r="P132" s="125">
        <f>O132*H132</f>
        <v>0</v>
      </c>
      <c r="Q132" s="125">
        <v>0</v>
      </c>
      <c r="R132" s="125">
        <f>Q132*H132</f>
        <v>0</v>
      </c>
      <c r="S132" s="125">
        <v>0</v>
      </c>
      <c r="T132" s="126">
        <f>S132*H132</f>
        <v>0</v>
      </c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7" t="s">
        <v>131</v>
      </c>
      <c r="AS132" s="25"/>
      <c r="AT132" s="127" t="s">
        <v>178</v>
      </c>
      <c r="AU132" s="127" t="s">
        <v>70</v>
      </c>
      <c r="AV132" s="25"/>
      <c r="AW132" s="25"/>
      <c r="AX132" s="25"/>
      <c r="AY132" s="83" t="s">
        <v>130</v>
      </c>
      <c r="AZ132" s="25"/>
      <c r="BA132" s="25"/>
      <c r="BB132" s="25"/>
      <c r="BC132" s="25"/>
      <c r="BD132" s="25"/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83" t="s">
        <v>68</v>
      </c>
      <c r="BK132" s="128">
        <f>ROUND(I132*H132,2)</f>
        <v>0</v>
      </c>
      <c r="BL132" s="83" t="s">
        <v>154</v>
      </c>
      <c r="BM132" s="127" t="s">
        <v>348</v>
      </c>
      <c r="BN132" s="26"/>
    </row>
    <row r="133" spans="1:66" ht="25.95" customHeight="1">
      <c r="A133" s="27"/>
      <c r="B133" s="21"/>
      <c r="C133" s="97"/>
      <c r="D133" s="147" t="s">
        <v>140</v>
      </c>
      <c r="E133" s="97"/>
      <c r="F133" s="148" t="s">
        <v>1593</v>
      </c>
      <c r="G133" s="97"/>
      <c r="H133" s="97"/>
      <c r="I133" s="97"/>
      <c r="J133" s="97"/>
      <c r="K133" s="149"/>
      <c r="L133" s="56"/>
      <c r="M133" s="57"/>
      <c r="N133" s="25"/>
      <c r="O133" s="25"/>
      <c r="P133" s="25"/>
      <c r="Q133" s="25"/>
      <c r="R133" s="25"/>
      <c r="S133" s="25"/>
      <c r="T133" s="58"/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25"/>
      <c r="AS133" s="25"/>
      <c r="AT133" s="83" t="s">
        <v>140</v>
      </c>
      <c r="AU133" s="83" t="s">
        <v>70</v>
      </c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6"/>
    </row>
    <row r="134" spans="1:66" ht="25.95" customHeight="1">
      <c r="A134" s="27"/>
      <c r="B134" s="56"/>
      <c r="C134" s="136" t="s">
        <v>255</v>
      </c>
      <c r="D134" s="136" t="s">
        <v>178</v>
      </c>
      <c r="E134" s="137" t="s">
        <v>1594</v>
      </c>
      <c r="F134" s="137" t="s">
        <v>1595</v>
      </c>
      <c r="G134" s="178"/>
      <c r="H134" s="139">
        <v>2</v>
      </c>
      <c r="I134" s="140"/>
      <c r="J134" s="141">
        <f>ROUND(I134*H134,2)</f>
        <v>0</v>
      </c>
      <c r="K134" s="146"/>
      <c r="L134" s="143"/>
      <c r="M134" s="144"/>
      <c r="N134" s="145" t="s">
        <v>44</v>
      </c>
      <c r="O134" s="25"/>
      <c r="P134" s="125">
        <f>O134*H134</f>
        <v>0</v>
      </c>
      <c r="Q134" s="125">
        <v>0</v>
      </c>
      <c r="R134" s="125">
        <f>Q134*H134</f>
        <v>0</v>
      </c>
      <c r="S134" s="125">
        <v>0</v>
      </c>
      <c r="T134" s="126">
        <f>S134*H134</f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131</v>
      </c>
      <c r="AS134" s="25"/>
      <c r="AT134" s="127" t="s">
        <v>178</v>
      </c>
      <c r="AU134" s="127" t="s">
        <v>70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83" t="s">
        <v>68</v>
      </c>
      <c r="BK134" s="128">
        <f>ROUND(I134*H134,2)</f>
        <v>0</v>
      </c>
      <c r="BL134" s="83" t="s">
        <v>154</v>
      </c>
      <c r="BM134" s="127" t="s">
        <v>356</v>
      </c>
      <c r="BN134" s="26"/>
    </row>
    <row r="135" spans="1:66" ht="25.95" customHeight="1">
      <c r="A135" s="27"/>
      <c r="B135" s="21"/>
      <c r="C135" s="97"/>
      <c r="D135" s="147" t="s">
        <v>140</v>
      </c>
      <c r="E135" s="97"/>
      <c r="F135" s="148" t="s">
        <v>1596</v>
      </c>
      <c r="G135" s="97"/>
      <c r="H135" s="97"/>
      <c r="I135" s="97"/>
      <c r="J135" s="97"/>
      <c r="K135" s="149"/>
      <c r="L135" s="56"/>
      <c r="M135" s="57"/>
      <c r="N135" s="25"/>
      <c r="O135" s="25"/>
      <c r="P135" s="25"/>
      <c r="Q135" s="25"/>
      <c r="R135" s="25"/>
      <c r="S135" s="25"/>
      <c r="T135" s="58"/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5"/>
      <c r="AS135" s="25"/>
      <c r="AT135" s="83" t="s">
        <v>140</v>
      </c>
      <c r="AU135" s="83" t="s">
        <v>70</v>
      </c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6"/>
    </row>
    <row r="136" spans="1:66" ht="25.95" customHeight="1">
      <c r="A136" s="27"/>
      <c r="B136" s="56"/>
      <c r="C136" s="136" t="s">
        <v>261</v>
      </c>
      <c r="D136" s="136" t="s">
        <v>178</v>
      </c>
      <c r="E136" s="137" t="s">
        <v>1597</v>
      </c>
      <c r="F136" s="137" t="s">
        <v>1598</v>
      </c>
      <c r="G136" s="138" t="s">
        <v>234</v>
      </c>
      <c r="H136" s="139">
        <v>1</v>
      </c>
      <c r="I136" s="140"/>
      <c r="J136" s="141">
        <f>ROUND(I136*H136,2)</f>
        <v>0</v>
      </c>
      <c r="K136" s="146"/>
      <c r="L136" s="143"/>
      <c r="M136" s="144"/>
      <c r="N136" s="145" t="s">
        <v>44</v>
      </c>
      <c r="O136" s="25"/>
      <c r="P136" s="125">
        <f>O136*H136</f>
        <v>0</v>
      </c>
      <c r="Q136" s="125">
        <v>0</v>
      </c>
      <c r="R136" s="125">
        <f>Q136*H136</f>
        <v>0</v>
      </c>
      <c r="S136" s="125">
        <v>0</v>
      </c>
      <c r="T136" s="126">
        <f>S136*H136</f>
        <v>0</v>
      </c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7" t="s">
        <v>131</v>
      </c>
      <c r="AS136" s="25"/>
      <c r="AT136" s="127" t="s">
        <v>178</v>
      </c>
      <c r="AU136" s="127" t="s">
        <v>70</v>
      </c>
      <c r="AV136" s="25"/>
      <c r="AW136" s="25"/>
      <c r="AX136" s="25"/>
      <c r="AY136" s="83" t="s">
        <v>130</v>
      </c>
      <c r="AZ136" s="25"/>
      <c r="BA136" s="25"/>
      <c r="BB136" s="25"/>
      <c r="BC136" s="25"/>
      <c r="BD136" s="25"/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83" t="s">
        <v>68</v>
      </c>
      <c r="BK136" s="128">
        <f>ROUND(I136*H136,2)</f>
        <v>0</v>
      </c>
      <c r="BL136" s="83" t="s">
        <v>154</v>
      </c>
      <c r="BM136" s="127" t="s">
        <v>1632</v>
      </c>
      <c r="BN136" s="26"/>
    </row>
    <row r="137" spans="1:66" ht="25.95" customHeight="1">
      <c r="A137" s="27"/>
      <c r="B137" s="56"/>
      <c r="C137" s="136" t="s">
        <v>265</v>
      </c>
      <c r="D137" s="136" t="s">
        <v>178</v>
      </c>
      <c r="E137" s="137" t="s">
        <v>1545</v>
      </c>
      <c r="F137" s="137" t="s">
        <v>1546</v>
      </c>
      <c r="G137" s="178"/>
      <c r="H137" s="139">
        <v>1</v>
      </c>
      <c r="I137" s="140"/>
      <c r="J137" s="141">
        <f>ROUND(I137*H137,2)</f>
        <v>0</v>
      </c>
      <c r="K137" s="146"/>
      <c r="L137" s="143"/>
      <c r="M137" s="144"/>
      <c r="N137" s="145" t="s">
        <v>44</v>
      </c>
      <c r="O137" s="25"/>
      <c r="P137" s="125">
        <f>O137*H137</f>
        <v>0</v>
      </c>
      <c r="Q137" s="125">
        <v>0</v>
      </c>
      <c r="R137" s="125">
        <f>Q137*H137</f>
        <v>0</v>
      </c>
      <c r="S137" s="125">
        <v>0</v>
      </c>
      <c r="T137" s="126">
        <f>S137*H137</f>
        <v>0</v>
      </c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27" t="s">
        <v>131</v>
      </c>
      <c r="AS137" s="25"/>
      <c r="AT137" s="127" t="s">
        <v>178</v>
      </c>
      <c r="AU137" s="127" t="s">
        <v>70</v>
      </c>
      <c r="AV137" s="25"/>
      <c r="AW137" s="25"/>
      <c r="AX137" s="25"/>
      <c r="AY137" s="83" t="s">
        <v>130</v>
      </c>
      <c r="AZ137" s="25"/>
      <c r="BA137" s="25"/>
      <c r="BB137" s="25"/>
      <c r="BC137" s="25"/>
      <c r="BD137" s="25"/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83" t="s">
        <v>68</v>
      </c>
      <c r="BK137" s="128">
        <f>ROUND(I137*H137,2)</f>
        <v>0</v>
      </c>
      <c r="BL137" s="83" t="s">
        <v>154</v>
      </c>
      <c r="BM137" s="127" t="s">
        <v>365</v>
      </c>
      <c r="BN137" s="26"/>
    </row>
    <row r="138" spans="1:66" ht="25.95" customHeight="1">
      <c r="A138" s="27"/>
      <c r="B138" s="21"/>
      <c r="C138" s="97"/>
      <c r="D138" s="147" t="s">
        <v>140</v>
      </c>
      <c r="E138" s="97"/>
      <c r="F138" s="148" t="s">
        <v>1600</v>
      </c>
      <c r="G138" s="97"/>
      <c r="H138" s="97"/>
      <c r="I138" s="97"/>
      <c r="J138" s="97"/>
      <c r="K138" s="149"/>
      <c r="L138" s="56"/>
      <c r="M138" s="57"/>
      <c r="N138" s="25"/>
      <c r="O138" s="25"/>
      <c r="P138" s="25"/>
      <c r="Q138" s="25"/>
      <c r="R138" s="25"/>
      <c r="S138" s="25"/>
      <c r="T138" s="58"/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25"/>
      <c r="AS138" s="25"/>
      <c r="AT138" s="83" t="s">
        <v>140</v>
      </c>
      <c r="AU138" s="83" t="s">
        <v>70</v>
      </c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6"/>
    </row>
    <row r="139" spans="1:66" ht="25.95" customHeight="1">
      <c r="A139" s="27"/>
      <c r="B139" s="56"/>
      <c r="C139" s="136" t="s">
        <v>269</v>
      </c>
      <c r="D139" s="136" t="s">
        <v>178</v>
      </c>
      <c r="E139" s="137" t="s">
        <v>1601</v>
      </c>
      <c r="F139" s="137" t="s">
        <v>1602</v>
      </c>
      <c r="G139" s="178"/>
      <c r="H139" s="139">
        <v>1</v>
      </c>
      <c r="I139" s="140"/>
      <c r="J139" s="141">
        <f>ROUND(I139*H139,2)</f>
        <v>0</v>
      </c>
      <c r="K139" s="146"/>
      <c r="L139" s="143"/>
      <c r="M139" s="144"/>
      <c r="N139" s="145" t="s">
        <v>44</v>
      </c>
      <c r="O139" s="25"/>
      <c r="P139" s="125">
        <f>O139*H139</f>
        <v>0</v>
      </c>
      <c r="Q139" s="125">
        <v>0</v>
      </c>
      <c r="R139" s="125">
        <f>Q139*H139</f>
        <v>0</v>
      </c>
      <c r="S139" s="125">
        <v>0</v>
      </c>
      <c r="T139" s="126">
        <f>S139*H139</f>
        <v>0</v>
      </c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27" t="s">
        <v>131</v>
      </c>
      <c r="AS139" s="25"/>
      <c r="AT139" s="127" t="s">
        <v>178</v>
      </c>
      <c r="AU139" s="127" t="s">
        <v>70</v>
      </c>
      <c r="AV139" s="25"/>
      <c r="AW139" s="25"/>
      <c r="AX139" s="25"/>
      <c r="AY139" s="83" t="s">
        <v>130</v>
      </c>
      <c r="AZ139" s="25"/>
      <c r="BA139" s="25"/>
      <c r="BB139" s="25"/>
      <c r="BC139" s="25"/>
      <c r="BD139" s="25"/>
      <c r="BE139" s="128">
        <f>IF(N139="základní",J139,0)</f>
        <v>0</v>
      </c>
      <c r="BF139" s="128">
        <f>IF(N139="snížená",J139,0)</f>
        <v>0</v>
      </c>
      <c r="BG139" s="128">
        <f>IF(N139="zákl. přenesená",J139,0)</f>
        <v>0</v>
      </c>
      <c r="BH139" s="128">
        <f>IF(N139="sníž. přenesená",J139,0)</f>
        <v>0</v>
      </c>
      <c r="BI139" s="128">
        <f>IF(N139="nulová",J139,0)</f>
        <v>0</v>
      </c>
      <c r="BJ139" s="83" t="s">
        <v>68</v>
      </c>
      <c r="BK139" s="128">
        <f>ROUND(I139*H139,2)</f>
        <v>0</v>
      </c>
      <c r="BL139" s="83" t="s">
        <v>154</v>
      </c>
      <c r="BM139" s="127" t="s">
        <v>373</v>
      </c>
      <c r="BN139" s="26"/>
    </row>
    <row r="140" spans="1:66" ht="25.95" customHeight="1">
      <c r="A140" s="27"/>
      <c r="B140" s="21"/>
      <c r="C140" s="97"/>
      <c r="D140" s="147" t="s">
        <v>140</v>
      </c>
      <c r="E140" s="97"/>
      <c r="F140" s="148" t="s">
        <v>1633</v>
      </c>
      <c r="G140" s="97"/>
      <c r="H140" s="97"/>
      <c r="I140" s="97"/>
      <c r="J140" s="97"/>
      <c r="K140" s="149"/>
      <c r="L140" s="56"/>
      <c r="M140" s="57"/>
      <c r="N140" s="25"/>
      <c r="O140" s="25"/>
      <c r="P140" s="25"/>
      <c r="Q140" s="25"/>
      <c r="R140" s="25"/>
      <c r="S140" s="25"/>
      <c r="T140" s="58"/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25"/>
      <c r="AS140" s="25"/>
      <c r="AT140" s="83" t="s">
        <v>140</v>
      </c>
      <c r="AU140" s="83" t="s">
        <v>70</v>
      </c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6"/>
    </row>
    <row r="141" spans="1:66" ht="25.95" customHeight="1">
      <c r="A141" s="27"/>
      <c r="B141" s="56"/>
      <c r="C141" s="136" t="s">
        <v>273</v>
      </c>
      <c r="D141" s="136" t="s">
        <v>178</v>
      </c>
      <c r="E141" s="137" t="s">
        <v>1601</v>
      </c>
      <c r="F141" s="137" t="s">
        <v>1602</v>
      </c>
      <c r="G141" s="178"/>
      <c r="H141" s="139">
        <v>1</v>
      </c>
      <c r="I141" s="140"/>
      <c r="J141" s="141">
        <f>ROUND(I141*H141,2)</f>
        <v>0</v>
      </c>
      <c r="K141" s="146"/>
      <c r="L141" s="143"/>
      <c r="M141" s="144"/>
      <c r="N141" s="145" t="s">
        <v>44</v>
      </c>
      <c r="O141" s="25"/>
      <c r="P141" s="125">
        <f>O141*H141</f>
        <v>0</v>
      </c>
      <c r="Q141" s="125">
        <v>0</v>
      </c>
      <c r="R141" s="125">
        <f>Q141*H141</f>
        <v>0</v>
      </c>
      <c r="S141" s="125">
        <v>0</v>
      </c>
      <c r="T141" s="126">
        <f>S141*H141</f>
        <v>0</v>
      </c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27" t="s">
        <v>131</v>
      </c>
      <c r="AS141" s="25"/>
      <c r="AT141" s="127" t="s">
        <v>178</v>
      </c>
      <c r="AU141" s="127" t="s">
        <v>70</v>
      </c>
      <c r="AV141" s="25"/>
      <c r="AW141" s="25"/>
      <c r="AX141" s="25"/>
      <c r="AY141" s="83" t="s">
        <v>130</v>
      </c>
      <c r="AZ141" s="25"/>
      <c r="BA141" s="25"/>
      <c r="BB141" s="25"/>
      <c r="BC141" s="25"/>
      <c r="BD141" s="25"/>
      <c r="BE141" s="128">
        <f>IF(N141="základní",J141,0)</f>
        <v>0</v>
      </c>
      <c r="BF141" s="128">
        <f>IF(N141="snížená",J141,0)</f>
        <v>0</v>
      </c>
      <c r="BG141" s="128">
        <f>IF(N141="zákl. přenesená",J141,0)</f>
        <v>0</v>
      </c>
      <c r="BH141" s="128">
        <f>IF(N141="sníž. přenesená",J141,0)</f>
        <v>0</v>
      </c>
      <c r="BI141" s="128">
        <f>IF(N141="nulová",J141,0)</f>
        <v>0</v>
      </c>
      <c r="BJ141" s="83" t="s">
        <v>68</v>
      </c>
      <c r="BK141" s="128">
        <f>ROUND(I141*H141,2)</f>
        <v>0</v>
      </c>
      <c r="BL141" s="83" t="s">
        <v>154</v>
      </c>
      <c r="BM141" s="127" t="s">
        <v>385</v>
      </c>
      <c r="BN141" s="26"/>
    </row>
    <row r="142" spans="1:66" ht="25.95" customHeight="1">
      <c r="A142" s="27"/>
      <c r="B142" s="21"/>
      <c r="C142" s="97"/>
      <c r="D142" s="147" t="s">
        <v>140</v>
      </c>
      <c r="E142" s="97"/>
      <c r="F142" s="148" t="s">
        <v>1634</v>
      </c>
      <c r="G142" s="97"/>
      <c r="H142" s="97"/>
      <c r="I142" s="97"/>
      <c r="J142" s="97"/>
      <c r="K142" s="149"/>
      <c r="L142" s="56"/>
      <c r="M142" s="57"/>
      <c r="N142" s="25"/>
      <c r="O142" s="25"/>
      <c r="P142" s="25"/>
      <c r="Q142" s="25"/>
      <c r="R142" s="25"/>
      <c r="S142" s="25"/>
      <c r="T142" s="58"/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25"/>
      <c r="AS142" s="25"/>
      <c r="AT142" s="83" t="s">
        <v>140</v>
      </c>
      <c r="AU142" s="83" t="s">
        <v>70</v>
      </c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6"/>
    </row>
    <row r="143" spans="1:66" ht="25.95" customHeight="1">
      <c r="A143" s="27"/>
      <c r="B143" s="56"/>
      <c r="C143" s="136" t="s">
        <v>182</v>
      </c>
      <c r="D143" s="136" t="s">
        <v>178</v>
      </c>
      <c r="E143" s="137" t="s">
        <v>1608</v>
      </c>
      <c r="F143" s="137" t="s">
        <v>1609</v>
      </c>
      <c r="G143" s="178"/>
      <c r="H143" s="139">
        <v>1</v>
      </c>
      <c r="I143" s="140"/>
      <c r="J143" s="141">
        <f>ROUND(I143*H143,2)</f>
        <v>0</v>
      </c>
      <c r="K143" s="146"/>
      <c r="L143" s="143"/>
      <c r="M143" s="144"/>
      <c r="N143" s="145" t="s">
        <v>44</v>
      </c>
      <c r="O143" s="25"/>
      <c r="P143" s="125">
        <f>O143*H143</f>
        <v>0</v>
      </c>
      <c r="Q143" s="125">
        <v>0</v>
      </c>
      <c r="R143" s="125">
        <f>Q143*H143</f>
        <v>0</v>
      </c>
      <c r="S143" s="125">
        <v>0</v>
      </c>
      <c r="T143" s="126">
        <f>S143*H143</f>
        <v>0</v>
      </c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27" t="s">
        <v>131</v>
      </c>
      <c r="AS143" s="25"/>
      <c r="AT143" s="127" t="s">
        <v>178</v>
      </c>
      <c r="AU143" s="127" t="s">
        <v>70</v>
      </c>
      <c r="AV143" s="25"/>
      <c r="AW143" s="25"/>
      <c r="AX143" s="25"/>
      <c r="AY143" s="83" t="s">
        <v>130</v>
      </c>
      <c r="AZ143" s="25"/>
      <c r="BA143" s="25"/>
      <c r="BB143" s="25"/>
      <c r="BC143" s="25"/>
      <c r="BD143" s="25"/>
      <c r="BE143" s="128">
        <f>IF(N143="základní",J143,0)</f>
        <v>0</v>
      </c>
      <c r="BF143" s="128">
        <f>IF(N143="snížená",J143,0)</f>
        <v>0</v>
      </c>
      <c r="BG143" s="128">
        <f>IF(N143="zákl. přenesená",J143,0)</f>
        <v>0</v>
      </c>
      <c r="BH143" s="128">
        <f>IF(N143="sníž. přenesená",J143,0)</f>
        <v>0</v>
      </c>
      <c r="BI143" s="128">
        <f>IF(N143="nulová",J143,0)</f>
        <v>0</v>
      </c>
      <c r="BJ143" s="83" t="s">
        <v>68</v>
      </c>
      <c r="BK143" s="128">
        <f>ROUND(I143*H143,2)</f>
        <v>0</v>
      </c>
      <c r="BL143" s="83" t="s">
        <v>154</v>
      </c>
      <c r="BM143" s="127" t="s">
        <v>395</v>
      </c>
      <c r="BN143" s="26"/>
    </row>
    <row r="144" spans="1:66" ht="25.95" customHeight="1">
      <c r="A144" s="27"/>
      <c r="B144" s="21"/>
      <c r="C144" s="97"/>
      <c r="D144" s="147" t="s">
        <v>140</v>
      </c>
      <c r="E144" s="97"/>
      <c r="F144" s="148" t="s">
        <v>1610</v>
      </c>
      <c r="G144" s="97"/>
      <c r="H144" s="97"/>
      <c r="I144" s="97"/>
      <c r="J144" s="97"/>
      <c r="K144" s="149"/>
      <c r="L144" s="56"/>
      <c r="M144" s="57"/>
      <c r="N144" s="25"/>
      <c r="O144" s="25"/>
      <c r="P144" s="25"/>
      <c r="Q144" s="25"/>
      <c r="R144" s="25"/>
      <c r="S144" s="25"/>
      <c r="T144" s="58"/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25"/>
      <c r="AS144" s="25"/>
      <c r="AT144" s="83" t="s">
        <v>140</v>
      </c>
      <c r="AU144" s="83" t="s">
        <v>70</v>
      </c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6"/>
    </row>
    <row r="145" spans="1:66" ht="25.95" customHeight="1">
      <c r="A145" s="27"/>
      <c r="B145" s="56"/>
      <c r="C145" s="136" t="s">
        <v>279</v>
      </c>
      <c r="D145" s="136" t="s">
        <v>178</v>
      </c>
      <c r="E145" s="137" t="s">
        <v>1635</v>
      </c>
      <c r="F145" s="137" t="s">
        <v>1636</v>
      </c>
      <c r="G145" s="178"/>
      <c r="H145" s="139">
        <v>1</v>
      </c>
      <c r="I145" s="140"/>
      <c r="J145" s="141">
        <f>ROUND(I145*H145,2)</f>
        <v>0</v>
      </c>
      <c r="K145" s="146"/>
      <c r="L145" s="143"/>
      <c r="M145" s="144"/>
      <c r="N145" s="145" t="s">
        <v>44</v>
      </c>
      <c r="O145" s="25"/>
      <c r="P145" s="125">
        <f>O145*H145</f>
        <v>0</v>
      </c>
      <c r="Q145" s="125">
        <v>0</v>
      </c>
      <c r="R145" s="125">
        <f>Q145*H145</f>
        <v>0</v>
      </c>
      <c r="S145" s="125">
        <v>0</v>
      </c>
      <c r="T145" s="126">
        <f>S145*H145</f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131</v>
      </c>
      <c r="AS145" s="25"/>
      <c r="AT145" s="127" t="s">
        <v>178</v>
      </c>
      <c r="AU145" s="127" t="s">
        <v>70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>IF(N145="základní",J145,0)</f>
        <v>0</v>
      </c>
      <c r="BF145" s="128">
        <f>IF(N145="snížená",J145,0)</f>
        <v>0</v>
      </c>
      <c r="BG145" s="128">
        <f>IF(N145="zákl. přenesená",J145,0)</f>
        <v>0</v>
      </c>
      <c r="BH145" s="128">
        <f>IF(N145="sníž. přenesená",J145,0)</f>
        <v>0</v>
      </c>
      <c r="BI145" s="128">
        <f>IF(N145="nulová",J145,0)</f>
        <v>0</v>
      </c>
      <c r="BJ145" s="83" t="s">
        <v>68</v>
      </c>
      <c r="BK145" s="128">
        <f>ROUND(I145*H145,2)</f>
        <v>0</v>
      </c>
      <c r="BL145" s="83" t="s">
        <v>154</v>
      </c>
      <c r="BM145" s="127" t="s">
        <v>405</v>
      </c>
      <c r="BN145" s="26"/>
    </row>
    <row r="146" spans="1:66" ht="25.95" customHeight="1">
      <c r="A146" s="27"/>
      <c r="B146" s="21"/>
      <c r="C146" s="97"/>
      <c r="D146" s="147" t="s">
        <v>140</v>
      </c>
      <c r="E146" s="97"/>
      <c r="F146" s="148" t="s">
        <v>1637</v>
      </c>
      <c r="G146" s="97"/>
      <c r="H146" s="97"/>
      <c r="I146" s="97"/>
      <c r="J146" s="97"/>
      <c r="K146" s="149"/>
      <c r="L146" s="56"/>
      <c r="M146" s="57"/>
      <c r="N146" s="25"/>
      <c r="O146" s="25"/>
      <c r="P146" s="25"/>
      <c r="Q146" s="25"/>
      <c r="R146" s="25"/>
      <c r="S146" s="25"/>
      <c r="T146" s="58"/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25"/>
      <c r="AS146" s="25"/>
      <c r="AT146" s="83" t="s">
        <v>140</v>
      </c>
      <c r="AU146" s="83" t="s">
        <v>70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6"/>
    </row>
    <row r="147" spans="1:66" ht="25.95" customHeight="1">
      <c r="A147" s="27"/>
      <c r="B147" s="56"/>
      <c r="C147" s="136" t="s">
        <v>284</v>
      </c>
      <c r="D147" s="136" t="s">
        <v>178</v>
      </c>
      <c r="E147" s="137" t="s">
        <v>1638</v>
      </c>
      <c r="F147" s="137" t="s">
        <v>1639</v>
      </c>
      <c r="G147" s="178"/>
      <c r="H147" s="139">
        <v>3</v>
      </c>
      <c r="I147" s="140"/>
      <c r="J147" s="141">
        <f>ROUND(I147*H147,2)</f>
        <v>0</v>
      </c>
      <c r="K147" s="146"/>
      <c r="L147" s="143"/>
      <c r="M147" s="144"/>
      <c r="N147" s="145" t="s">
        <v>44</v>
      </c>
      <c r="O147" s="25"/>
      <c r="P147" s="125">
        <f>O147*H147</f>
        <v>0</v>
      </c>
      <c r="Q147" s="125">
        <v>0</v>
      </c>
      <c r="R147" s="125">
        <f>Q147*H147</f>
        <v>0</v>
      </c>
      <c r="S147" s="125">
        <v>0</v>
      </c>
      <c r="T147" s="126">
        <f>S147*H147</f>
        <v>0</v>
      </c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7" t="s">
        <v>131</v>
      </c>
      <c r="AS147" s="25"/>
      <c r="AT147" s="127" t="s">
        <v>178</v>
      </c>
      <c r="AU147" s="127" t="s">
        <v>70</v>
      </c>
      <c r="AV147" s="25"/>
      <c r="AW147" s="25"/>
      <c r="AX147" s="25"/>
      <c r="AY147" s="83" t="s">
        <v>130</v>
      </c>
      <c r="AZ147" s="25"/>
      <c r="BA147" s="25"/>
      <c r="BB147" s="25"/>
      <c r="BC147" s="25"/>
      <c r="BD147" s="25"/>
      <c r="BE147" s="128">
        <f>IF(N147="základní",J147,0)</f>
        <v>0</v>
      </c>
      <c r="BF147" s="128">
        <f>IF(N147="snížená",J147,0)</f>
        <v>0</v>
      </c>
      <c r="BG147" s="128">
        <f>IF(N147="zákl. přenesená",J147,0)</f>
        <v>0</v>
      </c>
      <c r="BH147" s="128">
        <f>IF(N147="sníž. přenesená",J147,0)</f>
        <v>0</v>
      </c>
      <c r="BI147" s="128">
        <f>IF(N147="nulová",J147,0)</f>
        <v>0</v>
      </c>
      <c r="BJ147" s="83" t="s">
        <v>68</v>
      </c>
      <c r="BK147" s="128">
        <f>ROUND(I147*H147,2)</f>
        <v>0</v>
      </c>
      <c r="BL147" s="83" t="s">
        <v>154</v>
      </c>
      <c r="BM147" s="127" t="s">
        <v>138</v>
      </c>
      <c r="BN147" s="26"/>
    </row>
    <row r="148" spans="1:66" ht="25.95" customHeight="1">
      <c r="A148" s="27"/>
      <c r="B148" s="21"/>
      <c r="C148" s="97"/>
      <c r="D148" s="147" t="s">
        <v>140</v>
      </c>
      <c r="E148" s="97"/>
      <c r="F148" s="148" t="s">
        <v>1640</v>
      </c>
      <c r="G148" s="97"/>
      <c r="H148" s="97"/>
      <c r="I148" s="97"/>
      <c r="J148" s="97"/>
      <c r="K148" s="149"/>
      <c r="L148" s="56"/>
      <c r="M148" s="57"/>
      <c r="N148" s="25"/>
      <c r="O148" s="25"/>
      <c r="P148" s="25"/>
      <c r="Q148" s="25"/>
      <c r="R148" s="25"/>
      <c r="S148" s="25"/>
      <c r="T148" s="58"/>
      <c r="U148" s="5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25"/>
      <c r="AS148" s="25"/>
      <c r="AT148" s="83" t="s">
        <v>140</v>
      </c>
      <c r="AU148" s="83" t="s">
        <v>70</v>
      </c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6"/>
    </row>
    <row r="149" spans="1:66" ht="25.95" customHeight="1">
      <c r="A149" s="27"/>
      <c r="B149" s="56"/>
      <c r="C149" s="136" t="s">
        <v>288</v>
      </c>
      <c r="D149" s="136" t="s">
        <v>178</v>
      </c>
      <c r="E149" s="137" t="s">
        <v>1641</v>
      </c>
      <c r="F149" s="137" t="s">
        <v>1598</v>
      </c>
      <c r="G149" s="138" t="s">
        <v>234</v>
      </c>
      <c r="H149" s="139">
        <v>1</v>
      </c>
      <c r="I149" s="140"/>
      <c r="J149" s="141">
        <f>ROUND(I149*H149,2)</f>
        <v>0</v>
      </c>
      <c r="K149" s="146"/>
      <c r="L149" s="143"/>
      <c r="M149" s="144"/>
      <c r="N149" s="145" t="s">
        <v>44</v>
      </c>
      <c r="O149" s="25"/>
      <c r="P149" s="125">
        <f>O149*H149</f>
        <v>0</v>
      </c>
      <c r="Q149" s="125">
        <v>0</v>
      </c>
      <c r="R149" s="125">
        <f>Q149*H149</f>
        <v>0</v>
      </c>
      <c r="S149" s="125">
        <v>0</v>
      </c>
      <c r="T149" s="126">
        <f>S149*H149</f>
        <v>0</v>
      </c>
      <c r="U149" s="5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27" t="s">
        <v>131</v>
      </c>
      <c r="AS149" s="25"/>
      <c r="AT149" s="127" t="s">
        <v>178</v>
      </c>
      <c r="AU149" s="127" t="s">
        <v>70</v>
      </c>
      <c r="AV149" s="25"/>
      <c r="AW149" s="25"/>
      <c r="AX149" s="25"/>
      <c r="AY149" s="83" t="s">
        <v>130</v>
      </c>
      <c r="AZ149" s="25"/>
      <c r="BA149" s="25"/>
      <c r="BB149" s="25"/>
      <c r="BC149" s="25"/>
      <c r="BD149" s="25"/>
      <c r="BE149" s="128">
        <f>IF(N149="základní",J149,0)</f>
        <v>0</v>
      </c>
      <c r="BF149" s="128">
        <f>IF(N149="snížená",J149,0)</f>
        <v>0</v>
      </c>
      <c r="BG149" s="128">
        <f>IF(N149="zákl. přenesená",J149,0)</f>
        <v>0</v>
      </c>
      <c r="BH149" s="128">
        <f>IF(N149="sníž. přenesená",J149,0)</f>
        <v>0</v>
      </c>
      <c r="BI149" s="128">
        <f>IF(N149="nulová",J149,0)</f>
        <v>0</v>
      </c>
      <c r="BJ149" s="83" t="s">
        <v>68</v>
      </c>
      <c r="BK149" s="128">
        <f>ROUND(I149*H149,2)</f>
        <v>0</v>
      </c>
      <c r="BL149" s="83" t="s">
        <v>154</v>
      </c>
      <c r="BM149" s="127" t="s">
        <v>1642</v>
      </c>
      <c r="BN149" s="26"/>
    </row>
    <row r="150" spans="1:66" ht="25.95" customHeight="1">
      <c r="A150" s="27"/>
      <c r="B150" s="56"/>
      <c r="C150" s="116" t="s">
        <v>292</v>
      </c>
      <c r="D150" s="116" t="s">
        <v>133</v>
      </c>
      <c r="E150" s="117" t="s">
        <v>1612</v>
      </c>
      <c r="F150" s="117" t="s">
        <v>1613</v>
      </c>
      <c r="G150" s="179"/>
      <c r="H150" s="119">
        <v>40</v>
      </c>
      <c r="I150" s="120"/>
      <c r="J150" s="121">
        <f>ROUND(I150*H150,2)</f>
        <v>0</v>
      </c>
      <c r="K150" s="135"/>
      <c r="L150" s="56"/>
      <c r="M150" s="123"/>
      <c r="N150" s="124" t="s">
        <v>44</v>
      </c>
      <c r="O150" s="25"/>
      <c r="P150" s="125">
        <f>O150*H150</f>
        <v>0</v>
      </c>
      <c r="Q150" s="125">
        <v>0</v>
      </c>
      <c r="R150" s="125">
        <f>Q150*H150</f>
        <v>0</v>
      </c>
      <c r="S150" s="125">
        <v>0</v>
      </c>
      <c r="T150" s="126">
        <f>S150*H150</f>
        <v>0</v>
      </c>
      <c r="U150" s="5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27" t="s">
        <v>154</v>
      </c>
      <c r="AS150" s="25"/>
      <c r="AT150" s="127" t="s">
        <v>133</v>
      </c>
      <c r="AU150" s="127" t="s">
        <v>70</v>
      </c>
      <c r="AV150" s="25"/>
      <c r="AW150" s="25"/>
      <c r="AX150" s="25"/>
      <c r="AY150" s="83" t="s">
        <v>130</v>
      </c>
      <c r="AZ150" s="25"/>
      <c r="BA150" s="25"/>
      <c r="BB150" s="25"/>
      <c r="BC150" s="25"/>
      <c r="BD150" s="25"/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83" t="s">
        <v>68</v>
      </c>
      <c r="BK150" s="128">
        <f>ROUND(I150*H150,2)</f>
        <v>0</v>
      </c>
      <c r="BL150" s="83" t="s">
        <v>154</v>
      </c>
      <c r="BM150" s="127" t="s">
        <v>430</v>
      </c>
      <c r="BN150" s="26"/>
    </row>
    <row r="151" spans="1:66" ht="25.95" customHeight="1">
      <c r="A151" s="27"/>
      <c r="B151" s="56"/>
      <c r="C151" s="116" t="s">
        <v>296</v>
      </c>
      <c r="D151" s="116" t="s">
        <v>133</v>
      </c>
      <c r="E151" s="117" t="s">
        <v>1614</v>
      </c>
      <c r="F151" s="117" t="s">
        <v>1562</v>
      </c>
      <c r="G151" s="179"/>
      <c r="H151" s="119">
        <v>1</v>
      </c>
      <c r="I151" s="120"/>
      <c r="J151" s="121">
        <f>ROUND(I151*H151,2)</f>
        <v>0</v>
      </c>
      <c r="K151" s="135"/>
      <c r="L151" s="56"/>
      <c r="M151" s="123"/>
      <c r="N151" s="124" t="s">
        <v>44</v>
      </c>
      <c r="O151" s="25"/>
      <c r="P151" s="125">
        <f>O151*H151</f>
        <v>0</v>
      </c>
      <c r="Q151" s="125">
        <v>0</v>
      </c>
      <c r="R151" s="125">
        <f>Q151*H151</f>
        <v>0</v>
      </c>
      <c r="S151" s="125">
        <v>0</v>
      </c>
      <c r="T151" s="126">
        <f>S151*H151</f>
        <v>0</v>
      </c>
      <c r="U151" s="5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27" t="s">
        <v>154</v>
      </c>
      <c r="AS151" s="25"/>
      <c r="AT151" s="127" t="s">
        <v>133</v>
      </c>
      <c r="AU151" s="127" t="s">
        <v>70</v>
      </c>
      <c r="AV151" s="25"/>
      <c r="AW151" s="25"/>
      <c r="AX151" s="25"/>
      <c r="AY151" s="83" t="s">
        <v>130</v>
      </c>
      <c r="AZ151" s="25"/>
      <c r="BA151" s="25"/>
      <c r="BB151" s="25"/>
      <c r="BC151" s="25"/>
      <c r="BD151" s="25"/>
      <c r="BE151" s="128">
        <f>IF(N151="základní",J151,0)</f>
        <v>0</v>
      </c>
      <c r="BF151" s="128">
        <f>IF(N151="snížená",J151,0)</f>
        <v>0</v>
      </c>
      <c r="BG151" s="128">
        <f>IF(N151="zákl. přenesená",J151,0)</f>
        <v>0</v>
      </c>
      <c r="BH151" s="128">
        <f>IF(N151="sníž. přenesená",J151,0)</f>
        <v>0</v>
      </c>
      <c r="BI151" s="128">
        <f>IF(N151="nulová",J151,0)</f>
        <v>0</v>
      </c>
      <c r="BJ151" s="83" t="s">
        <v>68</v>
      </c>
      <c r="BK151" s="128">
        <f>ROUND(I151*H151,2)</f>
        <v>0</v>
      </c>
      <c r="BL151" s="83" t="s">
        <v>154</v>
      </c>
      <c r="BM151" s="127" t="s">
        <v>443</v>
      </c>
      <c r="BN151" s="26"/>
    </row>
    <row r="152" spans="1:66" ht="25.95" customHeight="1">
      <c r="A152" s="27"/>
      <c r="B152" s="56"/>
      <c r="C152" s="116" t="s">
        <v>300</v>
      </c>
      <c r="D152" s="116" t="s">
        <v>133</v>
      </c>
      <c r="E152" s="117" t="s">
        <v>1615</v>
      </c>
      <c r="F152" s="117" t="s">
        <v>1616</v>
      </c>
      <c r="G152" s="179"/>
      <c r="H152" s="119">
        <v>1</v>
      </c>
      <c r="I152" s="120"/>
      <c r="J152" s="121">
        <f>ROUND(I152*H152,2)</f>
        <v>0</v>
      </c>
      <c r="K152" s="135"/>
      <c r="L152" s="56"/>
      <c r="M152" s="123"/>
      <c r="N152" s="124" t="s">
        <v>44</v>
      </c>
      <c r="O152" s="25"/>
      <c r="P152" s="125">
        <f>O152*H152</f>
        <v>0</v>
      </c>
      <c r="Q152" s="125">
        <v>0</v>
      </c>
      <c r="R152" s="125">
        <f>Q152*H152</f>
        <v>0</v>
      </c>
      <c r="S152" s="125">
        <v>0</v>
      </c>
      <c r="T152" s="126">
        <f>S152*H152</f>
        <v>0</v>
      </c>
      <c r="U152" s="5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27" t="s">
        <v>154</v>
      </c>
      <c r="AS152" s="25"/>
      <c r="AT152" s="127" t="s">
        <v>133</v>
      </c>
      <c r="AU152" s="127" t="s">
        <v>70</v>
      </c>
      <c r="AV152" s="25"/>
      <c r="AW152" s="25"/>
      <c r="AX152" s="25"/>
      <c r="AY152" s="83" t="s">
        <v>130</v>
      </c>
      <c r="AZ152" s="25"/>
      <c r="BA152" s="25"/>
      <c r="BB152" s="25"/>
      <c r="BC152" s="25"/>
      <c r="BD152" s="25"/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83" t="s">
        <v>68</v>
      </c>
      <c r="BK152" s="128">
        <f>ROUND(I152*H152,2)</f>
        <v>0</v>
      </c>
      <c r="BL152" s="83" t="s">
        <v>154</v>
      </c>
      <c r="BM152" s="127" t="s">
        <v>456</v>
      </c>
      <c r="BN152" s="26"/>
    </row>
    <row r="153" spans="1:66" ht="25.95" customHeight="1">
      <c r="A153" s="27"/>
      <c r="B153" s="21"/>
      <c r="C153" s="97"/>
      <c r="D153" s="150" t="s">
        <v>59</v>
      </c>
      <c r="E153" s="96" t="s">
        <v>1643</v>
      </c>
      <c r="F153" s="96" t="s">
        <v>1644</v>
      </c>
      <c r="G153" s="97"/>
      <c r="H153" s="97"/>
      <c r="I153" s="97"/>
      <c r="J153" s="151">
        <f>BK153</f>
        <v>0</v>
      </c>
      <c r="K153" s="149"/>
      <c r="L153" s="56"/>
      <c r="M153" s="57"/>
      <c r="N153" s="25"/>
      <c r="O153" s="25"/>
      <c r="P153" s="109">
        <f>SUM(P154:P173)</f>
        <v>0</v>
      </c>
      <c r="Q153" s="25"/>
      <c r="R153" s="109">
        <f>SUM(R154:R173)</f>
        <v>0</v>
      </c>
      <c r="S153" s="25"/>
      <c r="T153" s="110">
        <f>SUM(T154:T173)</f>
        <v>0</v>
      </c>
      <c r="U153" s="5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83" t="s">
        <v>149</v>
      </c>
      <c r="AS153" s="25"/>
      <c r="AT153" s="111" t="s">
        <v>59</v>
      </c>
      <c r="AU153" s="111" t="s">
        <v>68</v>
      </c>
      <c r="AV153" s="25"/>
      <c r="AW153" s="25"/>
      <c r="AX153" s="25"/>
      <c r="AY153" s="83" t="s">
        <v>130</v>
      </c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112">
        <f>SUM(BK154:BK173)</f>
        <v>0</v>
      </c>
      <c r="BL153" s="25"/>
      <c r="BM153" s="25"/>
      <c r="BN153" s="26"/>
    </row>
    <row r="154" spans="1:66" ht="25.95" customHeight="1">
      <c r="A154" s="27"/>
      <c r="B154" s="56"/>
      <c r="C154" s="136" t="s">
        <v>304</v>
      </c>
      <c r="D154" s="136" t="s">
        <v>178</v>
      </c>
      <c r="E154" s="137" t="s">
        <v>1645</v>
      </c>
      <c r="F154" s="137" t="s">
        <v>1537</v>
      </c>
      <c r="G154" s="178"/>
      <c r="H154" s="139">
        <v>1</v>
      </c>
      <c r="I154" s="140"/>
      <c r="J154" s="141">
        <f>ROUND(I154*H154,2)</f>
        <v>0</v>
      </c>
      <c r="K154" s="146"/>
      <c r="L154" s="143"/>
      <c r="M154" s="144"/>
      <c r="N154" s="145" t="s">
        <v>44</v>
      </c>
      <c r="O154" s="25"/>
      <c r="P154" s="125">
        <f>O154*H154</f>
        <v>0</v>
      </c>
      <c r="Q154" s="125">
        <v>0</v>
      </c>
      <c r="R154" s="125">
        <f>Q154*H154</f>
        <v>0</v>
      </c>
      <c r="S154" s="125">
        <v>0</v>
      </c>
      <c r="T154" s="126">
        <f>S154*H154</f>
        <v>0</v>
      </c>
      <c r="U154" s="5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27" t="s">
        <v>131</v>
      </c>
      <c r="AS154" s="25"/>
      <c r="AT154" s="127" t="s">
        <v>178</v>
      </c>
      <c r="AU154" s="127" t="s">
        <v>70</v>
      </c>
      <c r="AV154" s="25"/>
      <c r="AW154" s="25"/>
      <c r="AX154" s="25"/>
      <c r="AY154" s="83" t="s">
        <v>130</v>
      </c>
      <c r="AZ154" s="25"/>
      <c r="BA154" s="25"/>
      <c r="BB154" s="25"/>
      <c r="BC154" s="25"/>
      <c r="BD154" s="25"/>
      <c r="BE154" s="128">
        <f>IF(N154="základní",J154,0)</f>
        <v>0</v>
      </c>
      <c r="BF154" s="128">
        <f>IF(N154="snížená",J154,0)</f>
        <v>0</v>
      </c>
      <c r="BG154" s="128">
        <f>IF(N154="zákl. přenesená",J154,0)</f>
        <v>0</v>
      </c>
      <c r="BH154" s="128">
        <f>IF(N154="sníž. přenesená",J154,0)</f>
        <v>0</v>
      </c>
      <c r="BI154" s="128">
        <f>IF(N154="nulová",J154,0)</f>
        <v>0</v>
      </c>
      <c r="BJ154" s="83" t="s">
        <v>68</v>
      </c>
      <c r="BK154" s="128">
        <f>ROUND(I154*H154,2)</f>
        <v>0</v>
      </c>
      <c r="BL154" s="83" t="s">
        <v>154</v>
      </c>
      <c r="BM154" s="127" t="s">
        <v>694</v>
      </c>
      <c r="BN154" s="26"/>
    </row>
    <row r="155" spans="1:66" ht="25.95" customHeight="1">
      <c r="A155" s="27"/>
      <c r="B155" s="21"/>
      <c r="C155" s="97"/>
      <c r="D155" s="147" t="s">
        <v>140</v>
      </c>
      <c r="E155" s="97"/>
      <c r="F155" s="148" t="s">
        <v>1646</v>
      </c>
      <c r="G155" s="97"/>
      <c r="H155" s="97"/>
      <c r="I155" s="97"/>
      <c r="J155" s="97"/>
      <c r="K155" s="149"/>
      <c r="L155" s="56"/>
      <c r="M155" s="57"/>
      <c r="N155" s="25"/>
      <c r="O155" s="25"/>
      <c r="P155" s="25"/>
      <c r="Q155" s="25"/>
      <c r="R155" s="25"/>
      <c r="S155" s="25"/>
      <c r="T155" s="58"/>
      <c r="U155" s="5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25"/>
      <c r="AS155" s="25"/>
      <c r="AT155" s="83" t="s">
        <v>140</v>
      </c>
      <c r="AU155" s="83" t="s">
        <v>70</v>
      </c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6"/>
    </row>
    <row r="156" spans="1:66" ht="25.95" customHeight="1">
      <c r="A156" s="27"/>
      <c r="B156" s="56"/>
      <c r="C156" s="136" t="s">
        <v>308</v>
      </c>
      <c r="D156" s="136" t="s">
        <v>178</v>
      </c>
      <c r="E156" s="137" t="s">
        <v>1647</v>
      </c>
      <c r="F156" s="137" t="s">
        <v>1648</v>
      </c>
      <c r="G156" s="178"/>
      <c r="H156" s="139">
        <v>1</v>
      </c>
      <c r="I156" s="140"/>
      <c r="J156" s="141">
        <f>ROUND(I156*H156,2)</f>
        <v>0</v>
      </c>
      <c r="K156" s="146"/>
      <c r="L156" s="143"/>
      <c r="M156" s="144"/>
      <c r="N156" s="145" t="s">
        <v>44</v>
      </c>
      <c r="O156" s="25"/>
      <c r="P156" s="125">
        <f>O156*H156</f>
        <v>0</v>
      </c>
      <c r="Q156" s="125">
        <v>0</v>
      </c>
      <c r="R156" s="125">
        <f>Q156*H156</f>
        <v>0</v>
      </c>
      <c r="S156" s="125">
        <v>0</v>
      </c>
      <c r="T156" s="126">
        <f>S156*H156</f>
        <v>0</v>
      </c>
      <c r="U156" s="5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27" t="s">
        <v>131</v>
      </c>
      <c r="AS156" s="25"/>
      <c r="AT156" s="127" t="s">
        <v>178</v>
      </c>
      <c r="AU156" s="127" t="s">
        <v>70</v>
      </c>
      <c r="AV156" s="25"/>
      <c r="AW156" s="25"/>
      <c r="AX156" s="25"/>
      <c r="AY156" s="83" t="s">
        <v>130</v>
      </c>
      <c r="AZ156" s="25"/>
      <c r="BA156" s="25"/>
      <c r="BB156" s="25"/>
      <c r="BC156" s="25"/>
      <c r="BD156" s="25"/>
      <c r="BE156" s="128">
        <f>IF(N156="základní",J156,0)</f>
        <v>0</v>
      </c>
      <c r="BF156" s="128">
        <f>IF(N156="snížená",J156,0)</f>
        <v>0</v>
      </c>
      <c r="BG156" s="128">
        <f>IF(N156="zákl. přenesená",J156,0)</f>
        <v>0</v>
      </c>
      <c r="BH156" s="128">
        <f>IF(N156="sníž. přenesená",J156,0)</f>
        <v>0</v>
      </c>
      <c r="BI156" s="128">
        <f>IF(N156="nulová",J156,0)</f>
        <v>0</v>
      </c>
      <c r="BJ156" s="83" t="s">
        <v>68</v>
      </c>
      <c r="BK156" s="128">
        <f>ROUND(I156*H156,2)</f>
        <v>0</v>
      </c>
      <c r="BL156" s="83" t="s">
        <v>154</v>
      </c>
      <c r="BM156" s="127" t="s">
        <v>702</v>
      </c>
      <c r="BN156" s="26"/>
    </row>
    <row r="157" spans="1:66" ht="25.95" customHeight="1">
      <c r="A157" s="27"/>
      <c r="B157" s="21"/>
      <c r="C157" s="97"/>
      <c r="D157" s="147" t="s">
        <v>140</v>
      </c>
      <c r="E157" s="97"/>
      <c r="F157" s="148" t="s">
        <v>1649</v>
      </c>
      <c r="G157" s="97"/>
      <c r="H157" s="97"/>
      <c r="I157" s="97"/>
      <c r="J157" s="97"/>
      <c r="K157" s="149"/>
      <c r="L157" s="56"/>
      <c r="M157" s="57"/>
      <c r="N157" s="25"/>
      <c r="O157" s="25"/>
      <c r="P157" s="25"/>
      <c r="Q157" s="25"/>
      <c r="R157" s="25"/>
      <c r="S157" s="25"/>
      <c r="T157" s="58"/>
      <c r="U157" s="5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25"/>
      <c r="AS157" s="25"/>
      <c r="AT157" s="83" t="s">
        <v>140</v>
      </c>
      <c r="AU157" s="83" t="s">
        <v>70</v>
      </c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6"/>
    </row>
    <row r="158" spans="1:66" ht="25.95" customHeight="1">
      <c r="A158" s="27"/>
      <c r="B158" s="56"/>
      <c r="C158" s="136" t="s">
        <v>312</v>
      </c>
      <c r="D158" s="136" t="s">
        <v>178</v>
      </c>
      <c r="E158" s="137" t="s">
        <v>1650</v>
      </c>
      <c r="F158" s="137" t="s">
        <v>1577</v>
      </c>
      <c r="G158" s="178"/>
      <c r="H158" s="139">
        <v>30</v>
      </c>
      <c r="I158" s="140"/>
      <c r="J158" s="141">
        <f>ROUND(I158*H158,2)</f>
        <v>0</v>
      </c>
      <c r="K158" s="146"/>
      <c r="L158" s="143"/>
      <c r="M158" s="144"/>
      <c r="N158" s="145" t="s">
        <v>44</v>
      </c>
      <c r="O158" s="25"/>
      <c r="P158" s="125">
        <f>O158*H158</f>
        <v>0</v>
      </c>
      <c r="Q158" s="125">
        <v>0</v>
      </c>
      <c r="R158" s="125">
        <f>Q158*H158</f>
        <v>0</v>
      </c>
      <c r="S158" s="125">
        <v>0</v>
      </c>
      <c r="T158" s="126">
        <f>S158*H158</f>
        <v>0</v>
      </c>
      <c r="U158" s="5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27" t="s">
        <v>131</v>
      </c>
      <c r="AS158" s="25"/>
      <c r="AT158" s="127" t="s">
        <v>178</v>
      </c>
      <c r="AU158" s="127" t="s">
        <v>70</v>
      </c>
      <c r="AV158" s="25"/>
      <c r="AW158" s="25"/>
      <c r="AX158" s="25"/>
      <c r="AY158" s="83" t="s">
        <v>130</v>
      </c>
      <c r="AZ158" s="25"/>
      <c r="BA158" s="25"/>
      <c r="BB158" s="25"/>
      <c r="BC158" s="25"/>
      <c r="BD158" s="25"/>
      <c r="BE158" s="128">
        <f>IF(N158="základní",J158,0)</f>
        <v>0</v>
      </c>
      <c r="BF158" s="128">
        <f>IF(N158="snížená",J158,0)</f>
        <v>0</v>
      </c>
      <c r="BG158" s="128">
        <f>IF(N158="zákl. přenesená",J158,0)</f>
        <v>0</v>
      </c>
      <c r="BH158" s="128">
        <f>IF(N158="sníž. přenesená",J158,0)</f>
        <v>0</v>
      </c>
      <c r="BI158" s="128">
        <f>IF(N158="nulová",J158,0)</f>
        <v>0</v>
      </c>
      <c r="BJ158" s="83" t="s">
        <v>68</v>
      </c>
      <c r="BK158" s="128">
        <f>ROUND(I158*H158,2)</f>
        <v>0</v>
      </c>
      <c r="BL158" s="83" t="s">
        <v>154</v>
      </c>
      <c r="BM158" s="127" t="s">
        <v>710</v>
      </c>
      <c r="BN158" s="26"/>
    </row>
    <row r="159" spans="1:66" ht="25.95" customHeight="1">
      <c r="A159" s="27"/>
      <c r="B159" s="21"/>
      <c r="C159" s="97"/>
      <c r="D159" s="147" t="s">
        <v>140</v>
      </c>
      <c r="E159" s="97"/>
      <c r="F159" s="148" t="s">
        <v>1578</v>
      </c>
      <c r="G159" s="97"/>
      <c r="H159" s="97"/>
      <c r="I159" s="97"/>
      <c r="J159" s="97"/>
      <c r="K159" s="149"/>
      <c r="L159" s="56"/>
      <c r="M159" s="57"/>
      <c r="N159" s="25"/>
      <c r="O159" s="25"/>
      <c r="P159" s="25"/>
      <c r="Q159" s="25"/>
      <c r="R159" s="25"/>
      <c r="S159" s="25"/>
      <c r="T159" s="58"/>
      <c r="U159" s="5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25"/>
      <c r="AS159" s="25"/>
      <c r="AT159" s="83" t="s">
        <v>140</v>
      </c>
      <c r="AU159" s="83" t="s">
        <v>70</v>
      </c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6"/>
    </row>
    <row r="160" spans="1:66" ht="25.95" customHeight="1">
      <c r="A160" s="27"/>
      <c r="B160" s="56"/>
      <c r="C160" s="136" t="s">
        <v>316</v>
      </c>
      <c r="D160" s="136" t="s">
        <v>178</v>
      </c>
      <c r="E160" s="137" t="s">
        <v>1626</v>
      </c>
      <c r="F160" s="137" t="s">
        <v>1627</v>
      </c>
      <c r="G160" s="178"/>
      <c r="H160" s="139">
        <v>3</v>
      </c>
      <c r="I160" s="140"/>
      <c r="J160" s="141">
        <f>ROUND(I160*H160,2)</f>
        <v>0</v>
      </c>
      <c r="K160" s="146"/>
      <c r="L160" s="143"/>
      <c r="M160" s="144"/>
      <c r="N160" s="145" t="s">
        <v>44</v>
      </c>
      <c r="O160" s="25"/>
      <c r="P160" s="125">
        <f>O160*H160</f>
        <v>0</v>
      </c>
      <c r="Q160" s="125">
        <v>0</v>
      </c>
      <c r="R160" s="125">
        <f>Q160*H160</f>
        <v>0</v>
      </c>
      <c r="S160" s="125">
        <v>0</v>
      </c>
      <c r="T160" s="126">
        <f>S160*H160</f>
        <v>0</v>
      </c>
      <c r="U160" s="5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27" t="s">
        <v>131</v>
      </c>
      <c r="AS160" s="25"/>
      <c r="AT160" s="127" t="s">
        <v>178</v>
      </c>
      <c r="AU160" s="127" t="s">
        <v>70</v>
      </c>
      <c r="AV160" s="25"/>
      <c r="AW160" s="25"/>
      <c r="AX160" s="25"/>
      <c r="AY160" s="83" t="s">
        <v>130</v>
      </c>
      <c r="AZ160" s="25"/>
      <c r="BA160" s="25"/>
      <c r="BB160" s="25"/>
      <c r="BC160" s="25"/>
      <c r="BD160" s="25"/>
      <c r="BE160" s="128">
        <f>IF(N160="základní",J160,0)</f>
        <v>0</v>
      </c>
      <c r="BF160" s="128">
        <f>IF(N160="snížená",J160,0)</f>
        <v>0</v>
      </c>
      <c r="BG160" s="128">
        <f>IF(N160="zákl. přenesená",J160,0)</f>
        <v>0</v>
      </c>
      <c r="BH160" s="128">
        <f>IF(N160="sníž. přenesená",J160,0)</f>
        <v>0</v>
      </c>
      <c r="BI160" s="128">
        <f>IF(N160="nulová",J160,0)</f>
        <v>0</v>
      </c>
      <c r="BJ160" s="83" t="s">
        <v>68</v>
      </c>
      <c r="BK160" s="128">
        <f>ROUND(I160*H160,2)</f>
        <v>0</v>
      </c>
      <c r="BL160" s="83" t="s">
        <v>154</v>
      </c>
      <c r="BM160" s="127" t="s">
        <v>718</v>
      </c>
      <c r="BN160" s="26"/>
    </row>
    <row r="161" spans="1:66" ht="25.95" customHeight="1">
      <c r="A161" s="27"/>
      <c r="B161" s="21"/>
      <c r="C161" s="97"/>
      <c r="D161" s="147" t="s">
        <v>140</v>
      </c>
      <c r="E161" s="97"/>
      <c r="F161" s="148" t="s">
        <v>1628</v>
      </c>
      <c r="G161" s="97"/>
      <c r="H161" s="97"/>
      <c r="I161" s="97"/>
      <c r="J161" s="97"/>
      <c r="K161" s="149"/>
      <c r="L161" s="56"/>
      <c r="M161" s="57"/>
      <c r="N161" s="25"/>
      <c r="O161" s="25"/>
      <c r="P161" s="25"/>
      <c r="Q161" s="25"/>
      <c r="R161" s="25"/>
      <c r="S161" s="25"/>
      <c r="T161" s="58"/>
      <c r="U161" s="5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25"/>
      <c r="AS161" s="25"/>
      <c r="AT161" s="83" t="s">
        <v>140</v>
      </c>
      <c r="AU161" s="83" t="s">
        <v>70</v>
      </c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6"/>
    </row>
    <row r="162" spans="1:66" ht="25.95" customHeight="1">
      <c r="A162" s="27"/>
      <c r="B162" s="56"/>
      <c r="C162" s="136" t="s">
        <v>320</v>
      </c>
      <c r="D162" s="136" t="s">
        <v>178</v>
      </c>
      <c r="E162" s="137" t="s">
        <v>1582</v>
      </c>
      <c r="F162" s="137" t="s">
        <v>1583</v>
      </c>
      <c r="G162" s="178"/>
      <c r="H162" s="139">
        <v>10</v>
      </c>
      <c r="I162" s="140"/>
      <c r="J162" s="141">
        <f>ROUND(I162*H162,2)</f>
        <v>0</v>
      </c>
      <c r="K162" s="146"/>
      <c r="L162" s="143"/>
      <c r="M162" s="144"/>
      <c r="N162" s="145" t="s">
        <v>44</v>
      </c>
      <c r="O162" s="25"/>
      <c r="P162" s="125">
        <f>O162*H162</f>
        <v>0</v>
      </c>
      <c r="Q162" s="125">
        <v>0</v>
      </c>
      <c r="R162" s="125">
        <f>Q162*H162</f>
        <v>0</v>
      </c>
      <c r="S162" s="125">
        <v>0</v>
      </c>
      <c r="T162" s="126">
        <f>S162*H162</f>
        <v>0</v>
      </c>
      <c r="U162" s="5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27" t="s">
        <v>131</v>
      </c>
      <c r="AS162" s="25"/>
      <c r="AT162" s="127" t="s">
        <v>178</v>
      </c>
      <c r="AU162" s="127" t="s">
        <v>70</v>
      </c>
      <c r="AV162" s="25"/>
      <c r="AW162" s="25"/>
      <c r="AX162" s="25"/>
      <c r="AY162" s="83" t="s">
        <v>130</v>
      </c>
      <c r="AZ162" s="25"/>
      <c r="BA162" s="25"/>
      <c r="BB162" s="25"/>
      <c r="BC162" s="25"/>
      <c r="BD162" s="25"/>
      <c r="BE162" s="128">
        <f>IF(N162="základní",J162,0)</f>
        <v>0</v>
      </c>
      <c r="BF162" s="128">
        <f>IF(N162="snížená",J162,0)</f>
        <v>0</v>
      </c>
      <c r="BG162" s="128">
        <f>IF(N162="zákl. přenesená",J162,0)</f>
        <v>0</v>
      </c>
      <c r="BH162" s="128">
        <f>IF(N162="sníž. přenesená",J162,0)</f>
        <v>0</v>
      </c>
      <c r="BI162" s="128">
        <f>IF(N162="nulová",J162,0)</f>
        <v>0</v>
      </c>
      <c r="BJ162" s="83" t="s">
        <v>68</v>
      </c>
      <c r="BK162" s="128">
        <f>ROUND(I162*H162,2)</f>
        <v>0</v>
      </c>
      <c r="BL162" s="83" t="s">
        <v>154</v>
      </c>
      <c r="BM162" s="127" t="s">
        <v>726</v>
      </c>
      <c r="BN162" s="26"/>
    </row>
    <row r="163" spans="1:66" ht="25.95" customHeight="1">
      <c r="A163" s="27"/>
      <c r="B163" s="21"/>
      <c r="C163" s="97"/>
      <c r="D163" s="147" t="s">
        <v>140</v>
      </c>
      <c r="E163" s="97"/>
      <c r="F163" s="148" t="s">
        <v>1584</v>
      </c>
      <c r="G163" s="97"/>
      <c r="H163" s="97"/>
      <c r="I163" s="97"/>
      <c r="J163" s="97"/>
      <c r="K163" s="149"/>
      <c r="L163" s="56"/>
      <c r="M163" s="57"/>
      <c r="N163" s="25"/>
      <c r="O163" s="25"/>
      <c r="P163" s="25"/>
      <c r="Q163" s="25"/>
      <c r="R163" s="25"/>
      <c r="S163" s="25"/>
      <c r="T163" s="58"/>
      <c r="U163" s="5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25"/>
      <c r="AS163" s="25"/>
      <c r="AT163" s="83" t="s">
        <v>140</v>
      </c>
      <c r="AU163" s="83" t="s">
        <v>70</v>
      </c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6"/>
    </row>
    <row r="164" spans="1:66" ht="25.95" customHeight="1">
      <c r="A164" s="27"/>
      <c r="B164" s="56"/>
      <c r="C164" s="136" t="s">
        <v>324</v>
      </c>
      <c r="D164" s="136" t="s">
        <v>178</v>
      </c>
      <c r="E164" s="137" t="s">
        <v>1651</v>
      </c>
      <c r="F164" s="137" t="s">
        <v>1537</v>
      </c>
      <c r="G164" s="178"/>
      <c r="H164" s="139">
        <v>1</v>
      </c>
      <c r="I164" s="140"/>
      <c r="J164" s="141">
        <f>ROUND(I164*H164,2)</f>
        <v>0</v>
      </c>
      <c r="K164" s="146"/>
      <c r="L164" s="143"/>
      <c r="M164" s="144"/>
      <c r="N164" s="145" t="s">
        <v>44</v>
      </c>
      <c r="O164" s="25"/>
      <c r="P164" s="125">
        <f>O164*H164</f>
        <v>0</v>
      </c>
      <c r="Q164" s="125">
        <v>0</v>
      </c>
      <c r="R164" s="125">
        <f>Q164*H164</f>
        <v>0</v>
      </c>
      <c r="S164" s="125">
        <v>0</v>
      </c>
      <c r="T164" s="126">
        <f>S164*H164</f>
        <v>0</v>
      </c>
      <c r="U164" s="5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27" t="s">
        <v>131</v>
      </c>
      <c r="AS164" s="25"/>
      <c r="AT164" s="127" t="s">
        <v>178</v>
      </c>
      <c r="AU164" s="127" t="s">
        <v>70</v>
      </c>
      <c r="AV164" s="25"/>
      <c r="AW164" s="25"/>
      <c r="AX164" s="25"/>
      <c r="AY164" s="83" t="s">
        <v>130</v>
      </c>
      <c r="AZ164" s="25"/>
      <c r="BA164" s="25"/>
      <c r="BB164" s="25"/>
      <c r="BC164" s="25"/>
      <c r="BD164" s="25"/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83" t="s">
        <v>68</v>
      </c>
      <c r="BK164" s="128">
        <f>ROUND(I164*H164,2)</f>
        <v>0</v>
      </c>
      <c r="BL164" s="83" t="s">
        <v>154</v>
      </c>
      <c r="BM164" s="127" t="s">
        <v>734</v>
      </c>
      <c r="BN164" s="26"/>
    </row>
    <row r="165" spans="1:66" ht="25.95" customHeight="1">
      <c r="A165" s="27"/>
      <c r="B165" s="21"/>
      <c r="C165" s="97"/>
      <c r="D165" s="147" t="s">
        <v>140</v>
      </c>
      <c r="E165" s="97"/>
      <c r="F165" s="148" t="s">
        <v>1652</v>
      </c>
      <c r="G165" s="97"/>
      <c r="H165" s="97"/>
      <c r="I165" s="97"/>
      <c r="J165" s="97"/>
      <c r="K165" s="149"/>
      <c r="L165" s="56"/>
      <c r="M165" s="57"/>
      <c r="N165" s="25"/>
      <c r="O165" s="25"/>
      <c r="P165" s="25"/>
      <c r="Q165" s="25"/>
      <c r="R165" s="25"/>
      <c r="S165" s="25"/>
      <c r="T165" s="58"/>
      <c r="U165" s="5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25"/>
      <c r="AS165" s="25"/>
      <c r="AT165" s="83" t="s">
        <v>140</v>
      </c>
      <c r="AU165" s="83" t="s">
        <v>70</v>
      </c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6"/>
    </row>
    <row r="166" spans="1:66" ht="25.95" customHeight="1">
      <c r="A166" s="27"/>
      <c r="B166" s="56"/>
      <c r="C166" s="136" t="s">
        <v>328</v>
      </c>
      <c r="D166" s="136" t="s">
        <v>178</v>
      </c>
      <c r="E166" s="137" t="s">
        <v>1653</v>
      </c>
      <c r="F166" s="137" t="s">
        <v>1654</v>
      </c>
      <c r="G166" s="178"/>
      <c r="H166" s="139">
        <v>1</v>
      </c>
      <c r="I166" s="140"/>
      <c r="J166" s="141">
        <f>ROUND(I166*H166,2)</f>
        <v>0</v>
      </c>
      <c r="K166" s="146"/>
      <c r="L166" s="143"/>
      <c r="M166" s="144"/>
      <c r="N166" s="145" t="s">
        <v>44</v>
      </c>
      <c r="O166" s="25"/>
      <c r="P166" s="125">
        <f>O166*H166</f>
        <v>0</v>
      </c>
      <c r="Q166" s="125">
        <v>0</v>
      </c>
      <c r="R166" s="125">
        <f>Q166*H166</f>
        <v>0</v>
      </c>
      <c r="S166" s="125">
        <v>0</v>
      </c>
      <c r="T166" s="126">
        <f>S166*H166</f>
        <v>0</v>
      </c>
      <c r="U166" s="5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27" t="s">
        <v>131</v>
      </c>
      <c r="AS166" s="25"/>
      <c r="AT166" s="127" t="s">
        <v>178</v>
      </c>
      <c r="AU166" s="127" t="s">
        <v>70</v>
      </c>
      <c r="AV166" s="25"/>
      <c r="AW166" s="25"/>
      <c r="AX166" s="25"/>
      <c r="AY166" s="83" t="s">
        <v>130</v>
      </c>
      <c r="AZ166" s="25"/>
      <c r="BA166" s="25"/>
      <c r="BB166" s="25"/>
      <c r="BC166" s="25"/>
      <c r="BD166" s="25"/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83" t="s">
        <v>68</v>
      </c>
      <c r="BK166" s="128">
        <f>ROUND(I166*H166,2)</f>
        <v>0</v>
      </c>
      <c r="BL166" s="83" t="s">
        <v>154</v>
      </c>
      <c r="BM166" s="127" t="s">
        <v>742</v>
      </c>
      <c r="BN166" s="26"/>
    </row>
    <row r="167" spans="1:66" ht="25.95" customHeight="1">
      <c r="A167" s="27"/>
      <c r="B167" s="21"/>
      <c r="C167" s="97"/>
      <c r="D167" s="147" t="s">
        <v>140</v>
      </c>
      <c r="E167" s="97"/>
      <c r="F167" s="148" t="s">
        <v>1655</v>
      </c>
      <c r="G167" s="97"/>
      <c r="H167" s="97"/>
      <c r="I167" s="97"/>
      <c r="J167" s="97"/>
      <c r="K167" s="149"/>
      <c r="L167" s="56"/>
      <c r="M167" s="57"/>
      <c r="N167" s="25"/>
      <c r="O167" s="25"/>
      <c r="P167" s="25"/>
      <c r="Q167" s="25"/>
      <c r="R167" s="25"/>
      <c r="S167" s="25"/>
      <c r="T167" s="58"/>
      <c r="U167" s="5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25"/>
      <c r="AS167" s="25"/>
      <c r="AT167" s="83" t="s">
        <v>140</v>
      </c>
      <c r="AU167" s="83" t="s">
        <v>70</v>
      </c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6"/>
    </row>
    <row r="168" spans="1:66" ht="25.95" customHeight="1">
      <c r="A168" s="27"/>
      <c r="B168" s="56"/>
      <c r="C168" s="136" t="s">
        <v>332</v>
      </c>
      <c r="D168" s="136" t="s">
        <v>178</v>
      </c>
      <c r="E168" s="137" t="s">
        <v>1656</v>
      </c>
      <c r="F168" s="137" t="s">
        <v>1657</v>
      </c>
      <c r="G168" s="178"/>
      <c r="H168" s="139">
        <v>1</v>
      </c>
      <c r="I168" s="140"/>
      <c r="J168" s="141">
        <f>ROUND(I168*H168,2)</f>
        <v>0</v>
      </c>
      <c r="K168" s="146"/>
      <c r="L168" s="143"/>
      <c r="M168" s="144"/>
      <c r="N168" s="145" t="s">
        <v>44</v>
      </c>
      <c r="O168" s="25"/>
      <c r="P168" s="125">
        <f>O168*H168</f>
        <v>0</v>
      </c>
      <c r="Q168" s="125">
        <v>0</v>
      </c>
      <c r="R168" s="125">
        <f>Q168*H168</f>
        <v>0</v>
      </c>
      <c r="S168" s="125">
        <v>0</v>
      </c>
      <c r="T168" s="126">
        <f>S168*H168</f>
        <v>0</v>
      </c>
      <c r="U168" s="5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27" t="s">
        <v>131</v>
      </c>
      <c r="AS168" s="25"/>
      <c r="AT168" s="127" t="s">
        <v>178</v>
      </c>
      <c r="AU168" s="127" t="s">
        <v>70</v>
      </c>
      <c r="AV168" s="25"/>
      <c r="AW168" s="25"/>
      <c r="AX168" s="25"/>
      <c r="AY168" s="83" t="s">
        <v>130</v>
      </c>
      <c r="AZ168" s="25"/>
      <c r="BA168" s="25"/>
      <c r="BB168" s="25"/>
      <c r="BC168" s="25"/>
      <c r="BD168" s="25"/>
      <c r="BE168" s="128">
        <f>IF(N168="základní",J168,0)</f>
        <v>0</v>
      </c>
      <c r="BF168" s="128">
        <f>IF(N168="snížená",J168,0)</f>
        <v>0</v>
      </c>
      <c r="BG168" s="128">
        <f>IF(N168="zákl. přenesená",J168,0)</f>
        <v>0</v>
      </c>
      <c r="BH168" s="128">
        <f>IF(N168="sníž. přenesená",J168,0)</f>
        <v>0</v>
      </c>
      <c r="BI168" s="128">
        <f>IF(N168="nulová",J168,0)</f>
        <v>0</v>
      </c>
      <c r="BJ168" s="83" t="s">
        <v>68</v>
      </c>
      <c r="BK168" s="128">
        <f>ROUND(I168*H168,2)</f>
        <v>0</v>
      </c>
      <c r="BL168" s="83" t="s">
        <v>154</v>
      </c>
      <c r="BM168" s="127" t="s">
        <v>750</v>
      </c>
      <c r="BN168" s="26"/>
    </row>
    <row r="169" spans="1:66" ht="25.95" customHeight="1">
      <c r="A169" s="27"/>
      <c r="B169" s="56"/>
      <c r="C169" s="136" t="s">
        <v>336</v>
      </c>
      <c r="D169" s="136" t="s">
        <v>178</v>
      </c>
      <c r="E169" s="137" t="s">
        <v>1597</v>
      </c>
      <c r="F169" s="137" t="s">
        <v>1598</v>
      </c>
      <c r="G169" s="138" t="s">
        <v>234</v>
      </c>
      <c r="H169" s="139">
        <v>1</v>
      </c>
      <c r="I169" s="140"/>
      <c r="J169" s="141">
        <f>ROUND(I169*H169,2)</f>
        <v>0</v>
      </c>
      <c r="K169" s="146"/>
      <c r="L169" s="143"/>
      <c r="M169" s="144"/>
      <c r="N169" s="145" t="s">
        <v>44</v>
      </c>
      <c r="O169" s="25"/>
      <c r="P169" s="125">
        <f>O169*H169</f>
        <v>0</v>
      </c>
      <c r="Q169" s="125">
        <v>0</v>
      </c>
      <c r="R169" s="125">
        <f>Q169*H169</f>
        <v>0</v>
      </c>
      <c r="S169" s="125">
        <v>0</v>
      </c>
      <c r="T169" s="126">
        <f>S169*H169</f>
        <v>0</v>
      </c>
      <c r="U169" s="5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27" t="s">
        <v>131</v>
      </c>
      <c r="AS169" s="25"/>
      <c r="AT169" s="127" t="s">
        <v>178</v>
      </c>
      <c r="AU169" s="127" t="s">
        <v>70</v>
      </c>
      <c r="AV169" s="25"/>
      <c r="AW169" s="25"/>
      <c r="AX169" s="25"/>
      <c r="AY169" s="83" t="s">
        <v>130</v>
      </c>
      <c r="AZ169" s="25"/>
      <c r="BA169" s="25"/>
      <c r="BB169" s="25"/>
      <c r="BC169" s="25"/>
      <c r="BD169" s="25"/>
      <c r="BE169" s="128">
        <f>IF(N169="základní",J169,0)</f>
        <v>0</v>
      </c>
      <c r="BF169" s="128">
        <f>IF(N169="snížená",J169,0)</f>
        <v>0</v>
      </c>
      <c r="BG169" s="128">
        <f>IF(N169="zákl. přenesená",J169,0)</f>
        <v>0</v>
      </c>
      <c r="BH169" s="128">
        <f>IF(N169="sníž. přenesená",J169,0)</f>
        <v>0</v>
      </c>
      <c r="BI169" s="128">
        <f>IF(N169="nulová",J169,0)</f>
        <v>0</v>
      </c>
      <c r="BJ169" s="83" t="s">
        <v>68</v>
      </c>
      <c r="BK169" s="128">
        <f>ROUND(I169*H169,2)</f>
        <v>0</v>
      </c>
      <c r="BL169" s="83" t="s">
        <v>154</v>
      </c>
      <c r="BM169" s="127" t="s">
        <v>1658</v>
      </c>
      <c r="BN169" s="26"/>
    </row>
    <row r="170" spans="1:66" ht="25.95" customHeight="1">
      <c r="A170" s="27"/>
      <c r="B170" s="56"/>
      <c r="C170" s="116" t="s">
        <v>340</v>
      </c>
      <c r="D170" s="116" t="s">
        <v>133</v>
      </c>
      <c r="E170" s="117" t="s">
        <v>1612</v>
      </c>
      <c r="F170" s="117" t="s">
        <v>1613</v>
      </c>
      <c r="G170" s="179"/>
      <c r="H170" s="119">
        <v>16</v>
      </c>
      <c r="I170" s="120"/>
      <c r="J170" s="121">
        <f>ROUND(I170*H170,2)</f>
        <v>0</v>
      </c>
      <c r="K170" s="135"/>
      <c r="L170" s="56"/>
      <c r="M170" s="123"/>
      <c r="N170" s="124" t="s">
        <v>44</v>
      </c>
      <c r="O170" s="25"/>
      <c r="P170" s="125">
        <f>O170*H170</f>
        <v>0</v>
      </c>
      <c r="Q170" s="125">
        <v>0</v>
      </c>
      <c r="R170" s="125">
        <f>Q170*H170</f>
        <v>0</v>
      </c>
      <c r="S170" s="125">
        <v>0</v>
      </c>
      <c r="T170" s="126">
        <f>S170*H170</f>
        <v>0</v>
      </c>
      <c r="U170" s="5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27" t="s">
        <v>154</v>
      </c>
      <c r="AS170" s="25"/>
      <c r="AT170" s="127" t="s">
        <v>133</v>
      </c>
      <c r="AU170" s="127" t="s">
        <v>70</v>
      </c>
      <c r="AV170" s="25"/>
      <c r="AW170" s="25"/>
      <c r="AX170" s="25"/>
      <c r="AY170" s="83" t="s">
        <v>130</v>
      </c>
      <c r="AZ170" s="25"/>
      <c r="BA170" s="25"/>
      <c r="BB170" s="25"/>
      <c r="BC170" s="25"/>
      <c r="BD170" s="25"/>
      <c r="BE170" s="128">
        <f>IF(N170="základní",J170,0)</f>
        <v>0</v>
      </c>
      <c r="BF170" s="128">
        <f>IF(N170="snížená",J170,0)</f>
        <v>0</v>
      </c>
      <c r="BG170" s="128">
        <f>IF(N170="zákl. přenesená",J170,0)</f>
        <v>0</v>
      </c>
      <c r="BH170" s="128">
        <f>IF(N170="sníž. přenesená",J170,0)</f>
        <v>0</v>
      </c>
      <c r="BI170" s="128">
        <f>IF(N170="nulová",J170,0)</f>
        <v>0</v>
      </c>
      <c r="BJ170" s="83" t="s">
        <v>68</v>
      </c>
      <c r="BK170" s="128">
        <f>ROUND(I170*H170,2)</f>
        <v>0</v>
      </c>
      <c r="BL170" s="83" t="s">
        <v>154</v>
      </c>
      <c r="BM170" s="127" t="s">
        <v>758</v>
      </c>
      <c r="BN170" s="26"/>
    </row>
    <row r="171" spans="1:66" ht="25.95" customHeight="1">
      <c r="A171" s="27"/>
      <c r="B171" s="56"/>
      <c r="C171" s="116" t="s">
        <v>344</v>
      </c>
      <c r="D171" s="116" t="s">
        <v>133</v>
      </c>
      <c r="E171" s="117" t="s">
        <v>1614</v>
      </c>
      <c r="F171" s="117" t="s">
        <v>1562</v>
      </c>
      <c r="G171" s="179"/>
      <c r="H171" s="119">
        <v>1</v>
      </c>
      <c r="I171" s="120"/>
      <c r="J171" s="121">
        <f>ROUND(I171*H171,2)</f>
        <v>0</v>
      </c>
      <c r="K171" s="135"/>
      <c r="L171" s="56"/>
      <c r="M171" s="123"/>
      <c r="N171" s="124" t="s">
        <v>44</v>
      </c>
      <c r="O171" s="25"/>
      <c r="P171" s="125">
        <f>O171*H171</f>
        <v>0</v>
      </c>
      <c r="Q171" s="125">
        <v>0</v>
      </c>
      <c r="R171" s="125">
        <f>Q171*H171</f>
        <v>0</v>
      </c>
      <c r="S171" s="125">
        <v>0</v>
      </c>
      <c r="T171" s="126">
        <f>S171*H171</f>
        <v>0</v>
      </c>
      <c r="U171" s="5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27" t="s">
        <v>154</v>
      </c>
      <c r="AS171" s="25"/>
      <c r="AT171" s="127" t="s">
        <v>133</v>
      </c>
      <c r="AU171" s="127" t="s">
        <v>70</v>
      </c>
      <c r="AV171" s="25"/>
      <c r="AW171" s="25"/>
      <c r="AX171" s="25"/>
      <c r="AY171" s="83" t="s">
        <v>130</v>
      </c>
      <c r="AZ171" s="25"/>
      <c r="BA171" s="25"/>
      <c r="BB171" s="25"/>
      <c r="BC171" s="25"/>
      <c r="BD171" s="25"/>
      <c r="BE171" s="128">
        <f>IF(N171="základní",J171,0)</f>
        <v>0</v>
      </c>
      <c r="BF171" s="128">
        <f>IF(N171="snížená",J171,0)</f>
        <v>0</v>
      </c>
      <c r="BG171" s="128">
        <f>IF(N171="zákl. přenesená",J171,0)</f>
        <v>0</v>
      </c>
      <c r="BH171" s="128">
        <f>IF(N171="sníž. přenesená",J171,0)</f>
        <v>0</v>
      </c>
      <c r="BI171" s="128">
        <f>IF(N171="nulová",J171,0)</f>
        <v>0</v>
      </c>
      <c r="BJ171" s="83" t="s">
        <v>68</v>
      </c>
      <c r="BK171" s="128">
        <f>ROUND(I171*H171,2)</f>
        <v>0</v>
      </c>
      <c r="BL171" s="83" t="s">
        <v>154</v>
      </c>
      <c r="BM171" s="127" t="s">
        <v>766</v>
      </c>
      <c r="BN171" s="26"/>
    </row>
    <row r="172" spans="1:66" ht="25.95" customHeight="1">
      <c r="A172" s="27"/>
      <c r="B172" s="56"/>
      <c r="C172" s="116" t="s">
        <v>348</v>
      </c>
      <c r="D172" s="116" t="s">
        <v>133</v>
      </c>
      <c r="E172" s="117" t="s">
        <v>1615</v>
      </c>
      <c r="F172" s="117" t="s">
        <v>1616</v>
      </c>
      <c r="G172" s="179"/>
      <c r="H172" s="119">
        <v>1</v>
      </c>
      <c r="I172" s="120"/>
      <c r="J172" s="121">
        <f>ROUND(I172*H172,2)</f>
        <v>0</v>
      </c>
      <c r="K172" s="135"/>
      <c r="L172" s="56"/>
      <c r="M172" s="123"/>
      <c r="N172" s="124" t="s">
        <v>44</v>
      </c>
      <c r="O172" s="25"/>
      <c r="P172" s="125">
        <f>O172*H172</f>
        <v>0</v>
      </c>
      <c r="Q172" s="125">
        <v>0</v>
      </c>
      <c r="R172" s="125">
        <f>Q172*H172</f>
        <v>0</v>
      </c>
      <c r="S172" s="125">
        <v>0</v>
      </c>
      <c r="T172" s="126">
        <f>S172*H172</f>
        <v>0</v>
      </c>
      <c r="U172" s="5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27" t="s">
        <v>154</v>
      </c>
      <c r="AS172" s="25"/>
      <c r="AT172" s="127" t="s">
        <v>133</v>
      </c>
      <c r="AU172" s="127" t="s">
        <v>70</v>
      </c>
      <c r="AV172" s="25"/>
      <c r="AW172" s="25"/>
      <c r="AX172" s="25"/>
      <c r="AY172" s="83" t="s">
        <v>130</v>
      </c>
      <c r="AZ172" s="25"/>
      <c r="BA172" s="25"/>
      <c r="BB172" s="25"/>
      <c r="BC172" s="25"/>
      <c r="BD172" s="25"/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83" t="s">
        <v>68</v>
      </c>
      <c r="BK172" s="128">
        <f>ROUND(I172*H172,2)</f>
        <v>0</v>
      </c>
      <c r="BL172" s="83" t="s">
        <v>154</v>
      </c>
      <c r="BM172" s="127" t="s">
        <v>775</v>
      </c>
      <c r="BN172" s="26"/>
    </row>
    <row r="173" spans="1:66" ht="25.95" customHeight="1">
      <c r="A173" s="27"/>
      <c r="B173" s="21"/>
      <c r="C173" s="39"/>
      <c r="D173" s="129" t="s">
        <v>140</v>
      </c>
      <c r="E173" s="39"/>
      <c r="F173" s="130" t="s">
        <v>1659</v>
      </c>
      <c r="G173" s="39"/>
      <c r="H173" s="39"/>
      <c r="I173" s="39"/>
      <c r="J173" s="39"/>
      <c r="K173" s="64"/>
      <c r="L173" s="56"/>
      <c r="M173" s="175"/>
      <c r="N173" s="38"/>
      <c r="O173" s="38"/>
      <c r="P173" s="38"/>
      <c r="Q173" s="38"/>
      <c r="R173" s="38"/>
      <c r="S173" s="38"/>
      <c r="T173" s="60"/>
      <c r="U173" s="5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25"/>
      <c r="AS173" s="25"/>
      <c r="AT173" s="83" t="s">
        <v>140</v>
      </c>
      <c r="AU173" s="83" t="s">
        <v>70</v>
      </c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6"/>
    </row>
    <row r="174" spans="1:66" ht="25.95" customHeight="1">
      <c r="A174" s="78"/>
      <c r="B174" s="49"/>
      <c r="C174" s="22"/>
      <c r="D174" s="22"/>
      <c r="E174" s="22"/>
      <c r="F174" s="22"/>
      <c r="G174" s="22"/>
      <c r="H174" s="22"/>
      <c r="I174" s="22"/>
      <c r="J174" s="22"/>
      <c r="K174" s="50"/>
      <c r="L174" s="49"/>
      <c r="M174" s="89"/>
      <c r="N174" s="89"/>
      <c r="O174" s="89"/>
      <c r="P174" s="89"/>
      <c r="Q174" s="89"/>
      <c r="R174" s="89"/>
      <c r="S174" s="89"/>
      <c r="T174" s="89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80"/>
    </row>
  </sheetData>
  <mergeCells count="9">
    <mergeCell ref="E48:H48"/>
    <mergeCell ref="E50:H50"/>
    <mergeCell ref="E73:H73"/>
    <mergeCell ref="E75:H75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48"/>
  <sheetViews>
    <sheetView showGridLines="0" zoomScale="65" zoomScaleNormal="65" workbookViewId="0" topLeftCell="A1">
      <selection activeCell="Y1" sqref="Y1"/>
    </sheetView>
  </sheetViews>
  <sheetFormatPr defaultColWidth="8.00390625" defaultRowHeight="12"/>
  <cols>
    <col min="1" max="1" width="8.28125" style="0" customWidth="1"/>
    <col min="2" max="2" width="2.00390625" style="0" customWidth="1"/>
    <col min="3" max="4" width="4.28125" style="0" customWidth="1"/>
    <col min="5" max="5" width="17.281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0.5625" style="0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8.00390625" style="0" hidden="1" customWidth="1"/>
  </cols>
  <sheetData>
    <row r="1" spans="1:66" ht="12.75" customHeight="1">
      <c r="A1" s="2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20"/>
    </row>
    <row r="2" spans="1:66" ht="36.9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14" t="s">
        <v>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25"/>
      <c r="X2" s="25"/>
      <c r="Y2" s="25"/>
      <c r="Z2" s="25"/>
      <c r="AA2" s="25"/>
      <c r="AB2" s="25"/>
      <c r="AC2" s="25"/>
      <c r="AD2" s="25"/>
      <c r="AE2" s="25"/>
      <c r="AR2" s="25"/>
      <c r="AS2" s="25"/>
      <c r="AT2" s="24" t="s">
        <v>91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6"/>
    </row>
    <row r="3" spans="1:66" ht="7.95" customHeight="1">
      <c r="A3" s="27"/>
      <c r="B3" s="28"/>
      <c r="C3" s="16"/>
      <c r="D3" s="16"/>
      <c r="E3" s="16"/>
      <c r="F3" s="16"/>
      <c r="G3" s="16"/>
      <c r="H3" s="16"/>
      <c r="I3" s="16"/>
      <c r="J3" s="16"/>
      <c r="K3" s="29"/>
      <c r="L3" s="2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R3" s="25"/>
      <c r="AS3" s="25"/>
      <c r="AT3" s="24" t="s">
        <v>70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</row>
    <row r="4" spans="1:66" ht="24.9" customHeight="1">
      <c r="A4" s="27"/>
      <c r="B4" s="21"/>
      <c r="C4" s="25"/>
      <c r="D4" s="30" t="s">
        <v>95</v>
      </c>
      <c r="E4" s="25"/>
      <c r="F4" s="25"/>
      <c r="G4" s="25"/>
      <c r="H4" s="25"/>
      <c r="I4" s="25"/>
      <c r="J4" s="25"/>
      <c r="K4" s="31"/>
      <c r="L4" s="21"/>
      <c r="M4" s="34" t="s">
        <v>10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R4" s="25"/>
      <c r="AS4" s="25"/>
      <c r="AT4" s="24" t="s">
        <v>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</row>
    <row r="5" spans="1:66" ht="7.95" customHeight="1">
      <c r="A5" s="27"/>
      <c r="B5" s="21"/>
      <c r="C5" s="25"/>
      <c r="D5" s="25"/>
      <c r="E5" s="25"/>
      <c r="F5" s="25"/>
      <c r="G5" s="25"/>
      <c r="H5" s="25"/>
      <c r="I5" s="25"/>
      <c r="J5" s="25"/>
      <c r="K5" s="31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6"/>
    </row>
    <row r="6" spans="1:66" ht="12" customHeight="1">
      <c r="A6" s="27"/>
      <c r="B6" s="21"/>
      <c r="C6" s="25"/>
      <c r="D6" s="34" t="s">
        <v>16</v>
      </c>
      <c r="E6" s="25"/>
      <c r="F6" s="25"/>
      <c r="G6" s="25"/>
      <c r="H6" s="25"/>
      <c r="I6" s="25"/>
      <c r="J6" s="25"/>
      <c r="K6" s="3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6.5" customHeight="1">
      <c r="A7" s="27"/>
      <c r="B7" s="21"/>
      <c r="C7" s="25"/>
      <c r="D7" s="25"/>
      <c r="E7" s="10" t="str">
        <f>'Rekapitulace stavby'!K6</f>
        <v>ČOV Sokolov - výměna teplovodních rozvodů</v>
      </c>
      <c r="F7" s="10"/>
      <c r="G7" s="10"/>
      <c r="H7" s="10"/>
      <c r="I7" s="25"/>
      <c r="J7" s="25"/>
      <c r="K7" s="31"/>
      <c r="L7" s="21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</row>
    <row r="8" spans="1:66" ht="12" customHeight="1">
      <c r="A8" s="27"/>
      <c r="B8" s="21"/>
      <c r="C8" s="25"/>
      <c r="D8" s="42" t="s">
        <v>96</v>
      </c>
      <c r="E8" s="25"/>
      <c r="F8" s="25"/>
      <c r="G8" s="25"/>
      <c r="H8" s="25"/>
      <c r="I8" s="25"/>
      <c r="J8" s="25"/>
      <c r="K8" s="31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</row>
    <row r="9" spans="1:66" ht="16.5" customHeight="1">
      <c r="A9" s="27"/>
      <c r="B9" s="21"/>
      <c r="C9" s="25"/>
      <c r="D9" s="25"/>
      <c r="E9" s="3" t="s">
        <v>1660</v>
      </c>
      <c r="F9" s="3"/>
      <c r="G9" s="3"/>
      <c r="H9" s="3"/>
      <c r="I9" s="25"/>
      <c r="J9" s="25"/>
      <c r="K9" s="31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</row>
    <row r="10" spans="1:66" ht="12.75" customHeight="1">
      <c r="A10" s="27"/>
      <c r="B10" s="21"/>
      <c r="C10" s="25"/>
      <c r="D10" s="25"/>
      <c r="E10" s="25"/>
      <c r="F10" s="25"/>
      <c r="G10" s="25"/>
      <c r="H10" s="25"/>
      <c r="I10" s="25"/>
      <c r="J10" s="25"/>
      <c r="K10" s="31"/>
      <c r="L10" s="2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6"/>
    </row>
    <row r="11" spans="1:66" ht="12" customHeight="1">
      <c r="A11" s="27"/>
      <c r="B11" s="21"/>
      <c r="C11" s="25"/>
      <c r="D11" s="42" t="s">
        <v>18</v>
      </c>
      <c r="E11" s="25"/>
      <c r="F11" s="81"/>
      <c r="G11" s="25"/>
      <c r="H11" s="25"/>
      <c r="I11" s="42" t="s">
        <v>20</v>
      </c>
      <c r="J11" s="81"/>
      <c r="K11" s="31"/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</row>
    <row r="12" spans="1:66" ht="12" customHeight="1">
      <c r="A12" s="27"/>
      <c r="B12" s="21"/>
      <c r="C12" s="25"/>
      <c r="D12" s="42" t="s">
        <v>22</v>
      </c>
      <c r="E12" s="25"/>
      <c r="F12" s="42" t="s">
        <v>23</v>
      </c>
      <c r="G12" s="25"/>
      <c r="H12" s="25"/>
      <c r="I12" s="42" t="s">
        <v>24</v>
      </c>
      <c r="J12" s="42" t="str">
        <f>'Rekapitulace stavby'!AN8</f>
        <v>24. 2. 2023</v>
      </c>
      <c r="K12" s="31"/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</row>
    <row r="13" spans="1:66" ht="10.8" customHeight="1">
      <c r="A13" s="27"/>
      <c r="B13" s="21"/>
      <c r="C13" s="25"/>
      <c r="D13" s="25"/>
      <c r="E13" s="25"/>
      <c r="F13" s="25"/>
      <c r="G13" s="25"/>
      <c r="H13" s="25"/>
      <c r="I13" s="25"/>
      <c r="J13" s="25"/>
      <c r="K13" s="31"/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</row>
    <row r="14" spans="1:66" ht="12" customHeight="1">
      <c r="A14" s="27"/>
      <c r="B14" s="21"/>
      <c r="C14" s="25"/>
      <c r="D14" s="42" t="s">
        <v>26</v>
      </c>
      <c r="E14" s="25"/>
      <c r="F14" s="25"/>
      <c r="G14" s="25"/>
      <c r="H14" s="25"/>
      <c r="I14" s="42" t="s">
        <v>27</v>
      </c>
      <c r="J14" s="81"/>
      <c r="K14" s="31"/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</row>
    <row r="15" spans="1:66" ht="18" customHeight="1">
      <c r="A15" s="27"/>
      <c r="B15" s="21"/>
      <c r="C15" s="25"/>
      <c r="D15" s="25"/>
      <c r="E15" s="42" t="s">
        <v>28</v>
      </c>
      <c r="F15" s="25"/>
      <c r="G15" s="25"/>
      <c r="H15" s="25"/>
      <c r="I15" s="42" t="s">
        <v>29</v>
      </c>
      <c r="J15" s="81"/>
      <c r="K15" s="31"/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</row>
    <row r="16" spans="1:66" ht="7.95" customHeight="1">
      <c r="A16" s="27"/>
      <c r="B16" s="21"/>
      <c r="C16" s="25"/>
      <c r="D16" s="25"/>
      <c r="E16" s="25"/>
      <c r="F16" s="25"/>
      <c r="G16" s="25"/>
      <c r="H16" s="25"/>
      <c r="I16" s="25"/>
      <c r="J16" s="25"/>
      <c r="K16" s="31"/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</row>
    <row r="17" spans="1:66" ht="12" customHeight="1">
      <c r="A17" s="27"/>
      <c r="B17" s="21"/>
      <c r="C17" s="25"/>
      <c r="D17" s="42" t="s">
        <v>30</v>
      </c>
      <c r="E17" s="25"/>
      <c r="F17" s="25"/>
      <c r="G17" s="25"/>
      <c r="H17" s="25"/>
      <c r="I17" s="42" t="s">
        <v>27</v>
      </c>
      <c r="J17" s="34" t="str">
        <f>'Rekapitulace stavby'!AN13</f>
        <v>Vyplň údaj</v>
      </c>
      <c r="K17" s="31"/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66" ht="18" customHeight="1">
      <c r="A18" s="27"/>
      <c r="B18" s="21"/>
      <c r="C18" s="25"/>
      <c r="D18" s="25"/>
      <c r="E18" s="13" t="str">
        <f>'Rekapitulace stavby'!E14</f>
        <v>Vyplň údaj</v>
      </c>
      <c r="F18" s="13"/>
      <c r="G18" s="13"/>
      <c r="H18" s="13"/>
      <c r="I18" s="42" t="s">
        <v>29</v>
      </c>
      <c r="J18" s="34" t="str">
        <f>'Rekapitulace stavby'!AN14</f>
        <v>Vyplň údaj</v>
      </c>
      <c r="K18" s="31"/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</row>
    <row r="19" spans="1:66" ht="7.95" customHeight="1">
      <c r="A19" s="27"/>
      <c r="B19" s="21"/>
      <c r="C19" s="25"/>
      <c r="D19" s="25"/>
      <c r="E19" s="25"/>
      <c r="F19" s="25"/>
      <c r="G19" s="25"/>
      <c r="H19" s="25"/>
      <c r="I19" s="25"/>
      <c r="J19" s="25"/>
      <c r="K19" s="31"/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</row>
    <row r="20" spans="1:66" ht="12" customHeight="1">
      <c r="A20" s="27"/>
      <c r="B20" s="21"/>
      <c r="C20" s="25"/>
      <c r="D20" s="42" t="s">
        <v>32</v>
      </c>
      <c r="E20" s="25"/>
      <c r="F20" s="25"/>
      <c r="G20" s="25"/>
      <c r="H20" s="25"/>
      <c r="I20" s="42" t="s">
        <v>27</v>
      </c>
      <c r="J20" s="42" t="str">
        <f>IF('Rekapitulace stavby'!AN16="","",'Rekapitulace stavby'!AN16)</f>
        <v/>
      </c>
      <c r="K20" s="31"/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</row>
    <row r="21" spans="1:66" ht="18" customHeight="1">
      <c r="A21" s="27"/>
      <c r="B21" s="21"/>
      <c r="C21" s="25"/>
      <c r="D21" s="25"/>
      <c r="E21" s="42" t="str">
        <f>IF('Rekapitulace stavby'!E17="","",'Rekapitulace stavby'!E17)</f>
        <v xml:space="preserve"> </v>
      </c>
      <c r="F21" s="25"/>
      <c r="G21" s="25"/>
      <c r="H21" s="25"/>
      <c r="I21" s="42" t="s">
        <v>29</v>
      </c>
      <c r="J21" s="42" t="str">
        <f>IF('Rekapitulace stavby'!AN17="","",'Rekapitulace stavby'!AN17)</f>
        <v/>
      </c>
      <c r="K21" s="31"/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</row>
    <row r="22" spans="1:66" ht="7.95" customHeight="1">
      <c r="A22" s="27"/>
      <c r="B22" s="21"/>
      <c r="C22" s="25"/>
      <c r="D22" s="25"/>
      <c r="E22" s="25"/>
      <c r="F22" s="25"/>
      <c r="G22" s="25"/>
      <c r="H22" s="25"/>
      <c r="I22" s="25"/>
      <c r="J22" s="25"/>
      <c r="K22" s="31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</row>
    <row r="23" spans="1:66" ht="12" customHeight="1">
      <c r="A23" s="27"/>
      <c r="B23" s="21"/>
      <c r="C23" s="25"/>
      <c r="D23" s="42" t="s">
        <v>35</v>
      </c>
      <c r="E23" s="25"/>
      <c r="F23" s="25"/>
      <c r="G23" s="25"/>
      <c r="H23" s="25"/>
      <c r="I23" s="42" t="s">
        <v>27</v>
      </c>
      <c r="J23" s="81"/>
      <c r="K23" s="31"/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</row>
    <row r="24" spans="1:66" ht="18" customHeight="1">
      <c r="A24" s="27"/>
      <c r="B24" s="21"/>
      <c r="C24" s="25"/>
      <c r="D24" s="25"/>
      <c r="E24" s="42" t="s">
        <v>36</v>
      </c>
      <c r="F24" s="25"/>
      <c r="G24" s="25"/>
      <c r="H24" s="25"/>
      <c r="I24" s="42" t="s">
        <v>29</v>
      </c>
      <c r="J24" s="81"/>
      <c r="K24" s="31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6"/>
    </row>
    <row r="25" spans="1:66" ht="7.95" customHeight="1">
      <c r="A25" s="27"/>
      <c r="B25" s="21"/>
      <c r="C25" s="25"/>
      <c r="D25" s="25"/>
      <c r="E25" s="25"/>
      <c r="F25" s="25"/>
      <c r="G25" s="25"/>
      <c r="H25" s="25"/>
      <c r="I25" s="25"/>
      <c r="J25" s="25"/>
      <c r="K25" s="31"/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</row>
    <row r="26" spans="1:66" ht="12" customHeight="1">
      <c r="A26" s="27"/>
      <c r="B26" s="21"/>
      <c r="C26" s="25"/>
      <c r="D26" s="42" t="s">
        <v>37</v>
      </c>
      <c r="E26" s="25"/>
      <c r="F26" s="25"/>
      <c r="G26" s="25"/>
      <c r="H26" s="25"/>
      <c r="I26" s="25"/>
      <c r="J26" s="25"/>
      <c r="K26" s="31"/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</row>
    <row r="27" spans="1:66" ht="47.25" customHeight="1">
      <c r="A27" s="27"/>
      <c r="B27" s="21"/>
      <c r="C27" s="25"/>
      <c r="D27" s="25"/>
      <c r="E27" s="2" t="s">
        <v>98</v>
      </c>
      <c r="F27" s="2"/>
      <c r="G27" s="2"/>
      <c r="H27" s="2"/>
      <c r="I27" s="25"/>
      <c r="J27" s="25"/>
      <c r="K27" s="31"/>
      <c r="L27" s="2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</row>
    <row r="28" spans="1:66" ht="7.95" customHeight="1">
      <c r="A28" s="27"/>
      <c r="B28" s="21"/>
      <c r="C28" s="25"/>
      <c r="D28" s="38"/>
      <c r="E28" s="38"/>
      <c r="F28" s="38"/>
      <c r="G28" s="38"/>
      <c r="H28" s="38"/>
      <c r="I28" s="38"/>
      <c r="J28" s="38"/>
      <c r="K28" s="59"/>
      <c r="L28" s="2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</row>
    <row r="29" spans="1:66" ht="7.95" customHeight="1">
      <c r="A29" s="27"/>
      <c r="B29" s="21"/>
      <c r="C29" s="25"/>
      <c r="D29" s="39"/>
      <c r="E29" s="39"/>
      <c r="F29" s="39"/>
      <c r="G29" s="39"/>
      <c r="H29" s="39"/>
      <c r="I29" s="39"/>
      <c r="J29" s="39"/>
      <c r="K29" s="64"/>
      <c r="L29" s="2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</row>
    <row r="30" spans="1:66" ht="25.35" customHeight="1">
      <c r="A30" s="27"/>
      <c r="B30" s="21"/>
      <c r="C30" s="25"/>
      <c r="D30" s="40" t="s">
        <v>39</v>
      </c>
      <c r="E30" s="38"/>
      <c r="F30" s="38"/>
      <c r="G30" s="38"/>
      <c r="H30" s="38"/>
      <c r="I30" s="38"/>
      <c r="J30" s="82">
        <f>ROUND(J81,2)</f>
        <v>0</v>
      </c>
      <c r="K30" s="59"/>
      <c r="L30" s="2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</row>
    <row r="31" spans="1:66" ht="7.95" customHeight="1">
      <c r="A31" s="27"/>
      <c r="B31" s="21"/>
      <c r="C31" s="25"/>
      <c r="D31" s="39"/>
      <c r="E31" s="39"/>
      <c r="F31" s="39"/>
      <c r="G31" s="39"/>
      <c r="H31" s="39"/>
      <c r="I31" s="39"/>
      <c r="J31" s="39"/>
      <c r="K31" s="64"/>
      <c r="L31" s="2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6"/>
    </row>
    <row r="32" spans="1:66" ht="14.4" customHeight="1">
      <c r="A32" s="27"/>
      <c r="B32" s="21"/>
      <c r="C32" s="25"/>
      <c r="D32" s="25"/>
      <c r="E32" s="25"/>
      <c r="F32" s="41" t="s">
        <v>41</v>
      </c>
      <c r="G32" s="25"/>
      <c r="H32" s="25"/>
      <c r="I32" s="41" t="s">
        <v>40</v>
      </c>
      <c r="J32" s="41" t="s">
        <v>42</v>
      </c>
      <c r="K32" s="31"/>
      <c r="L32" s="2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</row>
    <row r="33" spans="1:66" ht="14.4" customHeight="1">
      <c r="A33" s="27"/>
      <c r="B33" s="21"/>
      <c r="C33" s="25"/>
      <c r="D33" s="83" t="s">
        <v>43</v>
      </c>
      <c r="E33" s="42" t="s">
        <v>44</v>
      </c>
      <c r="F33" s="84">
        <f>ROUND((SUM(BE81:BE147)),2)</f>
        <v>0</v>
      </c>
      <c r="G33" s="25"/>
      <c r="H33" s="25"/>
      <c r="I33" s="85">
        <v>0.21</v>
      </c>
      <c r="J33" s="84">
        <f>ROUND(((SUM(BE81:BE147))*I33),2)</f>
        <v>0</v>
      </c>
      <c r="K33" s="31"/>
      <c r="L33" s="2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</row>
    <row r="34" spans="1:66" ht="14.4" customHeight="1">
      <c r="A34" s="27"/>
      <c r="B34" s="21"/>
      <c r="C34" s="25"/>
      <c r="D34" s="25"/>
      <c r="E34" s="42" t="s">
        <v>45</v>
      </c>
      <c r="F34" s="84">
        <f>ROUND((SUM(BF81:BF147)),2)</f>
        <v>0</v>
      </c>
      <c r="G34" s="25"/>
      <c r="H34" s="25"/>
      <c r="I34" s="85">
        <v>0.15</v>
      </c>
      <c r="J34" s="84">
        <f>ROUND(((SUM(BF81:BF147))*I34),2)</f>
        <v>0</v>
      </c>
      <c r="K34" s="31"/>
      <c r="L34" s="2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</row>
    <row r="35" spans="1:66" ht="14.4" customHeight="1" hidden="1">
      <c r="A35" s="27"/>
      <c r="B35" s="21"/>
      <c r="C35" s="25"/>
      <c r="D35" s="25"/>
      <c r="E35" s="42" t="s">
        <v>46</v>
      </c>
      <c r="F35" s="84">
        <f>ROUND((SUM(BG81:BG147)),2)</f>
        <v>0</v>
      </c>
      <c r="G35" s="25"/>
      <c r="H35" s="25"/>
      <c r="I35" s="85">
        <v>0.21</v>
      </c>
      <c r="J35" s="84">
        <f>0</f>
        <v>0</v>
      </c>
      <c r="K35" s="31"/>
      <c r="L35" s="2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</row>
    <row r="36" spans="1:66" ht="14.4" customHeight="1" hidden="1">
      <c r="A36" s="27"/>
      <c r="B36" s="21"/>
      <c r="C36" s="25"/>
      <c r="D36" s="25"/>
      <c r="E36" s="42" t="s">
        <v>47</v>
      </c>
      <c r="F36" s="84">
        <f>ROUND((SUM(BH81:BH147)),2)</f>
        <v>0</v>
      </c>
      <c r="G36" s="25"/>
      <c r="H36" s="25"/>
      <c r="I36" s="85">
        <v>0.15</v>
      </c>
      <c r="J36" s="84">
        <f>0</f>
        <v>0</v>
      </c>
      <c r="K36" s="31"/>
      <c r="L36" s="2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</row>
    <row r="37" spans="1:66" ht="14.4" customHeight="1" hidden="1">
      <c r="A37" s="27"/>
      <c r="B37" s="21"/>
      <c r="C37" s="25"/>
      <c r="D37" s="25"/>
      <c r="E37" s="42" t="s">
        <v>48</v>
      </c>
      <c r="F37" s="84">
        <f>ROUND((SUM(BI81:BI147)),2)</f>
        <v>0</v>
      </c>
      <c r="G37" s="25"/>
      <c r="H37" s="25"/>
      <c r="I37" s="85">
        <v>0</v>
      </c>
      <c r="J37" s="84">
        <f>0</f>
        <v>0</v>
      </c>
      <c r="K37" s="31"/>
      <c r="L37" s="2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</row>
    <row r="38" spans="1:66" ht="7.95" customHeight="1">
      <c r="A38" s="27"/>
      <c r="B38" s="21"/>
      <c r="C38" s="25"/>
      <c r="D38" s="38"/>
      <c r="E38" s="38"/>
      <c r="F38" s="38"/>
      <c r="G38" s="38"/>
      <c r="H38" s="38"/>
      <c r="I38" s="38"/>
      <c r="J38" s="38"/>
      <c r="K38" s="59"/>
      <c r="L38" s="2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</row>
    <row r="39" spans="1:66" ht="25.35" customHeight="1">
      <c r="A39" s="27"/>
      <c r="B39" s="21"/>
      <c r="C39" s="43"/>
      <c r="D39" s="44" t="s">
        <v>49</v>
      </c>
      <c r="E39" s="45"/>
      <c r="F39" s="45"/>
      <c r="G39" s="86" t="s">
        <v>50</v>
      </c>
      <c r="H39" s="46" t="s">
        <v>51</v>
      </c>
      <c r="I39" s="45"/>
      <c r="J39" s="87">
        <f>SUM(J30:J37)</f>
        <v>0</v>
      </c>
      <c r="K39" s="88"/>
      <c r="L39" s="2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</row>
    <row r="40" spans="1:66" ht="14.4" customHeight="1">
      <c r="A40" s="27"/>
      <c r="B40" s="49"/>
      <c r="C40" s="22"/>
      <c r="D40" s="89"/>
      <c r="E40" s="89"/>
      <c r="F40" s="89"/>
      <c r="G40" s="89"/>
      <c r="H40" s="89"/>
      <c r="I40" s="89"/>
      <c r="J40" s="89"/>
      <c r="K40" s="90"/>
      <c r="L40" s="2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</row>
    <row r="41" spans="1:66" ht="12.75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</row>
    <row r="42" spans="1:66" ht="12.75" customHeight="1">
      <c r="A42" s="2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</row>
    <row r="43" spans="1:66" ht="12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</row>
    <row r="44" spans="1:66" ht="7.95" customHeight="1">
      <c r="A44" s="27"/>
      <c r="B44" s="28"/>
      <c r="C44" s="16"/>
      <c r="D44" s="16"/>
      <c r="E44" s="16"/>
      <c r="F44" s="16"/>
      <c r="G44" s="16"/>
      <c r="H44" s="16"/>
      <c r="I44" s="16"/>
      <c r="J44" s="16"/>
      <c r="K44" s="29"/>
      <c r="L44" s="2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</row>
    <row r="45" spans="1:66" ht="24.9" customHeight="1">
      <c r="A45" s="27"/>
      <c r="B45" s="21"/>
      <c r="C45" s="51" t="s">
        <v>99</v>
      </c>
      <c r="D45" s="25"/>
      <c r="E45" s="25"/>
      <c r="F45" s="25"/>
      <c r="G45" s="25"/>
      <c r="H45" s="25"/>
      <c r="I45" s="25"/>
      <c r="J45" s="25"/>
      <c r="K45" s="31"/>
      <c r="L45" s="2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</row>
    <row r="46" spans="1:66" ht="7.95" customHeight="1">
      <c r="A46" s="27"/>
      <c r="B46" s="21"/>
      <c r="C46" s="25"/>
      <c r="D46" s="25"/>
      <c r="E46" s="25"/>
      <c r="F46" s="25"/>
      <c r="G46" s="25"/>
      <c r="H46" s="25"/>
      <c r="I46" s="25"/>
      <c r="J46" s="25"/>
      <c r="K46" s="31"/>
      <c r="L46" s="2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</row>
    <row r="47" spans="1:66" ht="12" customHeight="1">
      <c r="A47" s="27"/>
      <c r="B47" s="21"/>
      <c r="C47" s="42" t="s">
        <v>16</v>
      </c>
      <c r="D47" s="25"/>
      <c r="E47" s="25"/>
      <c r="F47" s="25"/>
      <c r="G47" s="25"/>
      <c r="H47" s="25"/>
      <c r="I47" s="25"/>
      <c r="J47" s="25"/>
      <c r="K47" s="31"/>
      <c r="L47" s="2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6"/>
    </row>
    <row r="48" spans="1:66" ht="16.5" customHeight="1">
      <c r="A48" s="27"/>
      <c r="B48" s="21"/>
      <c r="C48" s="25"/>
      <c r="D48" s="25"/>
      <c r="E48" s="10" t="str">
        <f>E7</f>
        <v>ČOV Sokolov - výměna teplovodních rozvodů</v>
      </c>
      <c r="F48" s="10"/>
      <c r="G48" s="10"/>
      <c r="H48" s="10"/>
      <c r="I48" s="25"/>
      <c r="J48" s="25"/>
      <c r="K48" s="31"/>
      <c r="L48" s="2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</row>
    <row r="49" spans="1:66" ht="12" customHeight="1">
      <c r="A49" s="27"/>
      <c r="B49" s="21"/>
      <c r="C49" s="42" t="s">
        <v>96</v>
      </c>
      <c r="D49" s="25"/>
      <c r="E49" s="25"/>
      <c r="F49" s="25"/>
      <c r="G49" s="25"/>
      <c r="H49" s="25"/>
      <c r="I49" s="25"/>
      <c r="J49" s="25"/>
      <c r="K49" s="31"/>
      <c r="L49" s="2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</row>
    <row r="50" spans="1:66" ht="16.5" customHeight="1">
      <c r="A50" s="27"/>
      <c r="B50" s="21"/>
      <c r="C50" s="25"/>
      <c r="D50" s="25"/>
      <c r="E50" s="3" t="str">
        <f>E9</f>
        <v>003.3 - MaR Objekt technologie</v>
      </c>
      <c r="F50" s="3"/>
      <c r="G50" s="3"/>
      <c r="H50" s="3"/>
      <c r="I50" s="25"/>
      <c r="J50" s="25"/>
      <c r="K50" s="31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</row>
    <row r="51" spans="1:66" ht="7.95" customHeight="1">
      <c r="A51" s="27"/>
      <c r="B51" s="21"/>
      <c r="C51" s="25"/>
      <c r="D51" s="25"/>
      <c r="E51" s="25"/>
      <c r="F51" s="25"/>
      <c r="G51" s="25"/>
      <c r="H51" s="25"/>
      <c r="I51" s="25"/>
      <c r="J51" s="25"/>
      <c r="K51" s="31"/>
      <c r="L51" s="2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</row>
    <row r="52" spans="1:66" ht="12" customHeight="1">
      <c r="A52" s="27"/>
      <c r="B52" s="21"/>
      <c r="C52" s="42" t="s">
        <v>22</v>
      </c>
      <c r="D52" s="25"/>
      <c r="E52" s="25"/>
      <c r="F52" s="42" t="str">
        <f>F12</f>
        <v>Sokolov</v>
      </c>
      <c r="G52" s="25"/>
      <c r="H52" s="25"/>
      <c r="I52" s="42" t="s">
        <v>24</v>
      </c>
      <c r="J52" s="42" t="str">
        <f>IF(J12="","",J12)</f>
        <v>24. 2. 2023</v>
      </c>
      <c r="K52" s="31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</row>
    <row r="53" spans="1:66" ht="7.95" customHeight="1">
      <c r="A53" s="27"/>
      <c r="B53" s="21"/>
      <c r="C53" s="25"/>
      <c r="D53" s="25"/>
      <c r="E53" s="25"/>
      <c r="F53" s="25"/>
      <c r="G53" s="25"/>
      <c r="H53" s="25"/>
      <c r="I53" s="25"/>
      <c r="J53" s="25"/>
      <c r="K53" s="31"/>
      <c r="L53" s="2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</row>
    <row r="54" spans="1:66" ht="15.15" customHeight="1">
      <c r="A54" s="27"/>
      <c r="B54" s="21"/>
      <c r="C54" s="42" t="s">
        <v>26</v>
      </c>
      <c r="D54" s="25"/>
      <c r="E54" s="25"/>
      <c r="F54" s="42" t="str">
        <f>E15</f>
        <v>Město Sokolov, Rokycanova 1929, 35601 Sokolov</v>
      </c>
      <c r="G54" s="25"/>
      <c r="H54" s="25"/>
      <c r="I54" s="42" t="s">
        <v>32</v>
      </c>
      <c r="J54" s="37" t="str">
        <f>E21</f>
        <v xml:space="preserve"> </v>
      </c>
      <c r="K54" s="31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</row>
    <row r="55" spans="1:66" ht="15.15" customHeight="1">
      <c r="A55" s="27"/>
      <c r="B55" s="21"/>
      <c r="C55" s="42" t="s">
        <v>30</v>
      </c>
      <c r="D55" s="25"/>
      <c r="E55" s="25"/>
      <c r="F55" s="42" t="str">
        <f>IF(E18="","",E18)</f>
        <v>Vyplň údaj</v>
      </c>
      <c r="G55" s="25"/>
      <c r="H55" s="25"/>
      <c r="I55" s="42" t="s">
        <v>35</v>
      </c>
      <c r="J55" s="37" t="str">
        <f>E24</f>
        <v>Václav Bešta</v>
      </c>
      <c r="K55" s="31"/>
      <c r="L55" s="2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</row>
    <row r="56" spans="1:66" ht="10.35" customHeight="1">
      <c r="A56" s="27"/>
      <c r="B56" s="21"/>
      <c r="C56" s="25"/>
      <c r="D56" s="25"/>
      <c r="E56" s="25"/>
      <c r="F56" s="25"/>
      <c r="G56" s="25"/>
      <c r="H56" s="25"/>
      <c r="I56" s="25"/>
      <c r="J56" s="25"/>
      <c r="K56" s="31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</row>
    <row r="57" spans="1:66" ht="29.25" customHeight="1">
      <c r="A57" s="27"/>
      <c r="B57" s="21"/>
      <c r="C57" s="91" t="s">
        <v>100</v>
      </c>
      <c r="D57" s="92"/>
      <c r="E57" s="92"/>
      <c r="F57" s="92"/>
      <c r="G57" s="92"/>
      <c r="H57" s="92"/>
      <c r="I57" s="92"/>
      <c r="J57" s="93" t="s">
        <v>101</v>
      </c>
      <c r="K57" s="48"/>
      <c r="L57" s="2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</row>
    <row r="58" spans="1:66" ht="10.35" customHeight="1">
      <c r="A58" s="27"/>
      <c r="B58" s="21"/>
      <c r="C58" s="25"/>
      <c r="D58" s="25"/>
      <c r="E58" s="25"/>
      <c r="F58" s="25"/>
      <c r="G58" s="25"/>
      <c r="H58" s="25"/>
      <c r="I58" s="25"/>
      <c r="J58" s="25"/>
      <c r="K58" s="31"/>
      <c r="L58" s="2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</row>
    <row r="59" spans="1:66" ht="22.8" customHeight="1">
      <c r="A59" s="27"/>
      <c r="B59" s="21"/>
      <c r="C59" s="66" t="s">
        <v>58</v>
      </c>
      <c r="D59" s="25"/>
      <c r="E59" s="25"/>
      <c r="F59" s="25"/>
      <c r="G59" s="25"/>
      <c r="H59" s="25"/>
      <c r="I59" s="25"/>
      <c r="J59" s="68">
        <f>J81</f>
        <v>0</v>
      </c>
      <c r="K59" s="31"/>
      <c r="L59" s="2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R59" s="25"/>
      <c r="AS59" s="25"/>
      <c r="AT59" s="25"/>
      <c r="AU59" s="83" t="s">
        <v>102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6"/>
    </row>
    <row r="60" spans="1:66" ht="24.9" customHeight="1">
      <c r="A60" s="27"/>
      <c r="B60" s="21"/>
      <c r="C60" s="25"/>
      <c r="D60" s="94" t="s">
        <v>1661</v>
      </c>
      <c r="E60" s="38"/>
      <c r="F60" s="38"/>
      <c r="G60" s="38"/>
      <c r="H60" s="38"/>
      <c r="I60" s="38"/>
      <c r="J60" s="95">
        <f>J82</f>
        <v>0</v>
      </c>
      <c r="K60" s="31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6"/>
    </row>
    <row r="61" spans="1:66" ht="24.9" customHeight="1">
      <c r="A61" s="27"/>
      <c r="B61" s="21"/>
      <c r="C61" s="25"/>
      <c r="D61" s="99" t="s">
        <v>1662</v>
      </c>
      <c r="E61" s="97"/>
      <c r="F61" s="97"/>
      <c r="G61" s="97"/>
      <c r="H61" s="97"/>
      <c r="I61" s="97"/>
      <c r="J61" s="98">
        <f>J113</f>
        <v>0</v>
      </c>
      <c r="K61" s="31"/>
      <c r="L61" s="2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6"/>
    </row>
    <row r="62" spans="1:66" ht="21.75" customHeight="1">
      <c r="A62" s="27"/>
      <c r="B62" s="21"/>
      <c r="C62" s="25"/>
      <c r="D62" s="39"/>
      <c r="E62" s="39"/>
      <c r="F62" s="39"/>
      <c r="G62" s="39"/>
      <c r="H62" s="39"/>
      <c r="I62" s="39"/>
      <c r="J62" s="39"/>
      <c r="K62" s="31"/>
      <c r="L62" s="2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6"/>
    </row>
    <row r="63" spans="1:66" ht="7.95" customHeight="1">
      <c r="A63" s="27"/>
      <c r="B63" s="49"/>
      <c r="C63" s="22"/>
      <c r="D63" s="22"/>
      <c r="E63" s="22"/>
      <c r="F63" s="22"/>
      <c r="G63" s="22"/>
      <c r="H63" s="22"/>
      <c r="I63" s="22"/>
      <c r="J63" s="22"/>
      <c r="K63" s="50"/>
      <c r="L63" s="2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6"/>
    </row>
    <row r="64" spans="1:66" ht="12.75" customHeight="1">
      <c r="A64" s="2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6"/>
    </row>
    <row r="65" spans="1:66" ht="12.75" customHeight="1">
      <c r="A65" s="2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6"/>
    </row>
    <row r="66" spans="1:66" ht="12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6"/>
    </row>
    <row r="67" spans="1:66" ht="7.95" customHeight="1">
      <c r="A67" s="27"/>
      <c r="B67" s="28"/>
      <c r="C67" s="16"/>
      <c r="D67" s="16"/>
      <c r="E67" s="16"/>
      <c r="F67" s="16"/>
      <c r="G67" s="16"/>
      <c r="H67" s="16"/>
      <c r="I67" s="16"/>
      <c r="J67" s="16"/>
      <c r="K67" s="29"/>
      <c r="L67" s="2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6"/>
    </row>
    <row r="68" spans="1:66" ht="24.9" customHeight="1">
      <c r="A68" s="27"/>
      <c r="B68" s="21"/>
      <c r="C68" s="51" t="s">
        <v>115</v>
      </c>
      <c r="D68" s="25"/>
      <c r="E68" s="25"/>
      <c r="F68" s="25"/>
      <c r="G68" s="25"/>
      <c r="H68" s="25"/>
      <c r="I68" s="25"/>
      <c r="J68" s="25"/>
      <c r="K68" s="31"/>
      <c r="L68" s="2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6"/>
    </row>
    <row r="69" spans="1:66" ht="7.95" customHeight="1">
      <c r="A69" s="27"/>
      <c r="B69" s="21"/>
      <c r="C69" s="25"/>
      <c r="D69" s="25"/>
      <c r="E69" s="25"/>
      <c r="F69" s="25"/>
      <c r="G69" s="25"/>
      <c r="H69" s="25"/>
      <c r="I69" s="25"/>
      <c r="J69" s="25"/>
      <c r="K69" s="31"/>
      <c r="L69" s="2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6"/>
    </row>
    <row r="70" spans="1:66" ht="12" customHeight="1">
      <c r="A70" s="27"/>
      <c r="B70" s="21"/>
      <c r="C70" s="42" t="s">
        <v>16</v>
      </c>
      <c r="D70" s="25"/>
      <c r="E70" s="25"/>
      <c r="F70" s="25"/>
      <c r="G70" s="25"/>
      <c r="H70" s="25"/>
      <c r="I70" s="25"/>
      <c r="J70" s="25"/>
      <c r="K70" s="31"/>
      <c r="L70" s="2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6"/>
    </row>
    <row r="71" spans="1:66" ht="16.5" customHeight="1">
      <c r="A71" s="27"/>
      <c r="B71" s="21"/>
      <c r="C71" s="25"/>
      <c r="D71" s="25"/>
      <c r="E71" s="10" t="str">
        <f>E7</f>
        <v>ČOV Sokolov - výměna teplovodních rozvodů</v>
      </c>
      <c r="F71" s="10"/>
      <c r="G71" s="10"/>
      <c r="H71" s="10"/>
      <c r="I71" s="25"/>
      <c r="J71" s="25"/>
      <c r="K71" s="31"/>
      <c r="L71" s="2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6"/>
    </row>
    <row r="72" spans="1:66" ht="12" customHeight="1">
      <c r="A72" s="27"/>
      <c r="B72" s="21"/>
      <c r="C72" s="42" t="s">
        <v>96</v>
      </c>
      <c r="D72" s="25"/>
      <c r="E72" s="25"/>
      <c r="F72" s="25"/>
      <c r="G72" s="25"/>
      <c r="H72" s="25"/>
      <c r="I72" s="25"/>
      <c r="J72" s="25"/>
      <c r="K72" s="31"/>
      <c r="L72" s="2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6"/>
    </row>
    <row r="73" spans="1:66" ht="16.5" customHeight="1">
      <c r="A73" s="27"/>
      <c r="B73" s="21"/>
      <c r="C73" s="25"/>
      <c r="D73" s="25"/>
      <c r="E73" s="3" t="str">
        <f>E9</f>
        <v>003.3 - MaR Objekt technologie</v>
      </c>
      <c r="F73" s="3"/>
      <c r="G73" s="3"/>
      <c r="H73" s="3"/>
      <c r="I73" s="25"/>
      <c r="J73" s="25"/>
      <c r="K73" s="31"/>
      <c r="L73" s="2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6"/>
    </row>
    <row r="74" spans="1:66" ht="7.95" customHeight="1">
      <c r="A74" s="27"/>
      <c r="B74" s="21"/>
      <c r="C74" s="25"/>
      <c r="D74" s="25"/>
      <c r="E74" s="25"/>
      <c r="F74" s="25"/>
      <c r="G74" s="25"/>
      <c r="H74" s="25"/>
      <c r="I74" s="25"/>
      <c r="J74" s="25"/>
      <c r="K74" s="31"/>
      <c r="L74" s="2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6"/>
    </row>
    <row r="75" spans="1:66" ht="12" customHeight="1">
      <c r="A75" s="27"/>
      <c r="B75" s="21"/>
      <c r="C75" s="42" t="s">
        <v>22</v>
      </c>
      <c r="D75" s="25"/>
      <c r="E75" s="25"/>
      <c r="F75" s="42" t="str">
        <f>F12</f>
        <v>Sokolov</v>
      </c>
      <c r="G75" s="25"/>
      <c r="H75" s="25"/>
      <c r="I75" s="42" t="s">
        <v>24</v>
      </c>
      <c r="J75" s="42" t="str">
        <f>IF(J12="","",J12)</f>
        <v>24. 2. 2023</v>
      </c>
      <c r="K75" s="31"/>
      <c r="L75" s="2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6"/>
    </row>
    <row r="76" spans="1:66" ht="7.95" customHeight="1">
      <c r="A76" s="27"/>
      <c r="B76" s="21"/>
      <c r="C76" s="25"/>
      <c r="D76" s="25"/>
      <c r="E76" s="25"/>
      <c r="F76" s="25"/>
      <c r="G76" s="25"/>
      <c r="H76" s="25"/>
      <c r="I76" s="25"/>
      <c r="J76" s="25"/>
      <c r="K76" s="31"/>
      <c r="L76" s="2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6"/>
    </row>
    <row r="77" spans="1:66" ht="15.15" customHeight="1">
      <c r="A77" s="27"/>
      <c r="B77" s="21"/>
      <c r="C77" s="42" t="s">
        <v>26</v>
      </c>
      <c r="D77" s="25"/>
      <c r="E77" s="25"/>
      <c r="F77" s="42" t="str">
        <f>E15</f>
        <v>Město Sokolov, Rokycanova 1929, 35601 Sokolov</v>
      </c>
      <c r="G77" s="25"/>
      <c r="H77" s="25"/>
      <c r="I77" s="42" t="s">
        <v>32</v>
      </c>
      <c r="J77" s="37" t="str">
        <f>E21</f>
        <v xml:space="preserve"> </v>
      </c>
      <c r="K77" s="31"/>
      <c r="L77" s="2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6"/>
    </row>
    <row r="78" spans="1:66" ht="15.15" customHeight="1">
      <c r="A78" s="27"/>
      <c r="B78" s="21"/>
      <c r="C78" s="42" t="s">
        <v>30</v>
      </c>
      <c r="D78" s="25"/>
      <c r="E78" s="25"/>
      <c r="F78" s="42" t="str">
        <f>IF(E18="","",E18)</f>
        <v>Vyplň údaj</v>
      </c>
      <c r="G78" s="25"/>
      <c r="H78" s="25"/>
      <c r="I78" s="42" t="s">
        <v>35</v>
      </c>
      <c r="J78" s="37" t="str">
        <f>E24</f>
        <v>Václav Bešta</v>
      </c>
      <c r="K78" s="31"/>
      <c r="L78" s="2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6"/>
    </row>
    <row r="79" spans="1:66" ht="10.35" customHeight="1">
      <c r="A79" s="27"/>
      <c r="B79" s="21"/>
      <c r="C79" s="38"/>
      <c r="D79" s="38"/>
      <c r="E79" s="38"/>
      <c r="F79" s="38"/>
      <c r="G79" s="38"/>
      <c r="H79" s="38"/>
      <c r="I79" s="38"/>
      <c r="J79" s="38"/>
      <c r="K79" s="59"/>
      <c r="L79" s="21"/>
      <c r="M79" s="38"/>
      <c r="N79" s="38"/>
      <c r="O79" s="38"/>
      <c r="P79" s="38"/>
      <c r="Q79" s="38"/>
      <c r="R79" s="38"/>
      <c r="S79" s="38"/>
      <c r="T79" s="38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6"/>
    </row>
    <row r="80" spans="1:66" ht="29.25" customHeight="1">
      <c r="A80" s="27"/>
      <c r="B80" s="56"/>
      <c r="C80" s="62" t="s">
        <v>116</v>
      </c>
      <c r="D80" s="63" t="s">
        <v>57</v>
      </c>
      <c r="E80" s="63" t="s">
        <v>53</v>
      </c>
      <c r="F80" s="63" t="s">
        <v>54</v>
      </c>
      <c r="G80" s="63" t="s">
        <v>117</v>
      </c>
      <c r="H80" s="63" t="s">
        <v>118</v>
      </c>
      <c r="I80" s="63" t="s">
        <v>119</v>
      </c>
      <c r="J80" s="63" t="s">
        <v>101</v>
      </c>
      <c r="K80" s="100" t="s">
        <v>120</v>
      </c>
      <c r="L80" s="56"/>
      <c r="M80" s="101"/>
      <c r="N80" s="102" t="s">
        <v>43</v>
      </c>
      <c r="O80" s="102" t="s">
        <v>121</v>
      </c>
      <c r="P80" s="102" t="s">
        <v>122</v>
      </c>
      <c r="Q80" s="102" t="s">
        <v>123</v>
      </c>
      <c r="R80" s="102" t="s">
        <v>124</v>
      </c>
      <c r="S80" s="102" t="s">
        <v>125</v>
      </c>
      <c r="T80" s="103" t="s">
        <v>126</v>
      </c>
      <c r="U80" s="57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6"/>
    </row>
    <row r="81" spans="1:66" ht="22.8" customHeight="1">
      <c r="A81" s="27"/>
      <c r="B81" s="21"/>
      <c r="C81" s="104" t="s">
        <v>127</v>
      </c>
      <c r="D81" s="39"/>
      <c r="E81" s="39"/>
      <c r="F81" s="39"/>
      <c r="G81" s="39"/>
      <c r="H81" s="39"/>
      <c r="I81" s="39"/>
      <c r="J81" s="105">
        <f>BK81</f>
        <v>0</v>
      </c>
      <c r="K81" s="64"/>
      <c r="L81" s="56"/>
      <c r="M81" s="65"/>
      <c r="N81" s="39"/>
      <c r="O81" s="39"/>
      <c r="P81" s="106">
        <f>P82+P113</f>
        <v>0</v>
      </c>
      <c r="Q81" s="39"/>
      <c r="R81" s="106">
        <f>R82+R113</f>
        <v>0</v>
      </c>
      <c r="S81" s="39"/>
      <c r="T81" s="107">
        <f>T82+T113</f>
        <v>0</v>
      </c>
      <c r="U81" s="57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R81" s="25"/>
      <c r="AS81" s="25"/>
      <c r="AT81" s="83" t="s">
        <v>59</v>
      </c>
      <c r="AU81" s="83" t="s">
        <v>102</v>
      </c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108">
        <f>BK82+BK113</f>
        <v>0</v>
      </c>
      <c r="BL81" s="25"/>
      <c r="BM81" s="25"/>
      <c r="BN81" s="26"/>
    </row>
    <row r="82" spans="1:66" ht="25.95" customHeight="1">
      <c r="A82" s="27"/>
      <c r="B82" s="21"/>
      <c r="C82" s="38"/>
      <c r="D82" s="113" t="s">
        <v>59</v>
      </c>
      <c r="E82" s="94" t="s">
        <v>1571</v>
      </c>
      <c r="F82" s="94" t="s">
        <v>1663</v>
      </c>
      <c r="G82" s="38"/>
      <c r="H82" s="38"/>
      <c r="I82" s="38"/>
      <c r="J82" s="161">
        <f>BK82</f>
        <v>0</v>
      </c>
      <c r="K82" s="59"/>
      <c r="L82" s="56"/>
      <c r="M82" s="57"/>
      <c r="N82" s="25"/>
      <c r="O82" s="25"/>
      <c r="P82" s="109">
        <f>SUM(P83:P112)</f>
        <v>0</v>
      </c>
      <c r="Q82" s="25"/>
      <c r="R82" s="109">
        <f>SUM(R83:R112)</f>
        <v>0</v>
      </c>
      <c r="S82" s="25"/>
      <c r="T82" s="110">
        <f>SUM(T83:T112)</f>
        <v>0</v>
      </c>
      <c r="U82" s="57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R82" s="83" t="s">
        <v>68</v>
      </c>
      <c r="AS82" s="25"/>
      <c r="AT82" s="111" t="s">
        <v>59</v>
      </c>
      <c r="AU82" s="111" t="s">
        <v>60</v>
      </c>
      <c r="AV82" s="25"/>
      <c r="AW82" s="25"/>
      <c r="AX82" s="25"/>
      <c r="AY82" s="83" t="s">
        <v>130</v>
      </c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112">
        <f>SUM(BK83:BK112)</f>
        <v>0</v>
      </c>
      <c r="BL82" s="25"/>
      <c r="BM82" s="25"/>
      <c r="BN82" s="26"/>
    </row>
    <row r="83" spans="1:66" ht="25.95" customHeight="1">
      <c r="A83" s="27"/>
      <c r="B83" s="56"/>
      <c r="C83" s="136" t="s">
        <v>68</v>
      </c>
      <c r="D83" s="136" t="s">
        <v>178</v>
      </c>
      <c r="E83" s="137" t="s">
        <v>1664</v>
      </c>
      <c r="F83" s="137" t="s">
        <v>1574</v>
      </c>
      <c r="G83" s="138" t="s">
        <v>199</v>
      </c>
      <c r="H83" s="139">
        <v>1</v>
      </c>
      <c r="I83" s="140"/>
      <c r="J83" s="141">
        <f>ROUND(I83*H83,2)</f>
        <v>0</v>
      </c>
      <c r="K83" s="146"/>
      <c r="L83" s="143"/>
      <c r="M83" s="144"/>
      <c r="N83" s="145" t="s">
        <v>44</v>
      </c>
      <c r="O83" s="25"/>
      <c r="P83" s="125">
        <f>O83*H83</f>
        <v>0</v>
      </c>
      <c r="Q83" s="125">
        <v>0</v>
      </c>
      <c r="R83" s="125">
        <f>Q83*H83</f>
        <v>0</v>
      </c>
      <c r="S83" s="125">
        <v>0</v>
      </c>
      <c r="T83" s="126">
        <f>S83*H83</f>
        <v>0</v>
      </c>
      <c r="U83" s="57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R83" s="127" t="s">
        <v>131</v>
      </c>
      <c r="AS83" s="25"/>
      <c r="AT83" s="127" t="s">
        <v>178</v>
      </c>
      <c r="AU83" s="127" t="s">
        <v>68</v>
      </c>
      <c r="AV83" s="25"/>
      <c r="AW83" s="25"/>
      <c r="AX83" s="25"/>
      <c r="AY83" s="83" t="s">
        <v>130</v>
      </c>
      <c r="AZ83" s="25"/>
      <c r="BA83" s="25"/>
      <c r="BB83" s="25"/>
      <c r="BC83" s="25"/>
      <c r="BD83" s="25"/>
      <c r="BE83" s="128">
        <f>IF(N83="základní",J83,0)</f>
        <v>0</v>
      </c>
      <c r="BF83" s="128">
        <f>IF(N83="snížená",J83,0)</f>
        <v>0</v>
      </c>
      <c r="BG83" s="128">
        <f>IF(N83="zákl. přenesená",J83,0)</f>
        <v>0</v>
      </c>
      <c r="BH83" s="128">
        <f>IF(N83="sníž. přenesená",J83,0)</f>
        <v>0</v>
      </c>
      <c r="BI83" s="128">
        <f>IF(N83="nulová",J83,0)</f>
        <v>0</v>
      </c>
      <c r="BJ83" s="83" t="s">
        <v>68</v>
      </c>
      <c r="BK83" s="128">
        <f>ROUND(I83*H83,2)</f>
        <v>0</v>
      </c>
      <c r="BL83" s="83" t="s">
        <v>154</v>
      </c>
      <c r="BM83" s="127" t="s">
        <v>70</v>
      </c>
      <c r="BN83" s="26"/>
    </row>
    <row r="84" spans="1:66" ht="25.95" customHeight="1">
      <c r="A84" s="27"/>
      <c r="B84" s="21"/>
      <c r="C84" s="97"/>
      <c r="D84" s="147" t="s">
        <v>140</v>
      </c>
      <c r="E84" s="97"/>
      <c r="F84" s="148" t="s">
        <v>1665</v>
      </c>
      <c r="G84" s="97"/>
      <c r="H84" s="97"/>
      <c r="I84" s="97"/>
      <c r="J84" s="97"/>
      <c r="K84" s="149"/>
      <c r="L84" s="56"/>
      <c r="M84" s="57"/>
      <c r="N84" s="25"/>
      <c r="O84" s="25"/>
      <c r="P84" s="25"/>
      <c r="Q84" s="25"/>
      <c r="R84" s="25"/>
      <c r="S84" s="25"/>
      <c r="T84" s="58"/>
      <c r="U84" s="57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R84" s="25"/>
      <c r="AS84" s="25"/>
      <c r="AT84" s="83" t="s">
        <v>140</v>
      </c>
      <c r="AU84" s="83" t="s">
        <v>68</v>
      </c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6"/>
    </row>
    <row r="85" spans="1:66" ht="25.95" customHeight="1">
      <c r="A85" s="27"/>
      <c r="B85" s="56"/>
      <c r="C85" s="136" t="s">
        <v>70</v>
      </c>
      <c r="D85" s="136" t="s">
        <v>178</v>
      </c>
      <c r="E85" s="137" t="s">
        <v>1666</v>
      </c>
      <c r="F85" s="137" t="s">
        <v>1577</v>
      </c>
      <c r="G85" s="138" t="s">
        <v>181</v>
      </c>
      <c r="H85" s="139">
        <v>50</v>
      </c>
      <c r="I85" s="140"/>
      <c r="J85" s="141">
        <f>ROUND(I85*H85,2)</f>
        <v>0</v>
      </c>
      <c r="K85" s="146"/>
      <c r="L85" s="143"/>
      <c r="M85" s="144"/>
      <c r="N85" s="145" t="s">
        <v>44</v>
      </c>
      <c r="O85" s="25"/>
      <c r="P85" s="125">
        <f>O85*H85</f>
        <v>0</v>
      </c>
      <c r="Q85" s="125">
        <v>0</v>
      </c>
      <c r="R85" s="125">
        <f>Q85*H85</f>
        <v>0</v>
      </c>
      <c r="S85" s="125">
        <v>0</v>
      </c>
      <c r="T85" s="126">
        <f>S85*H85</f>
        <v>0</v>
      </c>
      <c r="U85" s="57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R85" s="127" t="s">
        <v>131</v>
      </c>
      <c r="AS85" s="25"/>
      <c r="AT85" s="127" t="s">
        <v>178</v>
      </c>
      <c r="AU85" s="127" t="s">
        <v>68</v>
      </c>
      <c r="AV85" s="25"/>
      <c r="AW85" s="25"/>
      <c r="AX85" s="25"/>
      <c r="AY85" s="83" t="s">
        <v>130</v>
      </c>
      <c r="AZ85" s="25"/>
      <c r="BA85" s="25"/>
      <c r="BB85" s="25"/>
      <c r="BC85" s="25"/>
      <c r="BD85" s="25"/>
      <c r="BE85" s="128">
        <f>IF(N85="základní",J85,0)</f>
        <v>0</v>
      </c>
      <c r="BF85" s="128">
        <f>IF(N85="snížená",J85,0)</f>
        <v>0</v>
      </c>
      <c r="BG85" s="128">
        <f>IF(N85="zákl. přenesená",J85,0)</f>
        <v>0</v>
      </c>
      <c r="BH85" s="128">
        <f>IF(N85="sníž. přenesená",J85,0)</f>
        <v>0</v>
      </c>
      <c r="BI85" s="128">
        <f>IF(N85="nulová",J85,0)</f>
        <v>0</v>
      </c>
      <c r="BJ85" s="83" t="s">
        <v>68</v>
      </c>
      <c r="BK85" s="128">
        <f>ROUND(I85*H85,2)</f>
        <v>0</v>
      </c>
      <c r="BL85" s="83" t="s">
        <v>154</v>
      </c>
      <c r="BM85" s="127" t="s">
        <v>154</v>
      </c>
      <c r="BN85" s="26"/>
    </row>
    <row r="86" spans="1:66" ht="25.95" customHeight="1">
      <c r="A86" s="27"/>
      <c r="B86" s="21"/>
      <c r="C86" s="97"/>
      <c r="D86" s="147" t="s">
        <v>140</v>
      </c>
      <c r="E86" s="97"/>
      <c r="F86" s="148" t="s">
        <v>1578</v>
      </c>
      <c r="G86" s="97"/>
      <c r="H86" s="97"/>
      <c r="I86" s="97"/>
      <c r="J86" s="97"/>
      <c r="K86" s="149"/>
      <c r="L86" s="56"/>
      <c r="M86" s="57"/>
      <c r="N86" s="25"/>
      <c r="O86" s="25"/>
      <c r="P86" s="25"/>
      <c r="Q86" s="25"/>
      <c r="R86" s="25"/>
      <c r="S86" s="25"/>
      <c r="T86" s="58"/>
      <c r="U86" s="5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R86" s="25"/>
      <c r="AS86" s="25"/>
      <c r="AT86" s="83" t="s">
        <v>140</v>
      </c>
      <c r="AU86" s="83" t="s">
        <v>68</v>
      </c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6"/>
    </row>
    <row r="87" spans="1:66" ht="25.95" customHeight="1">
      <c r="A87" s="27"/>
      <c r="B87" s="56"/>
      <c r="C87" s="136" t="s">
        <v>149</v>
      </c>
      <c r="D87" s="136" t="s">
        <v>178</v>
      </c>
      <c r="E87" s="137" t="s">
        <v>1542</v>
      </c>
      <c r="F87" s="137" t="s">
        <v>1580</v>
      </c>
      <c r="G87" s="138" t="s">
        <v>199</v>
      </c>
      <c r="H87" s="139">
        <v>9</v>
      </c>
      <c r="I87" s="140"/>
      <c r="J87" s="141">
        <f>ROUND(I87*H87,2)</f>
        <v>0</v>
      </c>
      <c r="K87" s="146"/>
      <c r="L87" s="143"/>
      <c r="M87" s="144"/>
      <c r="N87" s="145" t="s">
        <v>44</v>
      </c>
      <c r="O87" s="25"/>
      <c r="P87" s="125">
        <f>O87*H87</f>
        <v>0</v>
      </c>
      <c r="Q87" s="125">
        <v>0</v>
      </c>
      <c r="R87" s="125">
        <f>Q87*H87</f>
        <v>0</v>
      </c>
      <c r="S87" s="125">
        <v>0</v>
      </c>
      <c r="T87" s="126">
        <f>S87*H87</f>
        <v>0</v>
      </c>
      <c r="U87" s="5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R87" s="127" t="s">
        <v>131</v>
      </c>
      <c r="AS87" s="25"/>
      <c r="AT87" s="127" t="s">
        <v>178</v>
      </c>
      <c r="AU87" s="127" t="s">
        <v>68</v>
      </c>
      <c r="AV87" s="25"/>
      <c r="AW87" s="25"/>
      <c r="AX87" s="25"/>
      <c r="AY87" s="83" t="s">
        <v>130</v>
      </c>
      <c r="AZ87" s="25"/>
      <c r="BA87" s="25"/>
      <c r="BB87" s="25"/>
      <c r="BC87" s="25"/>
      <c r="BD87" s="25"/>
      <c r="BE87" s="128">
        <f>IF(N87="základní",J87,0)</f>
        <v>0</v>
      </c>
      <c r="BF87" s="128">
        <f>IF(N87="snížená",J87,0)</f>
        <v>0</v>
      </c>
      <c r="BG87" s="128">
        <f>IF(N87="zákl. přenesená",J87,0)</f>
        <v>0</v>
      </c>
      <c r="BH87" s="128">
        <f>IF(N87="sníž. přenesená",J87,0)</f>
        <v>0</v>
      </c>
      <c r="BI87" s="128">
        <f>IF(N87="nulová",J87,0)</f>
        <v>0</v>
      </c>
      <c r="BJ87" s="83" t="s">
        <v>68</v>
      </c>
      <c r="BK87" s="128">
        <f>ROUND(I87*H87,2)</f>
        <v>0</v>
      </c>
      <c r="BL87" s="83" t="s">
        <v>154</v>
      </c>
      <c r="BM87" s="127" t="s">
        <v>163</v>
      </c>
      <c r="BN87" s="26"/>
    </row>
    <row r="88" spans="1:66" ht="25.95" customHeight="1">
      <c r="A88" s="27"/>
      <c r="B88" s="21"/>
      <c r="C88" s="97"/>
      <c r="D88" s="147" t="s">
        <v>140</v>
      </c>
      <c r="E88" s="97"/>
      <c r="F88" s="148" t="s">
        <v>1544</v>
      </c>
      <c r="G88" s="97"/>
      <c r="H88" s="97"/>
      <c r="I88" s="97"/>
      <c r="J88" s="97"/>
      <c r="K88" s="149"/>
      <c r="L88" s="56"/>
      <c r="M88" s="57"/>
      <c r="N88" s="25"/>
      <c r="O88" s="25"/>
      <c r="P88" s="25"/>
      <c r="Q88" s="25"/>
      <c r="R88" s="25"/>
      <c r="S88" s="25"/>
      <c r="T88" s="58"/>
      <c r="U88" s="5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R88" s="25"/>
      <c r="AS88" s="25"/>
      <c r="AT88" s="83" t="s">
        <v>140</v>
      </c>
      <c r="AU88" s="83" t="s">
        <v>68</v>
      </c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6"/>
    </row>
    <row r="89" spans="1:66" ht="25.95" customHeight="1">
      <c r="A89" s="27"/>
      <c r="B89" s="56"/>
      <c r="C89" s="136" t="s">
        <v>154</v>
      </c>
      <c r="D89" s="136" t="s">
        <v>178</v>
      </c>
      <c r="E89" s="137" t="s">
        <v>1667</v>
      </c>
      <c r="F89" s="137" t="s">
        <v>1583</v>
      </c>
      <c r="G89" s="138" t="s">
        <v>199</v>
      </c>
      <c r="H89" s="139">
        <v>3</v>
      </c>
      <c r="I89" s="140"/>
      <c r="J89" s="141">
        <f>ROUND(I89*H89,2)</f>
        <v>0</v>
      </c>
      <c r="K89" s="146"/>
      <c r="L89" s="143"/>
      <c r="M89" s="144"/>
      <c r="N89" s="145" t="s">
        <v>44</v>
      </c>
      <c r="O89" s="25"/>
      <c r="P89" s="125">
        <f>O89*H89</f>
        <v>0</v>
      </c>
      <c r="Q89" s="125">
        <v>0</v>
      </c>
      <c r="R89" s="125">
        <f>Q89*H89</f>
        <v>0</v>
      </c>
      <c r="S89" s="125">
        <v>0</v>
      </c>
      <c r="T89" s="126">
        <f>S89*H89</f>
        <v>0</v>
      </c>
      <c r="U89" s="5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R89" s="127" t="s">
        <v>131</v>
      </c>
      <c r="AS89" s="25"/>
      <c r="AT89" s="127" t="s">
        <v>178</v>
      </c>
      <c r="AU89" s="127" t="s">
        <v>68</v>
      </c>
      <c r="AV89" s="25"/>
      <c r="AW89" s="25"/>
      <c r="AX89" s="25"/>
      <c r="AY89" s="83" t="s">
        <v>130</v>
      </c>
      <c r="AZ89" s="25"/>
      <c r="BA89" s="25"/>
      <c r="BB89" s="25"/>
      <c r="BC89" s="25"/>
      <c r="BD89" s="25"/>
      <c r="BE89" s="128">
        <f>IF(N89="základní",J89,0)</f>
        <v>0</v>
      </c>
      <c r="BF89" s="128">
        <f>IF(N89="snížená",J89,0)</f>
        <v>0</v>
      </c>
      <c r="BG89" s="128">
        <f>IF(N89="zákl. přenesená",J89,0)</f>
        <v>0</v>
      </c>
      <c r="BH89" s="128">
        <f>IF(N89="sníž. přenesená",J89,0)</f>
        <v>0</v>
      </c>
      <c r="BI89" s="128">
        <f>IF(N89="nulová",J89,0)</f>
        <v>0</v>
      </c>
      <c r="BJ89" s="83" t="s">
        <v>68</v>
      </c>
      <c r="BK89" s="128">
        <f>ROUND(I89*H89,2)</f>
        <v>0</v>
      </c>
      <c r="BL89" s="83" t="s">
        <v>154</v>
      </c>
      <c r="BM89" s="127" t="s">
        <v>131</v>
      </c>
      <c r="BN89" s="26"/>
    </row>
    <row r="90" spans="1:66" ht="25.95" customHeight="1">
      <c r="A90" s="27"/>
      <c r="B90" s="21"/>
      <c r="C90" s="97"/>
      <c r="D90" s="147" t="s">
        <v>140</v>
      </c>
      <c r="E90" s="97"/>
      <c r="F90" s="148" t="s">
        <v>1584</v>
      </c>
      <c r="G90" s="97"/>
      <c r="H90" s="97"/>
      <c r="I90" s="97"/>
      <c r="J90" s="97"/>
      <c r="K90" s="149"/>
      <c r="L90" s="56"/>
      <c r="M90" s="57"/>
      <c r="N90" s="25"/>
      <c r="O90" s="25"/>
      <c r="P90" s="25"/>
      <c r="Q90" s="25"/>
      <c r="R90" s="25"/>
      <c r="S90" s="25"/>
      <c r="T90" s="58"/>
      <c r="U90" s="5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R90" s="25"/>
      <c r="AS90" s="25"/>
      <c r="AT90" s="83" t="s">
        <v>140</v>
      </c>
      <c r="AU90" s="83" t="s">
        <v>68</v>
      </c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6"/>
    </row>
    <row r="91" spans="1:66" ht="25.95" customHeight="1">
      <c r="A91" s="27"/>
      <c r="B91" s="56"/>
      <c r="C91" s="136" t="s">
        <v>158</v>
      </c>
      <c r="D91" s="136" t="s">
        <v>178</v>
      </c>
      <c r="E91" s="137" t="s">
        <v>1668</v>
      </c>
      <c r="F91" s="137" t="s">
        <v>1586</v>
      </c>
      <c r="G91" s="138" t="s">
        <v>199</v>
      </c>
      <c r="H91" s="139">
        <v>1</v>
      </c>
      <c r="I91" s="140"/>
      <c r="J91" s="141">
        <f>ROUND(I91*H91,2)</f>
        <v>0</v>
      </c>
      <c r="K91" s="146"/>
      <c r="L91" s="143"/>
      <c r="M91" s="144"/>
      <c r="N91" s="145" t="s">
        <v>44</v>
      </c>
      <c r="O91" s="25"/>
      <c r="P91" s="125">
        <f>O91*H91</f>
        <v>0</v>
      </c>
      <c r="Q91" s="125">
        <v>0</v>
      </c>
      <c r="R91" s="125">
        <f>Q91*H91</f>
        <v>0</v>
      </c>
      <c r="S91" s="125">
        <v>0</v>
      </c>
      <c r="T91" s="126">
        <f>S91*H91</f>
        <v>0</v>
      </c>
      <c r="U91" s="5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R91" s="127" t="s">
        <v>131</v>
      </c>
      <c r="AS91" s="25"/>
      <c r="AT91" s="127" t="s">
        <v>178</v>
      </c>
      <c r="AU91" s="127" t="s">
        <v>68</v>
      </c>
      <c r="AV91" s="25"/>
      <c r="AW91" s="25"/>
      <c r="AX91" s="25"/>
      <c r="AY91" s="83" t="s">
        <v>130</v>
      </c>
      <c r="AZ91" s="25"/>
      <c r="BA91" s="25"/>
      <c r="BB91" s="25"/>
      <c r="BC91" s="25"/>
      <c r="BD91" s="25"/>
      <c r="BE91" s="128">
        <f>IF(N91="základní",J91,0)</f>
        <v>0</v>
      </c>
      <c r="BF91" s="128">
        <f>IF(N91="snížená",J91,0)</f>
        <v>0</v>
      </c>
      <c r="BG91" s="128">
        <f>IF(N91="zákl. přenesená",J91,0)</f>
        <v>0</v>
      </c>
      <c r="BH91" s="128">
        <f>IF(N91="sníž. přenesená",J91,0)</f>
        <v>0</v>
      </c>
      <c r="BI91" s="128">
        <f>IF(N91="nulová",J91,0)</f>
        <v>0</v>
      </c>
      <c r="BJ91" s="83" t="s">
        <v>68</v>
      </c>
      <c r="BK91" s="128">
        <f>ROUND(I91*H91,2)</f>
        <v>0</v>
      </c>
      <c r="BL91" s="83" t="s">
        <v>154</v>
      </c>
      <c r="BM91" s="127" t="s">
        <v>184</v>
      </c>
      <c r="BN91" s="26"/>
    </row>
    <row r="92" spans="1:66" ht="25.95" customHeight="1">
      <c r="A92" s="27"/>
      <c r="B92" s="21"/>
      <c r="C92" s="97"/>
      <c r="D92" s="147" t="s">
        <v>140</v>
      </c>
      <c r="E92" s="97"/>
      <c r="F92" s="148" t="s">
        <v>1587</v>
      </c>
      <c r="G92" s="97"/>
      <c r="H92" s="97"/>
      <c r="I92" s="97"/>
      <c r="J92" s="97"/>
      <c r="K92" s="149"/>
      <c r="L92" s="56"/>
      <c r="M92" s="57"/>
      <c r="N92" s="25"/>
      <c r="O92" s="25"/>
      <c r="P92" s="25"/>
      <c r="Q92" s="25"/>
      <c r="R92" s="25"/>
      <c r="S92" s="25"/>
      <c r="T92" s="58"/>
      <c r="U92" s="5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R92" s="25"/>
      <c r="AS92" s="25"/>
      <c r="AT92" s="83" t="s">
        <v>140</v>
      </c>
      <c r="AU92" s="83" t="s">
        <v>68</v>
      </c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6"/>
    </row>
    <row r="93" spans="1:66" ht="25.95" customHeight="1">
      <c r="A93" s="27"/>
      <c r="B93" s="56"/>
      <c r="C93" s="136" t="s">
        <v>163</v>
      </c>
      <c r="D93" s="136" t="s">
        <v>178</v>
      </c>
      <c r="E93" s="137" t="s">
        <v>1588</v>
      </c>
      <c r="F93" s="137" t="s">
        <v>1589</v>
      </c>
      <c r="G93" s="138" t="s">
        <v>199</v>
      </c>
      <c r="H93" s="139">
        <v>1</v>
      </c>
      <c r="I93" s="140"/>
      <c r="J93" s="141">
        <f>ROUND(I93*H93,2)</f>
        <v>0</v>
      </c>
      <c r="K93" s="146"/>
      <c r="L93" s="143"/>
      <c r="M93" s="144"/>
      <c r="N93" s="145" t="s">
        <v>44</v>
      </c>
      <c r="O93" s="25"/>
      <c r="P93" s="125">
        <f>O93*H93</f>
        <v>0</v>
      </c>
      <c r="Q93" s="125">
        <v>0</v>
      </c>
      <c r="R93" s="125">
        <f>Q93*H93</f>
        <v>0</v>
      </c>
      <c r="S93" s="125">
        <v>0</v>
      </c>
      <c r="T93" s="126">
        <f>S93*H93</f>
        <v>0</v>
      </c>
      <c r="U93" s="5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R93" s="127" t="s">
        <v>131</v>
      </c>
      <c r="AS93" s="25"/>
      <c r="AT93" s="127" t="s">
        <v>178</v>
      </c>
      <c r="AU93" s="127" t="s">
        <v>68</v>
      </c>
      <c r="AV93" s="25"/>
      <c r="AW93" s="25"/>
      <c r="AX93" s="25"/>
      <c r="AY93" s="83" t="s">
        <v>130</v>
      </c>
      <c r="AZ93" s="25"/>
      <c r="BA93" s="25"/>
      <c r="BB93" s="25"/>
      <c r="BC93" s="25"/>
      <c r="BD93" s="25"/>
      <c r="BE93" s="128">
        <f>IF(N93="základní",J93,0)</f>
        <v>0</v>
      </c>
      <c r="BF93" s="128">
        <f>IF(N93="snížená",J93,0)</f>
        <v>0</v>
      </c>
      <c r="BG93" s="128">
        <f>IF(N93="zákl. přenesená",J93,0)</f>
        <v>0</v>
      </c>
      <c r="BH93" s="128">
        <f>IF(N93="sníž. přenesená",J93,0)</f>
        <v>0</v>
      </c>
      <c r="BI93" s="128">
        <f>IF(N93="nulová",J93,0)</f>
        <v>0</v>
      </c>
      <c r="BJ93" s="83" t="s">
        <v>68</v>
      </c>
      <c r="BK93" s="128">
        <f>ROUND(I93*H93,2)</f>
        <v>0</v>
      </c>
      <c r="BL93" s="83" t="s">
        <v>154</v>
      </c>
      <c r="BM93" s="127" t="s">
        <v>192</v>
      </c>
      <c r="BN93" s="26"/>
    </row>
    <row r="94" spans="1:66" ht="25.95" customHeight="1">
      <c r="A94" s="27"/>
      <c r="B94" s="21"/>
      <c r="C94" s="97"/>
      <c r="D94" s="147" t="s">
        <v>140</v>
      </c>
      <c r="E94" s="97"/>
      <c r="F94" s="148" t="s">
        <v>1669</v>
      </c>
      <c r="G94" s="97"/>
      <c r="H94" s="97"/>
      <c r="I94" s="97"/>
      <c r="J94" s="97"/>
      <c r="K94" s="149"/>
      <c r="L94" s="56"/>
      <c r="M94" s="57"/>
      <c r="N94" s="25"/>
      <c r="O94" s="25"/>
      <c r="P94" s="25"/>
      <c r="Q94" s="25"/>
      <c r="R94" s="25"/>
      <c r="S94" s="25"/>
      <c r="T94" s="58"/>
      <c r="U94" s="5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R94" s="25"/>
      <c r="AS94" s="25"/>
      <c r="AT94" s="83" t="s">
        <v>140</v>
      </c>
      <c r="AU94" s="83" t="s">
        <v>68</v>
      </c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6"/>
    </row>
    <row r="95" spans="1:66" ht="25.95" customHeight="1">
      <c r="A95" s="27"/>
      <c r="B95" s="56"/>
      <c r="C95" s="136" t="s">
        <v>168</v>
      </c>
      <c r="D95" s="136" t="s">
        <v>178</v>
      </c>
      <c r="E95" s="137" t="s">
        <v>1670</v>
      </c>
      <c r="F95" s="137" t="s">
        <v>1592</v>
      </c>
      <c r="G95" s="138" t="s">
        <v>199</v>
      </c>
      <c r="H95" s="139">
        <v>9</v>
      </c>
      <c r="I95" s="140"/>
      <c r="J95" s="141">
        <f>ROUND(I95*H95,2)</f>
        <v>0</v>
      </c>
      <c r="K95" s="146"/>
      <c r="L95" s="143"/>
      <c r="M95" s="144"/>
      <c r="N95" s="145" t="s">
        <v>44</v>
      </c>
      <c r="O95" s="25"/>
      <c r="P95" s="125">
        <f>O95*H95</f>
        <v>0</v>
      </c>
      <c r="Q95" s="125">
        <v>0</v>
      </c>
      <c r="R95" s="125">
        <f>Q95*H95</f>
        <v>0</v>
      </c>
      <c r="S95" s="125">
        <v>0</v>
      </c>
      <c r="T95" s="126">
        <f>S95*H95</f>
        <v>0</v>
      </c>
      <c r="U95" s="5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R95" s="127" t="s">
        <v>131</v>
      </c>
      <c r="AS95" s="25"/>
      <c r="AT95" s="127" t="s">
        <v>178</v>
      </c>
      <c r="AU95" s="127" t="s">
        <v>68</v>
      </c>
      <c r="AV95" s="25"/>
      <c r="AW95" s="25"/>
      <c r="AX95" s="25"/>
      <c r="AY95" s="83" t="s">
        <v>130</v>
      </c>
      <c r="AZ95" s="25"/>
      <c r="BA95" s="25"/>
      <c r="BB95" s="25"/>
      <c r="BC95" s="25"/>
      <c r="BD95" s="25"/>
      <c r="BE95" s="128">
        <f>IF(N95="základní",J95,0)</f>
        <v>0</v>
      </c>
      <c r="BF95" s="128">
        <f>IF(N95="snížená",J95,0)</f>
        <v>0</v>
      </c>
      <c r="BG95" s="128">
        <f>IF(N95="zákl. přenesená",J95,0)</f>
        <v>0</v>
      </c>
      <c r="BH95" s="128">
        <f>IF(N95="sníž. přenesená",J95,0)</f>
        <v>0</v>
      </c>
      <c r="BI95" s="128">
        <f>IF(N95="nulová",J95,0)</f>
        <v>0</v>
      </c>
      <c r="BJ95" s="83" t="s">
        <v>68</v>
      </c>
      <c r="BK95" s="128">
        <f>ROUND(I95*H95,2)</f>
        <v>0</v>
      </c>
      <c r="BL95" s="83" t="s">
        <v>154</v>
      </c>
      <c r="BM95" s="127" t="s">
        <v>202</v>
      </c>
      <c r="BN95" s="26"/>
    </row>
    <row r="96" spans="1:66" ht="25.95" customHeight="1">
      <c r="A96" s="27"/>
      <c r="B96" s="21"/>
      <c r="C96" s="97"/>
      <c r="D96" s="147" t="s">
        <v>140</v>
      </c>
      <c r="E96" s="97"/>
      <c r="F96" s="148" t="s">
        <v>1671</v>
      </c>
      <c r="G96" s="97"/>
      <c r="H96" s="97"/>
      <c r="I96" s="97"/>
      <c r="J96" s="97"/>
      <c r="K96" s="149"/>
      <c r="L96" s="56"/>
      <c r="M96" s="57"/>
      <c r="N96" s="25"/>
      <c r="O96" s="25"/>
      <c r="P96" s="25"/>
      <c r="Q96" s="25"/>
      <c r="R96" s="25"/>
      <c r="S96" s="25"/>
      <c r="T96" s="58"/>
      <c r="U96" s="5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R96" s="25"/>
      <c r="AS96" s="25"/>
      <c r="AT96" s="83" t="s">
        <v>140</v>
      </c>
      <c r="AU96" s="83" t="s">
        <v>68</v>
      </c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6"/>
    </row>
    <row r="97" spans="1:66" ht="25.95" customHeight="1">
      <c r="A97" s="27"/>
      <c r="B97" s="56"/>
      <c r="C97" s="136" t="s">
        <v>131</v>
      </c>
      <c r="D97" s="136" t="s">
        <v>178</v>
      </c>
      <c r="E97" s="137" t="s">
        <v>1594</v>
      </c>
      <c r="F97" s="137" t="s">
        <v>1672</v>
      </c>
      <c r="G97" s="138" t="s">
        <v>199</v>
      </c>
      <c r="H97" s="139">
        <v>2</v>
      </c>
      <c r="I97" s="140"/>
      <c r="J97" s="141">
        <f>ROUND(I97*H97,2)</f>
        <v>0</v>
      </c>
      <c r="K97" s="146"/>
      <c r="L97" s="143"/>
      <c r="M97" s="144"/>
      <c r="N97" s="145" t="s">
        <v>44</v>
      </c>
      <c r="O97" s="25"/>
      <c r="P97" s="125">
        <f>O97*H97</f>
        <v>0</v>
      </c>
      <c r="Q97" s="125">
        <v>0</v>
      </c>
      <c r="R97" s="125">
        <f>Q97*H97</f>
        <v>0</v>
      </c>
      <c r="S97" s="125">
        <v>0</v>
      </c>
      <c r="T97" s="126">
        <f>S97*H97</f>
        <v>0</v>
      </c>
      <c r="U97" s="5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R97" s="127" t="s">
        <v>131</v>
      </c>
      <c r="AS97" s="25"/>
      <c r="AT97" s="127" t="s">
        <v>178</v>
      </c>
      <c r="AU97" s="127" t="s">
        <v>68</v>
      </c>
      <c r="AV97" s="25"/>
      <c r="AW97" s="25"/>
      <c r="AX97" s="25"/>
      <c r="AY97" s="83" t="s">
        <v>130</v>
      </c>
      <c r="AZ97" s="25"/>
      <c r="BA97" s="25"/>
      <c r="BB97" s="25"/>
      <c r="BC97" s="25"/>
      <c r="BD97" s="25"/>
      <c r="BE97" s="128">
        <f>IF(N97="základní",J97,0)</f>
        <v>0</v>
      </c>
      <c r="BF97" s="128">
        <f>IF(N97="snížená",J97,0)</f>
        <v>0</v>
      </c>
      <c r="BG97" s="128">
        <f>IF(N97="zákl. přenesená",J97,0)</f>
        <v>0</v>
      </c>
      <c r="BH97" s="128">
        <f>IF(N97="sníž. přenesená",J97,0)</f>
        <v>0</v>
      </c>
      <c r="BI97" s="128">
        <f>IF(N97="nulová",J97,0)</f>
        <v>0</v>
      </c>
      <c r="BJ97" s="83" t="s">
        <v>68</v>
      </c>
      <c r="BK97" s="128">
        <f>ROUND(I97*H97,2)</f>
        <v>0</v>
      </c>
      <c r="BL97" s="83" t="s">
        <v>154</v>
      </c>
      <c r="BM97" s="127" t="s">
        <v>172</v>
      </c>
      <c r="BN97" s="26"/>
    </row>
    <row r="98" spans="1:66" ht="25.95" customHeight="1">
      <c r="A98" s="27"/>
      <c r="B98" s="21"/>
      <c r="C98" s="97"/>
      <c r="D98" s="147" t="s">
        <v>140</v>
      </c>
      <c r="E98" s="97"/>
      <c r="F98" s="148" t="s">
        <v>1673</v>
      </c>
      <c r="G98" s="97"/>
      <c r="H98" s="97"/>
      <c r="I98" s="97"/>
      <c r="J98" s="97"/>
      <c r="K98" s="149"/>
      <c r="L98" s="56"/>
      <c r="M98" s="57"/>
      <c r="N98" s="25"/>
      <c r="O98" s="25"/>
      <c r="P98" s="25"/>
      <c r="Q98" s="25"/>
      <c r="R98" s="25"/>
      <c r="S98" s="25"/>
      <c r="T98" s="58"/>
      <c r="U98" s="5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R98" s="25"/>
      <c r="AS98" s="25"/>
      <c r="AT98" s="83" t="s">
        <v>140</v>
      </c>
      <c r="AU98" s="83" t="s">
        <v>68</v>
      </c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6"/>
    </row>
    <row r="99" spans="1:66" ht="25.95" customHeight="1">
      <c r="A99" s="27"/>
      <c r="B99" s="56"/>
      <c r="C99" s="136" t="s">
        <v>177</v>
      </c>
      <c r="D99" s="136" t="s">
        <v>178</v>
      </c>
      <c r="E99" s="137" t="s">
        <v>1674</v>
      </c>
      <c r="F99" s="137" t="s">
        <v>1558</v>
      </c>
      <c r="G99" s="138" t="s">
        <v>199</v>
      </c>
      <c r="H99" s="139">
        <v>1</v>
      </c>
      <c r="I99" s="140"/>
      <c r="J99" s="141">
        <f>ROUND(I99*H99,2)</f>
        <v>0</v>
      </c>
      <c r="K99" s="146"/>
      <c r="L99" s="143"/>
      <c r="M99" s="144"/>
      <c r="N99" s="145" t="s">
        <v>44</v>
      </c>
      <c r="O99" s="25"/>
      <c r="P99" s="125">
        <f>O99*H99</f>
        <v>0</v>
      </c>
      <c r="Q99" s="125">
        <v>0</v>
      </c>
      <c r="R99" s="125">
        <f>Q99*H99</f>
        <v>0</v>
      </c>
      <c r="S99" s="125">
        <v>0</v>
      </c>
      <c r="T99" s="126">
        <f>S99*H99</f>
        <v>0</v>
      </c>
      <c r="U99" s="5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R99" s="127" t="s">
        <v>131</v>
      </c>
      <c r="AS99" s="25"/>
      <c r="AT99" s="127" t="s">
        <v>178</v>
      </c>
      <c r="AU99" s="127" t="s">
        <v>68</v>
      </c>
      <c r="AV99" s="25"/>
      <c r="AW99" s="25"/>
      <c r="AX99" s="25"/>
      <c r="AY99" s="83" t="s">
        <v>130</v>
      </c>
      <c r="AZ99" s="25"/>
      <c r="BA99" s="25"/>
      <c r="BB99" s="25"/>
      <c r="BC99" s="25"/>
      <c r="BD99" s="25"/>
      <c r="BE99" s="128">
        <f>IF(N99="základní",J99,0)</f>
        <v>0</v>
      </c>
      <c r="BF99" s="128">
        <f>IF(N99="snížená",J99,0)</f>
        <v>0</v>
      </c>
      <c r="BG99" s="128">
        <f>IF(N99="zákl. přenesená",J99,0)</f>
        <v>0</v>
      </c>
      <c r="BH99" s="128">
        <f>IF(N99="sníž. přenesená",J99,0)</f>
        <v>0</v>
      </c>
      <c r="BI99" s="128">
        <f>IF(N99="nulová",J99,0)</f>
        <v>0</v>
      </c>
      <c r="BJ99" s="83" t="s">
        <v>68</v>
      </c>
      <c r="BK99" s="128">
        <f>ROUND(I99*H99,2)</f>
        <v>0</v>
      </c>
      <c r="BL99" s="83" t="s">
        <v>154</v>
      </c>
      <c r="BM99" s="127" t="s">
        <v>216</v>
      </c>
      <c r="BN99" s="26"/>
    </row>
    <row r="100" spans="1:66" ht="25.95" customHeight="1">
      <c r="A100" s="27"/>
      <c r="B100" s="56"/>
      <c r="C100" s="136" t="s">
        <v>184</v>
      </c>
      <c r="D100" s="136" t="s">
        <v>178</v>
      </c>
      <c r="E100" s="137" t="s">
        <v>1545</v>
      </c>
      <c r="F100" s="137" t="s">
        <v>1546</v>
      </c>
      <c r="G100" s="138" t="s">
        <v>199</v>
      </c>
      <c r="H100" s="139">
        <v>1</v>
      </c>
      <c r="I100" s="140"/>
      <c r="J100" s="141">
        <f>ROUND(I100*H100,2)</f>
        <v>0</v>
      </c>
      <c r="K100" s="146"/>
      <c r="L100" s="143"/>
      <c r="M100" s="144"/>
      <c r="N100" s="145" t="s">
        <v>44</v>
      </c>
      <c r="O100" s="25"/>
      <c r="P100" s="125">
        <f>O100*H100</f>
        <v>0</v>
      </c>
      <c r="Q100" s="125">
        <v>0</v>
      </c>
      <c r="R100" s="125">
        <f>Q100*H100</f>
        <v>0</v>
      </c>
      <c r="S100" s="125">
        <v>0</v>
      </c>
      <c r="T100" s="126">
        <f>S100*H100</f>
        <v>0</v>
      </c>
      <c r="U100" s="5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R100" s="127" t="s">
        <v>131</v>
      </c>
      <c r="AS100" s="25"/>
      <c r="AT100" s="127" t="s">
        <v>178</v>
      </c>
      <c r="AU100" s="127" t="s">
        <v>68</v>
      </c>
      <c r="AV100" s="25"/>
      <c r="AW100" s="25"/>
      <c r="AX100" s="25"/>
      <c r="AY100" s="83" t="s">
        <v>130</v>
      </c>
      <c r="AZ100" s="25"/>
      <c r="BA100" s="25"/>
      <c r="BB100" s="25"/>
      <c r="BC100" s="25"/>
      <c r="BD100" s="25"/>
      <c r="BE100" s="128">
        <f>IF(N100="základní",J100,0)</f>
        <v>0</v>
      </c>
      <c r="BF100" s="128">
        <f>IF(N100="snížená",J100,0)</f>
        <v>0</v>
      </c>
      <c r="BG100" s="128">
        <f>IF(N100="zákl. přenesená",J100,0)</f>
        <v>0</v>
      </c>
      <c r="BH100" s="128">
        <f>IF(N100="sníž. přenesená",J100,0)</f>
        <v>0</v>
      </c>
      <c r="BI100" s="128">
        <f>IF(N100="nulová",J100,0)</f>
        <v>0</v>
      </c>
      <c r="BJ100" s="83" t="s">
        <v>68</v>
      </c>
      <c r="BK100" s="128">
        <f>ROUND(I100*H100,2)</f>
        <v>0</v>
      </c>
      <c r="BL100" s="83" t="s">
        <v>154</v>
      </c>
      <c r="BM100" s="127" t="s">
        <v>224</v>
      </c>
      <c r="BN100" s="26"/>
    </row>
    <row r="101" spans="1:66" ht="25.95" customHeight="1">
      <c r="A101" s="27"/>
      <c r="B101" s="21"/>
      <c r="C101" s="97"/>
      <c r="D101" s="147" t="s">
        <v>140</v>
      </c>
      <c r="E101" s="97"/>
      <c r="F101" s="148" t="s">
        <v>1547</v>
      </c>
      <c r="G101" s="97"/>
      <c r="H101" s="97"/>
      <c r="I101" s="97"/>
      <c r="J101" s="97"/>
      <c r="K101" s="149"/>
      <c r="L101" s="56"/>
      <c r="M101" s="57"/>
      <c r="N101" s="25"/>
      <c r="O101" s="25"/>
      <c r="P101" s="25"/>
      <c r="Q101" s="25"/>
      <c r="R101" s="25"/>
      <c r="S101" s="25"/>
      <c r="T101" s="58"/>
      <c r="U101" s="5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R101" s="25"/>
      <c r="AS101" s="25"/>
      <c r="AT101" s="83" t="s">
        <v>140</v>
      </c>
      <c r="AU101" s="83" t="s">
        <v>68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6"/>
    </row>
    <row r="102" spans="1:66" ht="25.95" customHeight="1">
      <c r="A102" s="27"/>
      <c r="B102" s="56"/>
      <c r="C102" s="136" t="s">
        <v>188</v>
      </c>
      <c r="D102" s="136" t="s">
        <v>178</v>
      </c>
      <c r="E102" s="137" t="s">
        <v>1601</v>
      </c>
      <c r="F102" s="137" t="s">
        <v>1602</v>
      </c>
      <c r="G102" s="138" t="s">
        <v>199</v>
      </c>
      <c r="H102" s="139">
        <v>1</v>
      </c>
      <c r="I102" s="140"/>
      <c r="J102" s="141">
        <f>ROUND(I102*H102,2)</f>
        <v>0</v>
      </c>
      <c r="K102" s="146"/>
      <c r="L102" s="143"/>
      <c r="M102" s="144"/>
      <c r="N102" s="145" t="s">
        <v>44</v>
      </c>
      <c r="O102" s="25"/>
      <c r="P102" s="125">
        <f>O102*H102</f>
        <v>0</v>
      </c>
      <c r="Q102" s="125">
        <v>0</v>
      </c>
      <c r="R102" s="125">
        <f>Q102*H102</f>
        <v>0</v>
      </c>
      <c r="S102" s="125">
        <v>0</v>
      </c>
      <c r="T102" s="126">
        <f>S102*H102</f>
        <v>0</v>
      </c>
      <c r="U102" s="5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R102" s="127" t="s">
        <v>131</v>
      </c>
      <c r="AS102" s="25"/>
      <c r="AT102" s="127" t="s">
        <v>178</v>
      </c>
      <c r="AU102" s="127" t="s">
        <v>68</v>
      </c>
      <c r="AV102" s="25"/>
      <c r="AW102" s="25"/>
      <c r="AX102" s="25"/>
      <c r="AY102" s="83" t="s">
        <v>130</v>
      </c>
      <c r="AZ102" s="25"/>
      <c r="BA102" s="25"/>
      <c r="BB102" s="25"/>
      <c r="BC102" s="25"/>
      <c r="BD102" s="25"/>
      <c r="BE102" s="128">
        <f>IF(N102="základní",J102,0)</f>
        <v>0</v>
      </c>
      <c r="BF102" s="128">
        <f>IF(N102="snížená",J102,0)</f>
        <v>0</v>
      </c>
      <c r="BG102" s="128">
        <f>IF(N102="zákl. přenesená",J102,0)</f>
        <v>0</v>
      </c>
      <c r="BH102" s="128">
        <f>IF(N102="sníž. přenesená",J102,0)</f>
        <v>0</v>
      </c>
      <c r="BI102" s="128">
        <f>IF(N102="nulová",J102,0)</f>
        <v>0</v>
      </c>
      <c r="BJ102" s="83" t="s">
        <v>68</v>
      </c>
      <c r="BK102" s="128">
        <f>ROUND(I102*H102,2)</f>
        <v>0</v>
      </c>
      <c r="BL102" s="83" t="s">
        <v>154</v>
      </c>
      <c r="BM102" s="127" t="s">
        <v>231</v>
      </c>
      <c r="BN102" s="26"/>
    </row>
    <row r="103" spans="1:66" ht="25.95" customHeight="1">
      <c r="A103" s="27"/>
      <c r="B103" s="21"/>
      <c r="C103" s="97"/>
      <c r="D103" s="147" t="s">
        <v>140</v>
      </c>
      <c r="E103" s="97"/>
      <c r="F103" s="148" t="s">
        <v>1675</v>
      </c>
      <c r="G103" s="97"/>
      <c r="H103" s="97"/>
      <c r="I103" s="97"/>
      <c r="J103" s="97"/>
      <c r="K103" s="149"/>
      <c r="L103" s="56"/>
      <c r="M103" s="57"/>
      <c r="N103" s="25"/>
      <c r="O103" s="25"/>
      <c r="P103" s="25"/>
      <c r="Q103" s="25"/>
      <c r="R103" s="25"/>
      <c r="S103" s="25"/>
      <c r="T103" s="58"/>
      <c r="U103" s="5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R103" s="25"/>
      <c r="AS103" s="25"/>
      <c r="AT103" s="83" t="s">
        <v>140</v>
      </c>
      <c r="AU103" s="83" t="s">
        <v>68</v>
      </c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6"/>
    </row>
    <row r="104" spans="1:66" ht="25.95" customHeight="1">
      <c r="A104" s="27"/>
      <c r="B104" s="56"/>
      <c r="C104" s="136" t="s">
        <v>192</v>
      </c>
      <c r="D104" s="136" t="s">
        <v>178</v>
      </c>
      <c r="E104" s="137" t="s">
        <v>1601</v>
      </c>
      <c r="F104" s="137" t="s">
        <v>1602</v>
      </c>
      <c r="G104" s="138" t="s">
        <v>199</v>
      </c>
      <c r="H104" s="139">
        <v>1</v>
      </c>
      <c r="I104" s="140"/>
      <c r="J104" s="141">
        <f>ROUND(I104*H104,2)</f>
        <v>0</v>
      </c>
      <c r="K104" s="146"/>
      <c r="L104" s="143"/>
      <c r="M104" s="144"/>
      <c r="N104" s="145" t="s">
        <v>44</v>
      </c>
      <c r="O104" s="25"/>
      <c r="P104" s="125">
        <f>O104*H104</f>
        <v>0</v>
      </c>
      <c r="Q104" s="125">
        <v>0</v>
      </c>
      <c r="R104" s="125">
        <f>Q104*H104</f>
        <v>0</v>
      </c>
      <c r="S104" s="125">
        <v>0</v>
      </c>
      <c r="T104" s="126">
        <f>S104*H104</f>
        <v>0</v>
      </c>
      <c r="U104" s="5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R104" s="127" t="s">
        <v>131</v>
      </c>
      <c r="AS104" s="25"/>
      <c r="AT104" s="127" t="s">
        <v>178</v>
      </c>
      <c r="AU104" s="127" t="s">
        <v>68</v>
      </c>
      <c r="AV104" s="25"/>
      <c r="AW104" s="25"/>
      <c r="AX104" s="25"/>
      <c r="AY104" s="83" t="s">
        <v>130</v>
      </c>
      <c r="AZ104" s="25"/>
      <c r="BA104" s="25"/>
      <c r="BB104" s="25"/>
      <c r="BC104" s="25"/>
      <c r="BD104" s="25"/>
      <c r="BE104" s="128">
        <f>IF(N104="základní",J104,0)</f>
        <v>0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83" t="s">
        <v>68</v>
      </c>
      <c r="BK104" s="128">
        <f>ROUND(I104*H104,2)</f>
        <v>0</v>
      </c>
      <c r="BL104" s="83" t="s">
        <v>154</v>
      </c>
      <c r="BM104" s="127" t="s">
        <v>241</v>
      </c>
      <c r="BN104" s="26"/>
    </row>
    <row r="105" spans="1:66" ht="25.95" customHeight="1">
      <c r="A105" s="27"/>
      <c r="B105" s="21"/>
      <c r="C105" s="97"/>
      <c r="D105" s="147" t="s">
        <v>140</v>
      </c>
      <c r="E105" s="97"/>
      <c r="F105" s="148" t="s">
        <v>1675</v>
      </c>
      <c r="G105" s="97"/>
      <c r="H105" s="97"/>
      <c r="I105" s="97"/>
      <c r="J105" s="97"/>
      <c r="K105" s="149"/>
      <c r="L105" s="56"/>
      <c r="M105" s="57"/>
      <c r="N105" s="25"/>
      <c r="O105" s="25"/>
      <c r="P105" s="25"/>
      <c r="Q105" s="25"/>
      <c r="R105" s="25"/>
      <c r="S105" s="25"/>
      <c r="T105" s="58"/>
      <c r="U105" s="5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R105" s="25"/>
      <c r="AS105" s="25"/>
      <c r="AT105" s="83" t="s">
        <v>140</v>
      </c>
      <c r="AU105" s="83" t="s">
        <v>68</v>
      </c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6"/>
    </row>
    <row r="106" spans="1:66" ht="25.95" customHeight="1">
      <c r="A106" s="27"/>
      <c r="B106" s="56"/>
      <c r="C106" s="136" t="s">
        <v>196</v>
      </c>
      <c r="D106" s="136" t="s">
        <v>178</v>
      </c>
      <c r="E106" s="137" t="s">
        <v>1605</v>
      </c>
      <c r="F106" s="137" t="s">
        <v>1676</v>
      </c>
      <c r="G106" s="138" t="s">
        <v>199</v>
      </c>
      <c r="H106" s="139">
        <v>1</v>
      </c>
      <c r="I106" s="140"/>
      <c r="J106" s="141">
        <f>ROUND(I106*H106,2)</f>
        <v>0</v>
      </c>
      <c r="K106" s="146"/>
      <c r="L106" s="143"/>
      <c r="M106" s="144"/>
      <c r="N106" s="145" t="s">
        <v>44</v>
      </c>
      <c r="O106" s="25"/>
      <c r="P106" s="125">
        <f>O106*H106</f>
        <v>0</v>
      </c>
      <c r="Q106" s="125">
        <v>0</v>
      </c>
      <c r="R106" s="125">
        <f>Q106*H106</f>
        <v>0</v>
      </c>
      <c r="S106" s="125">
        <v>0</v>
      </c>
      <c r="T106" s="126">
        <f>S106*H106</f>
        <v>0</v>
      </c>
      <c r="U106" s="5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R106" s="127" t="s">
        <v>131</v>
      </c>
      <c r="AS106" s="25"/>
      <c r="AT106" s="127" t="s">
        <v>178</v>
      </c>
      <c r="AU106" s="127" t="s">
        <v>68</v>
      </c>
      <c r="AV106" s="25"/>
      <c r="AW106" s="25"/>
      <c r="AX106" s="25"/>
      <c r="AY106" s="83" t="s">
        <v>130</v>
      </c>
      <c r="AZ106" s="25"/>
      <c r="BA106" s="25"/>
      <c r="BB106" s="25"/>
      <c r="BC106" s="25"/>
      <c r="BD106" s="25"/>
      <c r="BE106" s="128">
        <f>IF(N106="základní",J106,0)</f>
        <v>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83" t="s">
        <v>68</v>
      </c>
      <c r="BK106" s="128">
        <f>ROUND(I106*H106,2)</f>
        <v>0</v>
      </c>
      <c r="BL106" s="83" t="s">
        <v>154</v>
      </c>
      <c r="BM106" s="127" t="s">
        <v>251</v>
      </c>
      <c r="BN106" s="26"/>
    </row>
    <row r="107" spans="1:66" ht="25.95" customHeight="1">
      <c r="A107" s="27"/>
      <c r="B107" s="56"/>
      <c r="C107" s="136" t="s">
        <v>202</v>
      </c>
      <c r="D107" s="136" t="s">
        <v>178</v>
      </c>
      <c r="E107" s="137" t="s">
        <v>1608</v>
      </c>
      <c r="F107" s="137" t="s">
        <v>1609</v>
      </c>
      <c r="G107" s="138" t="s">
        <v>199</v>
      </c>
      <c r="H107" s="139">
        <v>1</v>
      </c>
      <c r="I107" s="140"/>
      <c r="J107" s="141">
        <f>ROUND(I107*H107,2)</f>
        <v>0</v>
      </c>
      <c r="K107" s="146"/>
      <c r="L107" s="143"/>
      <c r="M107" s="144"/>
      <c r="N107" s="145" t="s">
        <v>44</v>
      </c>
      <c r="O107" s="25"/>
      <c r="P107" s="125">
        <f>O107*H107</f>
        <v>0</v>
      </c>
      <c r="Q107" s="125">
        <v>0</v>
      </c>
      <c r="R107" s="125">
        <f>Q107*H107</f>
        <v>0</v>
      </c>
      <c r="S107" s="125">
        <v>0</v>
      </c>
      <c r="T107" s="126">
        <f>S107*H107</f>
        <v>0</v>
      </c>
      <c r="U107" s="5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R107" s="127" t="s">
        <v>131</v>
      </c>
      <c r="AS107" s="25"/>
      <c r="AT107" s="127" t="s">
        <v>178</v>
      </c>
      <c r="AU107" s="127" t="s">
        <v>68</v>
      </c>
      <c r="AV107" s="25"/>
      <c r="AW107" s="25"/>
      <c r="AX107" s="25"/>
      <c r="AY107" s="83" t="s">
        <v>130</v>
      </c>
      <c r="AZ107" s="25"/>
      <c r="BA107" s="25"/>
      <c r="BB107" s="25"/>
      <c r="BC107" s="25"/>
      <c r="BD107" s="25"/>
      <c r="BE107" s="128">
        <f>IF(N107="základní",J107,0)</f>
        <v>0</v>
      </c>
      <c r="BF107" s="128">
        <f>IF(N107="snížená",J107,0)</f>
        <v>0</v>
      </c>
      <c r="BG107" s="128">
        <f>IF(N107="zákl. přenesená",J107,0)</f>
        <v>0</v>
      </c>
      <c r="BH107" s="128">
        <f>IF(N107="sníž. přenesená",J107,0)</f>
        <v>0</v>
      </c>
      <c r="BI107" s="128">
        <f>IF(N107="nulová",J107,0)</f>
        <v>0</v>
      </c>
      <c r="BJ107" s="83" t="s">
        <v>68</v>
      </c>
      <c r="BK107" s="128">
        <f>ROUND(I107*H107,2)</f>
        <v>0</v>
      </c>
      <c r="BL107" s="83" t="s">
        <v>154</v>
      </c>
      <c r="BM107" s="127" t="s">
        <v>261</v>
      </c>
      <c r="BN107" s="26"/>
    </row>
    <row r="108" spans="1:66" ht="25.95" customHeight="1">
      <c r="A108" s="27"/>
      <c r="B108" s="21"/>
      <c r="C108" s="97"/>
      <c r="D108" s="147" t="s">
        <v>140</v>
      </c>
      <c r="E108" s="97"/>
      <c r="F108" s="148" t="s">
        <v>1677</v>
      </c>
      <c r="G108" s="97"/>
      <c r="H108" s="97"/>
      <c r="I108" s="97"/>
      <c r="J108" s="97"/>
      <c r="K108" s="149"/>
      <c r="L108" s="56"/>
      <c r="M108" s="57"/>
      <c r="N108" s="25"/>
      <c r="O108" s="25"/>
      <c r="P108" s="25"/>
      <c r="Q108" s="25"/>
      <c r="R108" s="25"/>
      <c r="S108" s="25"/>
      <c r="T108" s="58"/>
      <c r="U108" s="5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R108" s="25"/>
      <c r="AS108" s="25"/>
      <c r="AT108" s="83" t="s">
        <v>140</v>
      </c>
      <c r="AU108" s="83" t="s">
        <v>68</v>
      </c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6"/>
    </row>
    <row r="109" spans="1:66" ht="25.95" customHeight="1">
      <c r="A109" s="27"/>
      <c r="B109" s="56"/>
      <c r="C109" s="136" t="s">
        <v>8</v>
      </c>
      <c r="D109" s="136" t="s">
        <v>178</v>
      </c>
      <c r="E109" s="137" t="s">
        <v>1605</v>
      </c>
      <c r="F109" s="137" t="s">
        <v>1676</v>
      </c>
      <c r="G109" s="138" t="s">
        <v>199</v>
      </c>
      <c r="H109" s="139">
        <v>2</v>
      </c>
      <c r="I109" s="140"/>
      <c r="J109" s="141">
        <f>ROUND(I109*H109,2)</f>
        <v>0</v>
      </c>
      <c r="K109" s="146"/>
      <c r="L109" s="143"/>
      <c r="M109" s="144"/>
      <c r="N109" s="145" t="s">
        <v>44</v>
      </c>
      <c r="O109" s="25"/>
      <c r="P109" s="125">
        <f>O109*H109</f>
        <v>0</v>
      </c>
      <c r="Q109" s="125">
        <v>0</v>
      </c>
      <c r="R109" s="125">
        <f>Q109*H109</f>
        <v>0</v>
      </c>
      <c r="S109" s="125">
        <v>0</v>
      </c>
      <c r="T109" s="126">
        <f>S109*H109</f>
        <v>0</v>
      </c>
      <c r="U109" s="5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R109" s="127" t="s">
        <v>131</v>
      </c>
      <c r="AS109" s="25"/>
      <c r="AT109" s="127" t="s">
        <v>178</v>
      </c>
      <c r="AU109" s="127" t="s">
        <v>68</v>
      </c>
      <c r="AV109" s="25"/>
      <c r="AW109" s="25"/>
      <c r="AX109" s="25"/>
      <c r="AY109" s="83" t="s">
        <v>130</v>
      </c>
      <c r="AZ109" s="25"/>
      <c r="BA109" s="25"/>
      <c r="BB109" s="25"/>
      <c r="BC109" s="25"/>
      <c r="BD109" s="25"/>
      <c r="BE109" s="128">
        <f>IF(N109="základní",J109,0)</f>
        <v>0</v>
      </c>
      <c r="BF109" s="128">
        <f>IF(N109="snížená",J109,0)</f>
        <v>0</v>
      </c>
      <c r="BG109" s="128">
        <f>IF(N109="zákl. přenesená",J109,0)</f>
        <v>0</v>
      </c>
      <c r="BH109" s="128">
        <f>IF(N109="sníž. přenesená",J109,0)</f>
        <v>0</v>
      </c>
      <c r="BI109" s="128">
        <f>IF(N109="nulová",J109,0)</f>
        <v>0</v>
      </c>
      <c r="BJ109" s="83" t="s">
        <v>68</v>
      </c>
      <c r="BK109" s="128">
        <f>ROUND(I109*H109,2)</f>
        <v>0</v>
      </c>
      <c r="BL109" s="83" t="s">
        <v>154</v>
      </c>
      <c r="BM109" s="127" t="s">
        <v>269</v>
      </c>
      <c r="BN109" s="26"/>
    </row>
    <row r="110" spans="1:66" ht="25.95" customHeight="1">
      <c r="A110" s="27"/>
      <c r="B110" s="56"/>
      <c r="C110" s="116" t="s">
        <v>172</v>
      </c>
      <c r="D110" s="116" t="s">
        <v>133</v>
      </c>
      <c r="E110" s="117" t="s">
        <v>1678</v>
      </c>
      <c r="F110" s="117" t="s">
        <v>1613</v>
      </c>
      <c r="G110" s="118" t="s">
        <v>359</v>
      </c>
      <c r="H110" s="119">
        <v>46</v>
      </c>
      <c r="I110" s="120"/>
      <c r="J110" s="121">
        <f>ROUND(I110*H110,2)</f>
        <v>0</v>
      </c>
      <c r="K110" s="135"/>
      <c r="L110" s="56"/>
      <c r="M110" s="123"/>
      <c r="N110" s="124" t="s">
        <v>44</v>
      </c>
      <c r="O110" s="25"/>
      <c r="P110" s="125">
        <f>O110*H110</f>
        <v>0</v>
      </c>
      <c r="Q110" s="125">
        <v>0</v>
      </c>
      <c r="R110" s="125">
        <f>Q110*H110</f>
        <v>0</v>
      </c>
      <c r="S110" s="125">
        <v>0</v>
      </c>
      <c r="T110" s="126">
        <f>S110*H110</f>
        <v>0</v>
      </c>
      <c r="U110" s="5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R110" s="127" t="s">
        <v>154</v>
      </c>
      <c r="AS110" s="25"/>
      <c r="AT110" s="127" t="s">
        <v>133</v>
      </c>
      <c r="AU110" s="127" t="s">
        <v>68</v>
      </c>
      <c r="AV110" s="25"/>
      <c r="AW110" s="25"/>
      <c r="AX110" s="25"/>
      <c r="AY110" s="83" t="s">
        <v>130</v>
      </c>
      <c r="AZ110" s="25"/>
      <c r="BA110" s="25"/>
      <c r="BB110" s="25"/>
      <c r="BC110" s="25"/>
      <c r="BD110" s="25"/>
      <c r="BE110" s="128">
        <f>IF(N110="základní",J110,0)</f>
        <v>0</v>
      </c>
      <c r="BF110" s="128">
        <f>IF(N110="snížená",J110,0)</f>
        <v>0</v>
      </c>
      <c r="BG110" s="128">
        <f>IF(N110="zákl. přenesená",J110,0)</f>
        <v>0</v>
      </c>
      <c r="BH110" s="128">
        <f>IF(N110="sníž. přenesená",J110,0)</f>
        <v>0</v>
      </c>
      <c r="BI110" s="128">
        <f>IF(N110="nulová",J110,0)</f>
        <v>0</v>
      </c>
      <c r="BJ110" s="83" t="s">
        <v>68</v>
      </c>
      <c r="BK110" s="128">
        <f>ROUND(I110*H110,2)</f>
        <v>0</v>
      </c>
      <c r="BL110" s="83" t="s">
        <v>154</v>
      </c>
      <c r="BM110" s="127" t="s">
        <v>292</v>
      </c>
      <c r="BN110" s="26"/>
    </row>
    <row r="111" spans="1:66" ht="25.95" customHeight="1">
      <c r="A111" s="27"/>
      <c r="B111" s="56"/>
      <c r="C111" s="116" t="s">
        <v>212</v>
      </c>
      <c r="D111" s="116" t="s">
        <v>133</v>
      </c>
      <c r="E111" s="117" t="s">
        <v>1679</v>
      </c>
      <c r="F111" s="117" t="s">
        <v>1562</v>
      </c>
      <c r="G111" s="118" t="s">
        <v>234</v>
      </c>
      <c r="H111" s="119">
        <v>1</v>
      </c>
      <c r="I111" s="120"/>
      <c r="J111" s="121">
        <f>ROUND(I111*H111,2)</f>
        <v>0</v>
      </c>
      <c r="K111" s="135"/>
      <c r="L111" s="56"/>
      <c r="M111" s="123"/>
      <c r="N111" s="124" t="s">
        <v>44</v>
      </c>
      <c r="O111" s="25"/>
      <c r="P111" s="125">
        <f>O111*H111</f>
        <v>0</v>
      </c>
      <c r="Q111" s="125">
        <v>0</v>
      </c>
      <c r="R111" s="125">
        <f>Q111*H111</f>
        <v>0</v>
      </c>
      <c r="S111" s="125">
        <v>0</v>
      </c>
      <c r="T111" s="126">
        <f>S111*H111</f>
        <v>0</v>
      </c>
      <c r="U111" s="5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R111" s="127" t="s">
        <v>154</v>
      </c>
      <c r="AS111" s="25"/>
      <c r="AT111" s="127" t="s">
        <v>133</v>
      </c>
      <c r="AU111" s="127" t="s">
        <v>68</v>
      </c>
      <c r="AV111" s="25"/>
      <c r="AW111" s="25"/>
      <c r="AX111" s="25"/>
      <c r="AY111" s="83" t="s">
        <v>130</v>
      </c>
      <c r="AZ111" s="25"/>
      <c r="BA111" s="25"/>
      <c r="BB111" s="25"/>
      <c r="BC111" s="25"/>
      <c r="BD111" s="25"/>
      <c r="BE111" s="128">
        <f>IF(N111="základní",J111,0)</f>
        <v>0</v>
      </c>
      <c r="BF111" s="128">
        <f>IF(N111="snížená",J111,0)</f>
        <v>0</v>
      </c>
      <c r="BG111" s="128">
        <f>IF(N111="zákl. přenesená",J111,0)</f>
        <v>0</v>
      </c>
      <c r="BH111" s="128">
        <f>IF(N111="sníž. přenesená",J111,0)</f>
        <v>0</v>
      </c>
      <c r="BI111" s="128">
        <f>IF(N111="nulová",J111,0)</f>
        <v>0</v>
      </c>
      <c r="BJ111" s="83" t="s">
        <v>68</v>
      </c>
      <c r="BK111" s="128">
        <f>ROUND(I111*H111,2)</f>
        <v>0</v>
      </c>
      <c r="BL111" s="83" t="s">
        <v>154</v>
      </c>
      <c r="BM111" s="127" t="s">
        <v>300</v>
      </c>
      <c r="BN111" s="26"/>
    </row>
    <row r="112" spans="1:66" ht="25.95" customHeight="1">
      <c r="A112" s="27"/>
      <c r="B112" s="56"/>
      <c r="C112" s="116" t="s">
        <v>216</v>
      </c>
      <c r="D112" s="116" t="s">
        <v>133</v>
      </c>
      <c r="E112" s="117" t="s">
        <v>1563</v>
      </c>
      <c r="F112" s="117" t="s">
        <v>1564</v>
      </c>
      <c r="G112" s="118" t="s">
        <v>234</v>
      </c>
      <c r="H112" s="119">
        <v>1</v>
      </c>
      <c r="I112" s="120"/>
      <c r="J112" s="121">
        <f>ROUND(I112*H112,2)</f>
        <v>0</v>
      </c>
      <c r="K112" s="135"/>
      <c r="L112" s="56"/>
      <c r="M112" s="123"/>
      <c r="N112" s="124" t="s">
        <v>44</v>
      </c>
      <c r="O112" s="25"/>
      <c r="P112" s="125">
        <f>O112*H112</f>
        <v>0</v>
      </c>
      <c r="Q112" s="125">
        <v>0</v>
      </c>
      <c r="R112" s="125">
        <f>Q112*H112</f>
        <v>0</v>
      </c>
      <c r="S112" s="125">
        <v>0</v>
      </c>
      <c r="T112" s="126">
        <f>S112*H112</f>
        <v>0</v>
      </c>
      <c r="U112" s="5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R112" s="127" t="s">
        <v>154</v>
      </c>
      <c r="AS112" s="25"/>
      <c r="AT112" s="127" t="s">
        <v>133</v>
      </c>
      <c r="AU112" s="127" t="s">
        <v>68</v>
      </c>
      <c r="AV112" s="25"/>
      <c r="AW112" s="25"/>
      <c r="AX112" s="25"/>
      <c r="AY112" s="83" t="s">
        <v>130</v>
      </c>
      <c r="AZ112" s="25"/>
      <c r="BA112" s="25"/>
      <c r="BB112" s="25"/>
      <c r="BC112" s="25"/>
      <c r="BD112" s="25"/>
      <c r="BE112" s="128">
        <f>IF(N112="základní",J112,0)</f>
        <v>0</v>
      </c>
      <c r="BF112" s="128">
        <f>IF(N112="snížená",J112,0)</f>
        <v>0</v>
      </c>
      <c r="BG112" s="128">
        <f>IF(N112="zákl. přenesená",J112,0)</f>
        <v>0</v>
      </c>
      <c r="BH112" s="128">
        <f>IF(N112="sníž. přenesená",J112,0)</f>
        <v>0</v>
      </c>
      <c r="BI112" s="128">
        <f>IF(N112="nulová",J112,0)</f>
        <v>0</v>
      </c>
      <c r="BJ112" s="83" t="s">
        <v>68</v>
      </c>
      <c r="BK112" s="128">
        <f>ROUND(I112*H112,2)</f>
        <v>0</v>
      </c>
      <c r="BL112" s="83" t="s">
        <v>154</v>
      </c>
      <c r="BM112" s="127" t="s">
        <v>1680</v>
      </c>
      <c r="BN112" s="26"/>
    </row>
    <row r="113" spans="1:66" ht="25.95" customHeight="1">
      <c r="A113" s="27"/>
      <c r="B113" s="21"/>
      <c r="C113" s="97"/>
      <c r="D113" s="150" t="s">
        <v>59</v>
      </c>
      <c r="E113" s="99" t="s">
        <v>1617</v>
      </c>
      <c r="F113" s="99" t="s">
        <v>1681</v>
      </c>
      <c r="G113" s="97"/>
      <c r="H113" s="97"/>
      <c r="I113" s="97"/>
      <c r="J113" s="172">
        <f>BK113</f>
        <v>0</v>
      </c>
      <c r="K113" s="149"/>
      <c r="L113" s="56"/>
      <c r="M113" s="57"/>
      <c r="N113" s="25"/>
      <c r="O113" s="25"/>
      <c r="P113" s="109">
        <f>SUM(P114:P147)</f>
        <v>0</v>
      </c>
      <c r="Q113" s="25"/>
      <c r="R113" s="109">
        <f>SUM(R114:R147)</f>
        <v>0</v>
      </c>
      <c r="S113" s="25"/>
      <c r="T113" s="110">
        <f>SUM(T114:T147)</f>
        <v>0</v>
      </c>
      <c r="U113" s="5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R113" s="83" t="s">
        <v>68</v>
      </c>
      <c r="AS113" s="25"/>
      <c r="AT113" s="111" t="s">
        <v>59</v>
      </c>
      <c r="AU113" s="111" t="s">
        <v>60</v>
      </c>
      <c r="AV113" s="25"/>
      <c r="AW113" s="25"/>
      <c r="AX113" s="25"/>
      <c r="AY113" s="83" t="s">
        <v>130</v>
      </c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112">
        <f>SUM(BK114:BK147)</f>
        <v>0</v>
      </c>
      <c r="BL113" s="25"/>
      <c r="BM113" s="25"/>
      <c r="BN113" s="26"/>
    </row>
    <row r="114" spans="1:66" ht="25.95" customHeight="1">
      <c r="A114" s="27"/>
      <c r="B114" s="56"/>
      <c r="C114" s="136" t="s">
        <v>220</v>
      </c>
      <c r="D114" s="136" t="s">
        <v>178</v>
      </c>
      <c r="E114" s="137" t="s">
        <v>1682</v>
      </c>
      <c r="F114" s="137" t="s">
        <v>1620</v>
      </c>
      <c r="G114" s="138" t="s">
        <v>199</v>
      </c>
      <c r="H114" s="139">
        <v>1</v>
      </c>
      <c r="I114" s="140"/>
      <c r="J114" s="141">
        <f>ROUND(I114*H114,2)</f>
        <v>0</v>
      </c>
      <c r="K114" s="146"/>
      <c r="L114" s="143"/>
      <c r="M114" s="144"/>
      <c r="N114" s="145" t="s">
        <v>44</v>
      </c>
      <c r="O114" s="25"/>
      <c r="P114" s="125">
        <f>O114*H114</f>
        <v>0</v>
      </c>
      <c r="Q114" s="125">
        <v>0</v>
      </c>
      <c r="R114" s="125">
        <f>Q114*H114</f>
        <v>0</v>
      </c>
      <c r="S114" s="125">
        <v>0</v>
      </c>
      <c r="T114" s="126">
        <f>S114*H114</f>
        <v>0</v>
      </c>
      <c r="U114" s="5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R114" s="127" t="s">
        <v>131</v>
      </c>
      <c r="AS114" s="25"/>
      <c r="AT114" s="127" t="s">
        <v>178</v>
      </c>
      <c r="AU114" s="127" t="s">
        <v>68</v>
      </c>
      <c r="AV114" s="25"/>
      <c r="AW114" s="25"/>
      <c r="AX114" s="25"/>
      <c r="AY114" s="83" t="s">
        <v>130</v>
      </c>
      <c r="AZ114" s="25"/>
      <c r="BA114" s="25"/>
      <c r="BB114" s="25"/>
      <c r="BC114" s="25"/>
      <c r="BD114" s="25"/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83" t="s">
        <v>68</v>
      </c>
      <c r="BK114" s="128">
        <f>ROUND(I114*H114,2)</f>
        <v>0</v>
      </c>
      <c r="BL114" s="83" t="s">
        <v>154</v>
      </c>
      <c r="BM114" s="127" t="s">
        <v>308</v>
      </c>
      <c r="BN114" s="26"/>
    </row>
    <row r="115" spans="1:66" ht="25.95" customHeight="1">
      <c r="A115" s="27"/>
      <c r="B115" s="21"/>
      <c r="C115" s="97"/>
      <c r="D115" s="147" t="s">
        <v>140</v>
      </c>
      <c r="E115" s="97"/>
      <c r="F115" s="148" t="s">
        <v>1683</v>
      </c>
      <c r="G115" s="97"/>
      <c r="H115" s="97"/>
      <c r="I115" s="97"/>
      <c r="J115" s="97"/>
      <c r="K115" s="149"/>
      <c r="L115" s="56"/>
      <c r="M115" s="57"/>
      <c r="N115" s="25"/>
      <c r="O115" s="25"/>
      <c r="P115" s="25"/>
      <c r="Q115" s="25"/>
      <c r="R115" s="25"/>
      <c r="S115" s="25"/>
      <c r="T115" s="58"/>
      <c r="U115" s="5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R115" s="25"/>
      <c r="AS115" s="25"/>
      <c r="AT115" s="83" t="s">
        <v>140</v>
      </c>
      <c r="AU115" s="83" t="s">
        <v>68</v>
      </c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6"/>
    </row>
    <row r="116" spans="1:66" ht="25.95" customHeight="1">
      <c r="A116" s="27"/>
      <c r="B116" s="56"/>
      <c r="C116" s="136" t="s">
        <v>224</v>
      </c>
      <c r="D116" s="136" t="s">
        <v>178</v>
      </c>
      <c r="E116" s="137" t="s">
        <v>1684</v>
      </c>
      <c r="F116" s="137" t="s">
        <v>1623</v>
      </c>
      <c r="G116" s="138" t="s">
        <v>199</v>
      </c>
      <c r="H116" s="139">
        <v>1</v>
      </c>
      <c r="I116" s="140"/>
      <c r="J116" s="141">
        <f>ROUND(I116*H116,2)</f>
        <v>0</v>
      </c>
      <c r="K116" s="146"/>
      <c r="L116" s="143"/>
      <c r="M116" s="144"/>
      <c r="N116" s="145" t="s">
        <v>44</v>
      </c>
      <c r="O116" s="25"/>
      <c r="P116" s="125">
        <f>O116*H116</f>
        <v>0</v>
      </c>
      <c r="Q116" s="125">
        <v>0</v>
      </c>
      <c r="R116" s="125">
        <f>Q116*H116</f>
        <v>0</v>
      </c>
      <c r="S116" s="125">
        <v>0</v>
      </c>
      <c r="T116" s="126">
        <f>S116*H116</f>
        <v>0</v>
      </c>
      <c r="U116" s="5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R116" s="127" t="s">
        <v>131</v>
      </c>
      <c r="AS116" s="25"/>
      <c r="AT116" s="127" t="s">
        <v>178</v>
      </c>
      <c r="AU116" s="127" t="s">
        <v>68</v>
      </c>
      <c r="AV116" s="25"/>
      <c r="AW116" s="25"/>
      <c r="AX116" s="25"/>
      <c r="AY116" s="83" t="s">
        <v>130</v>
      </c>
      <c r="AZ116" s="25"/>
      <c r="BA116" s="25"/>
      <c r="BB116" s="25"/>
      <c r="BC116" s="25"/>
      <c r="BD116" s="25"/>
      <c r="BE116" s="128">
        <f>IF(N116="základní",J116,0)</f>
        <v>0</v>
      </c>
      <c r="BF116" s="128">
        <f>IF(N116="snížená",J116,0)</f>
        <v>0</v>
      </c>
      <c r="BG116" s="128">
        <f>IF(N116="zákl. přenesená",J116,0)</f>
        <v>0</v>
      </c>
      <c r="BH116" s="128">
        <f>IF(N116="sníž. přenesená",J116,0)</f>
        <v>0</v>
      </c>
      <c r="BI116" s="128">
        <f>IF(N116="nulová",J116,0)</f>
        <v>0</v>
      </c>
      <c r="BJ116" s="83" t="s">
        <v>68</v>
      </c>
      <c r="BK116" s="128">
        <f>ROUND(I116*H116,2)</f>
        <v>0</v>
      </c>
      <c r="BL116" s="83" t="s">
        <v>154</v>
      </c>
      <c r="BM116" s="127" t="s">
        <v>316</v>
      </c>
      <c r="BN116" s="26"/>
    </row>
    <row r="117" spans="1:66" ht="25.95" customHeight="1">
      <c r="A117" s="27"/>
      <c r="B117" s="56"/>
      <c r="C117" s="136" t="s">
        <v>7</v>
      </c>
      <c r="D117" s="136" t="s">
        <v>178</v>
      </c>
      <c r="E117" s="137" t="s">
        <v>1685</v>
      </c>
      <c r="F117" s="137" t="s">
        <v>1577</v>
      </c>
      <c r="G117" s="138" t="s">
        <v>181</v>
      </c>
      <c r="H117" s="139">
        <v>20</v>
      </c>
      <c r="I117" s="140"/>
      <c r="J117" s="141">
        <f>ROUND(I117*H117,2)</f>
        <v>0</v>
      </c>
      <c r="K117" s="146"/>
      <c r="L117" s="143"/>
      <c r="M117" s="144"/>
      <c r="N117" s="145" t="s">
        <v>44</v>
      </c>
      <c r="O117" s="25"/>
      <c r="P117" s="125">
        <f>O117*H117</f>
        <v>0</v>
      </c>
      <c r="Q117" s="125">
        <v>0</v>
      </c>
      <c r="R117" s="125">
        <f>Q117*H117</f>
        <v>0</v>
      </c>
      <c r="S117" s="125">
        <v>0</v>
      </c>
      <c r="T117" s="126">
        <f>S117*H117</f>
        <v>0</v>
      </c>
      <c r="U117" s="5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R117" s="127" t="s">
        <v>131</v>
      </c>
      <c r="AS117" s="25"/>
      <c r="AT117" s="127" t="s">
        <v>178</v>
      </c>
      <c r="AU117" s="127" t="s">
        <v>68</v>
      </c>
      <c r="AV117" s="25"/>
      <c r="AW117" s="25"/>
      <c r="AX117" s="25"/>
      <c r="AY117" s="83" t="s">
        <v>130</v>
      </c>
      <c r="AZ117" s="25"/>
      <c r="BA117" s="25"/>
      <c r="BB117" s="25"/>
      <c r="BC117" s="25"/>
      <c r="BD117" s="25"/>
      <c r="BE117" s="128">
        <f>IF(N117="základní",J117,0)</f>
        <v>0</v>
      </c>
      <c r="BF117" s="128">
        <f>IF(N117="snížená",J117,0)</f>
        <v>0</v>
      </c>
      <c r="BG117" s="128">
        <f>IF(N117="zákl. přenesená",J117,0)</f>
        <v>0</v>
      </c>
      <c r="BH117" s="128">
        <f>IF(N117="sníž. přenesená",J117,0)</f>
        <v>0</v>
      </c>
      <c r="BI117" s="128">
        <f>IF(N117="nulová",J117,0)</f>
        <v>0</v>
      </c>
      <c r="BJ117" s="83" t="s">
        <v>68</v>
      </c>
      <c r="BK117" s="128">
        <f>ROUND(I117*H117,2)</f>
        <v>0</v>
      </c>
      <c r="BL117" s="83" t="s">
        <v>154</v>
      </c>
      <c r="BM117" s="127" t="s">
        <v>324</v>
      </c>
      <c r="BN117" s="26"/>
    </row>
    <row r="118" spans="1:66" ht="25.95" customHeight="1">
      <c r="A118" s="27"/>
      <c r="B118" s="21"/>
      <c r="C118" s="97"/>
      <c r="D118" s="147" t="s">
        <v>140</v>
      </c>
      <c r="E118" s="97"/>
      <c r="F118" s="148" t="s">
        <v>1625</v>
      </c>
      <c r="G118" s="97"/>
      <c r="H118" s="97"/>
      <c r="I118" s="97"/>
      <c r="J118" s="97"/>
      <c r="K118" s="149"/>
      <c r="L118" s="56"/>
      <c r="M118" s="57"/>
      <c r="N118" s="25"/>
      <c r="O118" s="25"/>
      <c r="P118" s="25"/>
      <c r="Q118" s="25"/>
      <c r="R118" s="25"/>
      <c r="S118" s="25"/>
      <c r="T118" s="58"/>
      <c r="U118" s="5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R118" s="25"/>
      <c r="AS118" s="25"/>
      <c r="AT118" s="83" t="s">
        <v>140</v>
      </c>
      <c r="AU118" s="83" t="s">
        <v>68</v>
      </c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6"/>
    </row>
    <row r="119" spans="1:66" ht="25.95" customHeight="1">
      <c r="A119" s="27"/>
      <c r="B119" s="56"/>
      <c r="C119" s="136" t="s">
        <v>231</v>
      </c>
      <c r="D119" s="136" t="s">
        <v>178</v>
      </c>
      <c r="E119" s="137" t="s">
        <v>1686</v>
      </c>
      <c r="F119" s="137" t="s">
        <v>1627</v>
      </c>
      <c r="G119" s="138" t="s">
        <v>199</v>
      </c>
      <c r="H119" s="139">
        <v>3</v>
      </c>
      <c r="I119" s="140"/>
      <c r="J119" s="141">
        <f>ROUND(I119*H119,2)</f>
        <v>0</v>
      </c>
      <c r="K119" s="146"/>
      <c r="L119" s="143"/>
      <c r="M119" s="144"/>
      <c r="N119" s="145" t="s">
        <v>44</v>
      </c>
      <c r="O119" s="25"/>
      <c r="P119" s="125">
        <f>O119*H119</f>
        <v>0</v>
      </c>
      <c r="Q119" s="125">
        <v>0</v>
      </c>
      <c r="R119" s="125">
        <f>Q119*H119</f>
        <v>0</v>
      </c>
      <c r="S119" s="125">
        <v>0</v>
      </c>
      <c r="T119" s="126">
        <f>S119*H119</f>
        <v>0</v>
      </c>
      <c r="U119" s="5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127" t="s">
        <v>131</v>
      </c>
      <c r="AS119" s="25"/>
      <c r="AT119" s="127" t="s">
        <v>178</v>
      </c>
      <c r="AU119" s="127" t="s">
        <v>68</v>
      </c>
      <c r="AV119" s="25"/>
      <c r="AW119" s="25"/>
      <c r="AX119" s="25"/>
      <c r="AY119" s="83" t="s">
        <v>130</v>
      </c>
      <c r="AZ119" s="25"/>
      <c r="BA119" s="25"/>
      <c r="BB119" s="25"/>
      <c r="BC119" s="25"/>
      <c r="BD119" s="25"/>
      <c r="BE119" s="128">
        <f>IF(N119="základní",J119,0)</f>
        <v>0</v>
      </c>
      <c r="BF119" s="128">
        <f>IF(N119="snížená",J119,0)</f>
        <v>0</v>
      </c>
      <c r="BG119" s="128">
        <f>IF(N119="zákl. přenesená",J119,0)</f>
        <v>0</v>
      </c>
      <c r="BH119" s="128">
        <f>IF(N119="sníž. přenesená",J119,0)</f>
        <v>0</v>
      </c>
      <c r="BI119" s="128">
        <f>IF(N119="nulová",J119,0)</f>
        <v>0</v>
      </c>
      <c r="BJ119" s="83" t="s">
        <v>68</v>
      </c>
      <c r="BK119" s="128">
        <f>ROUND(I119*H119,2)</f>
        <v>0</v>
      </c>
      <c r="BL119" s="83" t="s">
        <v>154</v>
      </c>
      <c r="BM119" s="127" t="s">
        <v>332</v>
      </c>
      <c r="BN119" s="26"/>
    </row>
    <row r="120" spans="1:66" ht="25.95" customHeight="1">
      <c r="A120" s="27"/>
      <c r="B120" s="21"/>
      <c r="C120" s="97"/>
      <c r="D120" s="147" t="s">
        <v>140</v>
      </c>
      <c r="E120" s="97"/>
      <c r="F120" s="148" t="s">
        <v>1628</v>
      </c>
      <c r="G120" s="97"/>
      <c r="H120" s="97"/>
      <c r="I120" s="97"/>
      <c r="J120" s="97"/>
      <c r="K120" s="149"/>
      <c r="L120" s="56"/>
      <c r="M120" s="57"/>
      <c r="N120" s="25"/>
      <c r="O120" s="25"/>
      <c r="P120" s="25"/>
      <c r="Q120" s="25"/>
      <c r="R120" s="25"/>
      <c r="S120" s="25"/>
      <c r="T120" s="58"/>
      <c r="U120" s="5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25"/>
      <c r="AS120" s="25"/>
      <c r="AT120" s="83" t="s">
        <v>140</v>
      </c>
      <c r="AU120" s="83" t="s">
        <v>68</v>
      </c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6"/>
    </row>
    <row r="121" spans="1:66" ht="25.95" customHeight="1">
      <c r="A121" s="27"/>
      <c r="B121" s="56"/>
      <c r="C121" s="136" t="s">
        <v>237</v>
      </c>
      <c r="D121" s="136" t="s">
        <v>178</v>
      </c>
      <c r="E121" s="137" t="s">
        <v>1687</v>
      </c>
      <c r="F121" s="137" t="s">
        <v>1583</v>
      </c>
      <c r="G121" s="138" t="s">
        <v>199</v>
      </c>
      <c r="H121" s="139">
        <v>3</v>
      </c>
      <c r="I121" s="140"/>
      <c r="J121" s="141">
        <f>ROUND(I121*H121,2)</f>
        <v>0</v>
      </c>
      <c r="K121" s="146"/>
      <c r="L121" s="143"/>
      <c r="M121" s="144"/>
      <c r="N121" s="145" t="s">
        <v>44</v>
      </c>
      <c r="O121" s="25"/>
      <c r="P121" s="125">
        <f>O121*H121</f>
        <v>0</v>
      </c>
      <c r="Q121" s="125">
        <v>0</v>
      </c>
      <c r="R121" s="125">
        <f>Q121*H121</f>
        <v>0</v>
      </c>
      <c r="S121" s="125">
        <v>0</v>
      </c>
      <c r="T121" s="126">
        <f>S121*H121</f>
        <v>0</v>
      </c>
      <c r="U121" s="5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27" t="s">
        <v>131</v>
      </c>
      <c r="AS121" s="25"/>
      <c r="AT121" s="127" t="s">
        <v>178</v>
      </c>
      <c r="AU121" s="127" t="s">
        <v>68</v>
      </c>
      <c r="AV121" s="25"/>
      <c r="AW121" s="25"/>
      <c r="AX121" s="25"/>
      <c r="AY121" s="83" t="s">
        <v>130</v>
      </c>
      <c r="AZ121" s="25"/>
      <c r="BA121" s="25"/>
      <c r="BB121" s="25"/>
      <c r="BC121" s="25"/>
      <c r="BD121" s="25"/>
      <c r="BE121" s="128">
        <f>IF(N121="základní",J121,0)</f>
        <v>0</v>
      </c>
      <c r="BF121" s="128">
        <f>IF(N121="snížená",J121,0)</f>
        <v>0</v>
      </c>
      <c r="BG121" s="128">
        <f>IF(N121="zákl. přenesená",J121,0)</f>
        <v>0</v>
      </c>
      <c r="BH121" s="128">
        <f>IF(N121="sníž. přenesená",J121,0)</f>
        <v>0</v>
      </c>
      <c r="BI121" s="128">
        <f>IF(N121="nulová",J121,0)</f>
        <v>0</v>
      </c>
      <c r="BJ121" s="83" t="s">
        <v>68</v>
      </c>
      <c r="BK121" s="128">
        <f>ROUND(I121*H121,2)</f>
        <v>0</v>
      </c>
      <c r="BL121" s="83" t="s">
        <v>154</v>
      </c>
      <c r="BM121" s="127" t="s">
        <v>340</v>
      </c>
      <c r="BN121" s="26"/>
    </row>
    <row r="122" spans="1:66" ht="25.95" customHeight="1">
      <c r="A122" s="27"/>
      <c r="B122" s="21"/>
      <c r="C122" s="97"/>
      <c r="D122" s="147" t="s">
        <v>140</v>
      </c>
      <c r="E122" s="97"/>
      <c r="F122" s="148" t="s">
        <v>1584</v>
      </c>
      <c r="G122" s="97"/>
      <c r="H122" s="97"/>
      <c r="I122" s="97"/>
      <c r="J122" s="97"/>
      <c r="K122" s="149"/>
      <c r="L122" s="56"/>
      <c r="M122" s="57"/>
      <c r="N122" s="25"/>
      <c r="O122" s="25"/>
      <c r="P122" s="25"/>
      <c r="Q122" s="25"/>
      <c r="R122" s="25"/>
      <c r="S122" s="25"/>
      <c r="T122" s="58"/>
      <c r="U122" s="5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25"/>
      <c r="AS122" s="25"/>
      <c r="AT122" s="83" t="s">
        <v>140</v>
      </c>
      <c r="AU122" s="83" t="s">
        <v>68</v>
      </c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6"/>
    </row>
    <row r="123" spans="1:66" ht="25.95" customHeight="1">
      <c r="A123" s="27"/>
      <c r="B123" s="56"/>
      <c r="C123" s="136" t="s">
        <v>241</v>
      </c>
      <c r="D123" s="136" t="s">
        <v>178</v>
      </c>
      <c r="E123" s="137" t="s">
        <v>1629</v>
      </c>
      <c r="F123" s="137" t="s">
        <v>1630</v>
      </c>
      <c r="G123" s="138" t="s">
        <v>199</v>
      </c>
      <c r="H123" s="139">
        <v>1</v>
      </c>
      <c r="I123" s="140"/>
      <c r="J123" s="141">
        <f>ROUND(I123*H123,2)</f>
        <v>0</v>
      </c>
      <c r="K123" s="146"/>
      <c r="L123" s="143"/>
      <c r="M123" s="144"/>
      <c r="N123" s="145" t="s">
        <v>44</v>
      </c>
      <c r="O123" s="25"/>
      <c r="P123" s="125">
        <f>O123*H123</f>
        <v>0</v>
      </c>
      <c r="Q123" s="125">
        <v>0</v>
      </c>
      <c r="R123" s="125">
        <f>Q123*H123</f>
        <v>0</v>
      </c>
      <c r="S123" s="125">
        <v>0</v>
      </c>
      <c r="T123" s="126">
        <f>S123*H123</f>
        <v>0</v>
      </c>
      <c r="U123" s="5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27" t="s">
        <v>131</v>
      </c>
      <c r="AS123" s="25"/>
      <c r="AT123" s="127" t="s">
        <v>178</v>
      </c>
      <c r="AU123" s="127" t="s">
        <v>68</v>
      </c>
      <c r="AV123" s="25"/>
      <c r="AW123" s="25"/>
      <c r="AX123" s="25"/>
      <c r="AY123" s="83" t="s">
        <v>130</v>
      </c>
      <c r="AZ123" s="25"/>
      <c r="BA123" s="25"/>
      <c r="BB123" s="25"/>
      <c r="BC123" s="25"/>
      <c r="BD123" s="25"/>
      <c r="BE123" s="128">
        <f>IF(N123="základní",J123,0)</f>
        <v>0</v>
      </c>
      <c r="BF123" s="128">
        <f>IF(N123="snížená",J123,0)</f>
        <v>0</v>
      </c>
      <c r="BG123" s="128">
        <f>IF(N123="zákl. přenesená",J123,0)</f>
        <v>0</v>
      </c>
      <c r="BH123" s="128">
        <f>IF(N123="sníž. přenesená",J123,0)</f>
        <v>0</v>
      </c>
      <c r="BI123" s="128">
        <f>IF(N123="nulová",J123,0)</f>
        <v>0</v>
      </c>
      <c r="BJ123" s="83" t="s">
        <v>68</v>
      </c>
      <c r="BK123" s="128">
        <f>ROUND(I123*H123,2)</f>
        <v>0</v>
      </c>
      <c r="BL123" s="83" t="s">
        <v>154</v>
      </c>
      <c r="BM123" s="127" t="s">
        <v>348</v>
      </c>
      <c r="BN123" s="26"/>
    </row>
    <row r="124" spans="1:66" ht="25.95" customHeight="1">
      <c r="A124" s="27"/>
      <c r="B124" s="21"/>
      <c r="C124" s="97"/>
      <c r="D124" s="147" t="s">
        <v>140</v>
      </c>
      <c r="E124" s="97"/>
      <c r="F124" s="148" t="s">
        <v>1688</v>
      </c>
      <c r="G124" s="97"/>
      <c r="H124" s="97"/>
      <c r="I124" s="97"/>
      <c r="J124" s="97"/>
      <c r="K124" s="149"/>
      <c r="L124" s="56"/>
      <c r="M124" s="57"/>
      <c r="N124" s="25"/>
      <c r="O124" s="25"/>
      <c r="P124" s="25"/>
      <c r="Q124" s="25"/>
      <c r="R124" s="25"/>
      <c r="S124" s="25"/>
      <c r="T124" s="58"/>
      <c r="U124" s="5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25"/>
      <c r="AS124" s="25"/>
      <c r="AT124" s="83" t="s">
        <v>140</v>
      </c>
      <c r="AU124" s="83" t="s">
        <v>68</v>
      </c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6"/>
    </row>
    <row r="125" spans="1:66" ht="25.95" customHeight="1">
      <c r="A125" s="27"/>
      <c r="B125" s="56"/>
      <c r="C125" s="136" t="s">
        <v>245</v>
      </c>
      <c r="D125" s="136" t="s">
        <v>178</v>
      </c>
      <c r="E125" s="137" t="s">
        <v>1629</v>
      </c>
      <c r="F125" s="137" t="s">
        <v>1630</v>
      </c>
      <c r="G125" s="138" t="s">
        <v>199</v>
      </c>
      <c r="H125" s="139">
        <v>1</v>
      </c>
      <c r="I125" s="140"/>
      <c r="J125" s="141">
        <f>ROUND(I125*H125,2)</f>
        <v>0</v>
      </c>
      <c r="K125" s="146"/>
      <c r="L125" s="143"/>
      <c r="M125" s="144"/>
      <c r="N125" s="145" t="s">
        <v>44</v>
      </c>
      <c r="O125" s="25"/>
      <c r="P125" s="125">
        <f>O125*H125</f>
        <v>0</v>
      </c>
      <c r="Q125" s="125">
        <v>0</v>
      </c>
      <c r="R125" s="125">
        <f>Q125*H125</f>
        <v>0</v>
      </c>
      <c r="S125" s="125">
        <v>0</v>
      </c>
      <c r="T125" s="126">
        <f>S125*H125</f>
        <v>0</v>
      </c>
      <c r="U125" s="5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27" t="s">
        <v>131</v>
      </c>
      <c r="AS125" s="25"/>
      <c r="AT125" s="127" t="s">
        <v>178</v>
      </c>
      <c r="AU125" s="127" t="s">
        <v>68</v>
      </c>
      <c r="AV125" s="25"/>
      <c r="AW125" s="25"/>
      <c r="AX125" s="25"/>
      <c r="AY125" s="83" t="s">
        <v>130</v>
      </c>
      <c r="AZ125" s="25"/>
      <c r="BA125" s="25"/>
      <c r="BB125" s="25"/>
      <c r="BC125" s="25"/>
      <c r="BD125" s="25"/>
      <c r="BE125" s="128">
        <f>IF(N125="základní",J125,0)</f>
        <v>0</v>
      </c>
      <c r="BF125" s="128">
        <f>IF(N125="snížená",J125,0)</f>
        <v>0</v>
      </c>
      <c r="BG125" s="128">
        <f>IF(N125="zákl. přenesená",J125,0)</f>
        <v>0</v>
      </c>
      <c r="BH125" s="128">
        <f>IF(N125="sníž. přenesená",J125,0)</f>
        <v>0</v>
      </c>
      <c r="BI125" s="128">
        <f>IF(N125="nulová",J125,0)</f>
        <v>0</v>
      </c>
      <c r="BJ125" s="83" t="s">
        <v>68</v>
      </c>
      <c r="BK125" s="128">
        <f>ROUND(I125*H125,2)</f>
        <v>0</v>
      </c>
      <c r="BL125" s="83" t="s">
        <v>154</v>
      </c>
      <c r="BM125" s="127" t="s">
        <v>356</v>
      </c>
      <c r="BN125" s="26"/>
    </row>
    <row r="126" spans="1:66" ht="25.95" customHeight="1">
      <c r="A126" s="27"/>
      <c r="B126" s="21"/>
      <c r="C126" s="97"/>
      <c r="D126" s="147" t="s">
        <v>140</v>
      </c>
      <c r="E126" s="97"/>
      <c r="F126" s="148" t="s">
        <v>1688</v>
      </c>
      <c r="G126" s="97"/>
      <c r="H126" s="97"/>
      <c r="I126" s="97"/>
      <c r="J126" s="97"/>
      <c r="K126" s="149"/>
      <c r="L126" s="56"/>
      <c r="M126" s="57"/>
      <c r="N126" s="25"/>
      <c r="O126" s="25"/>
      <c r="P126" s="25"/>
      <c r="Q126" s="25"/>
      <c r="R126" s="25"/>
      <c r="S126" s="25"/>
      <c r="T126" s="58"/>
      <c r="U126" s="5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25"/>
      <c r="AS126" s="25"/>
      <c r="AT126" s="83" t="s">
        <v>140</v>
      </c>
      <c r="AU126" s="83" t="s">
        <v>68</v>
      </c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6"/>
    </row>
    <row r="127" spans="1:66" ht="25.95" customHeight="1">
      <c r="A127" s="27"/>
      <c r="B127" s="56"/>
      <c r="C127" s="136" t="s">
        <v>251</v>
      </c>
      <c r="D127" s="136" t="s">
        <v>178</v>
      </c>
      <c r="E127" s="137" t="s">
        <v>1689</v>
      </c>
      <c r="F127" s="137" t="s">
        <v>1592</v>
      </c>
      <c r="G127" s="138" t="s">
        <v>199</v>
      </c>
      <c r="H127" s="139">
        <v>9</v>
      </c>
      <c r="I127" s="140"/>
      <c r="J127" s="141">
        <f>ROUND(I127*H127,2)</f>
        <v>0</v>
      </c>
      <c r="K127" s="146"/>
      <c r="L127" s="143"/>
      <c r="M127" s="144"/>
      <c r="N127" s="145" t="s">
        <v>44</v>
      </c>
      <c r="O127" s="25"/>
      <c r="P127" s="125">
        <f>O127*H127</f>
        <v>0</v>
      </c>
      <c r="Q127" s="125">
        <v>0</v>
      </c>
      <c r="R127" s="125">
        <f>Q127*H127</f>
        <v>0</v>
      </c>
      <c r="S127" s="125">
        <v>0</v>
      </c>
      <c r="T127" s="126">
        <f>S127*H127</f>
        <v>0</v>
      </c>
      <c r="U127" s="5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27" t="s">
        <v>131</v>
      </c>
      <c r="AS127" s="25"/>
      <c r="AT127" s="127" t="s">
        <v>178</v>
      </c>
      <c r="AU127" s="127" t="s">
        <v>68</v>
      </c>
      <c r="AV127" s="25"/>
      <c r="AW127" s="25"/>
      <c r="AX127" s="25"/>
      <c r="AY127" s="83" t="s">
        <v>130</v>
      </c>
      <c r="AZ127" s="25"/>
      <c r="BA127" s="25"/>
      <c r="BB127" s="25"/>
      <c r="BC127" s="25"/>
      <c r="BD127" s="25"/>
      <c r="BE127" s="128">
        <f>IF(N127="základní",J127,0)</f>
        <v>0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83" t="s">
        <v>68</v>
      </c>
      <c r="BK127" s="128">
        <f>ROUND(I127*H127,2)</f>
        <v>0</v>
      </c>
      <c r="BL127" s="83" t="s">
        <v>154</v>
      </c>
      <c r="BM127" s="127" t="s">
        <v>365</v>
      </c>
      <c r="BN127" s="26"/>
    </row>
    <row r="128" spans="1:66" ht="25.95" customHeight="1">
      <c r="A128" s="27"/>
      <c r="B128" s="21"/>
      <c r="C128" s="97"/>
      <c r="D128" s="147" t="s">
        <v>140</v>
      </c>
      <c r="E128" s="97"/>
      <c r="F128" s="148" t="s">
        <v>1671</v>
      </c>
      <c r="G128" s="97"/>
      <c r="H128" s="97"/>
      <c r="I128" s="97"/>
      <c r="J128" s="97"/>
      <c r="K128" s="149"/>
      <c r="L128" s="56"/>
      <c r="M128" s="57"/>
      <c r="N128" s="25"/>
      <c r="O128" s="25"/>
      <c r="P128" s="25"/>
      <c r="Q128" s="25"/>
      <c r="R128" s="25"/>
      <c r="S128" s="25"/>
      <c r="T128" s="58"/>
      <c r="U128" s="5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25"/>
      <c r="AS128" s="25"/>
      <c r="AT128" s="83" t="s">
        <v>140</v>
      </c>
      <c r="AU128" s="83" t="s">
        <v>68</v>
      </c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6"/>
    </row>
    <row r="129" spans="1:66" ht="25.95" customHeight="1">
      <c r="A129" s="27"/>
      <c r="B129" s="56"/>
      <c r="C129" s="136" t="s">
        <v>255</v>
      </c>
      <c r="D129" s="136" t="s">
        <v>178</v>
      </c>
      <c r="E129" s="137" t="s">
        <v>1594</v>
      </c>
      <c r="F129" s="137" t="s">
        <v>1672</v>
      </c>
      <c r="G129" s="138" t="s">
        <v>199</v>
      </c>
      <c r="H129" s="139">
        <v>2</v>
      </c>
      <c r="I129" s="140"/>
      <c r="J129" s="141">
        <f>ROUND(I129*H129,2)</f>
        <v>0</v>
      </c>
      <c r="K129" s="146"/>
      <c r="L129" s="143"/>
      <c r="M129" s="144"/>
      <c r="N129" s="145" t="s">
        <v>44</v>
      </c>
      <c r="O129" s="25"/>
      <c r="P129" s="125">
        <f>O129*H129</f>
        <v>0</v>
      </c>
      <c r="Q129" s="125">
        <v>0</v>
      </c>
      <c r="R129" s="125">
        <f>Q129*H129</f>
        <v>0</v>
      </c>
      <c r="S129" s="125">
        <v>0</v>
      </c>
      <c r="T129" s="126">
        <f>S129*H129</f>
        <v>0</v>
      </c>
      <c r="U129" s="5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27" t="s">
        <v>131</v>
      </c>
      <c r="AS129" s="25"/>
      <c r="AT129" s="127" t="s">
        <v>178</v>
      </c>
      <c r="AU129" s="127" t="s">
        <v>68</v>
      </c>
      <c r="AV129" s="25"/>
      <c r="AW129" s="25"/>
      <c r="AX129" s="25"/>
      <c r="AY129" s="83" t="s">
        <v>130</v>
      </c>
      <c r="AZ129" s="25"/>
      <c r="BA129" s="25"/>
      <c r="BB129" s="25"/>
      <c r="BC129" s="25"/>
      <c r="BD129" s="25"/>
      <c r="BE129" s="128">
        <f>IF(N129="základní",J129,0)</f>
        <v>0</v>
      </c>
      <c r="BF129" s="128">
        <f>IF(N129="snížená",J129,0)</f>
        <v>0</v>
      </c>
      <c r="BG129" s="128">
        <f>IF(N129="zákl. přenesená",J129,0)</f>
        <v>0</v>
      </c>
      <c r="BH129" s="128">
        <f>IF(N129="sníž. přenesená",J129,0)</f>
        <v>0</v>
      </c>
      <c r="BI129" s="128">
        <f>IF(N129="nulová",J129,0)</f>
        <v>0</v>
      </c>
      <c r="BJ129" s="83" t="s">
        <v>68</v>
      </c>
      <c r="BK129" s="128">
        <f>ROUND(I129*H129,2)</f>
        <v>0</v>
      </c>
      <c r="BL129" s="83" t="s">
        <v>154</v>
      </c>
      <c r="BM129" s="127" t="s">
        <v>373</v>
      </c>
      <c r="BN129" s="26"/>
    </row>
    <row r="130" spans="1:66" ht="25.95" customHeight="1">
      <c r="A130" s="27"/>
      <c r="B130" s="21"/>
      <c r="C130" s="97"/>
      <c r="D130" s="147" t="s">
        <v>140</v>
      </c>
      <c r="E130" s="97"/>
      <c r="F130" s="148" t="s">
        <v>1673</v>
      </c>
      <c r="G130" s="97"/>
      <c r="H130" s="97"/>
      <c r="I130" s="97"/>
      <c r="J130" s="97"/>
      <c r="K130" s="149"/>
      <c r="L130" s="56"/>
      <c r="M130" s="57"/>
      <c r="N130" s="25"/>
      <c r="O130" s="25"/>
      <c r="P130" s="25"/>
      <c r="Q130" s="25"/>
      <c r="R130" s="25"/>
      <c r="S130" s="25"/>
      <c r="T130" s="58"/>
      <c r="U130" s="5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25"/>
      <c r="AS130" s="25"/>
      <c r="AT130" s="83" t="s">
        <v>140</v>
      </c>
      <c r="AU130" s="83" t="s">
        <v>68</v>
      </c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6"/>
    </row>
    <row r="131" spans="1:66" ht="25.95" customHeight="1">
      <c r="A131" s="27"/>
      <c r="B131" s="56"/>
      <c r="C131" s="136" t="s">
        <v>261</v>
      </c>
      <c r="D131" s="136" t="s">
        <v>178</v>
      </c>
      <c r="E131" s="137" t="s">
        <v>1690</v>
      </c>
      <c r="F131" s="137" t="s">
        <v>1558</v>
      </c>
      <c r="G131" s="138" t="s">
        <v>199</v>
      </c>
      <c r="H131" s="139">
        <v>1</v>
      </c>
      <c r="I131" s="140"/>
      <c r="J131" s="141">
        <f>ROUND(I131*H131,2)</f>
        <v>0</v>
      </c>
      <c r="K131" s="146"/>
      <c r="L131" s="143"/>
      <c r="M131" s="144"/>
      <c r="N131" s="145" t="s">
        <v>44</v>
      </c>
      <c r="O131" s="25"/>
      <c r="P131" s="125">
        <f>O131*H131</f>
        <v>0</v>
      </c>
      <c r="Q131" s="125">
        <v>0</v>
      </c>
      <c r="R131" s="125">
        <f>Q131*H131</f>
        <v>0</v>
      </c>
      <c r="S131" s="125">
        <v>0</v>
      </c>
      <c r="T131" s="126">
        <f>S131*H131</f>
        <v>0</v>
      </c>
      <c r="U131" s="5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27" t="s">
        <v>131</v>
      </c>
      <c r="AS131" s="25"/>
      <c r="AT131" s="127" t="s">
        <v>178</v>
      </c>
      <c r="AU131" s="127" t="s">
        <v>68</v>
      </c>
      <c r="AV131" s="25"/>
      <c r="AW131" s="25"/>
      <c r="AX131" s="25"/>
      <c r="AY131" s="83" t="s">
        <v>130</v>
      </c>
      <c r="AZ131" s="25"/>
      <c r="BA131" s="25"/>
      <c r="BB131" s="25"/>
      <c r="BC131" s="25"/>
      <c r="BD131" s="25"/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83" t="s">
        <v>68</v>
      </c>
      <c r="BK131" s="128">
        <f>ROUND(I131*H131,2)</f>
        <v>0</v>
      </c>
      <c r="BL131" s="83" t="s">
        <v>154</v>
      </c>
      <c r="BM131" s="127" t="s">
        <v>385</v>
      </c>
      <c r="BN131" s="26"/>
    </row>
    <row r="132" spans="1:66" ht="25.95" customHeight="1">
      <c r="A132" s="27"/>
      <c r="B132" s="56"/>
      <c r="C132" s="136" t="s">
        <v>265</v>
      </c>
      <c r="D132" s="136" t="s">
        <v>178</v>
      </c>
      <c r="E132" s="137" t="s">
        <v>1545</v>
      </c>
      <c r="F132" s="137" t="s">
        <v>1546</v>
      </c>
      <c r="G132" s="138" t="s">
        <v>199</v>
      </c>
      <c r="H132" s="139">
        <v>1</v>
      </c>
      <c r="I132" s="140"/>
      <c r="J132" s="141">
        <f>ROUND(I132*H132,2)</f>
        <v>0</v>
      </c>
      <c r="K132" s="146"/>
      <c r="L132" s="143"/>
      <c r="M132" s="144"/>
      <c r="N132" s="145" t="s">
        <v>44</v>
      </c>
      <c r="O132" s="25"/>
      <c r="P132" s="125">
        <f>O132*H132</f>
        <v>0</v>
      </c>
      <c r="Q132" s="125">
        <v>0</v>
      </c>
      <c r="R132" s="125">
        <f>Q132*H132</f>
        <v>0</v>
      </c>
      <c r="S132" s="125">
        <v>0</v>
      </c>
      <c r="T132" s="126">
        <f>S132*H132</f>
        <v>0</v>
      </c>
      <c r="U132" s="5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27" t="s">
        <v>131</v>
      </c>
      <c r="AS132" s="25"/>
      <c r="AT132" s="127" t="s">
        <v>178</v>
      </c>
      <c r="AU132" s="127" t="s">
        <v>68</v>
      </c>
      <c r="AV132" s="25"/>
      <c r="AW132" s="25"/>
      <c r="AX132" s="25"/>
      <c r="AY132" s="83" t="s">
        <v>130</v>
      </c>
      <c r="AZ132" s="25"/>
      <c r="BA132" s="25"/>
      <c r="BB132" s="25"/>
      <c r="BC132" s="25"/>
      <c r="BD132" s="25"/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83" t="s">
        <v>68</v>
      </c>
      <c r="BK132" s="128">
        <f>ROUND(I132*H132,2)</f>
        <v>0</v>
      </c>
      <c r="BL132" s="83" t="s">
        <v>154</v>
      </c>
      <c r="BM132" s="127" t="s">
        <v>395</v>
      </c>
      <c r="BN132" s="26"/>
    </row>
    <row r="133" spans="1:66" ht="25.95" customHeight="1">
      <c r="A133" s="27"/>
      <c r="B133" s="21"/>
      <c r="C133" s="97"/>
      <c r="D133" s="147" t="s">
        <v>140</v>
      </c>
      <c r="E133" s="97"/>
      <c r="F133" s="148" t="s">
        <v>1547</v>
      </c>
      <c r="G133" s="97"/>
      <c r="H133" s="97"/>
      <c r="I133" s="97"/>
      <c r="J133" s="97"/>
      <c r="K133" s="149"/>
      <c r="L133" s="56"/>
      <c r="M133" s="57"/>
      <c r="N133" s="25"/>
      <c r="O133" s="25"/>
      <c r="P133" s="25"/>
      <c r="Q133" s="25"/>
      <c r="R133" s="25"/>
      <c r="S133" s="25"/>
      <c r="T133" s="58"/>
      <c r="U133" s="5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25"/>
      <c r="AS133" s="25"/>
      <c r="AT133" s="83" t="s">
        <v>140</v>
      </c>
      <c r="AU133" s="83" t="s">
        <v>68</v>
      </c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6"/>
    </row>
    <row r="134" spans="1:66" ht="25.95" customHeight="1">
      <c r="A134" s="27"/>
      <c r="B134" s="56"/>
      <c r="C134" s="136" t="s">
        <v>269</v>
      </c>
      <c r="D134" s="136" t="s">
        <v>178</v>
      </c>
      <c r="E134" s="137" t="s">
        <v>1601</v>
      </c>
      <c r="F134" s="137" t="s">
        <v>1602</v>
      </c>
      <c r="G134" s="138" t="s">
        <v>199</v>
      </c>
      <c r="H134" s="139">
        <v>1</v>
      </c>
      <c r="I134" s="140"/>
      <c r="J134" s="141">
        <f>ROUND(I134*H134,2)</f>
        <v>0</v>
      </c>
      <c r="K134" s="146"/>
      <c r="L134" s="143"/>
      <c r="M134" s="144"/>
      <c r="N134" s="145" t="s">
        <v>44</v>
      </c>
      <c r="O134" s="25"/>
      <c r="P134" s="125">
        <f>O134*H134</f>
        <v>0</v>
      </c>
      <c r="Q134" s="125">
        <v>0</v>
      </c>
      <c r="R134" s="125">
        <f>Q134*H134</f>
        <v>0</v>
      </c>
      <c r="S134" s="125">
        <v>0</v>
      </c>
      <c r="T134" s="126">
        <f>S134*H134</f>
        <v>0</v>
      </c>
      <c r="U134" s="5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27" t="s">
        <v>131</v>
      </c>
      <c r="AS134" s="25"/>
      <c r="AT134" s="127" t="s">
        <v>178</v>
      </c>
      <c r="AU134" s="127" t="s">
        <v>68</v>
      </c>
      <c r="AV134" s="25"/>
      <c r="AW134" s="25"/>
      <c r="AX134" s="25"/>
      <c r="AY134" s="83" t="s">
        <v>130</v>
      </c>
      <c r="AZ134" s="25"/>
      <c r="BA134" s="25"/>
      <c r="BB134" s="25"/>
      <c r="BC134" s="25"/>
      <c r="BD134" s="25"/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83" t="s">
        <v>68</v>
      </c>
      <c r="BK134" s="128">
        <f>ROUND(I134*H134,2)</f>
        <v>0</v>
      </c>
      <c r="BL134" s="83" t="s">
        <v>154</v>
      </c>
      <c r="BM134" s="127" t="s">
        <v>405</v>
      </c>
      <c r="BN134" s="26"/>
    </row>
    <row r="135" spans="1:66" ht="25.95" customHeight="1">
      <c r="A135" s="27"/>
      <c r="B135" s="21"/>
      <c r="C135" s="97"/>
      <c r="D135" s="147" t="s">
        <v>140</v>
      </c>
      <c r="E135" s="97"/>
      <c r="F135" s="148" t="s">
        <v>1675</v>
      </c>
      <c r="G135" s="97"/>
      <c r="H135" s="97"/>
      <c r="I135" s="97"/>
      <c r="J135" s="97"/>
      <c r="K135" s="149"/>
      <c r="L135" s="56"/>
      <c r="M135" s="57"/>
      <c r="N135" s="25"/>
      <c r="O135" s="25"/>
      <c r="P135" s="25"/>
      <c r="Q135" s="25"/>
      <c r="R135" s="25"/>
      <c r="S135" s="25"/>
      <c r="T135" s="58"/>
      <c r="U135" s="5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5"/>
      <c r="AS135" s="25"/>
      <c r="AT135" s="83" t="s">
        <v>140</v>
      </c>
      <c r="AU135" s="83" t="s">
        <v>68</v>
      </c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6"/>
    </row>
    <row r="136" spans="1:66" ht="25.95" customHeight="1">
      <c r="A136" s="27"/>
      <c r="B136" s="56"/>
      <c r="C136" s="136" t="s">
        <v>273</v>
      </c>
      <c r="D136" s="136" t="s">
        <v>178</v>
      </c>
      <c r="E136" s="137" t="s">
        <v>1601</v>
      </c>
      <c r="F136" s="137" t="s">
        <v>1602</v>
      </c>
      <c r="G136" s="138" t="s">
        <v>199</v>
      </c>
      <c r="H136" s="139">
        <v>1</v>
      </c>
      <c r="I136" s="140"/>
      <c r="J136" s="141">
        <f>ROUND(I136*H136,2)</f>
        <v>0</v>
      </c>
      <c r="K136" s="146"/>
      <c r="L136" s="143"/>
      <c r="M136" s="144"/>
      <c r="N136" s="145" t="s">
        <v>44</v>
      </c>
      <c r="O136" s="25"/>
      <c r="P136" s="125">
        <f>O136*H136</f>
        <v>0</v>
      </c>
      <c r="Q136" s="125">
        <v>0</v>
      </c>
      <c r="R136" s="125">
        <f>Q136*H136</f>
        <v>0</v>
      </c>
      <c r="S136" s="125">
        <v>0</v>
      </c>
      <c r="T136" s="126">
        <f>S136*H136</f>
        <v>0</v>
      </c>
      <c r="U136" s="5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27" t="s">
        <v>131</v>
      </c>
      <c r="AS136" s="25"/>
      <c r="AT136" s="127" t="s">
        <v>178</v>
      </c>
      <c r="AU136" s="127" t="s">
        <v>68</v>
      </c>
      <c r="AV136" s="25"/>
      <c r="AW136" s="25"/>
      <c r="AX136" s="25"/>
      <c r="AY136" s="83" t="s">
        <v>130</v>
      </c>
      <c r="AZ136" s="25"/>
      <c r="BA136" s="25"/>
      <c r="BB136" s="25"/>
      <c r="BC136" s="25"/>
      <c r="BD136" s="25"/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83" t="s">
        <v>68</v>
      </c>
      <c r="BK136" s="128">
        <f>ROUND(I136*H136,2)</f>
        <v>0</v>
      </c>
      <c r="BL136" s="83" t="s">
        <v>154</v>
      </c>
      <c r="BM136" s="127" t="s">
        <v>138</v>
      </c>
      <c r="BN136" s="26"/>
    </row>
    <row r="137" spans="1:66" ht="25.95" customHeight="1">
      <c r="A137" s="27"/>
      <c r="B137" s="21"/>
      <c r="C137" s="97"/>
      <c r="D137" s="147" t="s">
        <v>140</v>
      </c>
      <c r="E137" s="97"/>
      <c r="F137" s="148" t="s">
        <v>1675</v>
      </c>
      <c r="G137" s="97"/>
      <c r="H137" s="97"/>
      <c r="I137" s="97"/>
      <c r="J137" s="97"/>
      <c r="K137" s="149"/>
      <c r="L137" s="56"/>
      <c r="M137" s="57"/>
      <c r="N137" s="25"/>
      <c r="O137" s="25"/>
      <c r="P137" s="25"/>
      <c r="Q137" s="25"/>
      <c r="R137" s="25"/>
      <c r="S137" s="25"/>
      <c r="T137" s="58"/>
      <c r="U137" s="5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25"/>
      <c r="AS137" s="25"/>
      <c r="AT137" s="83" t="s">
        <v>140</v>
      </c>
      <c r="AU137" s="83" t="s">
        <v>68</v>
      </c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6"/>
    </row>
    <row r="138" spans="1:66" ht="25.95" customHeight="1">
      <c r="A138" s="27"/>
      <c r="B138" s="56"/>
      <c r="C138" s="136" t="s">
        <v>182</v>
      </c>
      <c r="D138" s="136" t="s">
        <v>178</v>
      </c>
      <c r="E138" s="137" t="s">
        <v>1608</v>
      </c>
      <c r="F138" s="137" t="s">
        <v>1609</v>
      </c>
      <c r="G138" s="138" t="s">
        <v>199</v>
      </c>
      <c r="H138" s="139">
        <v>1</v>
      </c>
      <c r="I138" s="140"/>
      <c r="J138" s="141">
        <f>ROUND(I138*H138,2)</f>
        <v>0</v>
      </c>
      <c r="K138" s="146"/>
      <c r="L138" s="143"/>
      <c r="M138" s="144"/>
      <c r="N138" s="145" t="s">
        <v>44</v>
      </c>
      <c r="O138" s="25"/>
      <c r="P138" s="125">
        <f>O138*H138</f>
        <v>0</v>
      </c>
      <c r="Q138" s="125">
        <v>0</v>
      </c>
      <c r="R138" s="125">
        <f>Q138*H138</f>
        <v>0</v>
      </c>
      <c r="S138" s="125">
        <v>0</v>
      </c>
      <c r="T138" s="126">
        <f>S138*H138</f>
        <v>0</v>
      </c>
      <c r="U138" s="5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27" t="s">
        <v>131</v>
      </c>
      <c r="AS138" s="25"/>
      <c r="AT138" s="127" t="s">
        <v>178</v>
      </c>
      <c r="AU138" s="127" t="s">
        <v>68</v>
      </c>
      <c r="AV138" s="25"/>
      <c r="AW138" s="25"/>
      <c r="AX138" s="25"/>
      <c r="AY138" s="83" t="s">
        <v>130</v>
      </c>
      <c r="AZ138" s="25"/>
      <c r="BA138" s="25"/>
      <c r="BB138" s="25"/>
      <c r="BC138" s="25"/>
      <c r="BD138" s="25"/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83" t="s">
        <v>68</v>
      </c>
      <c r="BK138" s="128">
        <f>ROUND(I138*H138,2)</f>
        <v>0</v>
      </c>
      <c r="BL138" s="83" t="s">
        <v>154</v>
      </c>
      <c r="BM138" s="127" t="s">
        <v>430</v>
      </c>
      <c r="BN138" s="26"/>
    </row>
    <row r="139" spans="1:66" ht="25.95" customHeight="1">
      <c r="A139" s="27"/>
      <c r="B139" s="21"/>
      <c r="C139" s="97"/>
      <c r="D139" s="147" t="s">
        <v>140</v>
      </c>
      <c r="E139" s="97"/>
      <c r="F139" s="148" t="s">
        <v>1677</v>
      </c>
      <c r="G139" s="97"/>
      <c r="H139" s="97"/>
      <c r="I139" s="97"/>
      <c r="J139" s="97"/>
      <c r="K139" s="149"/>
      <c r="L139" s="56"/>
      <c r="M139" s="57"/>
      <c r="N139" s="25"/>
      <c r="O139" s="25"/>
      <c r="P139" s="25"/>
      <c r="Q139" s="25"/>
      <c r="R139" s="25"/>
      <c r="S139" s="25"/>
      <c r="T139" s="58"/>
      <c r="U139" s="5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25"/>
      <c r="AS139" s="25"/>
      <c r="AT139" s="83" t="s">
        <v>140</v>
      </c>
      <c r="AU139" s="83" t="s">
        <v>68</v>
      </c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6"/>
    </row>
    <row r="140" spans="1:66" ht="25.95" customHeight="1">
      <c r="A140" s="27"/>
      <c r="B140" s="56"/>
      <c r="C140" s="136" t="s">
        <v>279</v>
      </c>
      <c r="D140" s="136" t="s">
        <v>178</v>
      </c>
      <c r="E140" s="137" t="s">
        <v>1635</v>
      </c>
      <c r="F140" s="137" t="s">
        <v>1636</v>
      </c>
      <c r="G140" s="138" t="s">
        <v>199</v>
      </c>
      <c r="H140" s="139">
        <v>1</v>
      </c>
      <c r="I140" s="140"/>
      <c r="J140" s="141">
        <f>ROUND(I140*H140,2)</f>
        <v>0</v>
      </c>
      <c r="K140" s="146"/>
      <c r="L140" s="143"/>
      <c r="M140" s="144"/>
      <c r="N140" s="145" t="s">
        <v>44</v>
      </c>
      <c r="O140" s="25"/>
      <c r="P140" s="125">
        <f>O140*H140</f>
        <v>0</v>
      </c>
      <c r="Q140" s="125">
        <v>0</v>
      </c>
      <c r="R140" s="125">
        <f>Q140*H140</f>
        <v>0</v>
      </c>
      <c r="S140" s="125">
        <v>0</v>
      </c>
      <c r="T140" s="126">
        <f>S140*H140</f>
        <v>0</v>
      </c>
      <c r="U140" s="5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27" t="s">
        <v>131</v>
      </c>
      <c r="AS140" s="25"/>
      <c r="AT140" s="127" t="s">
        <v>178</v>
      </c>
      <c r="AU140" s="127" t="s">
        <v>68</v>
      </c>
      <c r="AV140" s="25"/>
      <c r="AW140" s="25"/>
      <c r="AX140" s="25"/>
      <c r="AY140" s="83" t="s">
        <v>130</v>
      </c>
      <c r="AZ140" s="25"/>
      <c r="BA140" s="25"/>
      <c r="BB140" s="25"/>
      <c r="BC140" s="25"/>
      <c r="BD140" s="25"/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83" t="s">
        <v>68</v>
      </c>
      <c r="BK140" s="128">
        <f>ROUND(I140*H140,2)</f>
        <v>0</v>
      </c>
      <c r="BL140" s="83" t="s">
        <v>154</v>
      </c>
      <c r="BM140" s="127" t="s">
        <v>443</v>
      </c>
      <c r="BN140" s="26"/>
    </row>
    <row r="141" spans="1:66" ht="25.95" customHeight="1">
      <c r="A141" s="27"/>
      <c r="B141" s="21"/>
      <c r="C141" s="97"/>
      <c r="D141" s="147" t="s">
        <v>140</v>
      </c>
      <c r="E141" s="97"/>
      <c r="F141" s="148" t="s">
        <v>1691</v>
      </c>
      <c r="G141" s="97"/>
      <c r="H141" s="97"/>
      <c r="I141" s="97"/>
      <c r="J141" s="97"/>
      <c r="K141" s="149"/>
      <c r="L141" s="56"/>
      <c r="M141" s="57"/>
      <c r="N141" s="25"/>
      <c r="O141" s="25"/>
      <c r="P141" s="25"/>
      <c r="Q141" s="25"/>
      <c r="R141" s="25"/>
      <c r="S141" s="25"/>
      <c r="T141" s="58"/>
      <c r="U141" s="5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25"/>
      <c r="AS141" s="25"/>
      <c r="AT141" s="83" t="s">
        <v>140</v>
      </c>
      <c r="AU141" s="83" t="s">
        <v>68</v>
      </c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6"/>
    </row>
    <row r="142" spans="1:66" ht="25.95" customHeight="1">
      <c r="A142" s="27"/>
      <c r="B142" s="56"/>
      <c r="C142" s="136" t="s">
        <v>284</v>
      </c>
      <c r="D142" s="136" t="s">
        <v>178</v>
      </c>
      <c r="E142" s="137" t="s">
        <v>1638</v>
      </c>
      <c r="F142" s="137" t="s">
        <v>1639</v>
      </c>
      <c r="G142" s="138" t="s">
        <v>199</v>
      </c>
      <c r="H142" s="139">
        <v>3</v>
      </c>
      <c r="I142" s="140"/>
      <c r="J142" s="141">
        <f>ROUND(I142*H142,2)</f>
        <v>0</v>
      </c>
      <c r="K142" s="146"/>
      <c r="L142" s="143"/>
      <c r="M142" s="144"/>
      <c r="N142" s="145" t="s">
        <v>44</v>
      </c>
      <c r="O142" s="25"/>
      <c r="P142" s="125">
        <f>O142*H142</f>
        <v>0</v>
      </c>
      <c r="Q142" s="125">
        <v>0</v>
      </c>
      <c r="R142" s="125">
        <f>Q142*H142</f>
        <v>0</v>
      </c>
      <c r="S142" s="125">
        <v>0</v>
      </c>
      <c r="T142" s="126">
        <f>S142*H142</f>
        <v>0</v>
      </c>
      <c r="U142" s="5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27" t="s">
        <v>131</v>
      </c>
      <c r="AS142" s="25"/>
      <c r="AT142" s="127" t="s">
        <v>178</v>
      </c>
      <c r="AU142" s="127" t="s">
        <v>68</v>
      </c>
      <c r="AV142" s="25"/>
      <c r="AW142" s="25"/>
      <c r="AX142" s="25"/>
      <c r="AY142" s="83" t="s">
        <v>130</v>
      </c>
      <c r="AZ142" s="25"/>
      <c r="BA142" s="25"/>
      <c r="BB142" s="25"/>
      <c r="BC142" s="25"/>
      <c r="BD142" s="25"/>
      <c r="BE142" s="128">
        <f>IF(N142="základní",J142,0)</f>
        <v>0</v>
      </c>
      <c r="BF142" s="128">
        <f>IF(N142="snížená",J142,0)</f>
        <v>0</v>
      </c>
      <c r="BG142" s="128">
        <f>IF(N142="zákl. přenesená",J142,0)</f>
        <v>0</v>
      </c>
      <c r="BH142" s="128">
        <f>IF(N142="sníž. přenesená",J142,0)</f>
        <v>0</v>
      </c>
      <c r="BI142" s="128">
        <f>IF(N142="nulová",J142,0)</f>
        <v>0</v>
      </c>
      <c r="BJ142" s="83" t="s">
        <v>68</v>
      </c>
      <c r="BK142" s="128">
        <f>ROUND(I142*H142,2)</f>
        <v>0</v>
      </c>
      <c r="BL142" s="83" t="s">
        <v>154</v>
      </c>
      <c r="BM142" s="127" t="s">
        <v>456</v>
      </c>
      <c r="BN142" s="26"/>
    </row>
    <row r="143" spans="1:66" ht="25.95" customHeight="1">
      <c r="A143" s="27"/>
      <c r="B143" s="21"/>
      <c r="C143" s="97"/>
      <c r="D143" s="147" t="s">
        <v>140</v>
      </c>
      <c r="E143" s="97"/>
      <c r="F143" s="148" t="s">
        <v>1692</v>
      </c>
      <c r="G143" s="97"/>
      <c r="H143" s="97"/>
      <c r="I143" s="97"/>
      <c r="J143" s="97"/>
      <c r="K143" s="149"/>
      <c r="L143" s="56"/>
      <c r="M143" s="57"/>
      <c r="N143" s="25"/>
      <c r="O143" s="25"/>
      <c r="P143" s="25"/>
      <c r="Q143" s="25"/>
      <c r="R143" s="25"/>
      <c r="S143" s="25"/>
      <c r="T143" s="58"/>
      <c r="U143" s="5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25"/>
      <c r="AS143" s="25"/>
      <c r="AT143" s="83" t="s">
        <v>140</v>
      </c>
      <c r="AU143" s="83" t="s">
        <v>68</v>
      </c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6"/>
    </row>
    <row r="144" spans="1:66" ht="25.95" customHeight="1">
      <c r="A144" s="27"/>
      <c r="B144" s="56"/>
      <c r="C144" s="136" t="s">
        <v>288</v>
      </c>
      <c r="D144" s="136" t="s">
        <v>178</v>
      </c>
      <c r="E144" s="137" t="s">
        <v>1693</v>
      </c>
      <c r="F144" s="137" t="s">
        <v>1558</v>
      </c>
      <c r="G144" s="138" t="s">
        <v>234</v>
      </c>
      <c r="H144" s="139">
        <v>1</v>
      </c>
      <c r="I144" s="140"/>
      <c r="J144" s="141">
        <f>ROUND(I144*H144,2)</f>
        <v>0</v>
      </c>
      <c r="K144" s="146"/>
      <c r="L144" s="143"/>
      <c r="M144" s="144"/>
      <c r="N144" s="145" t="s">
        <v>44</v>
      </c>
      <c r="O144" s="25"/>
      <c r="P144" s="125">
        <f>O144*H144</f>
        <v>0</v>
      </c>
      <c r="Q144" s="125">
        <v>0</v>
      </c>
      <c r="R144" s="125">
        <f>Q144*H144</f>
        <v>0</v>
      </c>
      <c r="S144" s="125">
        <v>0</v>
      </c>
      <c r="T144" s="126">
        <f>S144*H144</f>
        <v>0</v>
      </c>
      <c r="U144" s="5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27" t="s">
        <v>131</v>
      </c>
      <c r="AS144" s="25"/>
      <c r="AT144" s="127" t="s">
        <v>178</v>
      </c>
      <c r="AU144" s="127" t="s">
        <v>68</v>
      </c>
      <c r="AV144" s="25"/>
      <c r="AW144" s="25"/>
      <c r="AX144" s="25"/>
      <c r="AY144" s="83" t="s">
        <v>130</v>
      </c>
      <c r="AZ144" s="25"/>
      <c r="BA144" s="25"/>
      <c r="BB144" s="25"/>
      <c r="BC144" s="25"/>
      <c r="BD144" s="25"/>
      <c r="BE144" s="128">
        <f>IF(N144="základní",J144,0)</f>
        <v>0</v>
      </c>
      <c r="BF144" s="128">
        <f>IF(N144="snížená",J144,0)</f>
        <v>0</v>
      </c>
      <c r="BG144" s="128">
        <f>IF(N144="zákl. přenesená",J144,0)</f>
        <v>0</v>
      </c>
      <c r="BH144" s="128">
        <f>IF(N144="sníž. přenesená",J144,0)</f>
        <v>0</v>
      </c>
      <c r="BI144" s="128">
        <f>IF(N144="nulová",J144,0)</f>
        <v>0</v>
      </c>
      <c r="BJ144" s="83" t="s">
        <v>68</v>
      </c>
      <c r="BK144" s="128">
        <f>ROUND(I144*H144,2)</f>
        <v>0</v>
      </c>
      <c r="BL144" s="83" t="s">
        <v>154</v>
      </c>
      <c r="BM144" s="127" t="s">
        <v>694</v>
      </c>
      <c r="BN144" s="26"/>
    </row>
    <row r="145" spans="1:66" ht="25.95" customHeight="1">
      <c r="A145" s="27"/>
      <c r="B145" s="56"/>
      <c r="C145" s="116" t="s">
        <v>292</v>
      </c>
      <c r="D145" s="116" t="s">
        <v>133</v>
      </c>
      <c r="E145" s="117" t="s">
        <v>1694</v>
      </c>
      <c r="F145" s="117" t="s">
        <v>1613</v>
      </c>
      <c r="G145" s="118" t="s">
        <v>359</v>
      </c>
      <c r="H145" s="119">
        <v>40</v>
      </c>
      <c r="I145" s="120"/>
      <c r="J145" s="121">
        <f>ROUND(I145*H145,2)</f>
        <v>0</v>
      </c>
      <c r="K145" s="135"/>
      <c r="L145" s="56"/>
      <c r="M145" s="123"/>
      <c r="N145" s="124" t="s">
        <v>44</v>
      </c>
      <c r="O145" s="25"/>
      <c r="P145" s="125">
        <f>O145*H145</f>
        <v>0</v>
      </c>
      <c r="Q145" s="125">
        <v>0</v>
      </c>
      <c r="R145" s="125">
        <f>Q145*H145</f>
        <v>0</v>
      </c>
      <c r="S145" s="125">
        <v>0</v>
      </c>
      <c r="T145" s="126">
        <f>S145*H145</f>
        <v>0</v>
      </c>
      <c r="U145" s="5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27" t="s">
        <v>154</v>
      </c>
      <c r="AS145" s="25"/>
      <c r="AT145" s="127" t="s">
        <v>133</v>
      </c>
      <c r="AU145" s="127" t="s">
        <v>68</v>
      </c>
      <c r="AV145" s="25"/>
      <c r="AW145" s="25"/>
      <c r="AX145" s="25"/>
      <c r="AY145" s="83" t="s">
        <v>130</v>
      </c>
      <c r="AZ145" s="25"/>
      <c r="BA145" s="25"/>
      <c r="BB145" s="25"/>
      <c r="BC145" s="25"/>
      <c r="BD145" s="25"/>
      <c r="BE145" s="128">
        <f>IF(N145="základní",J145,0)</f>
        <v>0</v>
      </c>
      <c r="BF145" s="128">
        <f>IF(N145="snížená",J145,0)</f>
        <v>0</v>
      </c>
      <c r="BG145" s="128">
        <f>IF(N145="zákl. přenesená",J145,0)</f>
        <v>0</v>
      </c>
      <c r="BH145" s="128">
        <f>IF(N145="sníž. přenesená",J145,0)</f>
        <v>0</v>
      </c>
      <c r="BI145" s="128">
        <f>IF(N145="nulová",J145,0)</f>
        <v>0</v>
      </c>
      <c r="BJ145" s="83" t="s">
        <v>68</v>
      </c>
      <c r="BK145" s="128">
        <f>ROUND(I145*H145,2)</f>
        <v>0</v>
      </c>
      <c r="BL145" s="83" t="s">
        <v>154</v>
      </c>
      <c r="BM145" s="127" t="s">
        <v>702</v>
      </c>
      <c r="BN145" s="26"/>
    </row>
    <row r="146" spans="1:66" ht="25.95" customHeight="1">
      <c r="A146" s="27"/>
      <c r="B146" s="56"/>
      <c r="C146" s="116" t="s">
        <v>296</v>
      </c>
      <c r="D146" s="116" t="s">
        <v>133</v>
      </c>
      <c r="E146" s="117" t="s">
        <v>1695</v>
      </c>
      <c r="F146" s="117" t="s">
        <v>1562</v>
      </c>
      <c r="G146" s="118" t="s">
        <v>234</v>
      </c>
      <c r="H146" s="119">
        <v>1</v>
      </c>
      <c r="I146" s="120"/>
      <c r="J146" s="121">
        <f>ROUND(I146*H146,2)</f>
        <v>0</v>
      </c>
      <c r="K146" s="135"/>
      <c r="L146" s="56"/>
      <c r="M146" s="123"/>
      <c r="N146" s="124" t="s">
        <v>44</v>
      </c>
      <c r="O146" s="25"/>
      <c r="P146" s="125">
        <f>O146*H146</f>
        <v>0</v>
      </c>
      <c r="Q146" s="125">
        <v>0</v>
      </c>
      <c r="R146" s="125">
        <f>Q146*H146</f>
        <v>0</v>
      </c>
      <c r="S146" s="125">
        <v>0</v>
      </c>
      <c r="T146" s="126">
        <f>S146*H146</f>
        <v>0</v>
      </c>
      <c r="U146" s="5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27" t="s">
        <v>154</v>
      </c>
      <c r="AS146" s="25"/>
      <c r="AT146" s="127" t="s">
        <v>133</v>
      </c>
      <c r="AU146" s="127" t="s">
        <v>68</v>
      </c>
      <c r="AV146" s="25"/>
      <c r="AW146" s="25"/>
      <c r="AX146" s="25"/>
      <c r="AY146" s="83" t="s">
        <v>130</v>
      </c>
      <c r="AZ146" s="25"/>
      <c r="BA146" s="25"/>
      <c r="BB146" s="25"/>
      <c r="BC146" s="25"/>
      <c r="BD146" s="25"/>
      <c r="BE146" s="128">
        <f>IF(N146="základní",J146,0)</f>
        <v>0</v>
      </c>
      <c r="BF146" s="128">
        <f>IF(N146="snížená",J146,0)</f>
        <v>0</v>
      </c>
      <c r="BG146" s="128">
        <f>IF(N146="zákl. přenesená",J146,0)</f>
        <v>0</v>
      </c>
      <c r="BH146" s="128">
        <f>IF(N146="sníž. přenesená",J146,0)</f>
        <v>0</v>
      </c>
      <c r="BI146" s="128">
        <f>IF(N146="nulová",J146,0)</f>
        <v>0</v>
      </c>
      <c r="BJ146" s="83" t="s">
        <v>68</v>
      </c>
      <c r="BK146" s="128">
        <f>ROUND(I146*H146,2)</f>
        <v>0</v>
      </c>
      <c r="BL146" s="83" t="s">
        <v>154</v>
      </c>
      <c r="BM146" s="127" t="s">
        <v>710</v>
      </c>
      <c r="BN146" s="26"/>
    </row>
    <row r="147" spans="1:66" ht="25.95" customHeight="1">
      <c r="A147" s="27"/>
      <c r="B147" s="56"/>
      <c r="C147" s="116" t="s">
        <v>300</v>
      </c>
      <c r="D147" s="116" t="s">
        <v>133</v>
      </c>
      <c r="E147" s="117" t="s">
        <v>1563</v>
      </c>
      <c r="F147" s="117" t="s">
        <v>1564</v>
      </c>
      <c r="G147" s="118" t="s">
        <v>234</v>
      </c>
      <c r="H147" s="119">
        <v>1</v>
      </c>
      <c r="I147" s="120"/>
      <c r="J147" s="121">
        <f>ROUND(I147*H147,2)</f>
        <v>0</v>
      </c>
      <c r="K147" s="135"/>
      <c r="L147" s="56"/>
      <c r="M147" s="163"/>
      <c r="N147" s="164" t="s">
        <v>44</v>
      </c>
      <c r="O147" s="38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5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27" t="s">
        <v>154</v>
      </c>
      <c r="AS147" s="25"/>
      <c r="AT147" s="127" t="s">
        <v>133</v>
      </c>
      <c r="AU147" s="127" t="s">
        <v>68</v>
      </c>
      <c r="AV147" s="25"/>
      <c r="AW147" s="25"/>
      <c r="AX147" s="25"/>
      <c r="AY147" s="83" t="s">
        <v>130</v>
      </c>
      <c r="AZ147" s="25"/>
      <c r="BA147" s="25"/>
      <c r="BB147" s="25"/>
      <c r="BC147" s="25"/>
      <c r="BD147" s="25"/>
      <c r="BE147" s="128">
        <f>IF(N147="základní",J147,0)</f>
        <v>0</v>
      </c>
      <c r="BF147" s="128">
        <f>IF(N147="snížená",J147,0)</f>
        <v>0</v>
      </c>
      <c r="BG147" s="128">
        <f>IF(N147="zákl. přenesená",J147,0)</f>
        <v>0</v>
      </c>
      <c r="BH147" s="128">
        <f>IF(N147="sníž. přenesená",J147,0)</f>
        <v>0</v>
      </c>
      <c r="BI147" s="128">
        <f>IF(N147="nulová",J147,0)</f>
        <v>0</v>
      </c>
      <c r="BJ147" s="83" t="s">
        <v>68</v>
      </c>
      <c r="BK147" s="128">
        <f>ROUND(I147*H147,2)</f>
        <v>0</v>
      </c>
      <c r="BL147" s="83" t="s">
        <v>154</v>
      </c>
      <c r="BM147" s="127" t="s">
        <v>1696</v>
      </c>
      <c r="BN147" s="26"/>
    </row>
    <row r="148" spans="1:66" ht="25.95" customHeight="1">
      <c r="A148" s="78"/>
      <c r="B148" s="49"/>
      <c r="C148" s="89"/>
      <c r="D148" s="89"/>
      <c r="E148" s="89"/>
      <c r="F148" s="89"/>
      <c r="G148" s="89"/>
      <c r="H148" s="89"/>
      <c r="I148" s="89"/>
      <c r="J148" s="89"/>
      <c r="K148" s="90"/>
      <c r="L148" s="49"/>
      <c r="M148" s="89"/>
      <c r="N148" s="89"/>
      <c r="O148" s="89"/>
      <c r="P148" s="89"/>
      <c r="Q148" s="89"/>
      <c r="R148" s="89"/>
      <c r="S148" s="89"/>
      <c r="T148" s="89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80"/>
    </row>
  </sheetData>
  <mergeCells count="9">
    <mergeCell ref="E48:H48"/>
    <mergeCell ref="E50:H50"/>
    <mergeCell ref="E71:H71"/>
    <mergeCell ref="E73:H73"/>
    <mergeCell ref="L2:V2"/>
    <mergeCell ref="E7:H7"/>
    <mergeCell ref="E9:H9"/>
    <mergeCell ref="E18:H18"/>
    <mergeCell ref="E27:H27"/>
  </mergeCells>
  <printOptions/>
  <pageMargins left="0.39375" right="0.39375" top="0.39375" bottom="0.39375" header="0.511811023622047" footer="0"/>
  <pageSetup fitToHeight="1" fitToWidth="1" horizontalDpi="300" verticalDpi="300" orientation="landscape"/>
  <headerFooter>
    <oddFooter>&amp;C&amp;K000000Strana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Netik III</dc:creator>
  <cp:keywords/>
  <dc:description/>
  <cp:lastModifiedBy>Rudolf Netík III</cp:lastModifiedBy>
  <dcterms:created xsi:type="dcterms:W3CDTF">2023-02-26T06:31:03Z</dcterms:created>
  <dcterms:modified xsi:type="dcterms:W3CDTF">2023-02-26T06:34:10Z</dcterms:modified>
  <cp:category/>
  <cp:version/>
  <cp:contentType/>
  <cp:contentStatus/>
  <cp:revision>1</cp:revision>
</cp:coreProperties>
</file>