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Herní plocha" sheetId="2" r:id="rId2"/>
    <sheet name="02 - Chodníky" sheetId="3" r:id="rId3"/>
    <sheet name="Pokyny pro vyplnění" sheetId="4" r:id="rId4"/>
  </sheets>
  <definedNames>
    <definedName name="_xlnm.Print_Area" localSheetId="0">'Rekapitulace stavby'!$D$4:$AO$36,'Rekapitulace stavby'!$C$42:$AQ$57</definedName>
    <definedName name="_xlnm._FilterDatabase" localSheetId="1" hidden="1">'01 - Herní plocha'!$C$84:$K$118</definedName>
    <definedName name="_xlnm.Print_Area" localSheetId="1">'01 - Herní plocha'!$C$4:$J$39,'01 - Herní plocha'!$C$45:$J$66,'01 - Herní plocha'!$C$72:$K$118</definedName>
    <definedName name="_xlnm._FilterDatabase" localSheetId="2" hidden="1">'02 - Chodníky'!$C$88:$K$136</definedName>
    <definedName name="_xlnm.Print_Area" localSheetId="2">'02 - Chodníky'!$C$4:$J$39,'02 - Chodníky'!$C$45:$J$70,'02 - Chodníky'!$C$76:$K$136</definedName>
    <definedName name="_xlnm.Print_Area" localSheetId="3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'01 - Herní plocha'!$84:$84</definedName>
    <definedName name="_xlnm.Print_Titles" localSheetId="2">'02 - Chodníky'!$88:$88</definedName>
  </definedNames>
  <calcPr fullCalcOnLoad="1"/>
</workbook>
</file>

<file path=xl/sharedStrings.xml><?xml version="1.0" encoding="utf-8"?>
<sst xmlns="http://schemas.openxmlformats.org/spreadsheetml/2006/main" count="1562" uniqueCount="451">
  <si>
    <t>Export Komplet</t>
  </si>
  <si>
    <t>VZ</t>
  </si>
  <si>
    <t>2.0</t>
  </si>
  <si>
    <t>ZAMOK</t>
  </si>
  <si>
    <t>False</t>
  </si>
  <si>
    <t>{ef5b0962-7e9b-4cdc-907b-64370cd4d1b7}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</si>
  <si>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</si>
  <si>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</si>
  <si>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</si>
  <si>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</si>
  <si>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</si>
  <si>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</si>
  <si>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</si>
  <si>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</si>
  <si>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</si>
  <si>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</si>
  <si>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</si>
  <si>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MŠ Vrchlického - nová herní plocha a úprava chodníků</t>
  </si>
  <si>
    <t>KSO:</t>
  </si>
  <si>
    <t/>
  </si>
  <si>
    <t>CC-CZ:</t>
  </si>
  <si>
    <t>Místo:</t>
  </si>
  <si>
    <t>Sokolov, Vrchlického 80</t>
  </si>
  <si>
    <t>Datum:</t>
  </si>
  <si>
    <t>8. 2. 2023</t>
  </si>
  <si>
    <t>Zadavatel:</t>
  </si>
  <si>
    <t>IČ:</t>
  </si>
  <si>
    <t>Město Sokolov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</si>
  <si>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</si>
  <si>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</si>
  <si>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</si>
  <si>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</si>
  <si>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</si>
  <si>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</si>
  <si>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</si>
  <si>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Michal Kubelka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</si>
  <si>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</si>
  <si>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</si>
  <si>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</si>
  <si>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</si>
  <si>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</si>
  <si>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</si>
  <si>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</si>
  <si>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</si>
  <si>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</si>
  <si>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</si>
  <si>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</si>
  <si>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</si>
  <si>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</si>
  <si>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</si>
  <si>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</si>
  <si>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</si>
  <si>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</si>
  <si>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</si>
  <si>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</si>
  <si>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</si>
  <si>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</si>
  <si>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</si>
  <si>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</si>
  <si>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</si>
  <si>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</si>
  <si>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</si>
  <si>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</si>
  <si>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</si>
  <si>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</si>
  <si>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</si>
  <si>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</si>
  <si>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</si>
  <si>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</si>
  <si>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</si>
  <si>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</si>
  <si>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</si>
  <si>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</si>
  <si>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</si>
  <si>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</si>
  <si>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</si>
  <si>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</si>
  <si>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</si>
  <si>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Herní plocha</t>
  </si>
  <si>
    <t>STA</t>
  </si>
  <si>
    <t>1</t>
  </si>
  <si>
    <t>{51276094-d676-4985-bc09-08bd5ef04c4b}</t>
  </si>
  <si>
    <t>2</t>
  </si>
  <si>
    <t>02</t>
  </si>
  <si>
    <t>Chodníky</t>
  </si>
  <si>
    <t>{f008e691-11a3-4a4f-ba89-0470980585e8}</t>
  </si>
  <si>
    <t>KRYCÍ LIST SOUPISU PRACÍ</t>
  </si>
  <si>
    <t>Objekt:</t>
  </si>
  <si>
    <t>01 - Herní plocha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</si>
  <si>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</si>
  <si>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</si>
  <si>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</si>
  <si>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</si>
  <si>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</si>
  <si>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</si>
  <si>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5 - Komunikace pozemní</t>
  </si>
  <si>
    <t>VRN - Vedlejší rozpočtové náklady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</si>
  <si>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</si>
  <si>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</si>
  <si>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</si>
  <si>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</si>
  <si>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</si>
  <si>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</si>
  <si>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</si>
  <si>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</si>
  <si>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</si>
  <si>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</si>
  <si>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</si>
  <si>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</si>
  <si>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</si>
  <si>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</si>
  <si>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</si>
  <si>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</si>
  <si>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</si>
  <si>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</si>
  <si>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</si>
  <si>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</si>
  <si>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001-x1</t>
  </si>
  <si>
    <t>Odstranění vrbového herního prvku vč. likvidace</t>
  </si>
  <si>
    <t>soubor</t>
  </si>
  <si>
    <t>4</t>
  </si>
  <si>
    <t>-549171323</t>
  </si>
  <si>
    <t>122151101</t>
  </si>
  <si>
    <t>Odkopávky a prokopávky nezapažené strojně v hornině třídy těžitelnosti I skupiny 1 a 2 do 20 m3</t>
  </si>
  <si>
    <t>m3</t>
  </si>
  <si>
    <t>CS ÚRS 2023 01</t>
  </si>
  <si>
    <t>322244655</t>
  </si>
  <si>
    <t>Online PSC</t>
  </si>
  <si>
    <t>https://podminky.urs.cz/item/CS_URS_2023_01/122151101</t>
  </si>
  <si>
    <t>VV</t>
  </si>
  <si>
    <t>(9*5,4)*0,1</t>
  </si>
  <si>
    <t>3</t>
  </si>
  <si>
    <t>162751114</t>
  </si>
  <si>
    <t>Vodorovné přemístění výkopku nebo sypaniny po suchu na obvyklém dopravním prostředku, bez naložení výkopku, avšak se složením bez rozhrnutí z horniny třídy těžitelnosti I skupiny 1 až 3 na vzdálenost přes 6 000 do 7 000 m</t>
  </si>
  <si>
    <t>1521259428</t>
  </si>
  <si>
    <t>https://podminky.urs.cz/item/CS_URS_2023_01/162751114</t>
  </si>
  <si>
    <t>171251201</t>
  </si>
  <si>
    <t>Uložení sypaniny na skládky nebo meziskládky bez hutnění s upravením uložené sypaniny do předepsaného tvaru</t>
  </si>
  <si>
    <t>-1346019597</t>
  </si>
  <si>
    <t>https://podminky.urs.cz/item/CS_URS_2023_01/171251201</t>
  </si>
  <si>
    <t>5</t>
  </si>
  <si>
    <t>171201221</t>
  </si>
  <si>
    <t>Poplatek za uložení stavebního odpadu na skládce (skládkovné) zeminy a kamení zatříděného do Katalogu odpadů pod kódem 17 05 04</t>
  </si>
  <si>
    <t>t</t>
  </si>
  <si>
    <t>628058060</t>
  </si>
  <si>
    <t>https://podminky.urs.cz/item/CS_URS_2023_01/171201221</t>
  </si>
  <si>
    <t>4,86*1,8</t>
  </si>
  <si>
    <t>Komunikace pozemní</t>
  </si>
  <si>
    <t>6</t>
  </si>
  <si>
    <t>564801011</t>
  </si>
  <si>
    <t>Podklad ze štěrkodrti ŠD s rozprostřením a zhutněním plochy jednotlivě do 100 m2, po zhutnění tl. 30 mm</t>
  </si>
  <si>
    <t>m2</t>
  </si>
  <si>
    <t>1010384486</t>
  </si>
  <si>
    <t>https://podminky.urs.cz/item/CS_URS_2023_01/564801011</t>
  </si>
  <si>
    <t>fr. 0/4mm</t>
  </si>
  <si>
    <t>9*5,4</t>
  </si>
  <si>
    <t>7</t>
  </si>
  <si>
    <t>564851014</t>
  </si>
  <si>
    <t>Podklad ze štěrkodrti ŠD s rozprostřením a zhutněním plochy jednotlivě do 100 m2, po zhutnění tl. 180 mm</t>
  </si>
  <si>
    <t>1124282929</t>
  </si>
  <si>
    <t>https://podminky.urs.cz/item/CS_URS_2023_01/564851014</t>
  </si>
  <si>
    <t>fr. 0/32mm</t>
  </si>
  <si>
    <t>8</t>
  </si>
  <si>
    <t>005-x1</t>
  </si>
  <si>
    <t>D+M+PH Polyuretanvý povrch SmartSoft EPDM 35mm - (25mm SBR + 10mm EPDM) HIC 1,6m - cihlově červená a světle modrá</t>
  </si>
  <si>
    <t>1532424546</t>
  </si>
  <si>
    <t>9</t>
  </si>
  <si>
    <t>005-x2</t>
  </si>
  <si>
    <t>D+M+PH Ochrana okapového chodníku mezi hřištěm a budovou z EPDM dlaždic tl. 50mm vč. vyrovnání - nutno zachovat odvětrání nopové folie</t>
  </si>
  <si>
    <t>-1128954273</t>
  </si>
  <si>
    <t>9*0,6</t>
  </si>
  <si>
    <t>10</t>
  </si>
  <si>
    <t>005-x3</t>
  </si>
  <si>
    <t>D+M+PH Zaoblený přechod z EPDM povrchu mezi vyvýšenou herní plochou a chodníkem v nižší úrovni</t>
  </si>
  <si>
    <t>m</t>
  </si>
  <si>
    <t>-588421802</t>
  </si>
  <si>
    <t>VRN</t>
  </si>
  <si>
    <t>Vedlejší rozpočtové náklady</t>
  </si>
  <si>
    <t>VRN3</t>
  </si>
  <si>
    <t>Zařízení staveniště</t>
  </si>
  <si>
    <t>11</t>
  </si>
  <si>
    <t>030001000</t>
  </si>
  <si>
    <t>…</t>
  </si>
  <si>
    <t>1024</t>
  </si>
  <si>
    <t>456145086</t>
  </si>
  <si>
    <t>https://podminky.urs.cz/item/CS_URS_2023_01/030001000</t>
  </si>
  <si>
    <t>VRN4</t>
  </si>
  <si>
    <t>Inženýrská činnost</t>
  </si>
  <si>
    <t>12</t>
  </si>
  <si>
    <t>045303000</t>
  </si>
  <si>
    <t>Koordinační činnost</t>
  </si>
  <si>
    <t>-724453811</t>
  </si>
  <si>
    <t>https://podminky.urs.cz/item/CS_URS_2023_01/045303000</t>
  </si>
  <si>
    <t>02 - Chodníky</t>
  </si>
  <si>
    <t xml:space="preserve">    9 - Ostatní konstrukce a práce, bourání</t>
  </si>
  <si>
    <t xml:space="preserve">    997 - Přesun sutě</t>
  </si>
  <si>
    <t xml:space="preserve">    998 - Přesun hmot</t>
  </si>
  <si>
    <t xml:space="preserve">    VRN6 - Územní vlivy</t>
  </si>
  <si>
    <t>113107242</t>
  </si>
  <si>
    <t>Odstranění podkladů nebo krytů strojně plochy jednotlivě přes 200 m2 s přemístěním hmot na skládku na vzdálenost do 20 m nebo s naložením na dopravní prostředek živičných, o tl. vrstvy přes 50 do 100 mm</t>
  </si>
  <si>
    <t>1626518092</t>
  </si>
  <si>
    <t>https://podminky.urs.cz/item/CS_URS_2023_01/113107242</t>
  </si>
  <si>
    <t>122151102</t>
  </si>
  <si>
    <t>Odkopávky a prokopávky nezapažené strojně v hornině třídy těžitelnosti I skupiny 1 a 2 přes 20 do 50 m3</t>
  </si>
  <si>
    <t>1897887882</t>
  </si>
  <si>
    <t>https://podminky.urs.cz/item/CS_URS_2023_01/122151102</t>
  </si>
  <si>
    <t>320*0,1</t>
  </si>
  <si>
    <t>-1764934376</t>
  </si>
  <si>
    <t>1154617002</t>
  </si>
  <si>
    <t>-1054671451</t>
  </si>
  <si>
    <t>32*1,8</t>
  </si>
  <si>
    <t>564831011</t>
  </si>
  <si>
    <t>Podklad ze štěrkodrti ŠD s rozprostřením a zhutněním plochy jednotlivě do 100 m2, po zhutnění tl. 100 mm</t>
  </si>
  <si>
    <t>1854386495</t>
  </si>
  <si>
    <t>https://podminky.urs.cz/item/CS_URS_2023_01/564831011</t>
  </si>
  <si>
    <t>573111115</t>
  </si>
  <si>
    <t>Postřik infiltrační PI z asfaltu silničního s posypem kamenivem, v množství 2,50 kg/m2</t>
  </si>
  <si>
    <t>-451921504</t>
  </si>
  <si>
    <t>https://podminky.urs.cz/item/CS_URS_2023_01/573111115</t>
  </si>
  <si>
    <t>577154111</t>
  </si>
  <si>
    <t>Asfaltový beton vrstva obrusná ACO 11 (ABS) s rozprostřením a se zhutněním z nemodifikovaného asfaltu v pruhu šířky do 3 m tř. I, po zhutnění tl. 60 mm</t>
  </si>
  <si>
    <t>763855790</t>
  </si>
  <si>
    <t>https://podminky.urs.cz/item/CS_URS_2023_01/577154111</t>
  </si>
  <si>
    <t>Ostatní konstrukce a práce, bourání</t>
  </si>
  <si>
    <t>919735112</t>
  </si>
  <si>
    <t>Řezání stávajícího živičného krytu nebo podkladu hloubky přes 50 do 100 mm</t>
  </si>
  <si>
    <t>-950703863</t>
  </si>
  <si>
    <t>https://podminky.urs.cz/item/CS_URS_2023_01/919735112</t>
  </si>
  <si>
    <t>919732211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</si>
  <si>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</si>
  <si>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-1033972136</t>
  </si>
  <si>
    <t>https://podminky.urs.cz/item/CS_URS_2023_01/919732211</t>
  </si>
  <si>
    <t>997</t>
  </si>
  <si>
    <t>Přesun sutě</t>
  </si>
  <si>
    <t>997221571</t>
  </si>
  <si>
    <t>Vodorovná doprava vybouraných hmot bez naložení, ale se složením a s hrubým urovnáním na vzdálenost do 1 km</t>
  </si>
  <si>
    <t>995743357</t>
  </si>
  <si>
    <t>https://podminky.urs.cz/item/CS_URS_2023_01/997221571</t>
  </si>
  <si>
    <t>997221579</t>
  </si>
  <si>
    <t>Vodorovná doprava vybouraných hmot bez naložení, ale se složením a s hrubým urovnáním na vzdálenost Příplatek k ceně za každý další i započatý 1 km přes 1 km</t>
  </si>
  <si>
    <t>-1224573310</t>
  </si>
  <si>
    <t>https://podminky.urs.cz/item/CS_URS_2023_01/997221579</t>
  </si>
  <si>
    <t>70,4*6</t>
  </si>
  <si>
    <t>13</t>
  </si>
  <si>
    <t>997221645</t>
  </si>
  <si>
    <t>Poplatek za uložení stavebního odpadu na skládce (skládkovné) asfaltového bez obsahu dehtu zatříděného do Katalogu odpadů pod kódem 17 03 02</t>
  </si>
  <si>
    <t>1410025230</t>
  </si>
  <si>
    <t>https://podminky.urs.cz/item/CS_URS_2023_01/997221645</t>
  </si>
  <si>
    <t>998</t>
  </si>
  <si>
    <t>Přesun hmot</t>
  </si>
  <si>
    <t>14</t>
  </si>
  <si>
    <t>998225111</t>
  </si>
  <si>
    <t>Přesun hmot pro komunikace s krytem z kameniva, monolitickým betonovým nebo živičným dopravní vzdálenost do 200 m jakékoliv délky objektu</t>
  </si>
  <si>
    <t>1277733365</t>
  </si>
  <si>
    <t>https://podminky.urs.cz/item/CS_URS_2023_01/998225111</t>
  </si>
  <si>
    <t>1521234221</t>
  </si>
  <si>
    <t>16</t>
  </si>
  <si>
    <t>655088267</t>
  </si>
  <si>
    <t>VRN6</t>
  </si>
  <si>
    <t>Územní vlivy</t>
  </si>
  <si>
    <t>17</t>
  </si>
  <si>
    <t>062002000</t>
  </si>
  <si>
    <t>Ztížené dopravní podmínky</t>
  </si>
  <si>
    <t>2002641941</t>
  </si>
  <si>
    <t>https://podminky.urs.cz/item/CS_URS_2023_01/062002000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</si>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</sst>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3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38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9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38" fillId="0" borderId="28" xfId="0" applyFont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39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9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8" fillId="0" borderId="28" xfId="0" applyFont="1" applyBorder="1" applyAlignment="1">
      <alignment horizontal="left"/>
    </xf>
    <xf numFmtId="0" fontId="41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22151101" TargetMode="External" /><Relationship Id="rId2" Type="http://schemas.openxmlformats.org/officeDocument/2006/relationships/hyperlink" Target="https://podminky.urs.cz/item/CS_URS_2023_01/162751114" TargetMode="External" /><Relationship Id="rId3" Type="http://schemas.openxmlformats.org/officeDocument/2006/relationships/hyperlink" Target="https://podminky.urs.cz/item/CS_URS_2023_01/171251201" TargetMode="External" /><Relationship Id="rId4" Type="http://schemas.openxmlformats.org/officeDocument/2006/relationships/hyperlink" Target="https://podminky.urs.cz/item/CS_URS_2023_01/171201221" TargetMode="External" /><Relationship Id="rId5" Type="http://schemas.openxmlformats.org/officeDocument/2006/relationships/hyperlink" Target="https://podminky.urs.cz/item/CS_URS_2023_01/564801011" TargetMode="External" /><Relationship Id="rId6" Type="http://schemas.openxmlformats.org/officeDocument/2006/relationships/hyperlink" Target="https://podminky.urs.cz/item/CS_URS_2023_01/564851014" TargetMode="External" /><Relationship Id="rId7" Type="http://schemas.openxmlformats.org/officeDocument/2006/relationships/hyperlink" Target="https://podminky.urs.cz/item/CS_URS_2023_01/030001000" TargetMode="External" /><Relationship Id="rId8" Type="http://schemas.openxmlformats.org/officeDocument/2006/relationships/hyperlink" Target="https://podminky.urs.cz/item/CS_URS_2023_01/045303000" TargetMode="External" /><Relationship Id="rId9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07242" TargetMode="External" /><Relationship Id="rId2" Type="http://schemas.openxmlformats.org/officeDocument/2006/relationships/hyperlink" Target="https://podminky.urs.cz/item/CS_URS_2023_01/122151102" TargetMode="External" /><Relationship Id="rId3" Type="http://schemas.openxmlformats.org/officeDocument/2006/relationships/hyperlink" Target="https://podminky.urs.cz/item/CS_URS_2023_01/162751114" TargetMode="External" /><Relationship Id="rId4" Type="http://schemas.openxmlformats.org/officeDocument/2006/relationships/hyperlink" Target="https://podminky.urs.cz/item/CS_URS_2023_01/171251201" TargetMode="External" /><Relationship Id="rId5" Type="http://schemas.openxmlformats.org/officeDocument/2006/relationships/hyperlink" Target="https://podminky.urs.cz/item/CS_URS_2023_01/171201221" TargetMode="External" /><Relationship Id="rId6" Type="http://schemas.openxmlformats.org/officeDocument/2006/relationships/hyperlink" Target="https://podminky.urs.cz/item/CS_URS_2023_01/564831011" TargetMode="External" /><Relationship Id="rId7" Type="http://schemas.openxmlformats.org/officeDocument/2006/relationships/hyperlink" Target="https://podminky.urs.cz/item/CS_URS_2023_01/573111115" TargetMode="External" /><Relationship Id="rId8" Type="http://schemas.openxmlformats.org/officeDocument/2006/relationships/hyperlink" Target="https://podminky.urs.cz/item/CS_URS_2023_01/577154111" TargetMode="External" /><Relationship Id="rId9" Type="http://schemas.openxmlformats.org/officeDocument/2006/relationships/hyperlink" Target="https://podminky.urs.cz/item/CS_URS_2023_01/919735112" TargetMode="External" /><Relationship Id="rId10" Type="http://schemas.openxmlformats.org/officeDocument/2006/relationships/hyperlink" Target="https://podminky.urs.cz/item/CS_URS_2023_01/919732211" TargetMode="External" /><Relationship Id="rId11" Type="http://schemas.openxmlformats.org/officeDocument/2006/relationships/hyperlink" Target="https://podminky.urs.cz/item/CS_URS_2023_01/997221571" TargetMode="External" /><Relationship Id="rId12" Type="http://schemas.openxmlformats.org/officeDocument/2006/relationships/hyperlink" Target="https://podminky.urs.cz/item/CS_URS_2023_01/997221579" TargetMode="External" /><Relationship Id="rId13" Type="http://schemas.openxmlformats.org/officeDocument/2006/relationships/hyperlink" Target="https://podminky.urs.cz/item/CS_URS_2023_01/997221645" TargetMode="External" /><Relationship Id="rId14" Type="http://schemas.openxmlformats.org/officeDocument/2006/relationships/hyperlink" Target="https://podminky.urs.cz/item/CS_URS_2023_01/998225111" TargetMode="External" /><Relationship Id="rId15" Type="http://schemas.openxmlformats.org/officeDocument/2006/relationships/hyperlink" Target="https://podminky.urs.cz/item/CS_URS_2023_01/030001000" TargetMode="External" /><Relationship Id="rId16" Type="http://schemas.openxmlformats.org/officeDocument/2006/relationships/hyperlink" Target="https://podminky.urs.cz/item/CS_URS_2023_01/045303000" TargetMode="External" /><Relationship Id="rId17" Type="http://schemas.openxmlformats.org/officeDocument/2006/relationships/hyperlink" Target="https://podminky.urs.cz/item/CS_URS_2023_01/062002000" TargetMode="External" /><Relationship Id="rId18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19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30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30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33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35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36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7.25" customHeight="1">
      <c r="B23" s="21"/>
      <c r="C23" s="22"/>
      <c r="D23" s="22"/>
      <c r="E23" s="36" t="s">
        <v>37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38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39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40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41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42</v>
      </c>
      <c r="E29" s="47"/>
      <c r="F29" s="32" t="s">
        <v>43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44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45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46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47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48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49</v>
      </c>
      <c r="U35" s="54"/>
      <c r="V35" s="54"/>
      <c r="W35" s="54"/>
      <c r="X35" s="56" t="s">
        <v>50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51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00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MŠ Vrchlického - nová herní plocha a úprava chodníků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>Sokolov, Vrchlického 80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IF(AN8="","",AN8)</f>
        <v>8. 2. 2023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15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>Město Sokolov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31</v>
      </c>
      <c r="AJ49" s="40"/>
      <c r="AK49" s="40"/>
      <c r="AL49" s="40"/>
      <c r="AM49" s="73" t="str">
        <f>IF(E17="","",E17)</f>
        <v xml:space="preserve"> </v>
      </c>
      <c r="AN49" s="64"/>
      <c r="AO49" s="64"/>
      <c r="AP49" s="64"/>
      <c r="AQ49" s="40"/>
      <c r="AR49" s="44"/>
      <c r="AS49" s="74" t="s">
        <v>52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15" customHeight="1">
      <c r="A50" s="38"/>
      <c r="B50" s="39"/>
      <c r="C50" s="32" t="s">
        <v>29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34</v>
      </c>
      <c r="AJ50" s="40"/>
      <c r="AK50" s="40"/>
      <c r="AL50" s="40"/>
      <c r="AM50" s="73" t="str">
        <f>IF(E20="","",E20)</f>
        <v>Michal Kubelka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53</v>
      </c>
      <c r="D52" s="87"/>
      <c r="E52" s="87"/>
      <c r="F52" s="87"/>
      <c r="G52" s="87"/>
      <c r="H52" s="88"/>
      <c r="I52" s="89" t="s">
        <v>54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55</v>
      </c>
      <c r="AH52" s="87"/>
      <c r="AI52" s="87"/>
      <c r="AJ52" s="87"/>
      <c r="AK52" s="87"/>
      <c r="AL52" s="87"/>
      <c r="AM52" s="87"/>
      <c r="AN52" s="89" t="s">
        <v>56</v>
      </c>
      <c r="AO52" s="87"/>
      <c r="AP52" s="87"/>
      <c r="AQ52" s="91" t="s">
        <v>57</v>
      </c>
      <c r="AR52" s="44"/>
      <c r="AS52" s="92" t="s">
        <v>58</v>
      </c>
      <c r="AT52" s="93" t="s">
        <v>59</v>
      </c>
      <c r="AU52" s="93" t="s">
        <v>60</v>
      </c>
      <c r="AV52" s="93" t="s">
        <v>61</v>
      </c>
      <c r="AW52" s="93" t="s">
        <v>62</v>
      </c>
      <c r="AX52" s="93" t="s">
        <v>63</v>
      </c>
      <c r="AY52" s="93" t="s">
        <v>64</v>
      </c>
      <c r="AZ52" s="93" t="s">
        <v>65</v>
      </c>
      <c r="BA52" s="93" t="s">
        <v>66</v>
      </c>
      <c r="BB52" s="93" t="s">
        <v>67</v>
      </c>
      <c r="BC52" s="93" t="s">
        <v>68</v>
      </c>
      <c r="BD52" s="94" t="s">
        <v>69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70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ROUND(SUM(AG55:AG56),2)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ROUND(SUM(AS55:AS56),2)</f>
        <v>0</v>
      </c>
      <c r="AT54" s="106">
        <f>ROUND(SUM(AV54:AW54),2)</f>
        <v>0</v>
      </c>
      <c r="AU54" s="107">
        <f>ROUND(SUM(AU55:AU56),5)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ROUND(SUM(AZ55:AZ56),2)</f>
        <v>0</v>
      </c>
      <c r="BA54" s="106">
        <f>ROUND(SUM(BA55:BA56),2)</f>
        <v>0</v>
      </c>
      <c r="BB54" s="106">
        <f>ROUND(SUM(BB55:BB56),2)</f>
        <v>0</v>
      </c>
      <c r="BC54" s="106">
        <f>ROUND(SUM(BC55:BC56),2)</f>
        <v>0</v>
      </c>
      <c r="BD54" s="108">
        <f>ROUND(SUM(BD55:BD56),2)</f>
        <v>0</v>
      </c>
      <c r="BE54" s="6"/>
      <c r="BS54" s="109" t="s">
        <v>71</v>
      </c>
      <c r="BT54" s="109" t="s">
        <v>72</v>
      </c>
      <c r="BU54" s="110" t="s">
        <v>73</v>
      </c>
      <c r="BV54" s="109" t="s">
        <v>74</v>
      </c>
      <c r="BW54" s="109" t="s">
        <v>5</v>
      </c>
      <c r="BX54" s="109" t="s">
        <v>75</v>
      </c>
      <c r="CL54" s="109" t="s">
        <v>19</v>
      </c>
    </row>
    <row r="55" spans="1:91" s="7" customFormat="1" ht="16.5" customHeight="1">
      <c r="A55" s="111" t="s">
        <v>76</v>
      </c>
      <c r="B55" s="112"/>
      <c r="C55" s="113"/>
      <c r="D55" s="114" t="s">
        <v>77</v>
      </c>
      <c r="E55" s="114"/>
      <c r="F55" s="114"/>
      <c r="G55" s="114"/>
      <c r="H55" s="114"/>
      <c r="I55" s="115"/>
      <c r="J55" s="114" t="s">
        <v>78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'01 - Herní plocha'!J30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79</v>
      </c>
      <c r="AR55" s="118"/>
      <c r="AS55" s="119">
        <v>0</v>
      </c>
      <c r="AT55" s="120">
        <f>ROUND(SUM(AV55:AW55),2)</f>
        <v>0</v>
      </c>
      <c r="AU55" s="121">
        <f>'01 - Herní plocha'!P85</f>
        <v>0</v>
      </c>
      <c r="AV55" s="120">
        <f>'01 - Herní plocha'!J33</f>
        <v>0</v>
      </c>
      <c r="AW55" s="120">
        <f>'01 - Herní plocha'!J34</f>
        <v>0</v>
      </c>
      <c r="AX55" s="120">
        <f>'01 - Herní plocha'!J35</f>
        <v>0</v>
      </c>
      <c r="AY55" s="120">
        <f>'01 - Herní plocha'!J36</f>
        <v>0</v>
      </c>
      <c r="AZ55" s="120">
        <f>'01 - Herní plocha'!F33</f>
        <v>0</v>
      </c>
      <c r="BA55" s="120">
        <f>'01 - Herní plocha'!F34</f>
        <v>0</v>
      </c>
      <c r="BB55" s="120">
        <f>'01 - Herní plocha'!F35</f>
        <v>0</v>
      </c>
      <c r="BC55" s="120">
        <f>'01 - Herní plocha'!F36</f>
        <v>0</v>
      </c>
      <c r="BD55" s="122">
        <f>'01 - Herní plocha'!F37</f>
        <v>0</v>
      </c>
      <c r="BE55" s="7"/>
      <c r="BT55" s="123" t="s">
        <v>80</v>
      </c>
      <c r="BV55" s="123" t="s">
        <v>74</v>
      </c>
      <c r="BW55" s="123" t="s">
        <v>81</v>
      </c>
      <c r="BX55" s="123" t="s">
        <v>5</v>
      </c>
      <c r="CL55" s="123" t="s">
        <v>19</v>
      </c>
      <c r="CM55" s="123" t="s">
        <v>82</v>
      </c>
    </row>
    <row r="56" spans="1:91" s="7" customFormat="1" ht="16.5" customHeight="1">
      <c r="A56" s="111" t="s">
        <v>76</v>
      </c>
      <c r="B56" s="112"/>
      <c r="C56" s="113"/>
      <c r="D56" s="114" t="s">
        <v>83</v>
      </c>
      <c r="E56" s="114"/>
      <c r="F56" s="114"/>
      <c r="G56" s="114"/>
      <c r="H56" s="114"/>
      <c r="I56" s="115"/>
      <c r="J56" s="114" t="s">
        <v>84</v>
      </c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6">
        <f>'02 - Chodníky'!J30</f>
        <v>0</v>
      </c>
      <c r="AH56" s="115"/>
      <c r="AI56" s="115"/>
      <c r="AJ56" s="115"/>
      <c r="AK56" s="115"/>
      <c r="AL56" s="115"/>
      <c r="AM56" s="115"/>
      <c r="AN56" s="116">
        <f>SUM(AG56,AT56)</f>
        <v>0</v>
      </c>
      <c r="AO56" s="115"/>
      <c r="AP56" s="115"/>
      <c r="AQ56" s="117" t="s">
        <v>79</v>
      </c>
      <c r="AR56" s="118"/>
      <c r="AS56" s="124">
        <v>0</v>
      </c>
      <c r="AT56" s="125">
        <f>ROUND(SUM(AV56:AW56),2)</f>
        <v>0</v>
      </c>
      <c r="AU56" s="126">
        <f>'02 - Chodníky'!P89</f>
        <v>0</v>
      </c>
      <c r="AV56" s="125">
        <f>'02 - Chodníky'!J33</f>
        <v>0</v>
      </c>
      <c r="AW56" s="125">
        <f>'02 - Chodníky'!J34</f>
        <v>0</v>
      </c>
      <c r="AX56" s="125">
        <f>'02 - Chodníky'!J35</f>
        <v>0</v>
      </c>
      <c r="AY56" s="125">
        <f>'02 - Chodníky'!J36</f>
        <v>0</v>
      </c>
      <c r="AZ56" s="125">
        <f>'02 - Chodníky'!F33</f>
        <v>0</v>
      </c>
      <c r="BA56" s="125">
        <f>'02 - Chodníky'!F34</f>
        <v>0</v>
      </c>
      <c r="BB56" s="125">
        <f>'02 - Chodníky'!F35</f>
        <v>0</v>
      </c>
      <c r="BC56" s="125">
        <f>'02 - Chodníky'!F36</f>
        <v>0</v>
      </c>
      <c r="BD56" s="127">
        <f>'02 - Chodníky'!F37</f>
        <v>0</v>
      </c>
      <c r="BE56" s="7"/>
      <c r="BT56" s="123" t="s">
        <v>80</v>
      </c>
      <c r="BV56" s="123" t="s">
        <v>74</v>
      </c>
      <c r="BW56" s="123" t="s">
        <v>85</v>
      </c>
      <c r="BX56" s="123" t="s">
        <v>5</v>
      </c>
      <c r="CL56" s="123" t="s">
        <v>19</v>
      </c>
      <c r="CM56" s="123" t="s">
        <v>82</v>
      </c>
    </row>
    <row r="57" spans="1:57" s="2" customFormat="1" ht="30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4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  <row r="58" spans="1:57" s="2" customFormat="1" ht="6.95" customHeight="1">
      <c r="A58" s="38"/>
      <c r="B58" s="59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44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</row>
  </sheetData>
  <sheetProtection password="80EB" sheet="1" objects="1" scenarios="1" formatColumns="0" formatRows="0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  <mergeCell ref="AR2:BE2"/>
  </mergeCells>
  <hyperlinks>
    <hyperlink ref="A55" location="'01 - Herní plocha'!C2" display="/"/>
    <hyperlink ref="A56" location="'02 - Chodníky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81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82</v>
      </c>
    </row>
    <row r="4" spans="2:46" s="1" customFormat="1" ht="24.95" customHeight="1">
      <c r="B4" s="20"/>
      <c r="D4" s="130" t="s">
        <v>86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6.5" customHeight="1">
      <c r="B7" s="20"/>
      <c r="E7" s="133" t="str">
        <f>'Rekapitulace stavby'!K6</f>
        <v>MŠ Vrchlického - nová herní plocha a úprava chodníků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87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88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8. 2. 2023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19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27</v>
      </c>
      <c r="F15" s="38"/>
      <c r="G15" s="38"/>
      <c r="H15" s="38"/>
      <c r="I15" s="132" t="s">
        <v>28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29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28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31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28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34</v>
      </c>
      <c r="E23" s="38"/>
      <c r="F23" s="38"/>
      <c r="G23" s="38"/>
      <c r="H23" s="38"/>
      <c r="I23" s="132" t="s">
        <v>26</v>
      </c>
      <c r="J23" s="136" t="s">
        <v>19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">
        <v>35</v>
      </c>
      <c r="F24" s="38"/>
      <c r="G24" s="38"/>
      <c r="H24" s="38"/>
      <c r="I24" s="132" t="s">
        <v>28</v>
      </c>
      <c r="J24" s="136" t="s">
        <v>19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36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38</v>
      </c>
      <c r="E30" s="38"/>
      <c r="F30" s="38"/>
      <c r="G30" s="38"/>
      <c r="H30" s="38"/>
      <c r="I30" s="38"/>
      <c r="J30" s="144">
        <f>ROUND(J85,2)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40</v>
      </c>
      <c r="G32" s="38"/>
      <c r="H32" s="38"/>
      <c r="I32" s="145" t="s">
        <v>39</v>
      </c>
      <c r="J32" s="145" t="s">
        <v>41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42</v>
      </c>
      <c r="E33" s="132" t="s">
        <v>43</v>
      </c>
      <c r="F33" s="147">
        <f>ROUND((SUM(BE85:BE118)),2)</f>
        <v>0</v>
      </c>
      <c r="G33" s="38"/>
      <c r="H33" s="38"/>
      <c r="I33" s="148">
        <v>0.21</v>
      </c>
      <c r="J33" s="147">
        <f>ROUND(((SUM(BE85:BE118))*I33),2)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44</v>
      </c>
      <c r="F34" s="147">
        <f>ROUND((SUM(BF85:BF118)),2)</f>
        <v>0</v>
      </c>
      <c r="G34" s="38"/>
      <c r="H34" s="38"/>
      <c r="I34" s="148">
        <v>0.15</v>
      </c>
      <c r="J34" s="147">
        <f>ROUND(((SUM(BF85:BF118))*I34),2)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45</v>
      </c>
      <c r="F35" s="147">
        <f>ROUND((SUM(BG85:BG118)),2)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46</v>
      </c>
      <c r="F36" s="147">
        <f>ROUND((SUM(BH85:BH118)),2)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47</v>
      </c>
      <c r="F37" s="147">
        <f>ROUND((SUM(BI85:BI118)),2)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48</v>
      </c>
      <c r="E39" s="151"/>
      <c r="F39" s="151"/>
      <c r="G39" s="152" t="s">
        <v>49</v>
      </c>
      <c r="H39" s="153" t="s">
        <v>50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89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MŠ Vrchlického - nová herní plocha a úprava chodníků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87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01 - Herní plocha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Sokolov, Vrchlického 80</v>
      </c>
      <c r="G52" s="40"/>
      <c r="H52" s="40"/>
      <c r="I52" s="32" t="s">
        <v>23</v>
      </c>
      <c r="J52" s="72" t="str">
        <f>IF(J12="","",J12)</f>
        <v>8. 2. 2023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Město Sokolov</v>
      </c>
      <c r="G54" s="40"/>
      <c r="H54" s="40"/>
      <c r="I54" s="32" t="s">
        <v>31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>Michal Kubelka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90</v>
      </c>
      <c r="D57" s="162"/>
      <c r="E57" s="162"/>
      <c r="F57" s="162"/>
      <c r="G57" s="162"/>
      <c r="H57" s="162"/>
      <c r="I57" s="162"/>
      <c r="J57" s="163" t="s">
        <v>91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70</v>
      </c>
      <c r="D59" s="40"/>
      <c r="E59" s="40"/>
      <c r="F59" s="40"/>
      <c r="G59" s="40"/>
      <c r="H59" s="40"/>
      <c r="I59" s="40"/>
      <c r="J59" s="102">
        <f>J85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92</v>
      </c>
    </row>
    <row r="60" spans="1:31" s="9" customFormat="1" ht="24.95" customHeight="1">
      <c r="A60" s="9"/>
      <c r="B60" s="165"/>
      <c r="C60" s="166"/>
      <c r="D60" s="167" t="s">
        <v>93</v>
      </c>
      <c r="E60" s="168"/>
      <c r="F60" s="168"/>
      <c r="G60" s="168"/>
      <c r="H60" s="168"/>
      <c r="I60" s="168"/>
      <c r="J60" s="169">
        <f>J86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94</v>
      </c>
      <c r="E61" s="174"/>
      <c r="F61" s="174"/>
      <c r="G61" s="174"/>
      <c r="H61" s="174"/>
      <c r="I61" s="174"/>
      <c r="J61" s="175">
        <f>J87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1"/>
      <c r="C62" s="172"/>
      <c r="D62" s="173" t="s">
        <v>95</v>
      </c>
      <c r="E62" s="174"/>
      <c r="F62" s="174"/>
      <c r="G62" s="174"/>
      <c r="H62" s="174"/>
      <c r="I62" s="174"/>
      <c r="J62" s="175">
        <f>J99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9" customFormat="1" ht="24.95" customHeight="1">
      <c r="A63" s="9"/>
      <c r="B63" s="165"/>
      <c r="C63" s="166"/>
      <c r="D63" s="167" t="s">
        <v>96</v>
      </c>
      <c r="E63" s="168"/>
      <c r="F63" s="168"/>
      <c r="G63" s="168"/>
      <c r="H63" s="168"/>
      <c r="I63" s="168"/>
      <c r="J63" s="169">
        <f>J112</f>
        <v>0</v>
      </c>
      <c r="K63" s="166"/>
      <c r="L63" s="170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10" customFormat="1" ht="19.9" customHeight="1">
      <c r="A64" s="10"/>
      <c r="B64" s="171"/>
      <c r="C64" s="172"/>
      <c r="D64" s="173" t="s">
        <v>97</v>
      </c>
      <c r="E64" s="174"/>
      <c r="F64" s="174"/>
      <c r="G64" s="174"/>
      <c r="H64" s="174"/>
      <c r="I64" s="174"/>
      <c r="J64" s="175">
        <f>J113</f>
        <v>0</v>
      </c>
      <c r="K64" s="172"/>
      <c r="L64" s="17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1"/>
      <c r="C65" s="172"/>
      <c r="D65" s="173" t="s">
        <v>98</v>
      </c>
      <c r="E65" s="174"/>
      <c r="F65" s="174"/>
      <c r="G65" s="174"/>
      <c r="H65" s="174"/>
      <c r="I65" s="174"/>
      <c r="J65" s="175">
        <f>J116</f>
        <v>0</v>
      </c>
      <c r="K65" s="172"/>
      <c r="L65" s="17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38"/>
      <c r="B66" s="39"/>
      <c r="C66" s="40"/>
      <c r="D66" s="40"/>
      <c r="E66" s="40"/>
      <c r="F66" s="40"/>
      <c r="G66" s="40"/>
      <c r="H66" s="40"/>
      <c r="I66" s="40"/>
      <c r="J66" s="40"/>
      <c r="K66" s="40"/>
      <c r="L66" s="134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67" spans="1:31" s="2" customFormat="1" ht="6.95" customHeight="1">
      <c r="A67" s="38"/>
      <c r="B67" s="59"/>
      <c r="C67" s="60"/>
      <c r="D67" s="60"/>
      <c r="E67" s="60"/>
      <c r="F67" s="60"/>
      <c r="G67" s="60"/>
      <c r="H67" s="60"/>
      <c r="I67" s="60"/>
      <c r="J67" s="60"/>
      <c r="K67" s="60"/>
      <c r="L67" s="13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71" spans="1:31" s="2" customFormat="1" ht="6.95" customHeight="1">
      <c r="A71" s="38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24.95" customHeight="1">
      <c r="A72" s="38"/>
      <c r="B72" s="39"/>
      <c r="C72" s="23" t="s">
        <v>99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6.95" customHeight="1">
      <c r="A73" s="38"/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16</v>
      </c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6.5" customHeight="1">
      <c r="A75" s="38"/>
      <c r="B75" s="39"/>
      <c r="C75" s="40"/>
      <c r="D75" s="40"/>
      <c r="E75" s="160" t="str">
        <f>E7</f>
        <v>MŠ Vrchlického - nová herní plocha a úprava chodníků</v>
      </c>
      <c r="F75" s="32"/>
      <c r="G75" s="32"/>
      <c r="H75" s="32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2" customHeight="1">
      <c r="A76" s="38"/>
      <c r="B76" s="39"/>
      <c r="C76" s="32" t="s">
        <v>87</v>
      </c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6.5" customHeight="1">
      <c r="A77" s="38"/>
      <c r="B77" s="39"/>
      <c r="C77" s="40"/>
      <c r="D77" s="40"/>
      <c r="E77" s="69" t="str">
        <f>E9</f>
        <v>01 - Herní plocha</v>
      </c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2" customHeight="1">
      <c r="A79" s="38"/>
      <c r="B79" s="39"/>
      <c r="C79" s="32" t="s">
        <v>21</v>
      </c>
      <c r="D79" s="40"/>
      <c r="E79" s="40"/>
      <c r="F79" s="27" t="str">
        <f>F12</f>
        <v>Sokolov, Vrchlického 80</v>
      </c>
      <c r="G79" s="40"/>
      <c r="H79" s="40"/>
      <c r="I79" s="32" t="s">
        <v>23</v>
      </c>
      <c r="J79" s="72" t="str">
        <f>IF(J12="","",J12)</f>
        <v>8. 2. 2023</v>
      </c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6.95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5.15" customHeight="1">
      <c r="A81" s="38"/>
      <c r="B81" s="39"/>
      <c r="C81" s="32" t="s">
        <v>25</v>
      </c>
      <c r="D81" s="40"/>
      <c r="E81" s="40"/>
      <c r="F81" s="27" t="str">
        <f>E15</f>
        <v>Město Sokolov</v>
      </c>
      <c r="G81" s="40"/>
      <c r="H81" s="40"/>
      <c r="I81" s="32" t="s">
        <v>31</v>
      </c>
      <c r="J81" s="36" t="str">
        <f>E21</f>
        <v xml:space="preserve"> </v>
      </c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5.15" customHeight="1">
      <c r="A82" s="38"/>
      <c r="B82" s="39"/>
      <c r="C82" s="32" t="s">
        <v>29</v>
      </c>
      <c r="D82" s="40"/>
      <c r="E82" s="40"/>
      <c r="F82" s="27" t="str">
        <f>IF(E18="","",E18)</f>
        <v>Vyplň údaj</v>
      </c>
      <c r="G82" s="40"/>
      <c r="H82" s="40"/>
      <c r="I82" s="32" t="s">
        <v>34</v>
      </c>
      <c r="J82" s="36" t="str">
        <f>E24</f>
        <v>Michal Kubelka</v>
      </c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0.3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13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11" customFormat="1" ht="29.25" customHeight="1">
      <c r="A84" s="177"/>
      <c r="B84" s="178"/>
      <c r="C84" s="179" t="s">
        <v>100</v>
      </c>
      <c r="D84" s="180" t="s">
        <v>57</v>
      </c>
      <c r="E84" s="180" t="s">
        <v>53</v>
      </c>
      <c r="F84" s="180" t="s">
        <v>54</v>
      </c>
      <c r="G84" s="180" t="s">
        <v>101</v>
      </c>
      <c r="H84" s="180" t="s">
        <v>102</v>
      </c>
      <c r="I84" s="180" t="s">
        <v>103</v>
      </c>
      <c r="J84" s="180" t="s">
        <v>91</v>
      </c>
      <c r="K84" s="181" t="s">
        <v>104</v>
      </c>
      <c r="L84" s="182"/>
      <c r="M84" s="92" t="s">
        <v>19</v>
      </c>
      <c r="N84" s="93" t="s">
        <v>42</v>
      </c>
      <c r="O84" s="93" t="s">
        <v>105</v>
      </c>
      <c r="P84" s="93" t="s">
        <v>106</v>
      </c>
      <c r="Q84" s="93" t="s">
        <v>107</v>
      </c>
      <c r="R84" s="93" t="s">
        <v>108</v>
      </c>
      <c r="S84" s="93" t="s">
        <v>109</v>
      </c>
      <c r="T84" s="94" t="s">
        <v>110</v>
      </c>
      <c r="U84" s="177"/>
      <c r="V84" s="177"/>
      <c r="W84" s="177"/>
      <c r="X84" s="177"/>
      <c r="Y84" s="177"/>
      <c r="Z84" s="177"/>
      <c r="AA84" s="177"/>
      <c r="AB84" s="177"/>
      <c r="AC84" s="177"/>
      <c r="AD84" s="177"/>
      <c r="AE84" s="177"/>
    </row>
    <row r="85" spans="1:63" s="2" customFormat="1" ht="22.8" customHeight="1">
      <c r="A85" s="38"/>
      <c r="B85" s="39"/>
      <c r="C85" s="99" t="s">
        <v>111</v>
      </c>
      <c r="D85" s="40"/>
      <c r="E85" s="40"/>
      <c r="F85" s="40"/>
      <c r="G85" s="40"/>
      <c r="H85" s="40"/>
      <c r="I85" s="40"/>
      <c r="J85" s="183">
        <f>BK85</f>
        <v>0</v>
      </c>
      <c r="K85" s="40"/>
      <c r="L85" s="44"/>
      <c r="M85" s="95"/>
      <c r="N85" s="184"/>
      <c r="O85" s="96"/>
      <c r="P85" s="185">
        <f>P86+P112</f>
        <v>0</v>
      </c>
      <c r="Q85" s="96"/>
      <c r="R85" s="185">
        <f>R86+R112</f>
        <v>0</v>
      </c>
      <c r="S85" s="96"/>
      <c r="T85" s="186">
        <f>T86+T112</f>
        <v>0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T85" s="17" t="s">
        <v>71</v>
      </c>
      <c r="AU85" s="17" t="s">
        <v>92</v>
      </c>
      <c r="BK85" s="187">
        <f>BK86+BK112</f>
        <v>0</v>
      </c>
    </row>
    <row r="86" spans="1:63" s="12" customFormat="1" ht="25.9" customHeight="1">
      <c r="A86" s="12"/>
      <c r="B86" s="188"/>
      <c r="C86" s="189"/>
      <c r="D86" s="190" t="s">
        <v>71</v>
      </c>
      <c r="E86" s="191" t="s">
        <v>112</v>
      </c>
      <c r="F86" s="191" t="s">
        <v>113</v>
      </c>
      <c r="G86" s="189"/>
      <c r="H86" s="189"/>
      <c r="I86" s="192"/>
      <c r="J86" s="193">
        <f>BK86</f>
        <v>0</v>
      </c>
      <c r="K86" s="189"/>
      <c r="L86" s="194"/>
      <c r="M86" s="195"/>
      <c r="N86" s="196"/>
      <c r="O86" s="196"/>
      <c r="P86" s="197">
        <f>P87+P99</f>
        <v>0</v>
      </c>
      <c r="Q86" s="196"/>
      <c r="R86" s="197">
        <f>R87+R99</f>
        <v>0</v>
      </c>
      <c r="S86" s="196"/>
      <c r="T86" s="198">
        <f>T87+T99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199" t="s">
        <v>80</v>
      </c>
      <c r="AT86" s="200" t="s">
        <v>71</v>
      </c>
      <c r="AU86" s="200" t="s">
        <v>72</v>
      </c>
      <c r="AY86" s="199" t="s">
        <v>114</v>
      </c>
      <c r="BK86" s="201">
        <f>BK87+BK99</f>
        <v>0</v>
      </c>
    </row>
    <row r="87" spans="1:63" s="12" customFormat="1" ht="22.8" customHeight="1">
      <c r="A87" s="12"/>
      <c r="B87" s="188"/>
      <c r="C87" s="189"/>
      <c r="D87" s="190" t="s">
        <v>71</v>
      </c>
      <c r="E87" s="202" t="s">
        <v>80</v>
      </c>
      <c r="F87" s="202" t="s">
        <v>115</v>
      </c>
      <c r="G87" s="189"/>
      <c r="H87" s="189"/>
      <c r="I87" s="192"/>
      <c r="J87" s="203">
        <f>BK87</f>
        <v>0</v>
      </c>
      <c r="K87" s="189"/>
      <c r="L87" s="194"/>
      <c r="M87" s="195"/>
      <c r="N87" s="196"/>
      <c r="O87" s="196"/>
      <c r="P87" s="197">
        <f>SUM(P88:P98)</f>
        <v>0</v>
      </c>
      <c r="Q87" s="196"/>
      <c r="R87" s="197">
        <f>SUM(R88:R98)</f>
        <v>0</v>
      </c>
      <c r="S87" s="196"/>
      <c r="T87" s="198">
        <f>SUM(T88:T98)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199" t="s">
        <v>80</v>
      </c>
      <c r="AT87" s="200" t="s">
        <v>71</v>
      </c>
      <c r="AU87" s="200" t="s">
        <v>80</v>
      </c>
      <c r="AY87" s="199" t="s">
        <v>114</v>
      </c>
      <c r="BK87" s="201">
        <f>SUM(BK88:BK98)</f>
        <v>0</v>
      </c>
    </row>
    <row r="88" spans="1:65" s="2" customFormat="1" ht="16.5" customHeight="1">
      <c r="A88" s="38"/>
      <c r="B88" s="39"/>
      <c r="C88" s="204" t="s">
        <v>80</v>
      </c>
      <c r="D88" s="204" t="s">
        <v>116</v>
      </c>
      <c r="E88" s="205" t="s">
        <v>117</v>
      </c>
      <c r="F88" s="206" t="s">
        <v>118</v>
      </c>
      <c r="G88" s="207" t="s">
        <v>119</v>
      </c>
      <c r="H88" s="208">
        <v>1</v>
      </c>
      <c r="I88" s="209"/>
      <c r="J88" s="210">
        <f>ROUND(I88*H88,2)</f>
        <v>0</v>
      </c>
      <c r="K88" s="206" t="s">
        <v>19</v>
      </c>
      <c r="L88" s="44"/>
      <c r="M88" s="211" t="s">
        <v>19</v>
      </c>
      <c r="N88" s="212" t="s">
        <v>43</v>
      </c>
      <c r="O88" s="84"/>
      <c r="P88" s="213">
        <f>O88*H88</f>
        <v>0</v>
      </c>
      <c r="Q88" s="213">
        <v>0</v>
      </c>
      <c r="R88" s="213">
        <f>Q88*H88</f>
        <v>0</v>
      </c>
      <c r="S88" s="213">
        <v>0</v>
      </c>
      <c r="T88" s="214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15" t="s">
        <v>120</v>
      </c>
      <c r="AT88" s="215" t="s">
        <v>116</v>
      </c>
      <c r="AU88" s="215" t="s">
        <v>82</v>
      </c>
      <c r="AY88" s="17" t="s">
        <v>114</v>
      </c>
      <c r="BE88" s="216">
        <f>IF(N88="základní",J88,0)</f>
        <v>0</v>
      </c>
      <c r="BF88" s="216">
        <f>IF(N88="snížená",J88,0)</f>
        <v>0</v>
      </c>
      <c r="BG88" s="216">
        <f>IF(N88="zákl. přenesená",J88,0)</f>
        <v>0</v>
      </c>
      <c r="BH88" s="216">
        <f>IF(N88="sníž. přenesená",J88,0)</f>
        <v>0</v>
      </c>
      <c r="BI88" s="216">
        <f>IF(N88="nulová",J88,0)</f>
        <v>0</v>
      </c>
      <c r="BJ88" s="17" t="s">
        <v>80</v>
      </c>
      <c r="BK88" s="216">
        <f>ROUND(I88*H88,2)</f>
        <v>0</v>
      </c>
      <c r="BL88" s="17" t="s">
        <v>120</v>
      </c>
      <c r="BM88" s="215" t="s">
        <v>121</v>
      </c>
    </row>
    <row r="89" spans="1:65" s="2" customFormat="1" ht="21.75" customHeight="1">
      <c r="A89" s="38"/>
      <c r="B89" s="39"/>
      <c r="C89" s="204" t="s">
        <v>82</v>
      </c>
      <c r="D89" s="204" t="s">
        <v>116</v>
      </c>
      <c r="E89" s="205" t="s">
        <v>122</v>
      </c>
      <c r="F89" s="206" t="s">
        <v>123</v>
      </c>
      <c r="G89" s="207" t="s">
        <v>124</v>
      </c>
      <c r="H89" s="208">
        <v>4.86</v>
      </c>
      <c r="I89" s="209"/>
      <c r="J89" s="210">
        <f>ROUND(I89*H89,2)</f>
        <v>0</v>
      </c>
      <c r="K89" s="206" t="s">
        <v>125</v>
      </c>
      <c r="L89" s="44"/>
      <c r="M89" s="211" t="s">
        <v>19</v>
      </c>
      <c r="N89" s="212" t="s">
        <v>43</v>
      </c>
      <c r="O89" s="84"/>
      <c r="P89" s="213">
        <f>O89*H89</f>
        <v>0</v>
      </c>
      <c r="Q89" s="213">
        <v>0</v>
      </c>
      <c r="R89" s="213">
        <f>Q89*H89</f>
        <v>0</v>
      </c>
      <c r="S89" s="213">
        <v>0</v>
      </c>
      <c r="T89" s="214">
        <f>S89*H89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215" t="s">
        <v>120</v>
      </c>
      <c r="AT89" s="215" t="s">
        <v>116</v>
      </c>
      <c r="AU89" s="215" t="s">
        <v>82</v>
      </c>
      <c r="AY89" s="17" t="s">
        <v>114</v>
      </c>
      <c r="BE89" s="216">
        <f>IF(N89="základní",J89,0)</f>
        <v>0</v>
      </c>
      <c r="BF89" s="216">
        <f>IF(N89="snížená",J89,0)</f>
        <v>0</v>
      </c>
      <c r="BG89" s="216">
        <f>IF(N89="zákl. přenesená",J89,0)</f>
        <v>0</v>
      </c>
      <c r="BH89" s="216">
        <f>IF(N89="sníž. přenesená",J89,0)</f>
        <v>0</v>
      </c>
      <c r="BI89" s="216">
        <f>IF(N89="nulová",J89,0)</f>
        <v>0</v>
      </c>
      <c r="BJ89" s="17" t="s">
        <v>80</v>
      </c>
      <c r="BK89" s="216">
        <f>ROUND(I89*H89,2)</f>
        <v>0</v>
      </c>
      <c r="BL89" s="17" t="s">
        <v>120</v>
      </c>
      <c r="BM89" s="215" t="s">
        <v>126</v>
      </c>
    </row>
    <row r="90" spans="1:47" s="2" customFormat="1" ht="12">
      <c r="A90" s="38"/>
      <c r="B90" s="39"/>
      <c r="C90" s="40"/>
      <c r="D90" s="217" t="s">
        <v>127</v>
      </c>
      <c r="E90" s="40"/>
      <c r="F90" s="218" t="s">
        <v>128</v>
      </c>
      <c r="G90" s="40"/>
      <c r="H90" s="40"/>
      <c r="I90" s="219"/>
      <c r="J90" s="40"/>
      <c r="K90" s="40"/>
      <c r="L90" s="44"/>
      <c r="M90" s="220"/>
      <c r="N90" s="221"/>
      <c r="O90" s="84"/>
      <c r="P90" s="84"/>
      <c r="Q90" s="84"/>
      <c r="R90" s="84"/>
      <c r="S90" s="84"/>
      <c r="T90" s="85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17" t="s">
        <v>127</v>
      </c>
      <c r="AU90" s="17" t="s">
        <v>82</v>
      </c>
    </row>
    <row r="91" spans="1:51" s="13" customFormat="1" ht="12">
      <c r="A91" s="13"/>
      <c r="B91" s="222"/>
      <c r="C91" s="223"/>
      <c r="D91" s="224" t="s">
        <v>129</v>
      </c>
      <c r="E91" s="225" t="s">
        <v>19</v>
      </c>
      <c r="F91" s="226" t="s">
        <v>130</v>
      </c>
      <c r="G91" s="223"/>
      <c r="H91" s="227">
        <v>4.86</v>
      </c>
      <c r="I91" s="228"/>
      <c r="J91" s="223"/>
      <c r="K91" s="223"/>
      <c r="L91" s="229"/>
      <c r="M91" s="230"/>
      <c r="N91" s="231"/>
      <c r="O91" s="231"/>
      <c r="P91" s="231"/>
      <c r="Q91" s="231"/>
      <c r="R91" s="231"/>
      <c r="S91" s="231"/>
      <c r="T91" s="232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3" t="s">
        <v>129</v>
      </c>
      <c r="AU91" s="233" t="s">
        <v>82</v>
      </c>
      <c r="AV91" s="13" t="s">
        <v>82</v>
      </c>
      <c r="AW91" s="13" t="s">
        <v>33</v>
      </c>
      <c r="AX91" s="13" t="s">
        <v>80</v>
      </c>
      <c r="AY91" s="233" t="s">
        <v>114</v>
      </c>
    </row>
    <row r="92" spans="1:65" s="2" customFormat="1" ht="37.8" customHeight="1">
      <c r="A92" s="38"/>
      <c r="B92" s="39"/>
      <c r="C92" s="204" t="s">
        <v>131</v>
      </c>
      <c r="D92" s="204" t="s">
        <v>116</v>
      </c>
      <c r="E92" s="205" t="s">
        <v>132</v>
      </c>
      <c r="F92" s="206" t="s">
        <v>133</v>
      </c>
      <c r="G92" s="207" t="s">
        <v>124</v>
      </c>
      <c r="H92" s="208">
        <v>4.86</v>
      </c>
      <c r="I92" s="209"/>
      <c r="J92" s="210">
        <f>ROUND(I92*H92,2)</f>
        <v>0</v>
      </c>
      <c r="K92" s="206" t="s">
        <v>125</v>
      </c>
      <c r="L92" s="44"/>
      <c r="M92" s="211" t="s">
        <v>19</v>
      </c>
      <c r="N92" s="212" t="s">
        <v>43</v>
      </c>
      <c r="O92" s="84"/>
      <c r="P92" s="213">
        <f>O92*H92</f>
        <v>0</v>
      </c>
      <c r="Q92" s="213">
        <v>0</v>
      </c>
      <c r="R92" s="213">
        <f>Q92*H92</f>
        <v>0</v>
      </c>
      <c r="S92" s="213">
        <v>0</v>
      </c>
      <c r="T92" s="214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15" t="s">
        <v>120</v>
      </c>
      <c r="AT92" s="215" t="s">
        <v>116</v>
      </c>
      <c r="AU92" s="215" t="s">
        <v>82</v>
      </c>
      <c r="AY92" s="17" t="s">
        <v>114</v>
      </c>
      <c r="BE92" s="216">
        <f>IF(N92="základní",J92,0)</f>
        <v>0</v>
      </c>
      <c r="BF92" s="216">
        <f>IF(N92="snížená",J92,0)</f>
        <v>0</v>
      </c>
      <c r="BG92" s="216">
        <f>IF(N92="zákl. přenesená",J92,0)</f>
        <v>0</v>
      </c>
      <c r="BH92" s="216">
        <f>IF(N92="sníž. přenesená",J92,0)</f>
        <v>0</v>
      </c>
      <c r="BI92" s="216">
        <f>IF(N92="nulová",J92,0)</f>
        <v>0</v>
      </c>
      <c r="BJ92" s="17" t="s">
        <v>80</v>
      </c>
      <c r="BK92" s="216">
        <f>ROUND(I92*H92,2)</f>
        <v>0</v>
      </c>
      <c r="BL92" s="17" t="s">
        <v>120</v>
      </c>
      <c r="BM92" s="215" t="s">
        <v>134</v>
      </c>
    </row>
    <row r="93" spans="1:47" s="2" customFormat="1" ht="12">
      <c r="A93" s="38"/>
      <c r="B93" s="39"/>
      <c r="C93" s="40"/>
      <c r="D93" s="217" t="s">
        <v>127</v>
      </c>
      <c r="E93" s="40"/>
      <c r="F93" s="218" t="s">
        <v>135</v>
      </c>
      <c r="G93" s="40"/>
      <c r="H93" s="40"/>
      <c r="I93" s="219"/>
      <c r="J93" s="40"/>
      <c r="K93" s="40"/>
      <c r="L93" s="44"/>
      <c r="M93" s="220"/>
      <c r="N93" s="221"/>
      <c r="O93" s="84"/>
      <c r="P93" s="84"/>
      <c r="Q93" s="84"/>
      <c r="R93" s="84"/>
      <c r="S93" s="84"/>
      <c r="T93" s="85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127</v>
      </c>
      <c r="AU93" s="17" t="s">
        <v>82</v>
      </c>
    </row>
    <row r="94" spans="1:65" s="2" customFormat="1" ht="24.15" customHeight="1">
      <c r="A94" s="38"/>
      <c r="B94" s="39"/>
      <c r="C94" s="204" t="s">
        <v>120</v>
      </c>
      <c r="D94" s="204" t="s">
        <v>116</v>
      </c>
      <c r="E94" s="205" t="s">
        <v>136</v>
      </c>
      <c r="F94" s="206" t="s">
        <v>137</v>
      </c>
      <c r="G94" s="207" t="s">
        <v>124</v>
      </c>
      <c r="H94" s="208">
        <v>4.86</v>
      </c>
      <c r="I94" s="209"/>
      <c r="J94" s="210">
        <f>ROUND(I94*H94,2)</f>
        <v>0</v>
      </c>
      <c r="K94" s="206" t="s">
        <v>125</v>
      </c>
      <c r="L94" s="44"/>
      <c r="M94" s="211" t="s">
        <v>19</v>
      </c>
      <c r="N94" s="212" t="s">
        <v>43</v>
      </c>
      <c r="O94" s="84"/>
      <c r="P94" s="213">
        <f>O94*H94</f>
        <v>0</v>
      </c>
      <c r="Q94" s="213">
        <v>0</v>
      </c>
      <c r="R94" s="213">
        <f>Q94*H94</f>
        <v>0</v>
      </c>
      <c r="S94" s="213">
        <v>0</v>
      </c>
      <c r="T94" s="214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15" t="s">
        <v>120</v>
      </c>
      <c r="AT94" s="215" t="s">
        <v>116</v>
      </c>
      <c r="AU94" s="215" t="s">
        <v>82</v>
      </c>
      <c r="AY94" s="17" t="s">
        <v>114</v>
      </c>
      <c r="BE94" s="216">
        <f>IF(N94="základní",J94,0)</f>
        <v>0</v>
      </c>
      <c r="BF94" s="216">
        <f>IF(N94="snížená",J94,0)</f>
        <v>0</v>
      </c>
      <c r="BG94" s="216">
        <f>IF(N94="zákl. přenesená",J94,0)</f>
        <v>0</v>
      </c>
      <c r="BH94" s="216">
        <f>IF(N94="sníž. přenesená",J94,0)</f>
        <v>0</v>
      </c>
      <c r="BI94" s="216">
        <f>IF(N94="nulová",J94,0)</f>
        <v>0</v>
      </c>
      <c r="BJ94" s="17" t="s">
        <v>80</v>
      </c>
      <c r="BK94" s="216">
        <f>ROUND(I94*H94,2)</f>
        <v>0</v>
      </c>
      <c r="BL94" s="17" t="s">
        <v>120</v>
      </c>
      <c r="BM94" s="215" t="s">
        <v>138</v>
      </c>
    </row>
    <row r="95" spans="1:47" s="2" customFormat="1" ht="12">
      <c r="A95" s="38"/>
      <c r="B95" s="39"/>
      <c r="C95" s="40"/>
      <c r="D95" s="217" t="s">
        <v>127</v>
      </c>
      <c r="E95" s="40"/>
      <c r="F95" s="218" t="s">
        <v>139</v>
      </c>
      <c r="G95" s="40"/>
      <c r="H95" s="40"/>
      <c r="I95" s="219"/>
      <c r="J95" s="40"/>
      <c r="K95" s="40"/>
      <c r="L95" s="44"/>
      <c r="M95" s="220"/>
      <c r="N95" s="221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127</v>
      </c>
      <c r="AU95" s="17" t="s">
        <v>82</v>
      </c>
    </row>
    <row r="96" spans="1:65" s="2" customFormat="1" ht="24.15" customHeight="1">
      <c r="A96" s="38"/>
      <c r="B96" s="39"/>
      <c r="C96" s="204" t="s">
        <v>140</v>
      </c>
      <c r="D96" s="204" t="s">
        <v>116</v>
      </c>
      <c r="E96" s="205" t="s">
        <v>141</v>
      </c>
      <c r="F96" s="206" t="s">
        <v>142</v>
      </c>
      <c r="G96" s="207" t="s">
        <v>143</v>
      </c>
      <c r="H96" s="208">
        <v>8.748</v>
      </c>
      <c r="I96" s="209"/>
      <c r="J96" s="210">
        <f>ROUND(I96*H96,2)</f>
        <v>0</v>
      </c>
      <c r="K96" s="206" t="s">
        <v>125</v>
      </c>
      <c r="L96" s="44"/>
      <c r="M96" s="211" t="s">
        <v>19</v>
      </c>
      <c r="N96" s="212" t="s">
        <v>43</v>
      </c>
      <c r="O96" s="84"/>
      <c r="P96" s="213">
        <f>O96*H96</f>
        <v>0</v>
      </c>
      <c r="Q96" s="213">
        <v>0</v>
      </c>
      <c r="R96" s="213">
        <f>Q96*H96</f>
        <v>0</v>
      </c>
      <c r="S96" s="213">
        <v>0</v>
      </c>
      <c r="T96" s="214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15" t="s">
        <v>120</v>
      </c>
      <c r="AT96" s="215" t="s">
        <v>116</v>
      </c>
      <c r="AU96" s="215" t="s">
        <v>82</v>
      </c>
      <c r="AY96" s="17" t="s">
        <v>114</v>
      </c>
      <c r="BE96" s="216">
        <f>IF(N96="základní",J96,0)</f>
        <v>0</v>
      </c>
      <c r="BF96" s="216">
        <f>IF(N96="snížená",J96,0)</f>
        <v>0</v>
      </c>
      <c r="BG96" s="216">
        <f>IF(N96="zákl. přenesená",J96,0)</f>
        <v>0</v>
      </c>
      <c r="BH96" s="216">
        <f>IF(N96="sníž. přenesená",J96,0)</f>
        <v>0</v>
      </c>
      <c r="BI96" s="216">
        <f>IF(N96="nulová",J96,0)</f>
        <v>0</v>
      </c>
      <c r="BJ96" s="17" t="s">
        <v>80</v>
      </c>
      <c r="BK96" s="216">
        <f>ROUND(I96*H96,2)</f>
        <v>0</v>
      </c>
      <c r="BL96" s="17" t="s">
        <v>120</v>
      </c>
      <c r="BM96" s="215" t="s">
        <v>144</v>
      </c>
    </row>
    <row r="97" spans="1:47" s="2" customFormat="1" ht="12">
      <c r="A97" s="38"/>
      <c r="B97" s="39"/>
      <c r="C97" s="40"/>
      <c r="D97" s="217" t="s">
        <v>127</v>
      </c>
      <c r="E97" s="40"/>
      <c r="F97" s="218" t="s">
        <v>145</v>
      </c>
      <c r="G97" s="40"/>
      <c r="H97" s="40"/>
      <c r="I97" s="219"/>
      <c r="J97" s="40"/>
      <c r="K97" s="40"/>
      <c r="L97" s="44"/>
      <c r="M97" s="220"/>
      <c r="N97" s="221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127</v>
      </c>
      <c r="AU97" s="17" t="s">
        <v>82</v>
      </c>
    </row>
    <row r="98" spans="1:51" s="13" customFormat="1" ht="12">
      <c r="A98" s="13"/>
      <c r="B98" s="222"/>
      <c r="C98" s="223"/>
      <c r="D98" s="224" t="s">
        <v>129</v>
      </c>
      <c r="E98" s="225" t="s">
        <v>19</v>
      </c>
      <c r="F98" s="226" t="s">
        <v>146</v>
      </c>
      <c r="G98" s="223"/>
      <c r="H98" s="227">
        <v>8.748</v>
      </c>
      <c r="I98" s="228"/>
      <c r="J98" s="223"/>
      <c r="K98" s="223"/>
      <c r="L98" s="229"/>
      <c r="M98" s="230"/>
      <c r="N98" s="231"/>
      <c r="O98" s="231"/>
      <c r="P98" s="231"/>
      <c r="Q98" s="231"/>
      <c r="R98" s="231"/>
      <c r="S98" s="231"/>
      <c r="T98" s="232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3" t="s">
        <v>129</v>
      </c>
      <c r="AU98" s="233" t="s">
        <v>82</v>
      </c>
      <c r="AV98" s="13" t="s">
        <v>82</v>
      </c>
      <c r="AW98" s="13" t="s">
        <v>33</v>
      </c>
      <c r="AX98" s="13" t="s">
        <v>80</v>
      </c>
      <c r="AY98" s="233" t="s">
        <v>114</v>
      </c>
    </row>
    <row r="99" spans="1:63" s="12" customFormat="1" ht="22.8" customHeight="1">
      <c r="A99" s="12"/>
      <c r="B99" s="188"/>
      <c r="C99" s="189"/>
      <c r="D99" s="190" t="s">
        <v>71</v>
      </c>
      <c r="E99" s="202" t="s">
        <v>140</v>
      </c>
      <c r="F99" s="202" t="s">
        <v>147</v>
      </c>
      <c r="G99" s="189"/>
      <c r="H99" s="189"/>
      <c r="I99" s="192"/>
      <c r="J99" s="203">
        <f>BK99</f>
        <v>0</v>
      </c>
      <c r="K99" s="189"/>
      <c r="L99" s="194"/>
      <c r="M99" s="195"/>
      <c r="N99" s="196"/>
      <c r="O99" s="196"/>
      <c r="P99" s="197">
        <f>SUM(P100:P111)</f>
        <v>0</v>
      </c>
      <c r="Q99" s="196"/>
      <c r="R99" s="197">
        <f>SUM(R100:R111)</f>
        <v>0</v>
      </c>
      <c r="S99" s="196"/>
      <c r="T99" s="198">
        <f>SUM(T100:T111)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199" t="s">
        <v>80</v>
      </c>
      <c r="AT99" s="200" t="s">
        <v>71</v>
      </c>
      <c r="AU99" s="200" t="s">
        <v>80</v>
      </c>
      <c r="AY99" s="199" t="s">
        <v>114</v>
      </c>
      <c r="BK99" s="201">
        <f>SUM(BK100:BK111)</f>
        <v>0</v>
      </c>
    </row>
    <row r="100" spans="1:65" s="2" customFormat="1" ht="21.75" customHeight="1">
      <c r="A100" s="38"/>
      <c r="B100" s="39"/>
      <c r="C100" s="204" t="s">
        <v>148</v>
      </c>
      <c r="D100" s="204" t="s">
        <v>116</v>
      </c>
      <c r="E100" s="205" t="s">
        <v>149</v>
      </c>
      <c r="F100" s="206" t="s">
        <v>150</v>
      </c>
      <c r="G100" s="207" t="s">
        <v>151</v>
      </c>
      <c r="H100" s="208">
        <v>48.6</v>
      </c>
      <c r="I100" s="209"/>
      <c r="J100" s="210">
        <f>ROUND(I100*H100,2)</f>
        <v>0</v>
      </c>
      <c r="K100" s="206" t="s">
        <v>125</v>
      </c>
      <c r="L100" s="44"/>
      <c r="M100" s="211" t="s">
        <v>19</v>
      </c>
      <c r="N100" s="212" t="s">
        <v>43</v>
      </c>
      <c r="O100" s="84"/>
      <c r="P100" s="213">
        <f>O100*H100</f>
        <v>0</v>
      </c>
      <c r="Q100" s="213">
        <v>0</v>
      </c>
      <c r="R100" s="213">
        <f>Q100*H100</f>
        <v>0</v>
      </c>
      <c r="S100" s="213">
        <v>0</v>
      </c>
      <c r="T100" s="214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15" t="s">
        <v>120</v>
      </c>
      <c r="AT100" s="215" t="s">
        <v>116</v>
      </c>
      <c r="AU100" s="215" t="s">
        <v>82</v>
      </c>
      <c r="AY100" s="17" t="s">
        <v>114</v>
      </c>
      <c r="BE100" s="216">
        <f>IF(N100="základní",J100,0)</f>
        <v>0</v>
      </c>
      <c r="BF100" s="216">
        <f>IF(N100="snížená",J100,0)</f>
        <v>0</v>
      </c>
      <c r="BG100" s="216">
        <f>IF(N100="zákl. přenesená",J100,0)</f>
        <v>0</v>
      </c>
      <c r="BH100" s="216">
        <f>IF(N100="sníž. přenesená",J100,0)</f>
        <v>0</v>
      </c>
      <c r="BI100" s="216">
        <f>IF(N100="nulová",J100,0)</f>
        <v>0</v>
      </c>
      <c r="BJ100" s="17" t="s">
        <v>80</v>
      </c>
      <c r="BK100" s="216">
        <f>ROUND(I100*H100,2)</f>
        <v>0</v>
      </c>
      <c r="BL100" s="17" t="s">
        <v>120</v>
      </c>
      <c r="BM100" s="215" t="s">
        <v>152</v>
      </c>
    </row>
    <row r="101" spans="1:47" s="2" customFormat="1" ht="12">
      <c r="A101" s="38"/>
      <c r="B101" s="39"/>
      <c r="C101" s="40"/>
      <c r="D101" s="217" t="s">
        <v>127</v>
      </c>
      <c r="E101" s="40"/>
      <c r="F101" s="218" t="s">
        <v>153</v>
      </c>
      <c r="G101" s="40"/>
      <c r="H101" s="40"/>
      <c r="I101" s="219"/>
      <c r="J101" s="40"/>
      <c r="K101" s="40"/>
      <c r="L101" s="44"/>
      <c r="M101" s="220"/>
      <c r="N101" s="221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127</v>
      </c>
      <c r="AU101" s="17" t="s">
        <v>82</v>
      </c>
    </row>
    <row r="102" spans="1:51" s="14" customFormat="1" ht="12">
      <c r="A102" s="14"/>
      <c r="B102" s="234"/>
      <c r="C102" s="235"/>
      <c r="D102" s="224" t="s">
        <v>129</v>
      </c>
      <c r="E102" s="236" t="s">
        <v>19</v>
      </c>
      <c r="F102" s="237" t="s">
        <v>154</v>
      </c>
      <c r="G102" s="235"/>
      <c r="H102" s="236" t="s">
        <v>19</v>
      </c>
      <c r="I102" s="238"/>
      <c r="J102" s="235"/>
      <c r="K102" s="235"/>
      <c r="L102" s="239"/>
      <c r="M102" s="240"/>
      <c r="N102" s="241"/>
      <c r="O102" s="241"/>
      <c r="P102" s="241"/>
      <c r="Q102" s="241"/>
      <c r="R102" s="241"/>
      <c r="S102" s="241"/>
      <c r="T102" s="242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3" t="s">
        <v>129</v>
      </c>
      <c r="AU102" s="243" t="s">
        <v>82</v>
      </c>
      <c r="AV102" s="14" t="s">
        <v>80</v>
      </c>
      <c r="AW102" s="14" t="s">
        <v>33</v>
      </c>
      <c r="AX102" s="14" t="s">
        <v>72</v>
      </c>
      <c r="AY102" s="243" t="s">
        <v>114</v>
      </c>
    </row>
    <row r="103" spans="1:51" s="13" customFormat="1" ht="12">
      <c r="A103" s="13"/>
      <c r="B103" s="222"/>
      <c r="C103" s="223"/>
      <c r="D103" s="224" t="s">
        <v>129</v>
      </c>
      <c r="E103" s="225" t="s">
        <v>19</v>
      </c>
      <c r="F103" s="226" t="s">
        <v>155</v>
      </c>
      <c r="G103" s="223"/>
      <c r="H103" s="227">
        <v>48.6</v>
      </c>
      <c r="I103" s="228"/>
      <c r="J103" s="223"/>
      <c r="K103" s="223"/>
      <c r="L103" s="229"/>
      <c r="M103" s="230"/>
      <c r="N103" s="231"/>
      <c r="O103" s="231"/>
      <c r="P103" s="231"/>
      <c r="Q103" s="231"/>
      <c r="R103" s="231"/>
      <c r="S103" s="231"/>
      <c r="T103" s="232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3" t="s">
        <v>129</v>
      </c>
      <c r="AU103" s="233" t="s">
        <v>82</v>
      </c>
      <c r="AV103" s="13" t="s">
        <v>82</v>
      </c>
      <c r="AW103" s="13" t="s">
        <v>33</v>
      </c>
      <c r="AX103" s="13" t="s">
        <v>80</v>
      </c>
      <c r="AY103" s="233" t="s">
        <v>114</v>
      </c>
    </row>
    <row r="104" spans="1:65" s="2" customFormat="1" ht="21.75" customHeight="1">
      <c r="A104" s="38"/>
      <c r="B104" s="39"/>
      <c r="C104" s="204" t="s">
        <v>156</v>
      </c>
      <c r="D104" s="204" t="s">
        <v>116</v>
      </c>
      <c r="E104" s="205" t="s">
        <v>157</v>
      </c>
      <c r="F104" s="206" t="s">
        <v>158</v>
      </c>
      <c r="G104" s="207" t="s">
        <v>151</v>
      </c>
      <c r="H104" s="208">
        <v>48.6</v>
      </c>
      <c r="I104" s="209"/>
      <c r="J104" s="210">
        <f>ROUND(I104*H104,2)</f>
        <v>0</v>
      </c>
      <c r="K104" s="206" t="s">
        <v>125</v>
      </c>
      <c r="L104" s="44"/>
      <c r="M104" s="211" t="s">
        <v>19</v>
      </c>
      <c r="N104" s="212" t="s">
        <v>43</v>
      </c>
      <c r="O104" s="84"/>
      <c r="P104" s="213">
        <f>O104*H104</f>
        <v>0</v>
      </c>
      <c r="Q104" s="213">
        <v>0</v>
      </c>
      <c r="R104" s="213">
        <f>Q104*H104</f>
        <v>0</v>
      </c>
      <c r="S104" s="213">
        <v>0</v>
      </c>
      <c r="T104" s="214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15" t="s">
        <v>120</v>
      </c>
      <c r="AT104" s="215" t="s">
        <v>116</v>
      </c>
      <c r="AU104" s="215" t="s">
        <v>82</v>
      </c>
      <c r="AY104" s="17" t="s">
        <v>114</v>
      </c>
      <c r="BE104" s="216">
        <f>IF(N104="základní",J104,0)</f>
        <v>0</v>
      </c>
      <c r="BF104" s="216">
        <f>IF(N104="snížená",J104,0)</f>
        <v>0</v>
      </c>
      <c r="BG104" s="216">
        <f>IF(N104="zákl. přenesená",J104,0)</f>
        <v>0</v>
      </c>
      <c r="BH104" s="216">
        <f>IF(N104="sníž. přenesená",J104,0)</f>
        <v>0</v>
      </c>
      <c r="BI104" s="216">
        <f>IF(N104="nulová",J104,0)</f>
        <v>0</v>
      </c>
      <c r="BJ104" s="17" t="s">
        <v>80</v>
      </c>
      <c r="BK104" s="216">
        <f>ROUND(I104*H104,2)</f>
        <v>0</v>
      </c>
      <c r="BL104" s="17" t="s">
        <v>120</v>
      </c>
      <c r="BM104" s="215" t="s">
        <v>159</v>
      </c>
    </row>
    <row r="105" spans="1:47" s="2" customFormat="1" ht="12">
      <c r="A105" s="38"/>
      <c r="B105" s="39"/>
      <c r="C105" s="40"/>
      <c r="D105" s="217" t="s">
        <v>127</v>
      </c>
      <c r="E105" s="40"/>
      <c r="F105" s="218" t="s">
        <v>160</v>
      </c>
      <c r="G105" s="40"/>
      <c r="H105" s="40"/>
      <c r="I105" s="219"/>
      <c r="J105" s="40"/>
      <c r="K105" s="40"/>
      <c r="L105" s="44"/>
      <c r="M105" s="220"/>
      <c r="N105" s="221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127</v>
      </c>
      <c r="AU105" s="17" t="s">
        <v>82</v>
      </c>
    </row>
    <row r="106" spans="1:51" s="14" customFormat="1" ht="12">
      <c r="A106" s="14"/>
      <c r="B106" s="234"/>
      <c r="C106" s="235"/>
      <c r="D106" s="224" t="s">
        <v>129</v>
      </c>
      <c r="E106" s="236" t="s">
        <v>19</v>
      </c>
      <c r="F106" s="237" t="s">
        <v>161</v>
      </c>
      <c r="G106" s="235"/>
      <c r="H106" s="236" t="s">
        <v>19</v>
      </c>
      <c r="I106" s="238"/>
      <c r="J106" s="235"/>
      <c r="K106" s="235"/>
      <c r="L106" s="239"/>
      <c r="M106" s="240"/>
      <c r="N106" s="241"/>
      <c r="O106" s="241"/>
      <c r="P106" s="241"/>
      <c r="Q106" s="241"/>
      <c r="R106" s="241"/>
      <c r="S106" s="241"/>
      <c r="T106" s="242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3" t="s">
        <v>129</v>
      </c>
      <c r="AU106" s="243" t="s">
        <v>82</v>
      </c>
      <c r="AV106" s="14" t="s">
        <v>80</v>
      </c>
      <c r="AW106" s="14" t="s">
        <v>33</v>
      </c>
      <c r="AX106" s="14" t="s">
        <v>72</v>
      </c>
      <c r="AY106" s="243" t="s">
        <v>114</v>
      </c>
    </row>
    <row r="107" spans="1:51" s="13" customFormat="1" ht="12">
      <c r="A107" s="13"/>
      <c r="B107" s="222"/>
      <c r="C107" s="223"/>
      <c r="D107" s="224" t="s">
        <v>129</v>
      </c>
      <c r="E107" s="225" t="s">
        <v>19</v>
      </c>
      <c r="F107" s="226" t="s">
        <v>155</v>
      </c>
      <c r="G107" s="223"/>
      <c r="H107" s="227">
        <v>48.6</v>
      </c>
      <c r="I107" s="228"/>
      <c r="J107" s="223"/>
      <c r="K107" s="223"/>
      <c r="L107" s="229"/>
      <c r="M107" s="230"/>
      <c r="N107" s="231"/>
      <c r="O107" s="231"/>
      <c r="P107" s="231"/>
      <c r="Q107" s="231"/>
      <c r="R107" s="231"/>
      <c r="S107" s="231"/>
      <c r="T107" s="232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3" t="s">
        <v>129</v>
      </c>
      <c r="AU107" s="233" t="s">
        <v>82</v>
      </c>
      <c r="AV107" s="13" t="s">
        <v>82</v>
      </c>
      <c r="AW107" s="13" t="s">
        <v>33</v>
      </c>
      <c r="AX107" s="13" t="s">
        <v>80</v>
      </c>
      <c r="AY107" s="233" t="s">
        <v>114</v>
      </c>
    </row>
    <row r="108" spans="1:65" s="2" customFormat="1" ht="24.15" customHeight="1">
      <c r="A108" s="38"/>
      <c r="B108" s="39"/>
      <c r="C108" s="204" t="s">
        <v>162</v>
      </c>
      <c r="D108" s="204" t="s">
        <v>116</v>
      </c>
      <c r="E108" s="205" t="s">
        <v>163</v>
      </c>
      <c r="F108" s="206" t="s">
        <v>164</v>
      </c>
      <c r="G108" s="207" t="s">
        <v>151</v>
      </c>
      <c r="H108" s="208">
        <v>48.6</v>
      </c>
      <c r="I108" s="209"/>
      <c r="J108" s="210">
        <f>ROUND(I108*H108,2)</f>
        <v>0</v>
      </c>
      <c r="K108" s="206" t="s">
        <v>19</v>
      </c>
      <c r="L108" s="44"/>
      <c r="M108" s="211" t="s">
        <v>19</v>
      </c>
      <c r="N108" s="212" t="s">
        <v>43</v>
      </c>
      <c r="O108" s="84"/>
      <c r="P108" s="213">
        <f>O108*H108</f>
        <v>0</v>
      </c>
      <c r="Q108" s="213">
        <v>0</v>
      </c>
      <c r="R108" s="213">
        <f>Q108*H108</f>
        <v>0</v>
      </c>
      <c r="S108" s="213">
        <v>0</v>
      </c>
      <c r="T108" s="214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15" t="s">
        <v>120</v>
      </c>
      <c r="AT108" s="215" t="s">
        <v>116</v>
      </c>
      <c r="AU108" s="215" t="s">
        <v>82</v>
      </c>
      <c r="AY108" s="17" t="s">
        <v>114</v>
      </c>
      <c r="BE108" s="216">
        <f>IF(N108="základní",J108,0)</f>
        <v>0</v>
      </c>
      <c r="BF108" s="216">
        <f>IF(N108="snížená",J108,0)</f>
        <v>0</v>
      </c>
      <c r="BG108" s="216">
        <f>IF(N108="zákl. přenesená",J108,0)</f>
        <v>0</v>
      </c>
      <c r="BH108" s="216">
        <f>IF(N108="sníž. přenesená",J108,0)</f>
        <v>0</v>
      </c>
      <c r="BI108" s="216">
        <f>IF(N108="nulová",J108,0)</f>
        <v>0</v>
      </c>
      <c r="BJ108" s="17" t="s">
        <v>80</v>
      </c>
      <c r="BK108" s="216">
        <f>ROUND(I108*H108,2)</f>
        <v>0</v>
      </c>
      <c r="BL108" s="17" t="s">
        <v>120</v>
      </c>
      <c r="BM108" s="215" t="s">
        <v>165</v>
      </c>
    </row>
    <row r="109" spans="1:65" s="2" customFormat="1" ht="24.15" customHeight="1">
      <c r="A109" s="38"/>
      <c r="B109" s="39"/>
      <c r="C109" s="204" t="s">
        <v>166</v>
      </c>
      <c r="D109" s="204" t="s">
        <v>116</v>
      </c>
      <c r="E109" s="205" t="s">
        <v>167</v>
      </c>
      <c r="F109" s="206" t="s">
        <v>168</v>
      </c>
      <c r="G109" s="207" t="s">
        <v>151</v>
      </c>
      <c r="H109" s="208">
        <v>5.4</v>
      </c>
      <c r="I109" s="209"/>
      <c r="J109" s="210">
        <f>ROUND(I109*H109,2)</f>
        <v>0</v>
      </c>
      <c r="K109" s="206" t="s">
        <v>19</v>
      </c>
      <c r="L109" s="44"/>
      <c r="M109" s="211" t="s">
        <v>19</v>
      </c>
      <c r="N109" s="212" t="s">
        <v>43</v>
      </c>
      <c r="O109" s="84"/>
      <c r="P109" s="213">
        <f>O109*H109</f>
        <v>0</v>
      </c>
      <c r="Q109" s="213">
        <v>0</v>
      </c>
      <c r="R109" s="213">
        <f>Q109*H109</f>
        <v>0</v>
      </c>
      <c r="S109" s="213">
        <v>0</v>
      </c>
      <c r="T109" s="214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15" t="s">
        <v>120</v>
      </c>
      <c r="AT109" s="215" t="s">
        <v>116</v>
      </c>
      <c r="AU109" s="215" t="s">
        <v>82</v>
      </c>
      <c r="AY109" s="17" t="s">
        <v>114</v>
      </c>
      <c r="BE109" s="216">
        <f>IF(N109="základní",J109,0)</f>
        <v>0</v>
      </c>
      <c r="BF109" s="216">
        <f>IF(N109="snížená",J109,0)</f>
        <v>0</v>
      </c>
      <c r="BG109" s="216">
        <f>IF(N109="zákl. přenesená",J109,0)</f>
        <v>0</v>
      </c>
      <c r="BH109" s="216">
        <f>IF(N109="sníž. přenesená",J109,0)</f>
        <v>0</v>
      </c>
      <c r="BI109" s="216">
        <f>IF(N109="nulová",J109,0)</f>
        <v>0</v>
      </c>
      <c r="BJ109" s="17" t="s">
        <v>80</v>
      </c>
      <c r="BK109" s="216">
        <f>ROUND(I109*H109,2)</f>
        <v>0</v>
      </c>
      <c r="BL109" s="17" t="s">
        <v>120</v>
      </c>
      <c r="BM109" s="215" t="s">
        <v>169</v>
      </c>
    </row>
    <row r="110" spans="1:51" s="13" customFormat="1" ht="12">
      <c r="A110" s="13"/>
      <c r="B110" s="222"/>
      <c r="C110" s="223"/>
      <c r="D110" s="224" t="s">
        <v>129</v>
      </c>
      <c r="E110" s="225" t="s">
        <v>19</v>
      </c>
      <c r="F110" s="226" t="s">
        <v>170</v>
      </c>
      <c r="G110" s="223"/>
      <c r="H110" s="227">
        <v>5.4</v>
      </c>
      <c r="I110" s="228"/>
      <c r="J110" s="223"/>
      <c r="K110" s="223"/>
      <c r="L110" s="229"/>
      <c r="M110" s="230"/>
      <c r="N110" s="231"/>
      <c r="O110" s="231"/>
      <c r="P110" s="231"/>
      <c r="Q110" s="231"/>
      <c r="R110" s="231"/>
      <c r="S110" s="231"/>
      <c r="T110" s="232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3" t="s">
        <v>129</v>
      </c>
      <c r="AU110" s="233" t="s">
        <v>82</v>
      </c>
      <c r="AV110" s="13" t="s">
        <v>82</v>
      </c>
      <c r="AW110" s="13" t="s">
        <v>33</v>
      </c>
      <c r="AX110" s="13" t="s">
        <v>80</v>
      </c>
      <c r="AY110" s="233" t="s">
        <v>114</v>
      </c>
    </row>
    <row r="111" spans="1:65" s="2" customFormat="1" ht="21.75" customHeight="1">
      <c r="A111" s="38"/>
      <c r="B111" s="39"/>
      <c r="C111" s="204" t="s">
        <v>171</v>
      </c>
      <c r="D111" s="204" t="s">
        <v>116</v>
      </c>
      <c r="E111" s="205" t="s">
        <v>172</v>
      </c>
      <c r="F111" s="206" t="s">
        <v>173</v>
      </c>
      <c r="G111" s="207" t="s">
        <v>174</v>
      </c>
      <c r="H111" s="208">
        <v>15</v>
      </c>
      <c r="I111" s="209"/>
      <c r="J111" s="210">
        <f>ROUND(I111*H111,2)</f>
        <v>0</v>
      </c>
      <c r="K111" s="206" t="s">
        <v>19</v>
      </c>
      <c r="L111" s="44"/>
      <c r="M111" s="211" t="s">
        <v>19</v>
      </c>
      <c r="N111" s="212" t="s">
        <v>43</v>
      </c>
      <c r="O111" s="84"/>
      <c r="P111" s="213">
        <f>O111*H111</f>
        <v>0</v>
      </c>
      <c r="Q111" s="213">
        <v>0</v>
      </c>
      <c r="R111" s="213">
        <f>Q111*H111</f>
        <v>0</v>
      </c>
      <c r="S111" s="213">
        <v>0</v>
      </c>
      <c r="T111" s="214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15" t="s">
        <v>120</v>
      </c>
      <c r="AT111" s="215" t="s">
        <v>116</v>
      </c>
      <c r="AU111" s="215" t="s">
        <v>82</v>
      </c>
      <c r="AY111" s="17" t="s">
        <v>114</v>
      </c>
      <c r="BE111" s="216">
        <f>IF(N111="základní",J111,0)</f>
        <v>0</v>
      </c>
      <c r="BF111" s="216">
        <f>IF(N111="snížená",J111,0)</f>
        <v>0</v>
      </c>
      <c r="BG111" s="216">
        <f>IF(N111="zákl. přenesená",J111,0)</f>
        <v>0</v>
      </c>
      <c r="BH111" s="216">
        <f>IF(N111="sníž. přenesená",J111,0)</f>
        <v>0</v>
      </c>
      <c r="BI111" s="216">
        <f>IF(N111="nulová",J111,0)</f>
        <v>0</v>
      </c>
      <c r="BJ111" s="17" t="s">
        <v>80</v>
      </c>
      <c r="BK111" s="216">
        <f>ROUND(I111*H111,2)</f>
        <v>0</v>
      </c>
      <c r="BL111" s="17" t="s">
        <v>120</v>
      </c>
      <c r="BM111" s="215" t="s">
        <v>175</v>
      </c>
    </row>
    <row r="112" spans="1:63" s="12" customFormat="1" ht="25.9" customHeight="1">
      <c r="A112" s="12"/>
      <c r="B112" s="188"/>
      <c r="C112" s="189"/>
      <c r="D112" s="190" t="s">
        <v>71</v>
      </c>
      <c r="E112" s="191" t="s">
        <v>176</v>
      </c>
      <c r="F112" s="191" t="s">
        <v>177</v>
      </c>
      <c r="G112" s="189"/>
      <c r="H112" s="189"/>
      <c r="I112" s="192"/>
      <c r="J112" s="193">
        <f>BK112</f>
        <v>0</v>
      </c>
      <c r="K112" s="189"/>
      <c r="L112" s="194"/>
      <c r="M112" s="195"/>
      <c r="N112" s="196"/>
      <c r="O112" s="196"/>
      <c r="P112" s="197">
        <f>P113+P116</f>
        <v>0</v>
      </c>
      <c r="Q112" s="196"/>
      <c r="R112" s="197">
        <f>R113+R116</f>
        <v>0</v>
      </c>
      <c r="S112" s="196"/>
      <c r="T112" s="198">
        <f>T113+T116</f>
        <v>0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R112" s="199" t="s">
        <v>140</v>
      </c>
      <c r="AT112" s="200" t="s">
        <v>71</v>
      </c>
      <c r="AU112" s="200" t="s">
        <v>72</v>
      </c>
      <c r="AY112" s="199" t="s">
        <v>114</v>
      </c>
      <c r="BK112" s="201">
        <f>BK113+BK116</f>
        <v>0</v>
      </c>
    </row>
    <row r="113" spans="1:63" s="12" customFormat="1" ht="22.8" customHeight="1">
      <c r="A113" s="12"/>
      <c r="B113" s="188"/>
      <c r="C113" s="189"/>
      <c r="D113" s="190" t="s">
        <v>71</v>
      </c>
      <c r="E113" s="202" t="s">
        <v>178</v>
      </c>
      <c r="F113" s="202" t="s">
        <v>179</v>
      </c>
      <c r="G113" s="189"/>
      <c r="H113" s="189"/>
      <c r="I113" s="192"/>
      <c r="J113" s="203">
        <f>BK113</f>
        <v>0</v>
      </c>
      <c r="K113" s="189"/>
      <c r="L113" s="194"/>
      <c r="M113" s="195"/>
      <c r="N113" s="196"/>
      <c r="O113" s="196"/>
      <c r="P113" s="197">
        <f>SUM(P114:P115)</f>
        <v>0</v>
      </c>
      <c r="Q113" s="196"/>
      <c r="R113" s="197">
        <f>SUM(R114:R115)</f>
        <v>0</v>
      </c>
      <c r="S113" s="196"/>
      <c r="T113" s="198">
        <f>SUM(T114:T115)</f>
        <v>0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R113" s="199" t="s">
        <v>140</v>
      </c>
      <c r="AT113" s="200" t="s">
        <v>71</v>
      </c>
      <c r="AU113" s="200" t="s">
        <v>80</v>
      </c>
      <c r="AY113" s="199" t="s">
        <v>114</v>
      </c>
      <c r="BK113" s="201">
        <f>SUM(BK114:BK115)</f>
        <v>0</v>
      </c>
    </row>
    <row r="114" spans="1:65" s="2" customFormat="1" ht="16.5" customHeight="1">
      <c r="A114" s="38"/>
      <c r="B114" s="39"/>
      <c r="C114" s="204" t="s">
        <v>180</v>
      </c>
      <c r="D114" s="204" t="s">
        <v>116</v>
      </c>
      <c r="E114" s="205" t="s">
        <v>181</v>
      </c>
      <c r="F114" s="206" t="s">
        <v>179</v>
      </c>
      <c r="G114" s="207" t="s">
        <v>182</v>
      </c>
      <c r="H114" s="208">
        <v>1</v>
      </c>
      <c r="I114" s="209"/>
      <c r="J114" s="210">
        <f>ROUND(I114*H114,2)</f>
        <v>0</v>
      </c>
      <c r="K114" s="206" t="s">
        <v>125</v>
      </c>
      <c r="L114" s="44"/>
      <c r="M114" s="211" t="s">
        <v>19</v>
      </c>
      <c r="N114" s="212" t="s">
        <v>43</v>
      </c>
      <c r="O114" s="84"/>
      <c r="P114" s="213">
        <f>O114*H114</f>
        <v>0</v>
      </c>
      <c r="Q114" s="213">
        <v>0</v>
      </c>
      <c r="R114" s="213">
        <f>Q114*H114</f>
        <v>0</v>
      </c>
      <c r="S114" s="213">
        <v>0</v>
      </c>
      <c r="T114" s="214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15" t="s">
        <v>183</v>
      </c>
      <c r="AT114" s="215" t="s">
        <v>116</v>
      </c>
      <c r="AU114" s="215" t="s">
        <v>82</v>
      </c>
      <c r="AY114" s="17" t="s">
        <v>114</v>
      </c>
      <c r="BE114" s="216">
        <f>IF(N114="základní",J114,0)</f>
        <v>0</v>
      </c>
      <c r="BF114" s="216">
        <f>IF(N114="snížená",J114,0)</f>
        <v>0</v>
      </c>
      <c r="BG114" s="216">
        <f>IF(N114="zákl. přenesená",J114,0)</f>
        <v>0</v>
      </c>
      <c r="BH114" s="216">
        <f>IF(N114="sníž. přenesená",J114,0)</f>
        <v>0</v>
      </c>
      <c r="BI114" s="216">
        <f>IF(N114="nulová",J114,0)</f>
        <v>0</v>
      </c>
      <c r="BJ114" s="17" t="s">
        <v>80</v>
      </c>
      <c r="BK114" s="216">
        <f>ROUND(I114*H114,2)</f>
        <v>0</v>
      </c>
      <c r="BL114" s="17" t="s">
        <v>183</v>
      </c>
      <c r="BM114" s="215" t="s">
        <v>184</v>
      </c>
    </row>
    <row r="115" spans="1:47" s="2" customFormat="1" ht="12">
      <c r="A115" s="38"/>
      <c r="B115" s="39"/>
      <c r="C115" s="40"/>
      <c r="D115" s="217" t="s">
        <v>127</v>
      </c>
      <c r="E115" s="40"/>
      <c r="F115" s="218" t="s">
        <v>185</v>
      </c>
      <c r="G115" s="40"/>
      <c r="H115" s="40"/>
      <c r="I115" s="219"/>
      <c r="J115" s="40"/>
      <c r="K115" s="40"/>
      <c r="L115" s="44"/>
      <c r="M115" s="220"/>
      <c r="N115" s="221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127</v>
      </c>
      <c r="AU115" s="17" t="s">
        <v>82</v>
      </c>
    </row>
    <row r="116" spans="1:63" s="12" customFormat="1" ht="22.8" customHeight="1">
      <c r="A116" s="12"/>
      <c r="B116" s="188"/>
      <c r="C116" s="189"/>
      <c r="D116" s="190" t="s">
        <v>71</v>
      </c>
      <c r="E116" s="202" t="s">
        <v>186</v>
      </c>
      <c r="F116" s="202" t="s">
        <v>187</v>
      </c>
      <c r="G116" s="189"/>
      <c r="H116" s="189"/>
      <c r="I116" s="192"/>
      <c r="J116" s="203">
        <f>BK116</f>
        <v>0</v>
      </c>
      <c r="K116" s="189"/>
      <c r="L116" s="194"/>
      <c r="M116" s="195"/>
      <c r="N116" s="196"/>
      <c r="O116" s="196"/>
      <c r="P116" s="197">
        <f>SUM(P117:P118)</f>
        <v>0</v>
      </c>
      <c r="Q116" s="196"/>
      <c r="R116" s="197">
        <f>SUM(R117:R118)</f>
        <v>0</v>
      </c>
      <c r="S116" s="196"/>
      <c r="T116" s="198">
        <f>SUM(T117:T118)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199" t="s">
        <v>140</v>
      </c>
      <c r="AT116" s="200" t="s">
        <v>71</v>
      </c>
      <c r="AU116" s="200" t="s">
        <v>80</v>
      </c>
      <c r="AY116" s="199" t="s">
        <v>114</v>
      </c>
      <c r="BK116" s="201">
        <f>SUM(BK117:BK118)</f>
        <v>0</v>
      </c>
    </row>
    <row r="117" spans="1:65" s="2" customFormat="1" ht="16.5" customHeight="1">
      <c r="A117" s="38"/>
      <c r="B117" s="39"/>
      <c r="C117" s="204" t="s">
        <v>188</v>
      </c>
      <c r="D117" s="204" t="s">
        <v>116</v>
      </c>
      <c r="E117" s="205" t="s">
        <v>189</v>
      </c>
      <c r="F117" s="206" t="s">
        <v>190</v>
      </c>
      <c r="G117" s="207" t="s">
        <v>182</v>
      </c>
      <c r="H117" s="208">
        <v>1</v>
      </c>
      <c r="I117" s="209"/>
      <c r="J117" s="210">
        <f>ROUND(I117*H117,2)</f>
        <v>0</v>
      </c>
      <c r="K117" s="206" t="s">
        <v>125</v>
      </c>
      <c r="L117" s="44"/>
      <c r="M117" s="211" t="s">
        <v>19</v>
      </c>
      <c r="N117" s="212" t="s">
        <v>43</v>
      </c>
      <c r="O117" s="84"/>
      <c r="P117" s="213">
        <f>O117*H117</f>
        <v>0</v>
      </c>
      <c r="Q117" s="213">
        <v>0</v>
      </c>
      <c r="R117" s="213">
        <f>Q117*H117</f>
        <v>0</v>
      </c>
      <c r="S117" s="213">
        <v>0</v>
      </c>
      <c r="T117" s="214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15" t="s">
        <v>183</v>
      </c>
      <c r="AT117" s="215" t="s">
        <v>116</v>
      </c>
      <c r="AU117" s="215" t="s">
        <v>82</v>
      </c>
      <c r="AY117" s="17" t="s">
        <v>114</v>
      </c>
      <c r="BE117" s="216">
        <f>IF(N117="základní",J117,0)</f>
        <v>0</v>
      </c>
      <c r="BF117" s="216">
        <f>IF(N117="snížená",J117,0)</f>
        <v>0</v>
      </c>
      <c r="BG117" s="216">
        <f>IF(N117="zákl. přenesená",J117,0)</f>
        <v>0</v>
      </c>
      <c r="BH117" s="216">
        <f>IF(N117="sníž. přenesená",J117,0)</f>
        <v>0</v>
      </c>
      <c r="BI117" s="216">
        <f>IF(N117="nulová",J117,0)</f>
        <v>0</v>
      </c>
      <c r="BJ117" s="17" t="s">
        <v>80</v>
      </c>
      <c r="BK117" s="216">
        <f>ROUND(I117*H117,2)</f>
        <v>0</v>
      </c>
      <c r="BL117" s="17" t="s">
        <v>183</v>
      </c>
      <c r="BM117" s="215" t="s">
        <v>191</v>
      </c>
    </row>
    <row r="118" spans="1:47" s="2" customFormat="1" ht="12">
      <c r="A118" s="38"/>
      <c r="B118" s="39"/>
      <c r="C118" s="40"/>
      <c r="D118" s="217" t="s">
        <v>127</v>
      </c>
      <c r="E118" s="40"/>
      <c r="F118" s="218" t="s">
        <v>192</v>
      </c>
      <c r="G118" s="40"/>
      <c r="H118" s="40"/>
      <c r="I118" s="219"/>
      <c r="J118" s="40"/>
      <c r="K118" s="40"/>
      <c r="L118" s="44"/>
      <c r="M118" s="244"/>
      <c r="N118" s="245"/>
      <c r="O118" s="246"/>
      <c r="P118" s="246"/>
      <c r="Q118" s="246"/>
      <c r="R118" s="246"/>
      <c r="S118" s="246"/>
      <c r="T118" s="247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127</v>
      </c>
      <c r="AU118" s="17" t="s">
        <v>82</v>
      </c>
    </row>
    <row r="119" spans="1:31" s="2" customFormat="1" ht="6.95" customHeight="1">
      <c r="A119" s="38"/>
      <c r="B119" s="59"/>
      <c r="C119" s="60"/>
      <c r="D119" s="60"/>
      <c r="E119" s="60"/>
      <c r="F119" s="60"/>
      <c r="G119" s="60"/>
      <c r="H119" s="60"/>
      <c r="I119" s="60"/>
      <c r="J119" s="60"/>
      <c r="K119" s="60"/>
      <c r="L119" s="44"/>
      <c r="M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</sheetData>
  <sheetProtection password="80EB" sheet="1" objects="1" scenarios="1" formatColumns="0" formatRows="0" autoFilter="0"/>
  <autoFilter ref="C84:K118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hyperlinks>
    <hyperlink ref="F90" r:id="rId1" display="https://podminky.urs.cz/item/CS_URS_2023_01/122151101"/>
    <hyperlink ref="F93" r:id="rId2" display="https://podminky.urs.cz/item/CS_URS_2023_01/162751114"/>
    <hyperlink ref="F95" r:id="rId3" display="https://podminky.urs.cz/item/CS_URS_2023_01/171251201"/>
    <hyperlink ref="F97" r:id="rId4" display="https://podminky.urs.cz/item/CS_URS_2023_01/171201221"/>
    <hyperlink ref="F101" r:id="rId5" display="https://podminky.urs.cz/item/CS_URS_2023_01/564801011"/>
    <hyperlink ref="F105" r:id="rId6" display="https://podminky.urs.cz/item/CS_URS_2023_01/564851014"/>
    <hyperlink ref="F115" r:id="rId7" display="https://podminky.urs.cz/item/CS_URS_2023_01/030001000"/>
    <hyperlink ref="F118" r:id="rId8" display="https://podminky.urs.cz/item/CS_URS_2023_01/045303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85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82</v>
      </c>
    </row>
    <row r="4" spans="2:46" s="1" customFormat="1" ht="24.95" customHeight="1">
      <c r="B4" s="20"/>
      <c r="D4" s="130" t="s">
        <v>86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6.5" customHeight="1">
      <c r="B7" s="20"/>
      <c r="E7" s="133" t="str">
        <f>'Rekapitulace stavby'!K6</f>
        <v>MŠ Vrchlického - nová herní plocha a úprava chodníků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87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193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8. 2. 2023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19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27</v>
      </c>
      <c r="F15" s="38"/>
      <c r="G15" s="38"/>
      <c r="H15" s="38"/>
      <c r="I15" s="132" t="s">
        <v>28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29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28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31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28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34</v>
      </c>
      <c r="E23" s="38"/>
      <c r="F23" s="38"/>
      <c r="G23" s="38"/>
      <c r="H23" s="38"/>
      <c r="I23" s="132" t="s">
        <v>26</v>
      </c>
      <c r="J23" s="136" t="s">
        <v>19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">
        <v>35</v>
      </c>
      <c r="F24" s="38"/>
      <c r="G24" s="38"/>
      <c r="H24" s="38"/>
      <c r="I24" s="132" t="s">
        <v>28</v>
      </c>
      <c r="J24" s="136" t="s">
        <v>19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36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38</v>
      </c>
      <c r="E30" s="38"/>
      <c r="F30" s="38"/>
      <c r="G30" s="38"/>
      <c r="H30" s="38"/>
      <c r="I30" s="38"/>
      <c r="J30" s="144">
        <f>ROUND(J89,2)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40</v>
      </c>
      <c r="G32" s="38"/>
      <c r="H32" s="38"/>
      <c r="I32" s="145" t="s">
        <v>39</v>
      </c>
      <c r="J32" s="145" t="s">
        <v>41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42</v>
      </c>
      <c r="E33" s="132" t="s">
        <v>43</v>
      </c>
      <c r="F33" s="147">
        <f>ROUND((SUM(BE89:BE136)),2)</f>
        <v>0</v>
      </c>
      <c r="G33" s="38"/>
      <c r="H33" s="38"/>
      <c r="I33" s="148">
        <v>0.21</v>
      </c>
      <c r="J33" s="147">
        <f>ROUND(((SUM(BE89:BE136))*I33),2)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44</v>
      </c>
      <c r="F34" s="147">
        <f>ROUND((SUM(BF89:BF136)),2)</f>
        <v>0</v>
      </c>
      <c r="G34" s="38"/>
      <c r="H34" s="38"/>
      <c r="I34" s="148">
        <v>0.15</v>
      </c>
      <c r="J34" s="147">
        <f>ROUND(((SUM(BF89:BF136))*I34),2)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45</v>
      </c>
      <c r="F35" s="147">
        <f>ROUND((SUM(BG89:BG136)),2)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46</v>
      </c>
      <c r="F36" s="147">
        <f>ROUND((SUM(BH89:BH136)),2)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47</v>
      </c>
      <c r="F37" s="147">
        <f>ROUND((SUM(BI89:BI136)),2)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48</v>
      </c>
      <c r="E39" s="151"/>
      <c r="F39" s="151"/>
      <c r="G39" s="152" t="s">
        <v>49</v>
      </c>
      <c r="H39" s="153" t="s">
        <v>50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89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MŠ Vrchlického - nová herní plocha a úprava chodníků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87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02 - Chodníky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Sokolov, Vrchlického 80</v>
      </c>
      <c r="G52" s="40"/>
      <c r="H52" s="40"/>
      <c r="I52" s="32" t="s">
        <v>23</v>
      </c>
      <c r="J52" s="72" t="str">
        <f>IF(J12="","",J12)</f>
        <v>8. 2. 2023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Město Sokolov</v>
      </c>
      <c r="G54" s="40"/>
      <c r="H54" s="40"/>
      <c r="I54" s="32" t="s">
        <v>31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>Michal Kubelka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90</v>
      </c>
      <c r="D57" s="162"/>
      <c r="E57" s="162"/>
      <c r="F57" s="162"/>
      <c r="G57" s="162"/>
      <c r="H57" s="162"/>
      <c r="I57" s="162"/>
      <c r="J57" s="163" t="s">
        <v>91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70</v>
      </c>
      <c r="D59" s="40"/>
      <c r="E59" s="40"/>
      <c r="F59" s="40"/>
      <c r="G59" s="40"/>
      <c r="H59" s="40"/>
      <c r="I59" s="40"/>
      <c r="J59" s="102">
        <f>J89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92</v>
      </c>
    </row>
    <row r="60" spans="1:31" s="9" customFormat="1" ht="24.95" customHeight="1">
      <c r="A60" s="9"/>
      <c r="B60" s="165"/>
      <c r="C60" s="166"/>
      <c r="D60" s="167" t="s">
        <v>93</v>
      </c>
      <c r="E60" s="168"/>
      <c r="F60" s="168"/>
      <c r="G60" s="168"/>
      <c r="H60" s="168"/>
      <c r="I60" s="168"/>
      <c r="J60" s="169">
        <f>J90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94</v>
      </c>
      <c r="E61" s="174"/>
      <c r="F61" s="174"/>
      <c r="G61" s="174"/>
      <c r="H61" s="174"/>
      <c r="I61" s="174"/>
      <c r="J61" s="175">
        <f>J91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1"/>
      <c r="C62" s="172"/>
      <c r="D62" s="173" t="s">
        <v>95</v>
      </c>
      <c r="E62" s="174"/>
      <c r="F62" s="174"/>
      <c r="G62" s="174"/>
      <c r="H62" s="174"/>
      <c r="I62" s="174"/>
      <c r="J62" s="175">
        <f>J104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1"/>
      <c r="C63" s="172"/>
      <c r="D63" s="173" t="s">
        <v>194</v>
      </c>
      <c r="E63" s="174"/>
      <c r="F63" s="174"/>
      <c r="G63" s="174"/>
      <c r="H63" s="174"/>
      <c r="I63" s="174"/>
      <c r="J63" s="175">
        <f>J111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1"/>
      <c r="C64" s="172"/>
      <c r="D64" s="173" t="s">
        <v>195</v>
      </c>
      <c r="E64" s="174"/>
      <c r="F64" s="174"/>
      <c r="G64" s="174"/>
      <c r="H64" s="174"/>
      <c r="I64" s="174"/>
      <c r="J64" s="175">
        <f>J116</f>
        <v>0</v>
      </c>
      <c r="K64" s="172"/>
      <c r="L64" s="17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1"/>
      <c r="C65" s="172"/>
      <c r="D65" s="173" t="s">
        <v>196</v>
      </c>
      <c r="E65" s="174"/>
      <c r="F65" s="174"/>
      <c r="G65" s="174"/>
      <c r="H65" s="174"/>
      <c r="I65" s="174"/>
      <c r="J65" s="175">
        <f>J124</f>
        <v>0</v>
      </c>
      <c r="K65" s="172"/>
      <c r="L65" s="17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65"/>
      <c r="C66" s="166"/>
      <c r="D66" s="167" t="s">
        <v>96</v>
      </c>
      <c r="E66" s="168"/>
      <c r="F66" s="168"/>
      <c r="G66" s="168"/>
      <c r="H66" s="168"/>
      <c r="I66" s="168"/>
      <c r="J66" s="169">
        <f>J127</f>
        <v>0</v>
      </c>
      <c r="K66" s="166"/>
      <c r="L66" s="170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71"/>
      <c r="C67" s="172"/>
      <c r="D67" s="173" t="s">
        <v>97</v>
      </c>
      <c r="E67" s="174"/>
      <c r="F67" s="174"/>
      <c r="G67" s="174"/>
      <c r="H67" s="174"/>
      <c r="I67" s="174"/>
      <c r="J67" s="175">
        <f>J128</f>
        <v>0</v>
      </c>
      <c r="K67" s="172"/>
      <c r="L67" s="17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1"/>
      <c r="C68" s="172"/>
      <c r="D68" s="173" t="s">
        <v>98</v>
      </c>
      <c r="E68" s="174"/>
      <c r="F68" s="174"/>
      <c r="G68" s="174"/>
      <c r="H68" s="174"/>
      <c r="I68" s="174"/>
      <c r="J68" s="175">
        <f>J131</f>
        <v>0</v>
      </c>
      <c r="K68" s="172"/>
      <c r="L68" s="17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1"/>
      <c r="C69" s="172"/>
      <c r="D69" s="173" t="s">
        <v>197</v>
      </c>
      <c r="E69" s="174"/>
      <c r="F69" s="174"/>
      <c r="G69" s="174"/>
      <c r="H69" s="174"/>
      <c r="I69" s="174"/>
      <c r="J69" s="175">
        <f>J134</f>
        <v>0</v>
      </c>
      <c r="K69" s="172"/>
      <c r="L69" s="17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38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5" spans="1:31" s="2" customFormat="1" ht="6.95" customHeight="1">
      <c r="A75" s="38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24.95" customHeight="1">
      <c r="A76" s="38"/>
      <c r="B76" s="39"/>
      <c r="C76" s="23" t="s">
        <v>99</v>
      </c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2" t="s">
        <v>16</v>
      </c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6.5" customHeight="1">
      <c r="A79" s="38"/>
      <c r="B79" s="39"/>
      <c r="C79" s="40"/>
      <c r="D79" s="40"/>
      <c r="E79" s="160" t="str">
        <f>E7</f>
        <v>MŠ Vrchlického - nová herní plocha a úprava chodníků</v>
      </c>
      <c r="F79" s="32"/>
      <c r="G79" s="32"/>
      <c r="H79" s="32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2" customHeight="1">
      <c r="A80" s="38"/>
      <c r="B80" s="39"/>
      <c r="C80" s="32" t="s">
        <v>87</v>
      </c>
      <c r="D80" s="40"/>
      <c r="E80" s="40"/>
      <c r="F80" s="40"/>
      <c r="G80" s="40"/>
      <c r="H80" s="40"/>
      <c r="I80" s="40"/>
      <c r="J80" s="40"/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6.5" customHeight="1">
      <c r="A81" s="38"/>
      <c r="B81" s="39"/>
      <c r="C81" s="40"/>
      <c r="D81" s="40"/>
      <c r="E81" s="69" t="str">
        <f>E9</f>
        <v>02 - Chodníky</v>
      </c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2" customHeight="1">
      <c r="A83" s="38"/>
      <c r="B83" s="39"/>
      <c r="C83" s="32" t="s">
        <v>21</v>
      </c>
      <c r="D83" s="40"/>
      <c r="E83" s="40"/>
      <c r="F83" s="27" t="str">
        <f>F12</f>
        <v>Sokolov, Vrchlického 80</v>
      </c>
      <c r="G83" s="40"/>
      <c r="H83" s="40"/>
      <c r="I83" s="32" t="s">
        <v>23</v>
      </c>
      <c r="J83" s="72" t="str">
        <f>IF(J12="","",J12)</f>
        <v>8. 2. 2023</v>
      </c>
      <c r="K83" s="40"/>
      <c r="L83" s="13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6.95" customHeight="1">
      <c r="A84" s="38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13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5.15" customHeight="1">
      <c r="A85" s="38"/>
      <c r="B85" s="39"/>
      <c r="C85" s="32" t="s">
        <v>25</v>
      </c>
      <c r="D85" s="40"/>
      <c r="E85" s="40"/>
      <c r="F85" s="27" t="str">
        <f>E15</f>
        <v>Město Sokolov</v>
      </c>
      <c r="G85" s="40"/>
      <c r="H85" s="40"/>
      <c r="I85" s="32" t="s">
        <v>31</v>
      </c>
      <c r="J85" s="36" t="str">
        <f>E21</f>
        <v xml:space="preserve"> </v>
      </c>
      <c r="K85" s="40"/>
      <c r="L85" s="13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5.15" customHeight="1">
      <c r="A86" s="38"/>
      <c r="B86" s="39"/>
      <c r="C86" s="32" t="s">
        <v>29</v>
      </c>
      <c r="D86" s="40"/>
      <c r="E86" s="40"/>
      <c r="F86" s="27" t="str">
        <f>IF(E18="","",E18)</f>
        <v>Vyplň údaj</v>
      </c>
      <c r="G86" s="40"/>
      <c r="H86" s="40"/>
      <c r="I86" s="32" t="s">
        <v>34</v>
      </c>
      <c r="J86" s="36" t="str">
        <f>E24</f>
        <v>Michal Kubelka</v>
      </c>
      <c r="K86" s="40"/>
      <c r="L86" s="13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0.3" customHeight="1">
      <c r="A87" s="38"/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13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11" customFormat="1" ht="29.25" customHeight="1">
      <c r="A88" s="177"/>
      <c r="B88" s="178"/>
      <c r="C88" s="179" t="s">
        <v>100</v>
      </c>
      <c r="D88" s="180" t="s">
        <v>57</v>
      </c>
      <c r="E88" s="180" t="s">
        <v>53</v>
      </c>
      <c r="F88" s="180" t="s">
        <v>54</v>
      </c>
      <c r="G88" s="180" t="s">
        <v>101</v>
      </c>
      <c r="H88" s="180" t="s">
        <v>102</v>
      </c>
      <c r="I88" s="180" t="s">
        <v>103</v>
      </c>
      <c r="J88" s="180" t="s">
        <v>91</v>
      </c>
      <c r="K88" s="181" t="s">
        <v>104</v>
      </c>
      <c r="L88" s="182"/>
      <c r="M88" s="92" t="s">
        <v>19</v>
      </c>
      <c r="N88" s="93" t="s">
        <v>42</v>
      </c>
      <c r="O88" s="93" t="s">
        <v>105</v>
      </c>
      <c r="P88" s="93" t="s">
        <v>106</v>
      </c>
      <c r="Q88" s="93" t="s">
        <v>107</v>
      </c>
      <c r="R88" s="93" t="s">
        <v>108</v>
      </c>
      <c r="S88" s="93" t="s">
        <v>109</v>
      </c>
      <c r="T88" s="94" t="s">
        <v>110</v>
      </c>
      <c r="U88" s="177"/>
      <c r="V88" s="177"/>
      <c r="W88" s="177"/>
      <c r="X88" s="177"/>
      <c r="Y88" s="177"/>
      <c r="Z88" s="177"/>
      <c r="AA88" s="177"/>
      <c r="AB88" s="177"/>
      <c r="AC88" s="177"/>
      <c r="AD88" s="177"/>
      <c r="AE88" s="177"/>
    </row>
    <row r="89" spans="1:63" s="2" customFormat="1" ht="22.8" customHeight="1">
      <c r="A89" s="38"/>
      <c r="B89" s="39"/>
      <c r="C89" s="99" t="s">
        <v>111</v>
      </c>
      <c r="D89" s="40"/>
      <c r="E89" s="40"/>
      <c r="F89" s="40"/>
      <c r="G89" s="40"/>
      <c r="H89" s="40"/>
      <c r="I89" s="40"/>
      <c r="J89" s="183">
        <f>BK89</f>
        <v>0</v>
      </c>
      <c r="K89" s="40"/>
      <c r="L89" s="44"/>
      <c r="M89" s="95"/>
      <c r="N89" s="184"/>
      <c r="O89" s="96"/>
      <c r="P89" s="185">
        <f>P90+P127</f>
        <v>0</v>
      </c>
      <c r="Q89" s="96"/>
      <c r="R89" s="185">
        <f>R90+R127</f>
        <v>0.00122</v>
      </c>
      <c r="S89" s="96"/>
      <c r="T89" s="186">
        <f>T90+T127</f>
        <v>70.4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71</v>
      </c>
      <c r="AU89" s="17" t="s">
        <v>92</v>
      </c>
      <c r="BK89" s="187">
        <f>BK90+BK127</f>
        <v>0</v>
      </c>
    </row>
    <row r="90" spans="1:63" s="12" customFormat="1" ht="25.9" customHeight="1">
      <c r="A90" s="12"/>
      <c r="B90" s="188"/>
      <c r="C90" s="189"/>
      <c r="D90" s="190" t="s">
        <v>71</v>
      </c>
      <c r="E90" s="191" t="s">
        <v>112</v>
      </c>
      <c r="F90" s="191" t="s">
        <v>113</v>
      </c>
      <c r="G90" s="189"/>
      <c r="H90" s="189"/>
      <c r="I90" s="192"/>
      <c r="J90" s="193">
        <f>BK90</f>
        <v>0</v>
      </c>
      <c r="K90" s="189"/>
      <c r="L90" s="194"/>
      <c r="M90" s="195"/>
      <c r="N90" s="196"/>
      <c r="O90" s="196"/>
      <c r="P90" s="197">
        <f>P91+P104+P111+P116+P124</f>
        <v>0</v>
      </c>
      <c r="Q90" s="196"/>
      <c r="R90" s="197">
        <f>R91+R104+R111+R116+R124</f>
        <v>0.00122</v>
      </c>
      <c r="S90" s="196"/>
      <c r="T90" s="198">
        <f>T91+T104+T111+T116+T124</f>
        <v>70.4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199" t="s">
        <v>80</v>
      </c>
      <c r="AT90" s="200" t="s">
        <v>71</v>
      </c>
      <c r="AU90" s="200" t="s">
        <v>72</v>
      </c>
      <c r="AY90" s="199" t="s">
        <v>114</v>
      </c>
      <c r="BK90" s="201">
        <f>BK91+BK104+BK111+BK116+BK124</f>
        <v>0</v>
      </c>
    </row>
    <row r="91" spans="1:63" s="12" customFormat="1" ht="22.8" customHeight="1">
      <c r="A91" s="12"/>
      <c r="B91" s="188"/>
      <c r="C91" s="189"/>
      <c r="D91" s="190" t="s">
        <v>71</v>
      </c>
      <c r="E91" s="202" t="s">
        <v>80</v>
      </c>
      <c r="F91" s="202" t="s">
        <v>115</v>
      </c>
      <c r="G91" s="189"/>
      <c r="H91" s="189"/>
      <c r="I91" s="192"/>
      <c r="J91" s="203">
        <f>BK91</f>
        <v>0</v>
      </c>
      <c r="K91" s="189"/>
      <c r="L91" s="194"/>
      <c r="M91" s="195"/>
      <c r="N91" s="196"/>
      <c r="O91" s="196"/>
      <c r="P91" s="197">
        <f>SUM(P92:P103)</f>
        <v>0</v>
      </c>
      <c r="Q91" s="196"/>
      <c r="R91" s="197">
        <f>SUM(R92:R103)</f>
        <v>0</v>
      </c>
      <c r="S91" s="196"/>
      <c r="T91" s="198">
        <f>SUM(T92:T103)</f>
        <v>70.4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199" t="s">
        <v>80</v>
      </c>
      <c r="AT91" s="200" t="s">
        <v>71</v>
      </c>
      <c r="AU91" s="200" t="s">
        <v>80</v>
      </c>
      <c r="AY91" s="199" t="s">
        <v>114</v>
      </c>
      <c r="BK91" s="201">
        <f>SUM(BK92:BK103)</f>
        <v>0</v>
      </c>
    </row>
    <row r="92" spans="1:65" s="2" customFormat="1" ht="33" customHeight="1">
      <c r="A92" s="38"/>
      <c r="B92" s="39"/>
      <c r="C92" s="204" t="s">
        <v>80</v>
      </c>
      <c r="D92" s="204" t="s">
        <v>116</v>
      </c>
      <c r="E92" s="205" t="s">
        <v>198</v>
      </c>
      <c r="F92" s="206" t="s">
        <v>199</v>
      </c>
      <c r="G92" s="207" t="s">
        <v>151</v>
      </c>
      <c r="H92" s="208">
        <v>320</v>
      </c>
      <c r="I92" s="209"/>
      <c r="J92" s="210">
        <f>ROUND(I92*H92,2)</f>
        <v>0</v>
      </c>
      <c r="K92" s="206" t="s">
        <v>125</v>
      </c>
      <c r="L92" s="44"/>
      <c r="M92" s="211" t="s">
        <v>19</v>
      </c>
      <c r="N92" s="212" t="s">
        <v>43</v>
      </c>
      <c r="O92" s="84"/>
      <c r="P92" s="213">
        <f>O92*H92</f>
        <v>0</v>
      </c>
      <c r="Q92" s="213">
        <v>0</v>
      </c>
      <c r="R92" s="213">
        <f>Q92*H92</f>
        <v>0</v>
      </c>
      <c r="S92" s="213">
        <v>0.22</v>
      </c>
      <c r="T92" s="214">
        <f>S92*H92</f>
        <v>70.4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15" t="s">
        <v>120</v>
      </c>
      <c r="AT92" s="215" t="s">
        <v>116</v>
      </c>
      <c r="AU92" s="215" t="s">
        <v>82</v>
      </c>
      <c r="AY92" s="17" t="s">
        <v>114</v>
      </c>
      <c r="BE92" s="216">
        <f>IF(N92="základní",J92,0)</f>
        <v>0</v>
      </c>
      <c r="BF92" s="216">
        <f>IF(N92="snížená",J92,0)</f>
        <v>0</v>
      </c>
      <c r="BG92" s="216">
        <f>IF(N92="zákl. přenesená",J92,0)</f>
        <v>0</v>
      </c>
      <c r="BH92" s="216">
        <f>IF(N92="sníž. přenesená",J92,0)</f>
        <v>0</v>
      </c>
      <c r="BI92" s="216">
        <f>IF(N92="nulová",J92,0)</f>
        <v>0</v>
      </c>
      <c r="BJ92" s="17" t="s">
        <v>80</v>
      </c>
      <c r="BK92" s="216">
        <f>ROUND(I92*H92,2)</f>
        <v>0</v>
      </c>
      <c r="BL92" s="17" t="s">
        <v>120</v>
      </c>
      <c r="BM92" s="215" t="s">
        <v>200</v>
      </c>
    </row>
    <row r="93" spans="1:47" s="2" customFormat="1" ht="12">
      <c r="A93" s="38"/>
      <c r="B93" s="39"/>
      <c r="C93" s="40"/>
      <c r="D93" s="217" t="s">
        <v>127</v>
      </c>
      <c r="E93" s="40"/>
      <c r="F93" s="218" t="s">
        <v>201</v>
      </c>
      <c r="G93" s="40"/>
      <c r="H93" s="40"/>
      <c r="I93" s="219"/>
      <c r="J93" s="40"/>
      <c r="K93" s="40"/>
      <c r="L93" s="44"/>
      <c r="M93" s="220"/>
      <c r="N93" s="221"/>
      <c r="O93" s="84"/>
      <c r="P93" s="84"/>
      <c r="Q93" s="84"/>
      <c r="R93" s="84"/>
      <c r="S93" s="84"/>
      <c r="T93" s="85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127</v>
      </c>
      <c r="AU93" s="17" t="s">
        <v>82</v>
      </c>
    </row>
    <row r="94" spans="1:65" s="2" customFormat="1" ht="21.75" customHeight="1">
      <c r="A94" s="38"/>
      <c r="B94" s="39"/>
      <c r="C94" s="204" t="s">
        <v>82</v>
      </c>
      <c r="D94" s="204" t="s">
        <v>116</v>
      </c>
      <c r="E94" s="205" t="s">
        <v>202</v>
      </c>
      <c r="F94" s="206" t="s">
        <v>203</v>
      </c>
      <c r="G94" s="207" t="s">
        <v>124</v>
      </c>
      <c r="H94" s="208">
        <v>32</v>
      </c>
      <c r="I94" s="209"/>
      <c r="J94" s="210">
        <f>ROUND(I94*H94,2)</f>
        <v>0</v>
      </c>
      <c r="K94" s="206" t="s">
        <v>125</v>
      </c>
      <c r="L94" s="44"/>
      <c r="M94" s="211" t="s">
        <v>19</v>
      </c>
      <c r="N94" s="212" t="s">
        <v>43</v>
      </c>
      <c r="O94" s="84"/>
      <c r="P94" s="213">
        <f>O94*H94</f>
        <v>0</v>
      </c>
      <c r="Q94" s="213">
        <v>0</v>
      </c>
      <c r="R94" s="213">
        <f>Q94*H94</f>
        <v>0</v>
      </c>
      <c r="S94" s="213">
        <v>0</v>
      </c>
      <c r="T94" s="214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15" t="s">
        <v>120</v>
      </c>
      <c r="AT94" s="215" t="s">
        <v>116</v>
      </c>
      <c r="AU94" s="215" t="s">
        <v>82</v>
      </c>
      <c r="AY94" s="17" t="s">
        <v>114</v>
      </c>
      <c r="BE94" s="216">
        <f>IF(N94="základní",J94,0)</f>
        <v>0</v>
      </c>
      <c r="BF94" s="216">
        <f>IF(N94="snížená",J94,0)</f>
        <v>0</v>
      </c>
      <c r="BG94" s="216">
        <f>IF(N94="zákl. přenesená",J94,0)</f>
        <v>0</v>
      </c>
      <c r="BH94" s="216">
        <f>IF(N94="sníž. přenesená",J94,0)</f>
        <v>0</v>
      </c>
      <c r="BI94" s="216">
        <f>IF(N94="nulová",J94,0)</f>
        <v>0</v>
      </c>
      <c r="BJ94" s="17" t="s">
        <v>80</v>
      </c>
      <c r="BK94" s="216">
        <f>ROUND(I94*H94,2)</f>
        <v>0</v>
      </c>
      <c r="BL94" s="17" t="s">
        <v>120</v>
      </c>
      <c r="BM94" s="215" t="s">
        <v>204</v>
      </c>
    </row>
    <row r="95" spans="1:47" s="2" customFormat="1" ht="12">
      <c r="A95" s="38"/>
      <c r="B95" s="39"/>
      <c r="C95" s="40"/>
      <c r="D95" s="217" t="s">
        <v>127</v>
      </c>
      <c r="E95" s="40"/>
      <c r="F95" s="218" t="s">
        <v>205</v>
      </c>
      <c r="G95" s="40"/>
      <c r="H95" s="40"/>
      <c r="I95" s="219"/>
      <c r="J95" s="40"/>
      <c r="K95" s="40"/>
      <c r="L95" s="44"/>
      <c r="M95" s="220"/>
      <c r="N95" s="221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127</v>
      </c>
      <c r="AU95" s="17" t="s">
        <v>82</v>
      </c>
    </row>
    <row r="96" spans="1:51" s="13" customFormat="1" ht="12">
      <c r="A96" s="13"/>
      <c r="B96" s="222"/>
      <c r="C96" s="223"/>
      <c r="D96" s="224" t="s">
        <v>129</v>
      </c>
      <c r="E96" s="225" t="s">
        <v>19</v>
      </c>
      <c r="F96" s="226" t="s">
        <v>206</v>
      </c>
      <c r="G96" s="223"/>
      <c r="H96" s="227">
        <v>32</v>
      </c>
      <c r="I96" s="228"/>
      <c r="J96" s="223"/>
      <c r="K96" s="223"/>
      <c r="L96" s="229"/>
      <c r="M96" s="230"/>
      <c r="N96" s="231"/>
      <c r="O96" s="231"/>
      <c r="P96" s="231"/>
      <c r="Q96" s="231"/>
      <c r="R96" s="231"/>
      <c r="S96" s="231"/>
      <c r="T96" s="232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3" t="s">
        <v>129</v>
      </c>
      <c r="AU96" s="233" t="s">
        <v>82</v>
      </c>
      <c r="AV96" s="13" t="s">
        <v>82</v>
      </c>
      <c r="AW96" s="13" t="s">
        <v>33</v>
      </c>
      <c r="AX96" s="13" t="s">
        <v>80</v>
      </c>
      <c r="AY96" s="233" t="s">
        <v>114</v>
      </c>
    </row>
    <row r="97" spans="1:65" s="2" customFormat="1" ht="37.8" customHeight="1">
      <c r="A97" s="38"/>
      <c r="B97" s="39"/>
      <c r="C97" s="204" t="s">
        <v>131</v>
      </c>
      <c r="D97" s="204" t="s">
        <v>116</v>
      </c>
      <c r="E97" s="205" t="s">
        <v>132</v>
      </c>
      <c r="F97" s="206" t="s">
        <v>133</v>
      </c>
      <c r="G97" s="207" t="s">
        <v>124</v>
      </c>
      <c r="H97" s="208">
        <v>32</v>
      </c>
      <c r="I97" s="209"/>
      <c r="J97" s="210">
        <f>ROUND(I97*H97,2)</f>
        <v>0</v>
      </c>
      <c r="K97" s="206" t="s">
        <v>125</v>
      </c>
      <c r="L97" s="44"/>
      <c r="M97" s="211" t="s">
        <v>19</v>
      </c>
      <c r="N97" s="212" t="s">
        <v>43</v>
      </c>
      <c r="O97" s="84"/>
      <c r="P97" s="213">
        <f>O97*H97</f>
        <v>0</v>
      </c>
      <c r="Q97" s="213">
        <v>0</v>
      </c>
      <c r="R97" s="213">
        <f>Q97*H97</f>
        <v>0</v>
      </c>
      <c r="S97" s="213">
        <v>0</v>
      </c>
      <c r="T97" s="214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15" t="s">
        <v>120</v>
      </c>
      <c r="AT97" s="215" t="s">
        <v>116</v>
      </c>
      <c r="AU97" s="215" t="s">
        <v>82</v>
      </c>
      <c r="AY97" s="17" t="s">
        <v>114</v>
      </c>
      <c r="BE97" s="216">
        <f>IF(N97="základní",J97,0)</f>
        <v>0</v>
      </c>
      <c r="BF97" s="216">
        <f>IF(N97="snížená",J97,0)</f>
        <v>0</v>
      </c>
      <c r="BG97" s="216">
        <f>IF(N97="zákl. přenesená",J97,0)</f>
        <v>0</v>
      </c>
      <c r="BH97" s="216">
        <f>IF(N97="sníž. přenesená",J97,0)</f>
        <v>0</v>
      </c>
      <c r="BI97" s="216">
        <f>IF(N97="nulová",J97,0)</f>
        <v>0</v>
      </c>
      <c r="BJ97" s="17" t="s">
        <v>80</v>
      </c>
      <c r="BK97" s="216">
        <f>ROUND(I97*H97,2)</f>
        <v>0</v>
      </c>
      <c r="BL97" s="17" t="s">
        <v>120</v>
      </c>
      <c r="BM97" s="215" t="s">
        <v>207</v>
      </c>
    </row>
    <row r="98" spans="1:47" s="2" customFormat="1" ht="12">
      <c r="A98" s="38"/>
      <c r="B98" s="39"/>
      <c r="C98" s="40"/>
      <c r="D98" s="217" t="s">
        <v>127</v>
      </c>
      <c r="E98" s="40"/>
      <c r="F98" s="218" t="s">
        <v>135</v>
      </c>
      <c r="G98" s="40"/>
      <c r="H98" s="40"/>
      <c r="I98" s="219"/>
      <c r="J98" s="40"/>
      <c r="K98" s="40"/>
      <c r="L98" s="44"/>
      <c r="M98" s="220"/>
      <c r="N98" s="221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127</v>
      </c>
      <c r="AU98" s="17" t="s">
        <v>82</v>
      </c>
    </row>
    <row r="99" spans="1:65" s="2" customFormat="1" ht="24.15" customHeight="1">
      <c r="A99" s="38"/>
      <c r="B99" s="39"/>
      <c r="C99" s="204" t="s">
        <v>120</v>
      </c>
      <c r="D99" s="204" t="s">
        <v>116</v>
      </c>
      <c r="E99" s="205" t="s">
        <v>136</v>
      </c>
      <c r="F99" s="206" t="s">
        <v>137</v>
      </c>
      <c r="G99" s="207" t="s">
        <v>124</v>
      </c>
      <c r="H99" s="208">
        <v>32</v>
      </c>
      <c r="I99" s="209"/>
      <c r="J99" s="210">
        <f>ROUND(I99*H99,2)</f>
        <v>0</v>
      </c>
      <c r="K99" s="206" t="s">
        <v>125</v>
      </c>
      <c r="L99" s="44"/>
      <c r="M99" s="211" t="s">
        <v>19</v>
      </c>
      <c r="N99" s="212" t="s">
        <v>43</v>
      </c>
      <c r="O99" s="84"/>
      <c r="P99" s="213">
        <f>O99*H99</f>
        <v>0</v>
      </c>
      <c r="Q99" s="213">
        <v>0</v>
      </c>
      <c r="R99" s="213">
        <f>Q99*H99</f>
        <v>0</v>
      </c>
      <c r="S99" s="213">
        <v>0</v>
      </c>
      <c r="T99" s="214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15" t="s">
        <v>120</v>
      </c>
      <c r="AT99" s="215" t="s">
        <v>116</v>
      </c>
      <c r="AU99" s="215" t="s">
        <v>82</v>
      </c>
      <c r="AY99" s="17" t="s">
        <v>114</v>
      </c>
      <c r="BE99" s="216">
        <f>IF(N99="základní",J99,0)</f>
        <v>0</v>
      </c>
      <c r="BF99" s="216">
        <f>IF(N99="snížená",J99,0)</f>
        <v>0</v>
      </c>
      <c r="BG99" s="216">
        <f>IF(N99="zákl. přenesená",J99,0)</f>
        <v>0</v>
      </c>
      <c r="BH99" s="216">
        <f>IF(N99="sníž. přenesená",J99,0)</f>
        <v>0</v>
      </c>
      <c r="BI99" s="216">
        <f>IF(N99="nulová",J99,0)</f>
        <v>0</v>
      </c>
      <c r="BJ99" s="17" t="s">
        <v>80</v>
      </c>
      <c r="BK99" s="216">
        <f>ROUND(I99*H99,2)</f>
        <v>0</v>
      </c>
      <c r="BL99" s="17" t="s">
        <v>120</v>
      </c>
      <c r="BM99" s="215" t="s">
        <v>208</v>
      </c>
    </row>
    <row r="100" spans="1:47" s="2" customFormat="1" ht="12">
      <c r="A100" s="38"/>
      <c r="B100" s="39"/>
      <c r="C100" s="40"/>
      <c r="D100" s="217" t="s">
        <v>127</v>
      </c>
      <c r="E100" s="40"/>
      <c r="F100" s="218" t="s">
        <v>139</v>
      </c>
      <c r="G100" s="40"/>
      <c r="H100" s="40"/>
      <c r="I100" s="219"/>
      <c r="J100" s="40"/>
      <c r="K100" s="40"/>
      <c r="L100" s="44"/>
      <c r="M100" s="220"/>
      <c r="N100" s="221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127</v>
      </c>
      <c r="AU100" s="17" t="s">
        <v>82</v>
      </c>
    </row>
    <row r="101" spans="1:65" s="2" customFormat="1" ht="24.15" customHeight="1">
      <c r="A101" s="38"/>
      <c r="B101" s="39"/>
      <c r="C101" s="204" t="s">
        <v>140</v>
      </c>
      <c r="D101" s="204" t="s">
        <v>116</v>
      </c>
      <c r="E101" s="205" t="s">
        <v>141</v>
      </c>
      <c r="F101" s="206" t="s">
        <v>142</v>
      </c>
      <c r="G101" s="207" t="s">
        <v>143</v>
      </c>
      <c r="H101" s="208">
        <v>57.6</v>
      </c>
      <c r="I101" s="209"/>
      <c r="J101" s="210">
        <f>ROUND(I101*H101,2)</f>
        <v>0</v>
      </c>
      <c r="K101" s="206" t="s">
        <v>125</v>
      </c>
      <c r="L101" s="44"/>
      <c r="M101" s="211" t="s">
        <v>19</v>
      </c>
      <c r="N101" s="212" t="s">
        <v>43</v>
      </c>
      <c r="O101" s="84"/>
      <c r="P101" s="213">
        <f>O101*H101</f>
        <v>0</v>
      </c>
      <c r="Q101" s="213">
        <v>0</v>
      </c>
      <c r="R101" s="213">
        <f>Q101*H101</f>
        <v>0</v>
      </c>
      <c r="S101" s="213">
        <v>0</v>
      </c>
      <c r="T101" s="214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15" t="s">
        <v>120</v>
      </c>
      <c r="AT101" s="215" t="s">
        <v>116</v>
      </c>
      <c r="AU101" s="215" t="s">
        <v>82</v>
      </c>
      <c r="AY101" s="17" t="s">
        <v>114</v>
      </c>
      <c r="BE101" s="216">
        <f>IF(N101="základní",J101,0)</f>
        <v>0</v>
      </c>
      <c r="BF101" s="216">
        <f>IF(N101="snížená",J101,0)</f>
        <v>0</v>
      </c>
      <c r="BG101" s="216">
        <f>IF(N101="zákl. přenesená",J101,0)</f>
        <v>0</v>
      </c>
      <c r="BH101" s="216">
        <f>IF(N101="sníž. přenesená",J101,0)</f>
        <v>0</v>
      </c>
      <c r="BI101" s="216">
        <f>IF(N101="nulová",J101,0)</f>
        <v>0</v>
      </c>
      <c r="BJ101" s="17" t="s">
        <v>80</v>
      </c>
      <c r="BK101" s="216">
        <f>ROUND(I101*H101,2)</f>
        <v>0</v>
      </c>
      <c r="BL101" s="17" t="s">
        <v>120</v>
      </c>
      <c r="BM101" s="215" t="s">
        <v>209</v>
      </c>
    </row>
    <row r="102" spans="1:47" s="2" customFormat="1" ht="12">
      <c r="A102" s="38"/>
      <c r="B102" s="39"/>
      <c r="C102" s="40"/>
      <c r="D102" s="217" t="s">
        <v>127</v>
      </c>
      <c r="E102" s="40"/>
      <c r="F102" s="218" t="s">
        <v>145</v>
      </c>
      <c r="G102" s="40"/>
      <c r="H102" s="40"/>
      <c r="I102" s="219"/>
      <c r="J102" s="40"/>
      <c r="K102" s="40"/>
      <c r="L102" s="44"/>
      <c r="M102" s="220"/>
      <c r="N102" s="221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127</v>
      </c>
      <c r="AU102" s="17" t="s">
        <v>82</v>
      </c>
    </row>
    <row r="103" spans="1:51" s="13" customFormat="1" ht="12">
      <c r="A103" s="13"/>
      <c r="B103" s="222"/>
      <c r="C103" s="223"/>
      <c r="D103" s="224" t="s">
        <v>129</v>
      </c>
      <c r="E103" s="225" t="s">
        <v>19</v>
      </c>
      <c r="F103" s="226" t="s">
        <v>210</v>
      </c>
      <c r="G103" s="223"/>
      <c r="H103" s="227">
        <v>57.6</v>
      </c>
      <c r="I103" s="228"/>
      <c r="J103" s="223"/>
      <c r="K103" s="223"/>
      <c r="L103" s="229"/>
      <c r="M103" s="230"/>
      <c r="N103" s="231"/>
      <c r="O103" s="231"/>
      <c r="P103" s="231"/>
      <c r="Q103" s="231"/>
      <c r="R103" s="231"/>
      <c r="S103" s="231"/>
      <c r="T103" s="232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3" t="s">
        <v>129</v>
      </c>
      <c r="AU103" s="233" t="s">
        <v>82</v>
      </c>
      <c r="AV103" s="13" t="s">
        <v>82</v>
      </c>
      <c r="AW103" s="13" t="s">
        <v>33</v>
      </c>
      <c r="AX103" s="13" t="s">
        <v>80</v>
      </c>
      <c r="AY103" s="233" t="s">
        <v>114</v>
      </c>
    </row>
    <row r="104" spans="1:63" s="12" customFormat="1" ht="22.8" customHeight="1">
      <c r="A104" s="12"/>
      <c r="B104" s="188"/>
      <c r="C104" s="189"/>
      <c r="D104" s="190" t="s">
        <v>71</v>
      </c>
      <c r="E104" s="202" t="s">
        <v>140</v>
      </c>
      <c r="F104" s="202" t="s">
        <v>147</v>
      </c>
      <c r="G104" s="189"/>
      <c r="H104" s="189"/>
      <c r="I104" s="192"/>
      <c r="J104" s="203">
        <f>BK104</f>
        <v>0</v>
      </c>
      <c r="K104" s="189"/>
      <c r="L104" s="194"/>
      <c r="M104" s="195"/>
      <c r="N104" s="196"/>
      <c r="O104" s="196"/>
      <c r="P104" s="197">
        <f>SUM(P105:P110)</f>
        <v>0</v>
      </c>
      <c r="Q104" s="196"/>
      <c r="R104" s="197">
        <f>SUM(R105:R110)</f>
        <v>0</v>
      </c>
      <c r="S104" s="196"/>
      <c r="T104" s="198">
        <f>SUM(T105:T110)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199" t="s">
        <v>80</v>
      </c>
      <c r="AT104" s="200" t="s">
        <v>71</v>
      </c>
      <c r="AU104" s="200" t="s">
        <v>80</v>
      </c>
      <c r="AY104" s="199" t="s">
        <v>114</v>
      </c>
      <c r="BK104" s="201">
        <f>SUM(BK105:BK110)</f>
        <v>0</v>
      </c>
    </row>
    <row r="105" spans="1:65" s="2" customFormat="1" ht="21.75" customHeight="1">
      <c r="A105" s="38"/>
      <c r="B105" s="39"/>
      <c r="C105" s="204" t="s">
        <v>148</v>
      </c>
      <c r="D105" s="204" t="s">
        <v>116</v>
      </c>
      <c r="E105" s="205" t="s">
        <v>211</v>
      </c>
      <c r="F105" s="206" t="s">
        <v>212</v>
      </c>
      <c r="G105" s="207" t="s">
        <v>151</v>
      </c>
      <c r="H105" s="208">
        <v>320</v>
      </c>
      <c r="I105" s="209"/>
      <c r="J105" s="210">
        <f>ROUND(I105*H105,2)</f>
        <v>0</v>
      </c>
      <c r="K105" s="206" t="s">
        <v>125</v>
      </c>
      <c r="L105" s="44"/>
      <c r="M105" s="211" t="s">
        <v>19</v>
      </c>
      <c r="N105" s="212" t="s">
        <v>43</v>
      </c>
      <c r="O105" s="84"/>
      <c r="P105" s="213">
        <f>O105*H105</f>
        <v>0</v>
      </c>
      <c r="Q105" s="213">
        <v>0</v>
      </c>
      <c r="R105" s="213">
        <f>Q105*H105</f>
        <v>0</v>
      </c>
      <c r="S105" s="213">
        <v>0</v>
      </c>
      <c r="T105" s="214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15" t="s">
        <v>120</v>
      </c>
      <c r="AT105" s="215" t="s">
        <v>116</v>
      </c>
      <c r="AU105" s="215" t="s">
        <v>82</v>
      </c>
      <c r="AY105" s="17" t="s">
        <v>114</v>
      </c>
      <c r="BE105" s="216">
        <f>IF(N105="základní",J105,0)</f>
        <v>0</v>
      </c>
      <c r="BF105" s="216">
        <f>IF(N105="snížená",J105,0)</f>
        <v>0</v>
      </c>
      <c r="BG105" s="216">
        <f>IF(N105="zákl. přenesená",J105,0)</f>
        <v>0</v>
      </c>
      <c r="BH105" s="216">
        <f>IF(N105="sníž. přenesená",J105,0)</f>
        <v>0</v>
      </c>
      <c r="BI105" s="216">
        <f>IF(N105="nulová",J105,0)</f>
        <v>0</v>
      </c>
      <c r="BJ105" s="17" t="s">
        <v>80</v>
      </c>
      <c r="BK105" s="216">
        <f>ROUND(I105*H105,2)</f>
        <v>0</v>
      </c>
      <c r="BL105" s="17" t="s">
        <v>120</v>
      </c>
      <c r="BM105" s="215" t="s">
        <v>213</v>
      </c>
    </row>
    <row r="106" spans="1:47" s="2" customFormat="1" ht="12">
      <c r="A106" s="38"/>
      <c r="B106" s="39"/>
      <c r="C106" s="40"/>
      <c r="D106" s="217" t="s">
        <v>127</v>
      </c>
      <c r="E106" s="40"/>
      <c r="F106" s="218" t="s">
        <v>214</v>
      </c>
      <c r="G106" s="40"/>
      <c r="H106" s="40"/>
      <c r="I106" s="219"/>
      <c r="J106" s="40"/>
      <c r="K106" s="40"/>
      <c r="L106" s="44"/>
      <c r="M106" s="220"/>
      <c r="N106" s="221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127</v>
      </c>
      <c r="AU106" s="17" t="s">
        <v>82</v>
      </c>
    </row>
    <row r="107" spans="1:65" s="2" customFormat="1" ht="16.5" customHeight="1">
      <c r="A107" s="38"/>
      <c r="B107" s="39"/>
      <c r="C107" s="204" t="s">
        <v>156</v>
      </c>
      <c r="D107" s="204" t="s">
        <v>116</v>
      </c>
      <c r="E107" s="205" t="s">
        <v>215</v>
      </c>
      <c r="F107" s="206" t="s">
        <v>216</v>
      </c>
      <c r="G107" s="207" t="s">
        <v>151</v>
      </c>
      <c r="H107" s="208">
        <v>320</v>
      </c>
      <c r="I107" s="209"/>
      <c r="J107" s="210">
        <f>ROUND(I107*H107,2)</f>
        <v>0</v>
      </c>
      <c r="K107" s="206" t="s">
        <v>125</v>
      </c>
      <c r="L107" s="44"/>
      <c r="M107" s="211" t="s">
        <v>19</v>
      </c>
      <c r="N107" s="212" t="s">
        <v>43</v>
      </c>
      <c r="O107" s="84"/>
      <c r="P107" s="213">
        <f>O107*H107</f>
        <v>0</v>
      </c>
      <c r="Q107" s="213">
        <v>0</v>
      </c>
      <c r="R107" s="213">
        <f>Q107*H107</f>
        <v>0</v>
      </c>
      <c r="S107" s="213">
        <v>0</v>
      </c>
      <c r="T107" s="214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15" t="s">
        <v>120</v>
      </c>
      <c r="AT107" s="215" t="s">
        <v>116</v>
      </c>
      <c r="AU107" s="215" t="s">
        <v>82</v>
      </c>
      <c r="AY107" s="17" t="s">
        <v>114</v>
      </c>
      <c r="BE107" s="216">
        <f>IF(N107="základní",J107,0)</f>
        <v>0</v>
      </c>
      <c r="BF107" s="216">
        <f>IF(N107="snížená",J107,0)</f>
        <v>0</v>
      </c>
      <c r="BG107" s="216">
        <f>IF(N107="zákl. přenesená",J107,0)</f>
        <v>0</v>
      </c>
      <c r="BH107" s="216">
        <f>IF(N107="sníž. přenesená",J107,0)</f>
        <v>0</v>
      </c>
      <c r="BI107" s="216">
        <f>IF(N107="nulová",J107,0)</f>
        <v>0</v>
      </c>
      <c r="BJ107" s="17" t="s">
        <v>80</v>
      </c>
      <c r="BK107" s="216">
        <f>ROUND(I107*H107,2)</f>
        <v>0</v>
      </c>
      <c r="BL107" s="17" t="s">
        <v>120</v>
      </c>
      <c r="BM107" s="215" t="s">
        <v>217</v>
      </c>
    </row>
    <row r="108" spans="1:47" s="2" customFormat="1" ht="12">
      <c r="A108" s="38"/>
      <c r="B108" s="39"/>
      <c r="C108" s="40"/>
      <c r="D108" s="217" t="s">
        <v>127</v>
      </c>
      <c r="E108" s="40"/>
      <c r="F108" s="218" t="s">
        <v>218</v>
      </c>
      <c r="G108" s="40"/>
      <c r="H108" s="40"/>
      <c r="I108" s="219"/>
      <c r="J108" s="40"/>
      <c r="K108" s="40"/>
      <c r="L108" s="44"/>
      <c r="M108" s="220"/>
      <c r="N108" s="221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127</v>
      </c>
      <c r="AU108" s="17" t="s">
        <v>82</v>
      </c>
    </row>
    <row r="109" spans="1:65" s="2" customFormat="1" ht="24.15" customHeight="1">
      <c r="A109" s="38"/>
      <c r="B109" s="39"/>
      <c r="C109" s="204" t="s">
        <v>162</v>
      </c>
      <c r="D109" s="204" t="s">
        <v>116</v>
      </c>
      <c r="E109" s="205" t="s">
        <v>219</v>
      </c>
      <c r="F109" s="206" t="s">
        <v>220</v>
      </c>
      <c r="G109" s="207" t="s">
        <v>151</v>
      </c>
      <c r="H109" s="208">
        <v>320</v>
      </c>
      <c r="I109" s="209"/>
      <c r="J109" s="210">
        <f>ROUND(I109*H109,2)</f>
        <v>0</v>
      </c>
      <c r="K109" s="206" t="s">
        <v>125</v>
      </c>
      <c r="L109" s="44"/>
      <c r="M109" s="211" t="s">
        <v>19</v>
      </c>
      <c r="N109" s="212" t="s">
        <v>43</v>
      </c>
      <c r="O109" s="84"/>
      <c r="P109" s="213">
        <f>O109*H109</f>
        <v>0</v>
      </c>
      <c r="Q109" s="213">
        <v>0</v>
      </c>
      <c r="R109" s="213">
        <f>Q109*H109</f>
        <v>0</v>
      </c>
      <c r="S109" s="213">
        <v>0</v>
      </c>
      <c r="T109" s="214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15" t="s">
        <v>120</v>
      </c>
      <c r="AT109" s="215" t="s">
        <v>116</v>
      </c>
      <c r="AU109" s="215" t="s">
        <v>82</v>
      </c>
      <c r="AY109" s="17" t="s">
        <v>114</v>
      </c>
      <c r="BE109" s="216">
        <f>IF(N109="základní",J109,0)</f>
        <v>0</v>
      </c>
      <c r="BF109" s="216">
        <f>IF(N109="snížená",J109,0)</f>
        <v>0</v>
      </c>
      <c r="BG109" s="216">
        <f>IF(N109="zákl. přenesená",J109,0)</f>
        <v>0</v>
      </c>
      <c r="BH109" s="216">
        <f>IF(N109="sníž. přenesená",J109,0)</f>
        <v>0</v>
      </c>
      <c r="BI109" s="216">
        <f>IF(N109="nulová",J109,0)</f>
        <v>0</v>
      </c>
      <c r="BJ109" s="17" t="s">
        <v>80</v>
      </c>
      <c r="BK109" s="216">
        <f>ROUND(I109*H109,2)</f>
        <v>0</v>
      </c>
      <c r="BL109" s="17" t="s">
        <v>120</v>
      </c>
      <c r="BM109" s="215" t="s">
        <v>221</v>
      </c>
    </row>
    <row r="110" spans="1:47" s="2" customFormat="1" ht="12">
      <c r="A110" s="38"/>
      <c r="B110" s="39"/>
      <c r="C110" s="40"/>
      <c r="D110" s="217" t="s">
        <v>127</v>
      </c>
      <c r="E110" s="40"/>
      <c r="F110" s="218" t="s">
        <v>222</v>
      </c>
      <c r="G110" s="40"/>
      <c r="H110" s="40"/>
      <c r="I110" s="219"/>
      <c r="J110" s="40"/>
      <c r="K110" s="40"/>
      <c r="L110" s="44"/>
      <c r="M110" s="220"/>
      <c r="N110" s="221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127</v>
      </c>
      <c r="AU110" s="17" t="s">
        <v>82</v>
      </c>
    </row>
    <row r="111" spans="1:63" s="12" customFormat="1" ht="22.8" customHeight="1">
      <c r="A111" s="12"/>
      <c r="B111" s="188"/>
      <c r="C111" s="189"/>
      <c r="D111" s="190" t="s">
        <v>71</v>
      </c>
      <c r="E111" s="202" t="s">
        <v>166</v>
      </c>
      <c r="F111" s="202" t="s">
        <v>223</v>
      </c>
      <c r="G111" s="189"/>
      <c r="H111" s="189"/>
      <c r="I111" s="192"/>
      <c r="J111" s="203">
        <f>BK111</f>
        <v>0</v>
      </c>
      <c r="K111" s="189"/>
      <c r="L111" s="194"/>
      <c r="M111" s="195"/>
      <c r="N111" s="196"/>
      <c r="O111" s="196"/>
      <c r="P111" s="197">
        <f>SUM(P112:P115)</f>
        <v>0</v>
      </c>
      <c r="Q111" s="196"/>
      <c r="R111" s="197">
        <f>SUM(R112:R115)</f>
        <v>0.00122</v>
      </c>
      <c r="S111" s="196"/>
      <c r="T111" s="198">
        <f>SUM(T112:T115)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199" t="s">
        <v>80</v>
      </c>
      <c r="AT111" s="200" t="s">
        <v>71</v>
      </c>
      <c r="AU111" s="200" t="s">
        <v>80</v>
      </c>
      <c r="AY111" s="199" t="s">
        <v>114</v>
      </c>
      <c r="BK111" s="201">
        <f>SUM(BK112:BK115)</f>
        <v>0</v>
      </c>
    </row>
    <row r="112" spans="1:65" s="2" customFormat="1" ht="16.5" customHeight="1">
      <c r="A112" s="38"/>
      <c r="B112" s="39"/>
      <c r="C112" s="204" t="s">
        <v>166</v>
      </c>
      <c r="D112" s="204" t="s">
        <v>116</v>
      </c>
      <c r="E112" s="205" t="s">
        <v>224</v>
      </c>
      <c r="F112" s="206" t="s">
        <v>225</v>
      </c>
      <c r="G112" s="207" t="s">
        <v>174</v>
      </c>
      <c r="H112" s="208">
        <v>2</v>
      </c>
      <c r="I112" s="209"/>
      <c r="J112" s="210">
        <f>ROUND(I112*H112,2)</f>
        <v>0</v>
      </c>
      <c r="K112" s="206" t="s">
        <v>125</v>
      </c>
      <c r="L112" s="44"/>
      <c r="M112" s="211" t="s">
        <v>19</v>
      </c>
      <c r="N112" s="212" t="s">
        <v>43</v>
      </c>
      <c r="O112" s="84"/>
      <c r="P112" s="213">
        <f>O112*H112</f>
        <v>0</v>
      </c>
      <c r="Q112" s="213">
        <v>0</v>
      </c>
      <c r="R112" s="213">
        <f>Q112*H112</f>
        <v>0</v>
      </c>
      <c r="S112" s="213">
        <v>0</v>
      </c>
      <c r="T112" s="214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15" t="s">
        <v>120</v>
      </c>
      <c r="AT112" s="215" t="s">
        <v>116</v>
      </c>
      <c r="AU112" s="215" t="s">
        <v>82</v>
      </c>
      <c r="AY112" s="17" t="s">
        <v>114</v>
      </c>
      <c r="BE112" s="216">
        <f>IF(N112="základní",J112,0)</f>
        <v>0</v>
      </c>
      <c r="BF112" s="216">
        <f>IF(N112="snížená",J112,0)</f>
        <v>0</v>
      </c>
      <c r="BG112" s="216">
        <f>IF(N112="zákl. přenesená",J112,0)</f>
        <v>0</v>
      </c>
      <c r="BH112" s="216">
        <f>IF(N112="sníž. přenesená",J112,0)</f>
        <v>0</v>
      </c>
      <c r="BI112" s="216">
        <f>IF(N112="nulová",J112,0)</f>
        <v>0</v>
      </c>
      <c r="BJ112" s="17" t="s">
        <v>80</v>
      </c>
      <c r="BK112" s="216">
        <f>ROUND(I112*H112,2)</f>
        <v>0</v>
      </c>
      <c r="BL112" s="17" t="s">
        <v>120</v>
      </c>
      <c r="BM112" s="215" t="s">
        <v>226</v>
      </c>
    </row>
    <row r="113" spans="1:47" s="2" customFormat="1" ht="12">
      <c r="A113" s="38"/>
      <c r="B113" s="39"/>
      <c r="C113" s="40"/>
      <c r="D113" s="217" t="s">
        <v>127</v>
      </c>
      <c r="E113" s="40"/>
      <c r="F113" s="218" t="s">
        <v>227</v>
      </c>
      <c r="G113" s="40"/>
      <c r="H113" s="40"/>
      <c r="I113" s="219"/>
      <c r="J113" s="40"/>
      <c r="K113" s="40"/>
      <c r="L113" s="44"/>
      <c r="M113" s="220"/>
      <c r="N113" s="221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127</v>
      </c>
      <c r="AU113" s="17" t="s">
        <v>82</v>
      </c>
    </row>
    <row r="114" spans="1:65" s="2" customFormat="1" ht="33" customHeight="1">
      <c r="A114" s="38"/>
      <c r="B114" s="39"/>
      <c r="C114" s="204" t="s">
        <v>171</v>
      </c>
      <c r="D114" s="204" t="s">
        <v>116</v>
      </c>
      <c r="E114" s="205" t="s">
        <v>228</v>
      </c>
      <c r="F114" s="206" t="s">
        <v>229</v>
      </c>
      <c r="G114" s="207" t="s">
        <v>174</v>
      </c>
      <c r="H114" s="208">
        <v>2</v>
      </c>
      <c r="I114" s="209"/>
      <c r="J114" s="210">
        <f>ROUND(I114*H114,2)</f>
        <v>0</v>
      </c>
      <c r="K114" s="206" t="s">
        <v>125</v>
      </c>
      <c r="L114" s="44"/>
      <c r="M114" s="211" t="s">
        <v>19</v>
      </c>
      <c r="N114" s="212" t="s">
        <v>43</v>
      </c>
      <c r="O114" s="84"/>
      <c r="P114" s="213">
        <f>O114*H114</f>
        <v>0</v>
      </c>
      <c r="Q114" s="213">
        <v>0.00061</v>
      </c>
      <c r="R114" s="213">
        <f>Q114*H114</f>
        <v>0.00122</v>
      </c>
      <c r="S114" s="213">
        <v>0</v>
      </c>
      <c r="T114" s="214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15" t="s">
        <v>120</v>
      </c>
      <c r="AT114" s="215" t="s">
        <v>116</v>
      </c>
      <c r="AU114" s="215" t="s">
        <v>82</v>
      </c>
      <c r="AY114" s="17" t="s">
        <v>114</v>
      </c>
      <c r="BE114" s="216">
        <f>IF(N114="základní",J114,0)</f>
        <v>0</v>
      </c>
      <c r="BF114" s="216">
        <f>IF(N114="snížená",J114,0)</f>
        <v>0</v>
      </c>
      <c r="BG114" s="216">
        <f>IF(N114="zákl. přenesená",J114,0)</f>
        <v>0</v>
      </c>
      <c r="BH114" s="216">
        <f>IF(N114="sníž. přenesená",J114,0)</f>
        <v>0</v>
      </c>
      <c r="BI114" s="216">
        <f>IF(N114="nulová",J114,0)</f>
        <v>0</v>
      </c>
      <c r="BJ114" s="17" t="s">
        <v>80</v>
      </c>
      <c r="BK114" s="216">
        <f>ROUND(I114*H114,2)</f>
        <v>0</v>
      </c>
      <c r="BL114" s="17" t="s">
        <v>120</v>
      </c>
      <c r="BM114" s="215" t="s">
        <v>230</v>
      </c>
    </row>
    <row r="115" spans="1:47" s="2" customFormat="1" ht="12">
      <c r="A115" s="38"/>
      <c r="B115" s="39"/>
      <c r="C115" s="40"/>
      <c r="D115" s="217" t="s">
        <v>127</v>
      </c>
      <c r="E115" s="40"/>
      <c r="F115" s="218" t="s">
        <v>231</v>
      </c>
      <c r="G115" s="40"/>
      <c r="H115" s="40"/>
      <c r="I115" s="219"/>
      <c r="J115" s="40"/>
      <c r="K115" s="40"/>
      <c r="L115" s="44"/>
      <c r="M115" s="220"/>
      <c r="N115" s="221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127</v>
      </c>
      <c r="AU115" s="17" t="s">
        <v>82</v>
      </c>
    </row>
    <row r="116" spans="1:63" s="12" customFormat="1" ht="22.8" customHeight="1">
      <c r="A116" s="12"/>
      <c r="B116" s="188"/>
      <c r="C116" s="189"/>
      <c r="D116" s="190" t="s">
        <v>71</v>
      </c>
      <c r="E116" s="202" t="s">
        <v>232</v>
      </c>
      <c r="F116" s="202" t="s">
        <v>233</v>
      </c>
      <c r="G116" s="189"/>
      <c r="H116" s="189"/>
      <c r="I116" s="192"/>
      <c r="J116" s="203">
        <f>BK116</f>
        <v>0</v>
      </c>
      <c r="K116" s="189"/>
      <c r="L116" s="194"/>
      <c r="M116" s="195"/>
      <c r="N116" s="196"/>
      <c r="O116" s="196"/>
      <c r="P116" s="197">
        <f>SUM(P117:P123)</f>
        <v>0</v>
      </c>
      <c r="Q116" s="196"/>
      <c r="R116" s="197">
        <f>SUM(R117:R123)</f>
        <v>0</v>
      </c>
      <c r="S116" s="196"/>
      <c r="T116" s="198">
        <f>SUM(T117:T123)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199" t="s">
        <v>80</v>
      </c>
      <c r="AT116" s="200" t="s">
        <v>71</v>
      </c>
      <c r="AU116" s="200" t="s">
        <v>80</v>
      </c>
      <c r="AY116" s="199" t="s">
        <v>114</v>
      </c>
      <c r="BK116" s="201">
        <f>SUM(BK117:BK123)</f>
        <v>0</v>
      </c>
    </row>
    <row r="117" spans="1:65" s="2" customFormat="1" ht="24.15" customHeight="1">
      <c r="A117" s="38"/>
      <c r="B117" s="39"/>
      <c r="C117" s="204" t="s">
        <v>180</v>
      </c>
      <c r="D117" s="204" t="s">
        <v>116</v>
      </c>
      <c r="E117" s="205" t="s">
        <v>234</v>
      </c>
      <c r="F117" s="206" t="s">
        <v>235</v>
      </c>
      <c r="G117" s="207" t="s">
        <v>143</v>
      </c>
      <c r="H117" s="208">
        <v>70.4</v>
      </c>
      <c r="I117" s="209"/>
      <c r="J117" s="210">
        <f>ROUND(I117*H117,2)</f>
        <v>0</v>
      </c>
      <c r="K117" s="206" t="s">
        <v>125</v>
      </c>
      <c r="L117" s="44"/>
      <c r="M117" s="211" t="s">
        <v>19</v>
      </c>
      <c r="N117" s="212" t="s">
        <v>43</v>
      </c>
      <c r="O117" s="84"/>
      <c r="P117" s="213">
        <f>O117*H117</f>
        <v>0</v>
      </c>
      <c r="Q117" s="213">
        <v>0</v>
      </c>
      <c r="R117" s="213">
        <f>Q117*H117</f>
        <v>0</v>
      </c>
      <c r="S117" s="213">
        <v>0</v>
      </c>
      <c r="T117" s="214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15" t="s">
        <v>120</v>
      </c>
      <c r="AT117" s="215" t="s">
        <v>116</v>
      </c>
      <c r="AU117" s="215" t="s">
        <v>82</v>
      </c>
      <c r="AY117" s="17" t="s">
        <v>114</v>
      </c>
      <c r="BE117" s="216">
        <f>IF(N117="základní",J117,0)</f>
        <v>0</v>
      </c>
      <c r="BF117" s="216">
        <f>IF(N117="snížená",J117,0)</f>
        <v>0</v>
      </c>
      <c r="BG117" s="216">
        <f>IF(N117="zákl. přenesená",J117,0)</f>
        <v>0</v>
      </c>
      <c r="BH117" s="216">
        <f>IF(N117="sníž. přenesená",J117,0)</f>
        <v>0</v>
      </c>
      <c r="BI117" s="216">
        <f>IF(N117="nulová",J117,0)</f>
        <v>0</v>
      </c>
      <c r="BJ117" s="17" t="s">
        <v>80</v>
      </c>
      <c r="BK117" s="216">
        <f>ROUND(I117*H117,2)</f>
        <v>0</v>
      </c>
      <c r="BL117" s="17" t="s">
        <v>120</v>
      </c>
      <c r="BM117" s="215" t="s">
        <v>236</v>
      </c>
    </row>
    <row r="118" spans="1:47" s="2" customFormat="1" ht="12">
      <c r="A118" s="38"/>
      <c r="B118" s="39"/>
      <c r="C118" s="40"/>
      <c r="D118" s="217" t="s">
        <v>127</v>
      </c>
      <c r="E118" s="40"/>
      <c r="F118" s="218" t="s">
        <v>237</v>
      </c>
      <c r="G118" s="40"/>
      <c r="H118" s="40"/>
      <c r="I118" s="219"/>
      <c r="J118" s="40"/>
      <c r="K118" s="40"/>
      <c r="L118" s="44"/>
      <c r="M118" s="220"/>
      <c r="N118" s="221"/>
      <c r="O118" s="84"/>
      <c r="P118" s="84"/>
      <c r="Q118" s="84"/>
      <c r="R118" s="84"/>
      <c r="S118" s="84"/>
      <c r="T118" s="85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127</v>
      </c>
      <c r="AU118" s="17" t="s">
        <v>82</v>
      </c>
    </row>
    <row r="119" spans="1:65" s="2" customFormat="1" ht="24.15" customHeight="1">
      <c r="A119" s="38"/>
      <c r="B119" s="39"/>
      <c r="C119" s="204" t="s">
        <v>188</v>
      </c>
      <c r="D119" s="204" t="s">
        <v>116</v>
      </c>
      <c r="E119" s="205" t="s">
        <v>238</v>
      </c>
      <c r="F119" s="206" t="s">
        <v>239</v>
      </c>
      <c r="G119" s="207" t="s">
        <v>143</v>
      </c>
      <c r="H119" s="208">
        <v>422.4</v>
      </c>
      <c r="I119" s="209"/>
      <c r="J119" s="210">
        <f>ROUND(I119*H119,2)</f>
        <v>0</v>
      </c>
      <c r="K119" s="206" t="s">
        <v>125</v>
      </c>
      <c r="L119" s="44"/>
      <c r="M119" s="211" t="s">
        <v>19</v>
      </c>
      <c r="N119" s="212" t="s">
        <v>43</v>
      </c>
      <c r="O119" s="84"/>
      <c r="P119" s="213">
        <f>O119*H119</f>
        <v>0</v>
      </c>
      <c r="Q119" s="213">
        <v>0</v>
      </c>
      <c r="R119" s="213">
        <f>Q119*H119</f>
        <v>0</v>
      </c>
      <c r="S119" s="213">
        <v>0</v>
      </c>
      <c r="T119" s="214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15" t="s">
        <v>120</v>
      </c>
      <c r="AT119" s="215" t="s">
        <v>116</v>
      </c>
      <c r="AU119" s="215" t="s">
        <v>82</v>
      </c>
      <c r="AY119" s="17" t="s">
        <v>114</v>
      </c>
      <c r="BE119" s="216">
        <f>IF(N119="základní",J119,0)</f>
        <v>0</v>
      </c>
      <c r="BF119" s="216">
        <f>IF(N119="snížená",J119,0)</f>
        <v>0</v>
      </c>
      <c r="BG119" s="216">
        <f>IF(N119="zákl. přenesená",J119,0)</f>
        <v>0</v>
      </c>
      <c r="BH119" s="216">
        <f>IF(N119="sníž. přenesená",J119,0)</f>
        <v>0</v>
      </c>
      <c r="BI119" s="216">
        <f>IF(N119="nulová",J119,0)</f>
        <v>0</v>
      </c>
      <c r="BJ119" s="17" t="s">
        <v>80</v>
      </c>
      <c r="BK119" s="216">
        <f>ROUND(I119*H119,2)</f>
        <v>0</v>
      </c>
      <c r="BL119" s="17" t="s">
        <v>120</v>
      </c>
      <c r="BM119" s="215" t="s">
        <v>240</v>
      </c>
    </row>
    <row r="120" spans="1:47" s="2" customFormat="1" ht="12">
      <c r="A120" s="38"/>
      <c r="B120" s="39"/>
      <c r="C120" s="40"/>
      <c r="D120" s="217" t="s">
        <v>127</v>
      </c>
      <c r="E120" s="40"/>
      <c r="F120" s="218" t="s">
        <v>241</v>
      </c>
      <c r="G120" s="40"/>
      <c r="H120" s="40"/>
      <c r="I120" s="219"/>
      <c r="J120" s="40"/>
      <c r="K120" s="40"/>
      <c r="L120" s="44"/>
      <c r="M120" s="220"/>
      <c r="N120" s="221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127</v>
      </c>
      <c r="AU120" s="17" t="s">
        <v>82</v>
      </c>
    </row>
    <row r="121" spans="1:51" s="13" customFormat="1" ht="12">
      <c r="A121" s="13"/>
      <c r="B121" s="222"/>
      <c r="C121" s="223"/>
      <c r="D121" s="224" t="s">
        <v>129</v>
      </c>
      <c r="E121" s="225" t="s">
        <v>19</v>
      </c>
      <c r="F121" s="226" t="s">
        <v>242</v>
      </c>
      <c r="G121" s="223"/>
      <c r="H121" s="227">
        <v>422.4</v>
      </c>
      <c r="I121" s="228"/>
      <c r="J121" s="223"/>
      <c r="K121" s="223"/>
      <c r="L121" s="229"/>
      <c r="M121" s="230"/>
      <c r="N121" s="231"/>
      <c r="O121" s="231"/>
      <c r="P121" s="231"/>
      <c r="Q121" s="231"/>
      <c r="R121" s="231"/>
      <c r="S121" s="231"/>
      <c r="T121" s="232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3" t="s">
        <v>129</v>
      </c>
      <c r="AU121" s="233" t="s">
        <v>82</v>
      </c>
      <c r="AV121" s="13" t="s">
        <v>82</v>
      </c>
      <c r="AW121" s="13" t="s">
        <v>33</v>
      </c>
      <c r="AX121" s="13" t="s">
        <v>80</v>
      </c>
      <c r="AY121" s="233" t="s">
        <v>114</v>
      </c>
    </row>
    <row r="122" spans="1:65" s="2" customFormat="1" ht="24.15" customHeight="1">
      <c r="A122" s="38"/>
      <c r="B122" s="39"/>
      <c r="C122" s="204" t="s">
        <v>243</v>
      </c>
      <c r="D122" s="204" t="s">
        <v>116</v>
      </c>
      <c r="E122" s="205" t="s">
        <v>244</v>
      </c>
      <c r="F122" s="206" t="s">
        <v>245</v>
      </c>
      <c r="G122" s="207" t="s">
        <v>143</v>
      </c>
      <c r="H122" s="208">
        <v>70.4</v>
      </c>
      <c r="I122" s="209"/>
      <c r="J122" s="210">
        <f>ROUND(I122*H122,2)</f>
        <v>0</v>
      </c>
      <c r="K122" s="206" t="s">
        <v>125</v>
      </c>
      <c r="L122" s="44"/>
      <c r="M122" s="211" t="s">
        <v>19</v>
      </c>
      <c r="N122" s="212" t="s">
        <v>43</v>
      </c>
      <c r="O122" s="84"/>
      <c r="P122" s="213">
        <f>O122*H122</f>
        <v>0</v>
      </c>
      <c r="Q122" s="213">
        <v>0</v>
      </c>
      <c r="R122" s="213">
        <f>Q122*H122</f>
        <v>0</v>
      </c>
      <c r="S122" s="213">
        <v>0</v>
      </c>
      <c r="T122" s="214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15" t="s">
        <v>120</v>
      </c>
      <c r="AT122" s="215" t="s">
        <v>116</v>
      </c>
      <c r="AU122" s="215" t="s">
        <v>82</v>
      </c>
      <c r="AY122" s="17" t="s">
        <v>114</v>
      </c>
      <c r="BE122" s="216">
        <f>IF(N122="základní",J122,0)</f>
        <v>0</v>
      </c>
      <c r="BF122" s="216">
        <f>IF(N122="snížená",J122,0)</f>
        <v>0</v>
      </c>
      <c r="BG122" s="216">
        <f>IF(N122="zákl. přenesená",J122,0)</f>
        <v>0</v>
      </c>
      <c r="BH122" s="216">
        <f>IF(N122="sníž. přenesená",J122,0)</f>
        <v>0</v>
      </c>
      <c r="BI122" s="216">
        <f>IF(N122="nulová",J122,0)</f>
        <v>0</v>
      </c>
      <c r="BJ122" s="17" t="s">
        <v>80</v>
      </c>
      <c r="BK122" s="216">
        <f>ROUND(I122*H122,2)</f>
        <v>0</v>
      </c>
      <c r="BL122" s="17" t="s">
        <v>120</v>
      </c>
      <c r="BM122" s="215" t="s">
        <v>246</v>
      </c>
    </row>
    <row r="123" spans="1:47" s="2" customFormat="1" ht="12">
      <c r="A123" s="38"/>
      <c r="B123" s="39"/>
      <c r="C123" s="40"/>
      <c r="D123" s="217" t="s">
        <v>127</v>
      </c>
      <c r="E123" s="40"/>
      <c r="F123" s="218" t="s">
        <v>247</v>
      </c>
      <c r="G123" s="40"/>
      <c r="H123" s="40"/>
      <c r="I123" s="219"/>
      <c r="J123" s="40"/>
      <c r="K123" s="40"/>
      <c r="L123" s="44"/>
      <c r="M123" s="220"/>
      <c r="N123" s="221"/>
      <c r="O123" s="84"/>
      <c r="P123" s="84"/>
      <c r="Q123" s="84"/>
      <c r="R123" s="84"/>
      <c r="S123" s="84"/>
      <c r="T123" s="85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127</v>
      </c>
      <c r="AU123" s="17" t="s">
        <v>82</v>
      </c>
    </row>
    <row r="124" spans="1:63" s="12" customFormat="1" ht="22.8" customHeight="1">
      <c r="A124" s="12"/>
      <c r="B124" s="188"/>
      <c r="C124" s="189"/>
      <c r="D124" s="190" t="s">
        <v>71</v>
      </c>
      <c r="E124" s="202" t="s">
        <v>248</v>
      </c>
      <c r="F124" s="202" t="s">
        <v>249</v>
      </c>
      <c r="G124" s="189"/>
      <c r="H124" s="189"/>
      <c r="I124" s="192"/>
      <c r="J124" s="203">
        <f>BK124</f>
        <v>0</v>
      </c>
      <c r="K124" s="189"/>
      <c r="L124" s="194"/>
      <c r="M124" s="195"/>
      <c r="N124" s="196"/>
      <c r="O124" s="196"/>
      <c r="P124" s="197">
        <f>SUM(P125:P126)</f>
        <v>0</v>
      </c>
      <c r="Q124" s="196"/>
      <c r="R124" s="197">
        <f>SUM(R125:R126)</f>
        <v>0</v>
      </c>
      <c r="S124" s="196"/>
      <c r="T124" s="198">
        <f>SUM(T125:T126)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99" t="s">
        <v>80</v>
      </c>
      <c r="AT124" s="200" t="s">
        <v>71</v>
      </c>
      <c r="AU124" s="200" t="s">
        <v>80</v>
      </c>
      <c r="AY124" s="199" t="s">
        <v>114</v>
      </c>
      <c r="BK124" s="201">
        <f>SUM(BK125:BK126)</f>
        <v>0</v>
      </c>
    </row>
    <row r="125" spans="1:65" s="2" customFormat="1" ht="24.15" customHeight="1">
      <c r="A125" s="38"/>
      <c r="B125" s="39"/>
      <c r="C125" s="204" t="s">
        <v>250</v>
      </c>
      <c r="D125" s="204" t="s">
        <v>116</v>
      </c>
      <c r="E125" s="205" t="s">
        <v>251</v>
      </c>
      <c r="F125" s="206" t="s">
        <v>252</v>
      </c>
      <c r="G125" s="207" t="s">
        <v>143</v>
      </c>
      <c r="H125" s="208">
        <v>0.001</v>
      </c>
      <c r="I125" s="209"/>
      <c r="J125" s="210">
        <f>ROUND(I125*H125,2)</f>
        <v>0</v>
      </c>
      <c r="K125" s="206" t="s">
        <v>125</v>
      </c>
      <c r="L125" s="44"/>
      <c r="M125" s="211" t="s">
        <v>19</v>
      </c>
      <c r="N125" s="212" t="s">
        <v>43</v>
      </c>
      <c r="O125" s="84"/>
      <c r="P125" s="213">
        <f>O125*H125</f>
        <v>0</v>
      </c>
      <c r="Q125" s="213">
        <v>0</v>
      </c>
      <c r="R125" s="213">
        <f>Q125*H125</f>
        <v>0</v>
      </c>
      <c r="S125" s="213">
        <v>0</v>
      </c>
      <c r="T125" s="214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15" t="s">
        <v>120</v>
      </c>
      <c r="AT125" s="215" t="s">
        <v>116</v>
      </c>
      <c r="AU125" s="215" t="s">
        <v>82</v>
      </c>
      <c r="AY125" s="17" t="s">
        <v>114</v>
      </c>
      <c r="BE125" s="216">
        <f>IF(N125="základní",J125,0)</f>
        <v>0</v>
      </c>
      <c r="BF125" s="216">
        <f>IF(N125="snížená",J125,0)</f>
        <v>0</v>
      </c>
      <c r="BG125" s="216">
        <f>IF(N125="zákl. přenesená",J125,0)</f>
        <v>0</v>
      </c>
      <c r="BH125" s="216">
        <f>IF(N125="sníž. přenesená",J125,0)</f>
        <v>0</v>
      </c>
      <c r="BI125" s="216">
        <f>IF(N125="nulová",J125,0)</f>
        <v>0</v>
      </c>
      <c r="BJ125" s="17" t="s">
        <v>80</v>
      </c>
      <c r="BK125" s="216">
        <f>ROUND(I125*H125,2)</f>
        <v>0</v>
      </c>
      <c r="BL125" s="17" t="s">
        <v>120</v>
      </c>
      <c r="BM125" s="215" t="s">
        <v>253</v>
      </c>
    </row>
    <row r="126" spans="1:47" s="2" customFormat="1" ht="12">
      <c r="A126" s="38"/>
      <c r="B126" s="39"/>
      <c r="C126" s="40"/>
      <c r="D126" s="217" t="s">
        <v>127</v>
      </c>
      <c r="E126" s="40"/>
      <c r="F126" s="218" t="s">
        <v>254</v>
      </c>
      <c r="G126" s="40"/>
      <c r="H126" s="40"/>
      <c r="I126" s="219"/>
      <c r="J126" s="40"/>
      <c r="K126" s="40"/>
      <c r="L126" s="44"/>
      <c r="M126" s="220"/>
      <c r="N126" s="221"/>
      <c r="O126" s="84"/>
      <c r="P126" s="84"/>
      <c r="Q126" s="84"/>
      <c r="R126" s="84"/>
      <c r="S126" s="84"/>
      <c r="T126" s="85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127</v>
      </c>
      <c r="AU126" s="17" t="s">
        <v>82</v>
      </c>
    </row>
    <row r="127" spans="1:63" s="12" customFormat="1" ht="25.9" customHeight="1">
      <c r="A127" s="12"/>
      <c r="B127" s="188"/>
      <c r="C127" s="189"/>
      <c r="D127" s="190" t="s">
        <v>71</v>
      </c>
      <c r="E127" s="191" t="s">
        <v>176</v>
      </c>
      <c r="F127" s="191" t="s">
        <v>177</v>
      </c>
      <c r="G127" s="189"/>
      <c r="H127" s="189"/>
      <c r="I127" s="192"/>
      <c r="J127" s="193">
        <f>BK127</f>
        <v>0</v>
      </c>
      <c r="K127" s="189"/>
      <c r="L127" s="194"/>
      <c r="M127" s="195"/>
      <c r="N127" s="196"/>
      <c r="O127" s="196"/>
      <c r="P127" s="197">
        <f>P128+P131+P134</f>
        <v>0</v>
      </c>
      <c r="Q127" s="196"/>
      <c r="R127" s="197">
        <f>R128+R131+R134</f>
        <v>0</v>
      </c>
      <c r="S127" s="196"/>
      <c r="T127" s="198">
        <f>T128+T131+T134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199" t="s">
        <v>140</v>
      </c>
      <c r="AT127" s="200" t="s">
        <v>71</v>
      </c>
      <c r="AU127" s="200" t="s">
        <v>72</v>
      </c>
      <c r="AY127" s="199" t="s">
        <v>114</v>
      </c>
      <c r="BK127" s="201">
        <f>BK128+BK131+BK134</f>
        <v>0</v>
      </c>
    </row>
    <row r="128" spans="1:63" s="12" customFormat="1" ht="22.8" customHeight="1">
      <c r="A128" s="12"/>
      <c r="B128" s="188"/>
      <c r="C128" s="189"/>
      <c r="D128" s="190" t="s">
        <v>71</v>
      </c>
      <c r="E128" s="202" t="s">
        <v>178</v>
      </c>
      <c r="F128" s="202" t="s">
        <v>179</v>
      </c>
      <c r="G128" s="189"/>
      <c r="H128" s="189"/>
      <c r="I128" s="192"/>
      <c r="J128" s="203">
        <f>BK128</f>
        <v>0</v>
      </c>
      <c r="K128" s="189"/>
      <c r="L128" s="194"/>
      <c r="M128" s="195"/>
      <c r="N128" s="196"/>
      <c r="O128" s="196"/>
      <c r="P128" s="197">
        <f>SUM(P129:P130)</f>
        <v>0</v>
      </c>
      <c r="Q128" s="196"/>
      <c r="R128" s="197">
        <f>SUM(R129:R130)</f>
        <v>0</v>
      </c>
      <c r="S128" s="196"/>
      <c r="T128" s="198">
        <f>SUM(T129:T130)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199" t="s">
        <v>140</v>
      </c>
      <c r="AT128" s="200" t="s">
        <v>71</v>
      </c>
      <c r="AU128" s="200" t="s">
        <v>80</v>
      </c>
      <c r="AY128" s="199" t="s">
        <v>114</v>
      </c>
      <c r="BK128" s="201">
        <f>SUM(BK129:BK130)</f>
        <v>0</v>
      </c>
    </row>
    <row r="129" spans="1:65" s="2" customFormat="1" ht="16.5" customHeight="1">
      <c r="A129" s="38"/>
      <c r="B129" s="39"/>
      <c r="C129" s="204" t="s">
        <v>8</v>
      </c>
      <c r="D129" s="204" t="s">
        <v>116</v>
      </c>
      <c r="E129" s="205" t="s">
        <v>181</v>
      </c>
      <c r="F129" s="206" t="s">
        <v>179</v>
      </c>
      <c r="G129" s="207" t="s">
        <v>182</v>
      </c>
      <c r="H129" s="208">
        <v>1</v>
      </c>
      <c r="I129" s="209"/>
      <c r="J129" s="210">
        <f>ROUND(I129*H129,2)</f>
        <v>0</v>
      </c>
      <c r="K129" s="206" t="s">
        <v>125</v>
      </c>
      <c r="L129" s="44"/>
      <c r="M129" s="211" t="s">
        <v>19</v>
      </c>
      <c r="N129" s="212" t="s">
        <v>43</v>
      </c>
      <c r="O129" s="84"/>
      <c r="P129" s="213">
        <f>O129*H129</f>
        <v>0</v>
      </c>
      <c r="Q129" s="213">
        <v>0</v>
      </c>
      <c r="R129" s="213">
        <f>Q129*H129</f>
        <v>0</v>
      </c>
      <c r="S129" s="213">
        <v>0</v>
      </c>
      <c r="T129" s="214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15" t="s">
        <v>183</v>
      </c>
      <c r="AT129" s="215" t="s">
        <v>116</v>
      </c>
      <c r="AU129" s="215" t="s">
        <v>82</v>
      </c>
      <c r="AY129" s="17" t="s">
        <v>114</v>
      </c>
      <c r="BE129" s="216">
        <f>IF(N129="základní",J129,0)</f>
        <v>0</v>
      </c>
      <c r="BF129" s="216">
        <f>IF(N129="snížená",J129,0)</f>
        <v>0</v>
      </c>
      <c r="BG129" s="216">
        <f>IF(N129="zákl. přenesená",J129,0)</f>
        <v>0</v>
      </c>
      <c r="BH129" s="216">
        <f>IF(N129="sníž. přenesená",J129,0)</f>
        <v>0</v>
      </c>
      <c r="BI129" s="216">
        <f>IF(N129="nulová",J129,0)</f>
        <v>0</v>
      </c>
      <c r="BJ129" s="17" t="s">
        <v>80</v>
      </c>
      <c r="BK129" s="216">
        <f>ROUND(I129*H129,2)</f>
        <v>0</v>
      </c>
      <c r="BL129" s="17" t="s">
        <v>183</v>
      </c>
      <c r="BM129" s="215" t="s">
        <v>255</v>
      </c>
    </row>
    <row r="130" spans="1:47" s="2" customFormat="1" ht="12">
      <c r="A130" s="38"/>
      <c r="B130" s="39"/>
      <c r="C130" s="40"/>
      <c r="D130" s="217" t="s">
        <v>127</v>
      </c>
      <c r="E130" s="40"/>
      <c r="F130" s="218" t="s">
        <v>185</v>
      </c>
      <c r="G130" s="40"/>
      <c r="H130" s="40"/>
      <c r="I130" s="219"/>
      <c r="J130" s="40"/>
      <c r="K130" s="40"/>
      <c r="L130" s="44"/>
      <c r="M130" s="220"/>
      <c r="N130" s="221"/>
      <c r="O130" s="84"/>
      <c r="P130" s="84"/>
      <c r="Q130" s="84"/>
      <c r="R130" s="84"/>
      <c r="S130" s="84"/>
      <c r="T130" s="85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127</v>
      </c>
      <c r="AU130" s="17" t="s">
        <v>82</v>
      </c>
    </row>
    <row r="131" spans="1:63" s="12" customFormat="1" ht="22.8" customHeight="1">
      <c r="A131" s="12"/>
      <c r="B131" s="188"/>
      <c r="C131" s="189"/>
      <c r="D131" s="190" t="s">
        <v>71</v>
      </c>
      <c r="E131" s="202" t="s">
        <v>186</v>
      </c>
      <c r="F131" s="202" t="s">
        <v>187</v>
      </c>
      <c r="G131" s="189"/>
      <c r="H131" s="189"/>
      <c r="I131" s="192"/>
      <c r="J131" s="203">
        <f>BK131</f>
        <v>0</v>
      </c>
      <c r="K131" s="189"/>
      <c r="L131" s="194"/>
      <c r="M131" s="195"/>
      <c r="N131" s="196"/>
      <c r="O131" s="196"/>
      <c r="P131" s="197">
        <f>SUM(P132:P133)</f>
        <v>0</v>
      </c>
      <c r="Q131" s="196"/>
      <c r="R131" s="197">
        <f>SUM(R132:R133)</f>
        <v>0</v>
      </c>
      <c r="S131" s="196"/>
      <c r="T131" s="198">
        <f>SUM(T132:T133)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199" t="s">
        <v>140</v>
      </c>
      <c r="AT131" s="200" t="s">
        <v>71</v>
      </c>
      <c r="AU131" s="200" t="s">
        <v>80</v>
      </c>
      <c r="AY131" s="199" t="s">
        <v>114</v>
      </c>
      <c r="BK131" s="201">
        <f>SUM(BK132:BK133)</f>
        <v>0</v>
      </c>
    </row>
    <row r="132" spans="1:65" s="2" customFormat="1" ht="16.5" customHeight="1">
      <c r="A132" s="38"/>
      <c r="B132" s="39"/>
      <c r="C132" s="204" t="s">
        <v>256</v>
      </c>
      <c r="D132" s="204" t="s">
        <v>116</v>
      </c>
      <c r="E132" s="205" t="s">
        <v>189</v>
      </c>
      <c r="F132" s="206" t="s">
        <v>190</v>
      </c>
      <c r="G132" s="207" t="s">
        <v>182</v>
      </c>
      <c r="H132" s="208">
        <v>1</v>
      </c>
      <c r="I132" s="209"/>
      <c r="J132" s="210">
        <f>ROUND(I132*H132,2)</f>
        <v>0</v>
      </c>
      <c r="K132" s="206" t="s">
        <v>125</v>
      </c>
      <c r="L132" s="44"/>
      <c r="M132" s="211" t="s">
        <v>19</v>
      </c>
      <c r="N132" s="212" t="s">
        <v>43</v>
      </c>
      <c r="O132" s="84"/>
      <c r="P132" s="213">
        <f>O132*H132</f>
        <v>0</v>
      </c>
      <c r="Q132" s="213">
        <v>0</v>
      </c>
      <c r="R132" s="213">
        <f>Q132*H132</f>
        <v>0</v>
      </c>
      <c r="S132" s="213">
        <v>0</v>
      </c>
      <c r="T132" s="214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15" t="s">
        <v>183</v>
      </c>
      <c r="AT132" s="215" t="s">
        <v>116</v>
      </c>
      <c r="AU132" s="215" t="s">
        <v>82</v>
      </c>
      <c r="AY132" s="17" t="s">
        <v>114</v>
      </c>
      <c r="BE132" s="216">
        <f>IF(N132="základní",J132,0)</f>
        <v>0</v>
      </c>
      <c r="BF132" s="216">
        <f>IF(N132="snížená",J132,0)</f>
        <v>0</v>
      </c>
      <c r="BG132" s="216">
        <f>IF(N132="zákl. přenesená",J132,0)</f>
        <v>0</v>
      </c>
      <c r="BH132" s="216">
        <f>IF(N132="sníž. přenesená",J132,0)</f>
        <v>0</v>
      </c>
      <c r="BI132" s="216">
        <f>IF(N132="nulová",J132,0)</f>
        <v>0</v>
      </c>
      <c r="BJ132" s="17" t="s">
        <v>80</v>
      </c>
      <c r="BK132" s="216">
        <f>ROUND(I132*H132,2)</f>
        <v>0</v>
      </c>
      <c r="BL132" s="17" t="s">
        <v>183</v>
      </c>
      <c r="BM132" s="215" t="s">
        <v>257</v>
      </c>
    </row>
    <row r="133" spans="1:47" s="2" customFormat="1" ht="12">
      <c r="A133" s="38"/>
      <c r="B133" s="39"/>
      <c r="C133" s="40"/>
      <c r="D133" s="217" t="s">
        <v>127</v>
      </c>
      <c r="E133" s="40"/>
      <c r="F133" s="218" t="s">
        <v>192</v>
      </c>
      <c r="G133" s="40"/>
      <c r="H133" s="40"/>
      <c r="I133" s="219"/>
      <c r="J133" s="40"/>
      <c r="K133" s="40"/>
      <c r="L133" s="44"/>
      <c r="M133" s="220"/>
      <c r="N133" s="221"/>
      <c r="O133" s="84"/>
      <c r="P133" s="84"/>
      <c r="Q133" s="84"/>
      <c r="R133" s="84"/>
      <c r="S133" s="84"/>
      <c r="T133" s="85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127</v>
      </c>
      <c r="AU133" s="17" t="s">
        <v>82</v>
      </c>
    </row>
    <row r="134" spans="1:63" s="12" customFormat="1" ht="22.8" customHeight="1">
      <c r="A134" s="12"/>
      <c r="B134" s="188"/>
      <c r="C134" s="189"/>
      <c r="D134" s="190" t="s">
        <v>71</v>
      </c>
      <c r="E134" s="202" t="s">
        <v>258</v>
      </c>
      <c r="F134" s="202" t="s">
        <v>259</v>
      </c>
      <c r="G134" s="189"/>
      <c r="H134" s="189"/>
      <c r="I134" s="192"/>
      <c r="J134" s="203">
        <f>BK134</f>
        <v>0</v>
      </c>
      <c r="K134" s="189"/>
      <c r="L134" s="194"/>
      <c r="M134" s="195"/>
      <c r="N134" s="196"/>
      <c r="O134" s="196"/>
      <c r="P134" s="197">
        <f>SUM(P135:P136)</f>
        <v>0</v>
      </c>
      <c r="Q134" s="196"/>
      <c r="R134" s="197">
        <f>SUM(R135:R136)</f>
        <v>0</v>
      </c>
      <c r="S134" s="196"/>
      <c r="T134" s="198">
        <f>SUM(T135:T136)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199" t="s">
        <v>140</v>
      </c>
      <c r="AT134" s="200" t="s">
        <v>71</v>
      </c>
      <c r="AU134" s="200" t="s">
        <v>80</v>
      </c>
      <c r="AY134" s="199" t="s">
        <v>114</v>
      </c>
      <c r="BK134" s="201">
        <f>SUM(BK135:BK136)</f>
        <v>0</v>
      </c>
    </row>
    <row r="135" spans="1:65" s="2" customFormat="1" ht="16.5" customHeight="1">
      <c r="A135" s="38"/>
      <c r="B135" s="39"/>
      <c r="C135" s="204" t="s">
        <v>260</v>
      </c>
      <c r="D135" s="204" t="s">
        <v>116</v>
      </c>
      <c r="E135" s="205" t="s">
        <v>261</v>
      </c>
      <c r="F135" s="206" t="s">
        <v>262</v>
      </c>
      <c r="G135" s="207" t="s">
        <v>182</v>
      </c>
      <c r="H135" s="208">
        <v>1</v>
      </c>
      <c r="I135" s="209"/>
      <c r="J135" s="210">
        <f>ROUND(I135*H135,2)</f>
        <v>0</v>
      </c>
      <c r="K135" s="206" t="s">
        <v>125</v>
      </c>
      <c r="L135" s="44"/>
      <c r="M135" s="211" t="s">
        <v>19</v>
      </c>
      <c r="N135" s="212" t="s">
        <v>43</v>
      </c>
      <c r="O135" s="84"/>
      <c r="P135" s="213">
        <f>O135*H135</f>
        <v>0</v>
      </c>
      <c r="Q135" s="213">
        <v>0</v>
      </c>
      <c r="R135" s="213">
        <f>Q135*H135</f>
        <v>0</v>
      </c>
      <c r="S135" s="213">
        <v>0</v>
      </c>
      <c r="T135" s="214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15" t="s">
        <v>183</v>
      </c>
      <c r="AT135" s="215" t="s">
        <v>116</v>
      </c>
      <c r="AU135" s="215" t="s">
        <v>82</v>
      </c>
      <c r="AY135" s="17" t="s">
        <v>114</v>
      </c>
      <c r="BE135" s="216">
        <f>IF(N135="základní",J135,0)</f>
        <v>0</v>
      </c>
      <c r="BF135" s="216">
        <f>IF(N135="snížená",J135,0)</f>
        <v>0</v>
      </c>
      <c r="BG135" s="216">
        <f>IF(N135="zákl. přenesená",J135,0)</f>
        <v>0</v>
      </c>
      <c r="BH135" s="216">
        <f>IF(N135="sníž. přenesená",J135,0)</f>
        <v>0</v>
      </c>
      <c r="BI135" s="216">
        <f>IF(N135="nulová",J135,0)</f>
        <v>0</v>
      </c>
      <c r="BJ135" s="17" t="s">
        <v>80</v>
      </c>
      <c r="BK135" s="216">
        <f>ROUND(I135*H135,2)</f>
        <v>0</v>
      </c>
      <c r="BL135" s="17" t="s">
        <v>183</v>
      </c>
      <c r="BM135" s="215" t="s">
        <v>263</v>
      </c>
    </row>
    <row r="136" spans="1:47" s="2" customFormat="1" ht="12">
      <c r="A136" s="38"/>
      <c r="B136" s="39"/>
      <c r="C136" s="40"/>
      <c r="D136" s="217" t="s">
        <v>127</v>
      </c>
      <c r="E136" s="40"/>
      <c r="F136" s="218" t="s">
        <v>264</v>
      </c>
      <c r="G136" s="40"/>
      <c r="H136" s="40"/>
      <c r="I136" s="219"/>
      <c r="J136" s="40"/>
      <c r="K136" s="40"/>
      <c r="L136" s="44"/>
      <c r="M136" s="244"/>
      <c r="N136" s="245"/>
      <c r="O136" s="246"/>
      <c r="P136" s="246"/>
      <c r="Q136" s="246"/>
      <c r="R136" s="246"/>
      <c r="S136" s="246"/>
      <c r="T136" s="247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127</v>
      </c>
      <c r="AU136" s="17" t="s">
        <v>82</v>
      </c>
    </row>
    <row r="137" spans="1:31" s="2" customFormat="1" ht="6.95" customHeight="1">
      <c r="A137" s="38"/>
      <c r="B137" s="59"/>
      <c r="C137" s="60"/>
      <c r="D137" s="60"/>
      <c r="E137" s="60"/>
      <c r="F137" s="60"/>
      <c r="G137" s="60"/>
      <c r="H137" s="60"/>
      <c r="I137" s="60"/>
      <c r="J137" s="60"/>
      <c r="K137" s="60"/>
      <c r="L137" s="44"/>
      <c r="M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</row>
  </sheetData>
  <sheetProtection password="80EB" sheet="1" objects="1" scenarios="1" formatColumns="0" formatRows="0" autoFilter="0"/>
  <autoFilter ref="C88:K136"/>
  <mergeCells count="9">
    <mergeCell ref="E7:H7"/>
    <mergeCell ref="E9:H9"/>
    <mergeCell ref="E18:H18"/>
    <mergeCell ref="E27:H27"/>
    <mergeCell ref="E48:H48"/>
    <mergeCell ref="E50:H50"/>
    <mergeCell ref="E79:H79"/>
    <mergeCell ref="E81:H81"/>
    <mergeCell ref="L2:V2"/>
  </mergeCells>
  <hyperlinks>
    <hyperlink ref="F93" r:id="rId1" display="https://podminky.urs.cz/item/CS_URS_2023_01/113107242"/>
    <hyperlink ref="F95" r:id="rId2" display="https://podminky.urs.cz/item/CS_URS_2023_01/122151102"/>
    <hyperlink ref="F98" r:id="rId3" display="https://podminky.urs.cz/item/CS_URS_2023_01/162751114"/>
    <hyperlink ref="F100" r:id="rId4" display="https://podminky.urs.cz/item/CS_URS_2023_01/171251201"/>
    <hyperlink ref="F102" r:id="rId5" display="https://podminky.urs.cz/item/CS_URS_2023_01/171201221"/>
    <hyperlink ref="F106" r:id="rId6" display="https://podminky.urs.cz/item/CS_URS_2023_01/564831011"/>
    <hyperlink ref="F108" r:id="rId7" display="https://podminky.urs.cz/item/CS_URS_2023_01/573111115"/>
    <hyperlink ref="F110" r:id="rId8" display="https://podminky.urs.cz/item/CS_URS_2023_01/577154111"/>
    <hyperlink ref="F113" r:id="rId9" display="https://podminky.urs.cz/item/CS_URS_2023_01/919735112"/>
    <hyperlink ref="F115" r:id="rId10" display="https://podminky.urs.cz/item/CS_URS_2023_01/919732211"/>
    <hyperlink ref="F118" r:id="rId11" display="https://podminky.urs.cz/item/CS_URS_2023_01/997221571"/>
    <hyperlink ref="F120" r:id="rId12" display="https://podminky.urs.cz/item/CS_URS_2023_01/997221579"/>
    <hyperlink ref="F123" r:id="rId13" display="https://podminky.urs.cz/item/CS_URS_2023_01/997221645"/>
    <hyperlink ref="F126" r:id="rId14" display="https://podminky.urs.cz/item/CS_URS_2023_01/998225111"/>
    <hyperlink ref="F130" r:id="rId15" display="https://podminky.urs.cz/item/CS_URS_2023_01/030001000"/>
    <hyperlink ref="F133" r:id="rId16" display="https://podminky.urs.cz/item/CS_URS_2023_01/045303000"/>
    <hyperlink ref="F136" r:id="rId17" display="https://podminky.urs.cz/item/CS_URS_2023_01/062002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48" customWidth="1"/>
    <col min="2" max="2" width="1.7109375" style="248" customWidth="1"/>
    <col min="3" max="4" width="5.00390625" style="248" customWidth="1"/>
    <col min="5" max="5" width="11.7109375" style="248" customWidth="1"/>
    <col min="6" max="6" width="9.140625" style="248" customWidth="1"/>
    <col min="7" max="7" width="5.00390625" style="248" customWidth="1"/>
    <col min="8" max="8" width="77.8515625" style="248" customWidth="1"/>
    <col min="9" max="10" width="20.00390625" style="248" customWidth="1"/>
    <col min="11" max="11" width="1.7109375" style="248" customWidth="1"/>
  </cols>
  <sheetData>
    <row r="1" s="1" customFormat="1" ht="37.5" customHeight="1"/>
    <row r="2" spans="2:11" s="1" customFormat="1" ht="7.5" customHeight="1">
      <c r="B2" s="249"/>
      <c r="C2" s="250"/>
      <c r="D2" s="250"/>
      <c r="E2" s="250"/>
      <c r="F2" s="250"/>
      <c r="G2" s="250"/>
      <c r="H2" s="250"/>
      <c r="I2" s="250"/>
      <c r="J2" s="250"/>
      <c r="K2" s="251"/>
    </row>
    <row r="3" spans="2:11" s="15" customFormat="1" ht="45" customHeight="1">
      <c r="B3" s="252"/>
      <c r="C3" s="253" t="s">
        <v>265</v>
      </c>
      <c r="D3" s="253"/>
      <c r="E3" s="253"/>
      <c r="F3" s="253"/>
      <c r="G3" s="253"/>
      <c r="H3" s="253"/>
      <c r="I3" s="253"/>
      <c r="J3" s="253"/>
      <c r="K3" s="254"/>
    </row>
    <row r="4" spans="2:11" s="1" customFormat="1" ht="25.5" customHeight="1">
      <c r="B4" s="255"/>
      <c r="C4" s="256" t="s">
        <v>266</v>
      </c>
      <c r="D4" s="256"/>
      <c r="E4" s="256"/>
      <c r="F4" s="256"/>
      <c r="G4" s="256"/>
      <c r="H4" s="256"/>
      <c r="I4" s="256"/>
      <c r="J4" s="256"/>
      <c r="K4" s="257"/>
    </row>
    <row r="5" spans="2:11" s="1" customFormat="1" ht="5.25" customHeight="1">
      <c r="B5" s="255"/>
      <c r="C5" s="258"/>
      <c r="D5" s="258"/>
      <c r="E5" s="258"/>
      <c r="F5" s="258"/>
      <c r="G5" s="258"/>
      <c r="H5" s="258"/>
      <c r="I5" s="258"/>
      <c r="J5" s="258"/>
      <c r="K5" s="257"/>
    </row>
    <row r="6" spans="2:11" s="1" customFormat="1" ht="15" customHeight="1">
      <c r="B6" s="255"/>
      <c r="C6" s="259" t="s">
        <v>267</v>
      </c>
      <c r="D6" s="259"/>
      <c r="E6" s="259"/>
      <c r="F6" s="259"/>
      <c r="G6" s="259"/>
      <c r="H6" s="259"/>
      <c r="I6" s="259"/>
      <c r="J6" s="259"/>
      <c r="K6" s="257"/>
    </row>
    <row r="7" spans="2:11" s="1" customFormat="1" ht="15" customHeight="1">
      <c r="B7" s="260"/>
      <c r="C7" s="259" t="s">
        <v>268</v>
      </c>
      <c r="D7" s="259"/>
      <c r="E7" s="259"/>
      <c r="F7" s="259"/>
      <c r="G7" s="259"/>
      <c r="H7" s="259"/>
      <c r="I7" s="259"/>
      <c r="J7" s="259"/>
      <c r="K7" s="257"/>
    </row>
    <row r="8" spans="2:11" s="1" customFormat="1" ht="12.75" customHeight="1">
      <c r="B8" s="260"/>
      <c r="C8" s="259"/>
      <c r="D8" s="259"/>
      <c r="E8" s="259"/>
      <c r="F8" s="259"/>
      <c r="G8" s="259"/>
      <c r="H8" s="259"/>
      <c r="I8" s="259"/>
      <c r="J8" s="259"/>
      <c r="K8" s="257"/>
    </row>
    <row r="9" spans="2:11" s="1" customFormat="1" ht="15" customHeight="1">
      <c r="B9" s="260"/>
      <c r="C9" s="259" t="s">
        <v>269</v>
      </c>
      <c r="D9" s="259"/>
      <c r="E9" s="259"/>
      <c r="F9" s="259"/>
      <c r="G9" s="259"/>
      <c r="H9" s="259"/>
      <c r="I9" s="259"/>
      <c r="J9" s="259"/>
      <c r="K9" s="257"/>
    </row>
    <row r="10" spans="2:11" s="1" customFormat="1" ht="15" customHeight="1">
      <c r="B10" s="260"/>
      <c r="C10" s="259"/>
      <c r="D10" s="259" t="s">
        <v>270</v>
      </c>
      <c r="E10" s="259"/>
      <c r="F10" s="259"/>
      <c r="G10" s="259"/>
      <c r="H10" s="259"/>
      <c r="I10" s="259"/>
      <c r="J10" s="259"/>
      <c r="K10" s="257"/>
    </row>
    <row r="11" spans="2:11" s="1" customFormat="1" ht="15" customHeight="1">
      <c r="B11" s="260"/>
      <c r="C11" s="261"/>
      <c r="D11" s="259" t="s">
        <v>271</v>
      </c>
      <c r="E11" s="259"/>
      <c r="F11" s="259"/>
      <c r="G11" s="259"/>
      <c r="H11" s="259"/>
      <c r="I11" s="259"/>
      <c r="J11" s="259"/>
      <c r="K11" s="257"/>
    </row>
    <row r="12" spans="2:11" s="1" customFormat="1" ht="15" customHeight="1">
      <c r="B12" s="260"/>
      <c r="C12" s="261"/>
      <c r="D12" s="259"/>
      <c r="E12" s="259"/>
      <c r="F12" s="259"/>
      <c r="G12" s="259"/>
      <c r="H12" s="259"/>
      <c r="I12" s="259"/>
      <c r="J12" s="259"/>
      <c r="K12" s="257"/>
    </row>
    <row r="13" spans="2:11" s="1" customFormat="1" ht="15" customHeight="1">
      <c r="B13" s="260"/>
      <c r="C13" s="261"/>
      <c r="D13" s="262" t="s">
        <v>272</v>
      </c>
      <c r="E13" s="259"/>
      <c r="F13" s="259"/>
      <c r="G13" s="259"/>
      <c r="H13" s="259"/>
      <c r="I13" s="259"/>
      <c r="J13" s="259"/>
      <c r="K13" s="257"/>
    </row>
    <row r="14" spans="2:11" s="1" customFormat="1" ht="12.75" customHeight="1">
      <c r="B14" s="260"/>
      <c r="C14" s="261"/>
      <c r="D14" s="261"/>
      <c r="E14" s="261"/>
      <c r="F14" s="261"/>
      <c r="G14" s="261"/>
      <c r="H14" s="261"/>
      <c r="I14" s="261"/>
      <c r="J14" s="261"/>
      <c r="K14" s="257"/>
    </row>
    <row r="15" spans="2:11" s="1" customFormat="1" ht="15" customHeight="1">
      <c r="B15" s="260"/>
      <c r="C15" s="261"/>
      <c r="D15" s="259" t="s">
        <v>273</v>
      </c>
      <c r="E15" s="259"/>
      <c r="F15" s="259"/>
      <c r="G15" s="259"/>
      <c r="H15" s="259"/>
      <c r="I15" s="259"/>
      <c r="J15" s="259"/>
      <c r="K15" s="257"/>
    </row>
    <row r="16" spans="2:11" s="1" customFormat="1" ht="15" customHeight="1">
      <c r="B16" s="260"/>
      <c r="C16" s="261"/>
      <c r="D16" s="259" t="s">
        <v>274</v>
      </c>
      <c r="E16" s="259"/>
      <c r="F16" s="259"/>
      <c r="G16" s="259"/>
      <c r="H16" s="259"/>
      <c r="I16" s="259"/>
      <c r="J16" s="259"/>
      <c r="K16" s="257"/>
    </row>
    <row r="17" spans="2:11" s="1" customFormat="1" ht="15" customHeight="1">
      <c r="B17" s="260"/>
      <c r="C17" s="261"/>
      <c r="D17" s="259" t="s">
        <v>275</v>
      </c>
      <c r="E17" s="259"/>
      <c r="F17" s="259"/>
      <c r="G17" s="259"/>
      <c r="H17" s="259"/>
      <c r="I17" s="259"/>
      <c r="J17" s="259"/>
      <c r="K17" s="257"/>
    </row>
    <row r="18" spans="2:11" s="1" customFormat="1" ht="15" customHeight="1">
      <c r="B18" s="260"/>
      <c r="C18" s="261"/>
      <c r="D18" s="261"/>
      <c r="E18" s="263" t="s">
        <v>79</v>
      </c>
      <c r="F18" s="259" t="s">
        <v>276</v>
      </c>
      <c r="G18" s="259"/>
      <c r="H18" s="259"/>
      <c r="I18" s="259"/>
      <c r="J18" s="259"/>
      <c r="K18" s="257"/>
    </row>
    <row r="19" spans="2:11" s="1" customFormat="1" ht="15" customHeight="1">
      <c r="B19" s="260"/>
      <c r="C19" s="261"/>
      <c r="D19" s="261"/>
      <c r="E19" s="263" t="s">
        <v>277</v>
      </c>
      <c r="F19" s="259" t="s">
        <v>278</v>
      </c>
      <c r="G19" s="259"/>
      <c r="H19" s="259"/>
      <c r="I19" s="259"/>
      <c r="J19" s="259"/>
      <c r="K19" s="257"/>
    </row>
    <row r="20" spans="2:11" s="1" customFormat="1" ht="15" customHeight="1">
      <c r="B20" s="260"/>
      <c r="C20" s="261"/>
      <c r="D20" s="261"/>
      <c r="E20" s="263" t="s">
        <v>279</v>
      </c>
      <c r="F20" s="259" t="s">
        <v>280</v>
      </c>
      <c r="G20" s="259"/>
      <c r="H20" s="259"/>
      <c r="I20" s="259"/>
      <c r="J20" s="259"/>
      <c r="K20" s="257"/>
    </row>
    <row r="21" spans="2:11" s="1" customFormat="1" ht="15" customHeight="1">
      <c r="B21" s="260"/>
      <c r="C21" s="261"/>
      <c r="D21" s="261"/>
      <c r="E21" s="263" t="s">
        <v>281</v>
      </c>
      <c r="F21" s="259" t="s">
        <v>282</v>
      </c>
      <c r="G21" s="259"/>
      <c r="H21" s="259"/>
      <c r="I21" s="259"/>
      <c r="J21" s="259"/>
      <c r="K21" s="257"/>
    </row>
    <row r="22" spans="2:11" s="1" customFormat="1" ht="15" customHeight="1">
      <c r="B22" s="260"/>
      <c r="C22" s="261"/>
      <c r="D22" s="261"/>
      <c r="E22" s="263" t="s">
        <v>283</v>
      </c>
      <c r="F22" s="259" t="s">
        <v>284</v>
      </c>
      <c r="G22" s="259"/>
      <c r="H22" s="259"/>
      <c r="I22" s="259"/>
      <c r="J22" s="259"/>
      <c r="K22" s="257"/>
    </row>
    <row r="23" spans="2:11" s="1" customFormat="1" ht="15" customHeight="1">
      <c r="B23" s="260"/>
      <c r="C23" s="261"/>
      <c r="D23" s="261"/>
      <c r="E23" s="263" t="s">
        <v>285</v>
      </c>
      <c r="F23" s="259" t="s">
        <v>286</v>
      </c>
      <c r="G23" s="259"/>
      <c r="H23" s="259"/>
      <c r="I23" s="259"/>
      <c r="J23" s="259"/>
      <c r="K23" s="257"/>
    </row>
    <row r="24" spans="2:11" s="1" customFormat="1" ht="12.75" customHeight="1">
      <c r="B24" s="260"/>
      <c r="C24" s="261"/>
      <c r="D24" s="261"/>
      <c r="E24" s="261"/>
      <c r="F24" s="261"/>
      <c r="G24" s="261"/>
      <c r="H24" s="261"/>
      <c r="I24" s="261"/>
      <c r="J24" s="261"/>
      <c r="K24" s="257"/>
    </row>
    <row r="25" spans="2:11" s="1" customFormat="1" ht="15" customHeight="1">
      <c r="B25" s="260"/>
      <c r="C25" s="259" t="s">
        <v>287</v>
      </c>
      <c r="D25" s="259"/>
      <c r="E25" s="259"/>
      <c r="F25" s="259"/>
      <c r="G25" s="259"/>
      <c r="H25" s="259"/>
      <c r="I25" s="259"/>
      <c r="J25" s="259"/>
      <c r="K25" s="257"/>
    </row>
    <row r="26" spans="2:11" s="1" customFormat="1" ht="15" customHeight="1">
      <c r="B26" s="260"/>
      <c r="C26" s="259" t="s">
        <v>288</v>
      </c>
      <c r="D26" s="259"/>
      <c r="E26" s="259"/>
      <c r="F26" s="259"/>
      <c r="G26" s="259"/>
      <c r="H26" s="259"/>
      <c r="I26" s="259"/>
      <c r="J26" s="259"/>
      <c r="K26" s="257"/>
    </row>
    <row r="27" spans="2:11" s="1" customFormat="1" ht="15" customHeight="1">
      <c r="B27" s="260"/>
      <c r="C27" s="259"/>
      <c r="D27" s="259" t="s">
        <v>289</v>
      </c>
      <c r="E27" s="259"/>
      <c r="F27" s="259"/>
      <c r="G27" s="259"/>
      <c r="H27" s="259"/>
      <c r="I27" s="259"/>
      <c r="J27" s="259"/>
      <c r="K27" s="257"/>
    </row>
    <row r="28" spans="2:11" s="1" customFormat="1" ht="15" customHeight="1">
      <c r="B28" s="260"/>
      <c r="C28" s="261"/>
      <c r="D28" s="259" t="s">
        <v>290</v>
      </c>
      <c r="E28" s="259"/>
      <c r="F28" s="259"/>
      <c r="G28" s="259"/>
      <c r="H28" s="259"/>
      <c r="I28" s="259"/>
      <c r="J28" s="259"/>
      <c r="K28" s="257"/>
    </row>
    <row r="29" spans="2:11" s="1" customFormat="1" ht="12.75" customHeight="1">
      <c r="B29" s="260"/>
      <c r="C29" s="261"/>
      <c r="D29" s="261"/>
      <c r="E29" s="261"/>
      <c r="F29" s="261"/>
      <c r="G29" s="261"/>
      <c r="H29" s="261"/>
      <c r="I29" s="261"/>
      <c r="J29" s="261"/>
      <c r="K29" s="257"/>
    </row>
    <row r="30" spans="2:11" s="1" customFormat="1" ht="15" customHeight="1">
      <c r="B30" s="260"/>
      <c r="C30" s="261"/>
      <c r="D30" s="259" t="s">
        <v>291</v>
      </c>
      <c r="E30" s="259"/>
      <c r="F30" s="259"/>
      <c r="G30" s="259"/>
      <c r="H30" s="259"/>
      <c r="I30" s="259"/>
      <c r="J30" s="259"/>
      <c r="K30" s="257"/>
    </row>
    <row r="31" spans="2:11" s="1" customFormat="1" ht="15" customHeight="1">
      <c r="B31" s="260"/>
      <c r="C31" s="261"/>
      <c r="D31" s="259" t="s">
        <v>292</v>
      </c>
      <c r="E31" s="259"/>
      <c r="F31" s="259"/>
      <c r="G31" s="259"/>
      <c r="H31" s="259"/>
      <c r="I31" s="259"/>
      <c r="J31" s="259"/>
      <c r="K31" s="257"/>
    </row>
    <row r="32" spans="2:11" s="1" customFormat="1" ht="12.75" customHeight="1">
      <c r="B32" s="260"/>
      <c r="C32" s="261"/>
      <c r="D32" s="261"/>
      <c r="E32" s="261"/>
      <c r="F32" s="261"/>
      <c r="G32" s="261"/>
      <c r="H32" s="261"/>
      <c r="I32" s="261"/>
      <c r="J32" s="261"/>
      <c r="K32" s="257"/>
    </row>
    <row r="33" spans="2:11" s="1" customFormat="1" ht="15" customHeight="1">
      <c r="B33" s="260"/>
      <c r="C33" s="261"/>
      <c r="D33" s="259" t="s">
        <v>293</v>
      </c>
      <c r="E33" s="259"/>
      <c r="F33" s="259"/>
      <c r="G33" s="259"/>
      <c r="H33" s="259"/>
      <c r="I33" s="259"/>
      <c r="J33" s="259"/>
      <c r="K33" s="257"/>
    </row>
    <row r="34" spans="2:11" s="1" customFormat="1" ht="15" customHeight="1">
      <c r="B34" s="260"/>
      <c r="C34" s="261"/>
      <c r="D34" s="259" t="s">
        <v>294</v>
      </c>
      <c r="E34" s="259"/>
      <c r="F34" s="259"/>
      <c r="G34" s="259"/>
      <c r="H34" s="259"/>
      <c r="I34" s="259"/>
      <c r="J34" s="259"/>
      <c r="K34" s="257"/>
    </row>
    <row r="35" spans="2:11" s="1" customFormat="1" ht="15" customHeight="1">
      <c r="B35" s="260"/>
      <c r="C35" s="261"/>
      <c r="D35" s="259" t="s">
        <v>295</v>
      </c>
      <c r="E35" s="259"/>
      <c r="F35" s="259"/>
      <c r="G35" s="259"/>
      <c r="H35" s="259"/>
      <c r="I35" s="259"/>
      <c r="J35" s="259"/>
      <c r="K35" s="257"/>
    </row>
    <row r="36" spans="2:11" s="1" customFormat="1" ht="15" customHeight="1">
      <c r="B36" s="260"/>
      <c r="C36" s="261"/>
      <c r="D36" s="259"/>
      <c r="E36" s="262" t="s">
        <v>100</v>
      </c>
      <c r="F36" s="259"/>
      <c r="G36" s="259" t="s">
        <v>296</v>
      </c>
      <c r="H36" s="259"/>
      <c r="I36" s="259"/>
      <c r="J36" s="259"/>
      <c r="K36" s="257"/>
    </row>
    <row r="37" spans="2:11" s="1" customFormat="1" ht="30.75" customHeight="1">
      <c r="B37" s="260"/>
      <c r="C37" s="261"/>
      <c r="D37" s="259"/>
      <c r="E37" s="262" t="s">
        <v>297</v>
      </c>
      <c r="F37" s="259"/>
      <c r="G37" s="259" t="s">
        <v>298</v>
      </c>
      <c r="H37" s="259"/>
      <c r="I37" s="259"/>
      <c r="J37" s="259"/>
      <c r="K37" s="257"/>
    </row>
    <row r="38" spans="2:11" s="1" customFormat="1" ht="15" customHeight="1">
      <c r="B38" s="260"/>
      <c r="C38" s="261"/>
      <c r="D38" s="259"/>
      <c r="E38" s="262" t="s">
        <v>53</v>
      </c>
      <c r="F38" s="259"/>
      <c r="G38" s="259" t="s">
        <v>299</v>
      </c>
      <c r="H38" s="259"/>
      <c r="I38" s="259"/>
      <c r="J38" s="259"/>
      <c r="K38" s="257"/>
    </row>
    <row r="39" spans="2:11" s="1" customFormat="1" ht="15" customHeight="1">
      <c r="B39" s="260"/>
      <c r="C39" s="261"/>
      <c r="D39" s="259"/>
      <c r="E39" s="262" t="s">
        <v>54</v>
      </c>
      <c r="F39" s="259"/>
      <c r="G39" s="259" t="s">
        <v>300</v>
      </c>
      <c r="H39" s="259"/>
      <c r="I39" s="259"/>
      <c r="J39" s="259"/>
      <c r="K39" s="257"/>
    </row>
    <row r="40" spans="2:11" s="1" customFormat="1" ht="15" customHeight="1">
      <c r="B40" s="260"/>
      <c r="C40" s="261"/>
      <c r="D40" s="259"/>
      <c r="E40" s="262" t="s">
        <v>101</v>
      </c>
      <c r="F40" s="259"/>
      <c r="G40" s="259" t="s">
        <v>301</v>
      </c>
      <c r="H40" s="259"/>
      <c r="I40" s="259"/>
      <c r="J40" s="259"/>
      <c r="K40" s="257"/>
    </row>
    <row r="41" spans="2:11" s="1" customFormat="1" ht="15" customHeight="1">
      <c r="B41" s="260"/>
      <c r="C41" s="261"/>
      <c r="D41" s="259"/>
      <c r="E41" s="262" t="s">
        <v>102</v>
      </c>
      <c r="F41" s="259"/>
      <c r="G41" s="259" t="s">
        <v>302</v>
      </c>
      <c r="H41" s="259"/>
      <c r="I41" s="259"/>
      <c r="J41" s="259"/>
      <c r="K41" s="257"/>
    </row>
    <row r="42" spans="2:11" s="1" customFormat="1" ht="15" customHeight="1">
      <c r="B42" s="260"/>
      <c r="C42" s="261"/>
      <c r="D42" s="259"/>
      <c r="E42" s="262" t="s">
        <v>303</v>
      </c>
      <c r="F42" s="259"/>
      <c r="G42" s="259" t="s">
        <v>304</v>
      </c>
      <c r="H42" s="259"/>
      <c r="I42" s="259"/>
      <c r="J42" s="259"/>
      <c r="K42" s="257"/>
    </row>
    <row r="43" spans="2:11" s="1" customFormat="1" ht="15" customHeight="1">
      <c r="B43" s="260"/>
      <c r="C43" s="261"/>
      <c r="D43" s="259"/>
      <c r="E43" s="262"/>
      <c r="F43" s="259"/>
      <c r="G43" s="259" t="s">
        <v>305</v>
      </c>
      <c r="H43" s="259"/>
      <c r="I43" s="259"/>
      <c r="J43" s="259"/>
      <c r="K43" s="257"/>
    </row>
    <row r="44" spans="2:11" s="1" customFormat="1" ht="15" customHeight="1">
      <c r="B44" s="260"/>
      <c r="C44" s="261"/>
      <c r="D44" s="259"/>
      <c r="E44" s="262" t="s">
        <v>306</v>
      </c>
      <c r="F44" s="259"/>
      <c r="G44" s="259" t="s">
        <v>307</v>
      </c>
      <c r="H44" s="259"/>
      <c r="I44" s="259"/>
      <c r="J44" s="259"/>
      <c r="K44" s="257"/>
    </row>
    <row r="45" spans="2:11" s="1" customFormat="1" ht="15" customHeight="1">
      <c r="B45" s="260"/>
      <c r="C45" s="261"/>
      <c r="D45" s="259"/>
      <c r="E45" s="262" t="s">
        <v>104</v>
      </c>
      <c r="F45" s="259"/>
      <c r="G45" s="259" t="s">
        <v>308</v>
      </c>
      <c r="H45" s="259"/>
      <c r="I45" s="259"/>
      <c r="J45" s="259"/>
      <c r="K45" s="257"/>
    </row>
    <row r="46" spans="2:11" s="1" customFormat="1" ht="12.75" customHeight="1">
      <c r="B46" s="260"/>
      <c r="C46" s="261"/>
      <c r="D46" s="259"/>
      <c r="E46" s="259"/>
      <c r="F46" s="259"/>
      <c r="G46" s="259"/>
      <c r="H46" s="259"/>
      <c r="I46" s="259"/>
      <c r="J46" s="259"/>
      <c r="K46" s="257"/>
    </row>
    <row r="47" spans="2:11" s="1" customFormat="1" ht="15" customHeight="1">
      <c r="B47" s="260"/>
      <c r="C47" s="261"/>
      <c r="D47" s="259" t="s">
        <v>309</v>
      </c>
      <c r="E47" s="259"/>
      <c r="F47" s="259"/>
      <c r="G47" s="259"/>
      <c r="H47" s="259"/>
      <c r="I47" s="259"/>
      <c r="J47" s="259"/>
      <c r="K47" s="257"/>
    </row>
    <row r="48" spans="2:11" s="1" customFormat="1" ht="15" customHeight="1">
      <c r="B48" s="260"/>
      <c r="C48" s="261"/>
      <c r="D48" s="261"/>
      <c r="E48" s="259" t="s">
        <v>310</v>
      </c>
      <c r="F48" s="259"/>
      <c r="G48" s="259"/>
      <c r="H48" s="259"/>
      <c r="I48" s="259"/>
      <c r="J48" s="259"/>
      <c r="K48" s="257"/>
    </row>
    <row r="49" spans="2:11" s="1" customFormat="1" ht="15" customHeight="1">
      <c r="B49" s="260"/>
      <c r="C49" s="261"/>
      <c r="D49" s="261"/>
      <c r="E49" s="259" t="s">
        <v>311</v>
      </c>
      <c r="F49" s="259"/>
      <c r="G49" s="259"/>
      <c r="H49" s="259"/>
      <c r="I49" s="259"/>
      <c r="J49" s="259"/>
      <c r="K49" s="257"/>
    </row>
    <row r="50" spans="2:11" s="1" customFormat="1" ht="15" customHeight="1">
      <c r="B50" s="260"/>
      <c r="C50" s="261"/>
      <c r="D50" s="261"/>
      <c r="E50" s="259" t="s">
        <v>312</v>
      </c>
      <c r="F50" s="259"/>
      <c r="G50" s="259"/>
      <c r="H50" s="259"/>
      <c r="I50" s="259"/>
      <c r="J50" s="259"/>
      <c r="K50" s="257"/>
    </row>
    <row r="51" spans="2:11" s="1" customFormat="1" ht="15" customHeight="1">
      <c r="B51" s="260"/>
      <c r="C51" s="261"/>
      <c r="D51" s="259" t="s">
        <v>313</v>
      </c>
      <c r="E51" s="259"/>
      <c r="F51" s="259"/>
      <c r="G51" s="259"/>
      <c r="H51" s="259"/>
      <c r="I51" s="259"/>
      <c r="J51" s="259"/>
      <c r="K51" s="257"/>
    </row>
    <row r="52" spans="2:11" s="1" customFormat="1" ht="25.5" customHeight="1">
      <c r="B52" s="255"/>
      <c r="C52" s="256" t="s">
        <v>314</v>
      </c>
      <c r="D52" s="256"/>
      <c r="E52" s="256"/>
      <c r="F52" s="256"/>
      <c r="G52" s="256"/>
      <c r="H52" s="256"/>
      <c r="I52" s="256"/>
      <c r="J52" s="256"/>
      <c r="K52" s="257"/>
    </row>
    <row r="53" spans="2:11" s="1" customFormat="1" ht="5.25" customHeight="1">
      <c r="B53" s="255"/>
      <c r="C53" s="258"/>
      <c r="D53" s="258"/>
      <c r="E53" s="258"/>
      <c r="F53" s="258"/>
      <c r="G53" s="258"/>
      <c r="H53" s="258"/>
      <c r="I53" s="258"/>
      <c r="J53" s="258"/>
      <c r="K53" s="257"/>
    </row>
    <row r="54" spans="2:11" s="1" customFormat="1" ht="15" customHeight="1">
      <c r="B54" s="255"/>
      <c r="C54" s="259" t="s">
        <v>315</v>
      </c>
      <c r="D54" s="259"/>
      <c r="E54" s="259"/>
      <c r="F54" s="259"/>
      <c r="G54" s="259"/>
      <c r="H54" s="259"/>
      <c r="I54" s="259"/>
      <c r="J54" s="259"/>
      <c r="K54" s="257"/>
    </row>
    <row r="55" spans="2:11" s="1" customFormat="1" ht="15" customHeight="1">
      <c r="B55" s="255"/>
      <c r="C55" s="259" t="s">
        <v>316</v>
      </c>
      <c r="D55" s="259"/>
      <c r="E55" s="259"/>
      <c r="F55" s="259"/>
      <c r="G55" s="259"/>
      <c r="H55" s="259"/>
      <c r="I55" s="259"/>
      <c r="J55" s="259"/>
      <c r="K55" s="257"/>
    </row>
    <row r="56" spans="2:11" s="1" customFormat="1" ht="12.75" customHeight="1">
      <c r="B56" s="255"/>
      <c r="C56" s="259"/>
      <c r="D56" s="259"/>
      <c r="E56" s="259"/>
      <c r="F56" s="259"/>
      <c r="G56" s="259"/>
      <c r="H56" s="259"/>
      <c r="I56" s="259"/>
      <c r="J56" s="259"/>
      <c r="K56" s="257"/>
    </row>
    <row r="57" spans="2:11" s="1" customFormat="1" ht="15" customHeight="1">
      <c r="B57" s="255"/>
      <c r="C57" s="259" t="s">
        <v>317</v>
      </c>
      <c r="D57" s="259"/>
      <c r="E57" s="259"/>
      <c r="F57" s="259"/>
      <c r="G57" s="259"/>
      <c r="H57" s="259"/>
      <c r="I57" s="259"/>
      <c r="J57" s="259"/>
      <c r="K57" s="257"/>
    </row>
    <row r="58" spans="2:11" s="1" customFormat="1" ht="15" customHeight="1">
      <c r="B58" s="255"/>
      <c r="C58" s="261"/>
      <c r="D58" s="259" t="s">
        <v>318</v>
      </c>
      <c r="E58" s="259"/>
      <c r="F58" s="259"/>
      <c r="G58" s="259"/>
      <c r="H58" s="259"/>
      <c r="I58" s="259"/>
      <c r="J58" s="259"/>
      <c r="K58" s="257"/>
    </row>
    <row r="59" spans="2:11" s="1" customFormat="1" ht="15" customHeight="1">
      <c r="B59" s="255"/>
      <c r="C59" s="261"/>
      <c r="D59" s="259" t="s">
        <v>319</v>
      </c>
      <c r="E59" s="259"/>
      <c r="F59" s="259"/>
      <c r="G59" s="259"/>
      <c r="H59" s="259"/>
      <c r="I59" s="259"/>
      <c r="J59" s="259"/>
      <c r="K59" s="257"/>
    </row>
    <row r="60" spans="2:11" s="1" customFormat="1" ht="15" customHeight="1">
      <c r="B60" s="255"/>
      <c r="C60" s="261"/>
      <c r="D60" s="259" t="s">
        <v>320</v>
      </c>
      <c r="E60" s="259"/>
      <c r="F60" s="259"/>
      <c r="G60" s="259"/>
      <c r="H60" s="259"/>
      <c r="I60" s="259"/>
      <c r="J60" s="259"/>
      <c r="K60" s="257"/>
    </row>
    <row r="61" spans="2:11" s="1" customFormat="1" ht="15" customHeight="1">
      <c r="B61" s="255"/>
      <c r="C61" s="261"/>
      <c r="D61" s="259" t="s">
        <v>321</v>
      </c>
      <c r="E61" s="259"/>
      <c r="F61" s="259"/>
      <c r="G61" s="259"/>
      <c r="H61" s="259"/>
      <c r="I61" s="259"/>
      <c r="J61" s="259"/>
      <c r="K61" s="257"/>
    </row>
    <row r="62" spans="2:11" s="1" customFormat="1" ht="15" customHeight="1">
      <c r="B62" s="255"/>
      <c r="C62" s="261"/>
      <c r="D62" s="264" t="s">
        <v>322</v>
      </c>
      <c r="E62" s="264"/>
      <c r="F62" s="264"/>
      <c r="G62" s="264"/>
      <c r="H62" s="264"/>
      <c r="I62" s="264"/>
      <c r="J62" s="264"/>
      <c r="K62" s="257"/>
    </row>
    <row r="63" spans="2:11" s="1" customFormat="1" ht="15" customHeight="1">
      <c r="B63" s="255"/>
      <c r="C63" s="261"/>
      <c r="D63" s="259" t="s">
        <v>323</v>
      </c>
      <c r="E63" s="259"/>
      <c r="F63" s="259"/>
      <c r="G63" s="259"/>
      <c r="H63" s="259"/>
      <c r="I63" s="259"/>
      <c r="J63" s="259"/>
      <c r="K63" s="257"/>
    </row>
    <row r="64" spans="2:11" s="1" customFormat="1" ht="12.75" customHeight="1">
      <c r="B64" s="255"/>
      <c r="C64" s="261"/>
      <c r="D64" s="261"/>
      <c r="E64" s="265"/>
      <c r="F64" s="261"/>
      <c r="G64" s="261"/>
      <c r="H64" s="261"/>
      <c r="I64" s="261"/>
      <c r="J64" s="261"/>
      <c r="K64" s="257"/>
    </row>
    <row r="65" spans="2:11" s="1" customFormat="1" ht="15" customHeight="1">
      <c r="B65" s="255"/>
      <c r="C65" s="261"/>
      <c r="D65" s="259" t="s">
        <v>324</v>
      </c>
      <c r="E65" s="259"/>
      <c r="F65" s="259"/>
      <c r="G65" s="259"/>
      <c r="H65" s="259"/>
      <c r="I65" s="259"/>
      <c r="J65" s="259"/>
      <c r="K65" s="257"/>
    </row>
    <row r="66" spans="2:11" s="1" customFormat="1" ht="15" customHeight="1">
      <c r="B66" s="255"/>
      <c r="C66" s="261"/>
      <c r="D66" s="264" t="s">
        <v>325</v>
      </c>
      <c r="E66" s="264"/>
      <c r="F66" s="264"/>
      <c r="G66" s="264"/>
      <c r="H66" s="264"/>
      <c r="I66" s="264"/>
      <c r="J66" s="264"/>
      <c r="K66" s="257"/>
    </row>
    <row r="67" spans="2:11" s="1" customFormat="1" ht="15" customHeight="1">
      <c r="B67" s="255"/>
      <c r="C67" s="261"/>
      <c r="D67" s="259" t="s">
        <v>326</v>
      </c>
      <c r="E67" s="259"/>
      <c r="F67" s="259"/>
      <c r="G67" s="259"/>
      <c r="H67" s="259"/>
      <c r="I67" s="259"/>
      <c r="J67" s="259"/>
      <c r="K67" s="257"/>
    </row>
    <row r="68" spans="2:11" s="1" customFormat="1" ht="15" customHeight="1">
      <c r="B68" s="255"/>
      <c r="C68" s="261"/>
      <c r="D68" s="259" t="s">
        <v>327</v>
      </c>
      <c r="E68" s="259"/>
      <c r="F68" s="259"/>
      <c r="G68" s="259"/>
      <c r="H68" s="259"/>
      <c r="I68" s="259"/>
      <c r="J68" s="259"/>
      <c r="K68" s="257"/>
    </row>
    <row r="69" spans="2:11" s="1" customFormat="1" ht="15" customHeight="1">
      <c r="B69" s="255"/>
      <c r="C69" s="261"/>
      <c r="D69" s="259" t="s">
        <v>328</v>
      </c>
      <c r="E69" s="259"/>
      <c r="F69" s="259"/>
      <c r="G69" s="259"/>
      <c r="H69" s="259"/>
      <c r="I69" s="259"/>
      <c r="J69" s="259"/>
      <c r="K69" s="257"/>
    </row>
    <row r="70" spans="2:11" s="1" customFormat="1" ht="15" customHeight="1">
      <c r="B70" s="255"/>
      <c r="C70" s="261"/>
      <c r="D70" s="259" t="s">
        <v>329</v>
      </c>
      <c r="E70" s="259"/>
      <c r="F70" s="259"/>
      <c r="G70" s="259"/>
      <c r="H70" s="259"/>
      <c r="I70" s="259"/>
      <c r="J70" s="259"/>
      <c r="K70" s="257"/>
    </row>
    <row r="71" spans="2:11" s="1" customFormat="1" ht="12.75" customHeight="1">
      <c r="B71" s="266"/>
      <c r="C71" s="267"/>
      <c r="D71" s="267"/>
      <c r="E71" s="267"/>
      <c r="F71" s="267"/>
      <c r="G71" s="267"/>
      <c r="H71" s="267"/>
      <c r="I71" s="267"/>
      <c r="J71" s="267"/>
      <c r="K71" s="268"/>
    </row>
    <row r="72" spans="2:11" s="1" customFormat="1" ht="18.75" customHeight="1">
      <c r="B72" s="269"/>
      <c r="C72" s="269"/>
      <c r="D72" s="269"/>
      <c r="E72" s="269"/>
      <c r="F72" s="269"/>
      <c r="G72" s="269"/>
      <c r="H72" s="269"/>
      <c r="I72" s="269"/>
      <c r="J72" s="269"/>
      <c r="K72" s="270"/>
    </row>
    <row r="73" spans="2:11" s="1" customFormat="1" ht="18.75" customHeight="1">
      <c r="B73" s="270"/>
      <c r="C73" s="270"/>
      <c r="D73" s="270"/>
      <c r="E73" s="270"/>
      <c r="F73" s="270"/>
      <c r="G73" s="270"/>
      <c r="H73" s="270"/>
      <c r="I73" s="270"/>
      <c r="J73" s="270"/>
      <c r="K73" s="270"/>
    </row>
    <row r="74" spans="2:11" s="1" customFormat="1" ht="7.5" customHeight="1">
      <c r="B74" s="271"/>
      <c r="C74" s="272"/>
      <c r="D74" s="272"/>
      <c r="E74" s="272"/>
      <c r="F74" s="272"/>
      <c r="G74" s="272"/>
      <c r="H74" s="272"/>
      <c r="I74" s="272"/>
      <c r="J74" s="272"/>
      <c r="K74" s="273"/>
    </row>
    <row r="75" spans="2:11" s="1" customFormat="1" ht="45" customHeight="1">
      <c r="B75" s="274"/>
      <c r="C75" s="275" t="s">
        <v>330</v>
      </c>
      <c r="D75" s="275"/>
      <c r="E75" s="275"/>
      <c r="F75" s="275"/>
      <c r="G75" s="275"/>
      <c r="H75" s="275"/>
      <c r="I75" s="275"/>
      <c r="J75" s="275"/>
      <c r="K75" s="276"/>
    </row>
    <row r="76" spans="2:11" s="1" customFormat="1" ht="17.25" customHeight="1">
      <c r="B76" s="274"/>
      <c r="C76" s="277" t="s">
        <v>331</v>
      </c>
      <c r="D76" s="277"/>
      <c r="E76" s="277"/>
      <c r="F76" s="277" t="s">
        <v>332</v>
      </c>
      <c r="G76" s="278"/>
      <c r="H76" s="277" t="s">
        <v>54</v>
      </c>
      <c r="I76" s="277" t="s">
        <v>57</v>
      </c>
      <c r="J76" s="277" t="s">
        <v>333</v>
      </c>
      <c r="K76" s="276"/>
    </row>
    <row r="77" spans="2:11" s="1" customFormat="1" ht="17.25" customHeight="1">
      <c r="B77" s="274"/>
      <c r="C77" s="279" t="s">
        <v>334</v>
      </c>
      <c r="D77" s="279"/>
      <c r="E77" s="279"/>
      <c r="F77" s="280" t="s">
        <v>335</v>
      </c>
      <c r="G77" s="281"/>
      <c r="H77" s="279"/>
      <c r="I77" s="279"/>
      <c r="J77" s="279" t="s">
        <v>336</v>
      </c>
      <c r="K77" s="276"/>
    </row>
    <row r="78" spans="2:11" s="1" customFormat="1" ht="5.25" customHeight="1">
      <c r="B78" s="274"/>
      <c r="C78" s="282"/>
      <c r="D78" s="282"/>
      <c r="E78" s="282"/>
      <c r="F78" s="282"/>
      <c r="G78" s="283"/>
      <c r="H78" s="282"/>
      <c r="I78" s="282"/>
      <c r="J78" s="282"/>
      <c r="K78" s="276"/>
    </row>
    <row r="79" spans="2:11" s="1" customFormat="1" ht="15" customHeight="1">
      <c r="B79" s="274"/>
      <c r="C79" s="262" t="s">
        <v>53</v>
      </c>
      <c r="D79" s="284"/>
      <c r="E79" s="284"/>
      <c r="F79" s="285" t="s">
        <v>337</v>
      </c>
      <c r="G79" s="286"/>
      <c r="H79" s="262" t="s">
        <v>338</v>
      </c>
      <c r="I79" s="262" t="s">
        <v>339</v>
      </c>
      <c r="J79" s="262">
        <v>20</v>
      </c>
      <c r="K79" s="276"/>
    </row>
    <row r="80" spans="2:11" s="1" customFormat="1" ht="15" customHeight="1">
      <c r="B80" s="274"/>
      <c r="C80" s="262" t="s">
        <v>340</v>
      </c>
      <c r="D80" s="262"/>
      <c r="E80" s="262"/>
      <c r="F80" s="285" t="s">
        <v>337</v>
      </c>
      <c r="G80" s="286"/>
      <c r="H80" s="262" t="s">
        <v>341</v>
      </c>
      <c r="I80" s="262" t="s">
        <v>339</v>
      </c>
      <c r="J80" s="262">
        <v>120</v>
      </c>
      <c r="K80" s="276"/>
    </row>
    <row r="81" spans="2:11" s="1" customFormat="1" ht="15" customHeight="1">
      <c r="B81" s="287"/>
      <c r="C81" s="262" t="s">
        <v>342</v>
      </c>
      <c r="D81" s="262"/>
      <c r="E81" s="262"/>
      <c r="F81" s="285" t="s">
        <v>343</v>
      </c>
      <c r="G81" s="286"/>
      <c r="H81" s="262" t="s">
        <v>344</v>
      </c>
      <c r="I81" s="262" t="s">
        <v>339</v>
      </c>
      <c r="J81" s="262">
        <v>50</v>
      </c>
      <c r="K81" s="276"/>
    </row>
    <row r="82" spans="2:11" s="1" customFormat="1" ht="15" customHeight="1">
      <c r="B82" s="287"/>
      <c r="C82" s="262" t="s">
        <v>345</v>
      </c>
      <c r="D82" s="262"/>
      <c r="E82" s="262"/>
      <c r="F82" s="285" t="s">
        <v>337</v>
      </c>
      <c r="G82" s="286"/>
      <c r="H82" s="262" t="s">
        <v>346</v>
      </c>
      <c r="I82" s="262" t="s">
        <v>347</v>
      </c>
      <c r="J82" s="262"/>
      <c r="K82" s="276"/>
    </row>
    <row r="83" spans="2:11" s="1" customFormat="1" ht="15" customHeight="1">
      <c r="B83" s="287"/>
      <c r="C83" s="288" t="s">
        <v>348</v>
      </c>
      <c r="D83" s="288"/>
      <c r="E83" s="288"/>
      <c r="F83" s="289" t="s">
        <v>343</v>
      </c>
      <c r="G83" s="288"/>
      <c r="H83" s="288" t="s">
        <v>349</v>
      </c>
      <c r="I83" s="288" t="s">
        <v>339</v>
      </c>
      <c r="J83" s="288">
        <v>15</v>
      </c>
      <c r="K83" s="276"/>
    </row>
    <row r="84" spans="2:11" s="1" customFormat="1" ht="15" customHeight="1">
      <c r="B84" s="287"/>
      <c r="C84" s="288" t="s">
        <v>350</v>
      </c>
      <c r="D84" s="288"/>
      <c r="E84" s="288"/>
      <c r="F84" s="289" t="s">
        <v>343</v>
      </c>
      <c r="G84" s="288"/>
      <c r="H84" s="288" t="s">
        <v>351</v>
      </c>
      <c r="I84" s="288" t="s">
        <v>339</v>
      </c>
      <c r="J84" s="288">
        <v>15</v>
      </c>
      <c r="K84" s="276"/>
    </row>
    <row r="85" spans="2:11" s="1" customFormat="1" ht="15" customHeight="1">
      <c r="B85" s="287"/>
      <c r="C85" s="288" t="s">
        <v>352</v>
      </c>
      <c r="D85" s="288"/>
      <c r="E85" s="288"/>
      <c r="F85" s="289" t="s">
        <v>343</v>
      </c>
      <c r="G85" s="288"/>
      <c r="H85" s="288" t="s">
        <v>353</v>
      </c>
      <c r="I85" s="288" t="s">
        <v>339</v>
      </c>
      <c r="J85" s="288">
        <v>20</v>
      </c>
      <c r="K85" s="276"/>
    </row>
    <row r="86" spans="2:11" s="1" customFormat="1" ht="15" customHeight="1">
      <c r="B86" s="287"/>
      <c r="C86" s="288" t="s">
        <v>354</v>
      </c>
      <c r="D86" s="288"/>
      <c r="E86" s="288"/>
      <c r="F86" s="289" t="s">
        <v>343</v>
      </c>
      <c r="G86" s="288"/>
      <c r="H86" s="288" t="s">
        <v>355</v>
      </c>
      <c r="I86" s="288" t="s">
        <v>339</v>
      </c>
      <c r="J86" s="288">
        <v>20</v>
      </c>
      <c r="K86" s="276"/>
    </row>
    <row r="87" spans="2:11" s="1" customFormat="1" ht="15" customHeight="1">
      <c r="B87" s="287"/>
      <c r="C87" s="262" t="s">
        <v>356</v>
      </c>
      <c r="D87" s="262"/>
      <c r="E87" s="262"/>
      <c r="F87" s="285" t="s">
        <v>343</v>
      </c>
      <c r="G87" s="286"/>
      <c r="H87" s="262" t="s">
        <v>357</v>
      </c>
      <c r="I87" s="262" t="s">
        <v>339</v>
      </c>
      <c r="J87" s="262">
        <v>50</v>
      </c>
      <c r="K87" s="276"/>
    </row>
    <row r="88" spans="2:11" s="1" customFormat="1" ht="15" customHeight="1">
      <c r="B88" s="287"/>
      <c r="C88" s="262" t="s">
        <v>358</v>
      </c>
      <c r="D88" s="262"/>
      <c r="E88" s="262"/>
      <c r="F88" s="285" t="s">
        <v>343</v>
      </c>
      <c r="G88" s="286"/>
      <c r="H88" s="262" t="s">
        <v>359</v>
      </c>
      <c r="I88" s="262" t="s">
        <v>339</v>
      </c>
      <c r="J88" s="262">
        <v>20</v>
      </c>
      <c r="K88" s="276"/>
    </row>
    <row r="89" spans="2:11" s="1" customFormat="1" ht="15" customHeight="1">
      <c r="B89" s="287"/>
      <c r="C89" s="262" t="s">
        <v>360</v>
      </c>
      <c r="D89" s="262"/>
      <c r="E89" s="262"/>
      <c r="F89" s="285" t="s">
        <v>343</v>
      </c>
      <c r="G89" s="286"/>
      <c r="H89" s="262" t="s">
        <v>361</v>
      </c>
      <c r="I89" s="262" t="s">
        <v>339</v>
      </c>
      <c r="J89" s="262">
        <v>20</v>
      </c>
      <c r="K89" s="276"/>
    </row>
    <row r="90" spans="2:11" s="1" customFormat="1" ht="15" customHeight="1">
      <c r="B90" s="287"/>
      <c r="C90" s="262" t="s">
        <v>362</v>
      </c>
      <c r="D90" s="262"/>
      <c r="E90" s="262"/>
      <c r="F90" s="285" t="s">
        <v>343</v>
      </c>
      <c r="G90" s="286"/>
      <c r="H90" s="262" t="s">
        <v>363</v>
      </c>
      <c r="I90" s="262" t="s">
        <v>339</v>
      </c>
      <c r="J90" s="262">
        <v>50</v>
      </c>
      <c r="K90" s="276"/>
    </row>
    <row r="91" spans="2:11" s="1" customFormat="1" ht="15" customHeight="1">
      <c r="B91" s="287"/>
      <c r="C91" s="262" t="s">
        <v>364</v>
      </c>
      <c r="D91" s="262"/>
      <c r="E91" s="262"/>
      <c r="F91" s="285" t="s">
        <v>343</v>
      </c>
      <c r="G91" s="286"/>
      <c r="H91" s="262" t="s">
        <v>364</v>
      </c>
      <c r="I91" s="262" t="s">
        <v>339</v>
      </c>
      <c r="J91" s="262">
        <v>50</v>
      </c>
      <c r="K91" s="276"/>
    </row>
    <row r="92" spans="2:11" s="1" customFormat="1" ht="15" customHeight="1">
      <c r="B92" s="287"/>
      <c r="C92" s="262" t="s">
        <v>365</v>
      </c>
      <c r="D92" s="262"/>
      <c r="E92" s="262"/>
      <c r="F92" s="285" t="s">
        <v>343</v>
      </c>
      <c r="G92" s="286"/>
      <c r="H92" s="262" t="s">
        <v>366</v>
      </c>
      <c r="I92" s="262" t="s">
        <v>339</v>
      </c>
      <c r="J92" s="262">
        <v>255</v>
      </c>
      <c r="K92" s="276"/>
    </row>
    <row r="93" spans="2:11" s="1" customFormat="1" ht="15" customHeight="1">
      <c r="B93" s="287"/>
      <c r="C93" s="262" t="s">
        <v>367</v>
      </c>
      <c r="D93" s="262"/>
      <c r="E93" s="262"/>
      <c r="F93" s="285" t="s">
        <v>337</v>
      </c>
      <c r="G93" s="286"/>
      <c r="H93" s="262" t="s">
        <v>368</v>
      </c>
      <c r="I93" s="262" t="s">
        <v>369</v>
      </c>
      <c r="J93" s="262"/>
      <c r="K93" s="276"/>
    </row>
    <row r="94" spans="2:11" s="1" customFormat="1" ht="15" customHeight="1">
      <c r="B94" s="287"/>
      <c r="C94" s="262" t="s">
        <v>370</v>
      </c>
      <c r="D94" s="262"/>
      <c r="E94" s="262"/>
      <c r="F94" s="285" t="s">
        <v>337</v>
      </c>
      <c r="G94" s="286"/>
      <c r="H94" s="262" t="s">
        <v>371</v>
      </c>
      <c r="I94" s="262" t="s">
        <v>372</v>
      </c>
      <c r="J94" s="262"/>
      <c r="K94" s="276"/>
    </row>
    <row r="95" spans="2:11" s="1" customFormat="1" ht="15" customHeight="1">
      <c r="B95" s="287"/>
      <c r="C95" s="262" t="s">
        <v>373</v>
      </c>
      <c r="D95" s="262"/>
      <c r="E95" s="262"/>
      <c r="F95" s="285" t="s">
        <v>337</v>
      </c>
      <c r="G95" s="286"/>
      <c r="H95" s="262" t="s">
        <v>373</v>
      </c>
      <c r="I95" s="262" t="s">
        <v>372</v>
      </c>
      <c r="J95" s="262"/>
      <c r="K95" s="276"/>
    </row>
    <row r="96" spans="2:11" s="1" customFormat="1" ht="15" customHeight="1">
      <c r="B96" s="287"/>
      <c r="C96" s="262" t="s">
        <v>38</v>
      </c>
      <c r="D96" s="262"/>
      <c r="E96" s="262"/>
      <c r="F96" s="285" t="s">
        <v>337</v>
      </c>
      <c r="G96" s="286"/>
      <c r="H96" s="262" t="s">
        <v>374</v>
      </c>
      <c r="I96" s="262" t="s">
        <v>372</v>
      </c>
      <c r="J96" s="262"/>
      <c r="K96" s="276"/>
    </row>
    <row r="97" spans="2:11" s="1" customFormat="1" ht="15" customHeight="1">
      <c r="B97" s="287"/>
      <c r="C97" s="262" t="s">
        <v>48</v>
      </c>
      <c r="D97" s="262"/>
      <c r="E97" s="262"/>
      <c r="F97" s="285" t="s">
        <v>337</v>
      </c>
      <c r="G97" s="286"/>
      <c r="H97" s="262" t="s">
        <v>375</v>
      </c>
      <c r="I97" s="262" t="s">
        <v>372</v>
      </c>
      <c r="J97" s="262"/>
      <c r="K97" s="276"/>
    </row>
    <row r="98" spans="2:11" s="1" customFormat="1" ht="15" customHeight="1">
      <c r="B98" s="290"/>
      <c r="C98" s="291"/>
      <c r="D98" s="291"/>
      <c r="E98" s="291"/>
      <c r="F98" s="291"/>
      <c r="G98" s="291"/>
      <c r="H98" s="291"/>
      <c r="I98" s="291"/>
      <c r="J98" s="291"/>
      <c r="K98" s="292"/>
    </row>
    <row r="99" spans="2:11" s="1" customFormat="1" ht="18.75" customHeight="1">
      <c r="B99" s="293"/>
      <c r="C99" s="294"/>
      <c r="D99" s="294"/>
      <c r="E99" s="294"/>
      <c r="F99" s="294"/>
      <c r="G99" s="294"/>
      <c r="H99" s="294"/>
      <c r="I99" s="294"/>
      <c r="J99" s="294"/>
      <c r="K99" s="293"/>
    </row>
    <row r="100" spans="2:11" s="1" customFormat="1" ht="18.75" customHeight="1">
      <c r="B100" s="270"/>
      <c r="C100" s="270"/>
      <c r="D100" s="270"/>
      <c r="E100" s="270"/>
      <c r="F100" s="270"/>
      <c r="G100" s="270"/>
      <c r="H100" s="270"/>
      <c r="I100" s="270"/>
      <c r="J100" s="270"/>
      <c r="K100" s="270"/>
    </row>
    <row r="101" spans="2:11" s="1" customFormat="1" ht="7.5" customHeight="1">
      <c r="B101" s="271"/>
      <c r="C101" s="272"/>
      <c r="D101" s="272"/>
      <c r="E101" s="272"/>
      <c r="F101" s="272"/>
      <c r="G101" s="272"/>
      <c r="H101" s="272"/>
      <c r="I101" s="272"/>
      <c r="J101" s="272"/>
      <c r="K101" s="273"/>
    </row>
    <row r="102" spans="2:11" s="1" customFormat="1" ht="45" customHeight="1">
      <c r="B102" s="274"/>
      <c r="C102" s="275" t="s">
        <v>376</v>
      </c>
      <c r="D102" s="275"/>
      <c r="E102" s="275"/>
      <c r="F102" s="275"/>
      <c r="G102" s="275"/>
      <c r="H102" s="275"/>
      <c r="I102" s="275"/>
      <c r="J102" s="275"/>
      <c r="K102" s="276"/>
    </row>
    <row r="103" spans="2:11" s="1" customFormat="1" ht="17.25" customHeight="1">
      <c r="B103" s="274"/>
      <c r="C103" s="277" t="s">
        <v>331</v>
      </c>
      <c r="D103" s="277"/>
      <c r="E103" s="277"/>
      <c r="F103" s="277" t="s">
        <v>332</v>
      </c>
      <c r="G103" s="278"/>
      <c r="H103" s="277" t="s">
        <v>54</v>
      </c>
      <c r="I103" s="277" t="s">
        <v>57</v>
      </c>
      <c r="J103" s="277" t="s">
        <v>333</v>
      </c>
      <c r="K103" s="276"/>
    </row>
    <row r="104" spans="2:11" s="1" customFormat="1" ht="17.25" customHeight="1">
      <c r="B104" s="274"/>
      <c r="C104" s="279" t="s">
        <v>334</v>
      </c>
      <c r="D104" s="279"/>
      <c r="E104" s="279"/>
      <c r="F104" s="280" t="s">
        <v>335</v>
      </c>
      <c r="G104" s="281"/>
      <c r="H104" s="279"/>
      <c r="I104" s="279"/>
      <c r="J104" s="279" t="s">
        <v>336</v>
      </c>
      <c r="K104" s="276"/>
    </row>
    <row r="105" spans="2:11" s="1" customFormat="1" ht="5.25" customHeight="1">
      <c r="B105" s="274"/>
      <c r="C105" s="277"/>
      <c r="D105" s="277"/>
      <c r="E105" s="277"/>
      <c r="F105" s="277"/>
      <c r="G105" s="295"/>
      <c r="H105" s="277"/>
      <c r="I105" s="277"/>
      <c r="J105" s="277"/>
      <c r="K105" s="276"/>
    </row>
    <row r="106" spans="2:11" s="1" customFormat="1" ht="15" customHeight="1">
      <c r="B106" s="274"/>
      <c r="C106" s="262" t="s">
        <v>53</v>
      </c>
      <c r="D106" s="284"/>
      <c r="E106" s="284"/>
      <c r="F106" s="285" t="s">
        <v>337</v>
      </c>
      <c r="G106" s="262"/>
      <c r="H106" s="262" t="s">
        <v>377</v>
      </c>
      <c r="I106" s="262" t="s">
        <v>339</v>
      </c>
      <c r="J106" s="262">
        <v>20</v>
      </c>
      <c r="K106" s="276"/>
    </row>
    <row r="107" spans="2:11" s="1" customFormat="1" ht="15" customHeight="1">
      <c r="B107" s="274"/>
      <c r="C107" s="262" t="s">
        <v>340</v>
      </c>
      <c r="D107" s="262"/>
      <c r="E107" s="262"/>
      <c r="F107" s="285" t="s">
        <v>337</v>
      </c>
      <c r="G107" s="262"/>
      <c r="H107" s="262" t="s">
        <v>377</v>
      </c>
      <c r="I107" s="262" t="s">
        <v>339</v>
      </c>
      <c r="J107" s="262">
        <v>120</v>
      </c>
      <c r="K107" s="276"/>
    </row>
    <row r="108" spans="2:11" s="1" customFormat="1" ht="15" customHeight="1">
      <c r="B108" s="287"/>
      <c r="C108" s="262" t="s">
        <v>342</v>
      </c>
      <c r="D108" s="262"/>
      <c r="E108" s="262"/>
      <c r="F108" s="285" t="s">
        <v>343</v>
      </c>
      <c r="G108" s="262"/>
      <c r="H108" s="262" t="s">
        <v>377</v>
      </c>
      <c r="I108" s="262" t="s">
        <v>339</v>
      </c>
      <c r="J108" s="262">
        <v>50</v>
      </c>
      <c r="K108" s="276"/>
    </row>
    <row r="109" spans="2:11" s="1" customFormat="1" ht="15" customHeight="1">
      <c r="B109" s="287"/>
      <c r="C109" s="262" t="s">
        <v>345</v>
      </c>
      <c r="D109" s="262"/>
      <c r="E109" s="262"/>
      <c r="F109" s="285" t="s">
        <v>337</v>
      </c>
      <c r="G109" s="262"/>
      <c r="H109" s="262" t="s">
        <v>377</v>
      </c>
      <c r="I109" s="262" t="s">
        <v>347</v>
      </c>
      <c r="J109" s="262"/>
      <c r="K109" s="276"/>
    </row>
    <row r="110" spans="2:11" s="1" customFormat="1" ht="15" customHeight="1">
      <c r="B110" s="287"/>
      <c r="C110" s="262" t="s">
        <v>356</v>
      </c>
      <c r="D110" s="262"/>
      <c r="E110" s="262"/>
      <c r="F110" s="285" t="s">
        <v>343</v>
      </c>
      <c r="G110" s="262"/>
      <c r="H110" s="262" t="s">
        <v>377</v>
      </c>
      <c r="I110" s="262" t="s">
        <v>339</v>
      </c>
      <c r="J110" s="262">
        <v>50</v>
      </c>
      <c r="K110" s="276"/>
    </row>
    <row r="111" spans="2:11" s="1" customFormat="1" ht="15" customHeight="1">
      <c r="B111" s="287"/>
      <c r="C111" s="262" t="s">
        <v>364</v>
      </c>
      <c r="D111" s="262"/>
      <c r="E111" s="262"/>
      <c r="F111" s="285" t="s">
        <v>343</v>
      </c>
      <c r="G111" s="262"/>
      <c r="H111" s="262" t="s">
        <v>377</v>
      </c>
      <c r="I111" s="262" t="s">
        <v>339</v>
      </c>
      <c r="J111" s="262">
        <v>50</v>
      </c>
      <c r="K111" s="276"/>
    </row>
    <row r="112" spans="2:11" s="1" customFormat="1" ht="15" customHeight="1">
      <c r="B112" s="287"/>
      <c r="C112" s="262" t="s">
        <v>362</v>
      </c>
      <c r="D112" s="262"/>
      <c r="E112" s="262"/>
      <c r="F112" s="285" t="s">
        <v>343</v>
      </c>
      <c r="G112" s="262"/>
      <c r="H112" s="262" t="s">
        <v>377</v>
      </c>
      <c r="I112" s="262" t="s">
        <v>339</v>
      </c>
      <c r="J112" s="262">
        <v>50</v>
      </c>
      <c r="K112" s="276"/>
    </row>
    <row r="113" spans="2:11" s="1" customFormat="1" ht="15" customHeight="1">
      <c r="B113" s="287"/>
      <c r="C113" s="262" t="s">
        <v>53</v>
      </c>
      <c r="D113" s="262"/>
      <c r="E113" s="262"/>
      <c r="F113" s="285" t="s">
        <v>337</v>
      </c>
      <c r="G113" s="262"/>
      <c r="H113" s="262" t="s">
        <v>378</v>
      </c>
      <c r="I113" s="262" t="s">
        <v>339</v>
      </c>
      <c r="J113" s="262">
        <v>20</v>
      </c>
      <c r="K113" s="276"/>
    </row>
    <row r="114" spans="2:11" s="1" customFormat="1" ht="15" customHeight="1">
      <c r="B114" s="287"/>
      <c r="C114" s="262" t="s">
        <v>379</v>
      </c>
      <c r="D114" s="262"/>
      <c r="E114" s="262"/>
      <c r="F114" s="285" t="s">
        <v>337</v>
      </c>
      <c r="G114" s="262"/>
      <c r="H114" s="262" t="s">
        <v>380</v>
      </c>
      <c r="I114" s="262" t="s">
        <v>339</v>
      </c>
      <c r="J114" s="262">
        <v>120</v>
      </c>
      <c r="K114" s="276"/>
    </row>
    <row r="115" spans="2:11" s="1" customFormat="1" ht="15" customHeight="1">
      <c r="B115" s="287"/>
      <c r="C115" s="262" t="s">
        <v>38</v>
      </c>
      <c r="D115" s="262"/>
      <c r="E115" s="262"/>
      <c r="F115" s="285" t="s">
        <v>337</v>
      </c>
      <c r="G115" s="262"/>
      <c r="H115" s="262" t="s">
        <v>381</v>
      </c>
      <c r="I115" s="262" t="s">
        <v>372</v>
      </c>
      <c r="J115" s="262"/>
      <c r="K115" s="276"/>
    </row>
    <row r="116" spans="2:11" s="1" customFormat="1" ht="15" customHeight="1">
      <c r="B116" s="287"/>
      <c r="C116" s="262" t="s">
        <v>48</v>
      </c>
      <c r="D116" s="262"/>
      <c r="E116" s="262"/>
      <c r="F116" s="285" t="s">
        <v>337</v>
      </c>
      <c r="G116" s="262"/>
      <c r="H116" s="262" t="s">
        <v>382</v>
      </c>
      <c r="I116" s="262" t="s">
        <v>372</v>
      </c>
      <c r="J116" s="262"/>
      <c r="K116" s="276"/>
    </row>
    <row r="117" spans="2:11" s="1" customFormat="1" ht="15" customHeight="1">
      <c r="B117" s="287"/>
      <c r="C117" s="262" t="s">
        <v>57</v>
      </c>
      <c r="D117" s="262"/>
      <c r="E117" s="262"/>
      <c r="F117" s="285" t="s">
        <v>337</v>
      </c>
      <c r="G117" s="262"/>
      <c r="H117" s="262" t="s">
        <v>383</v>
      </c>
      <c r="I117" s="262" t="s">
        <v>384</v>
      </c>
      <c r="J117" s="262"/>
      <c r="K117" s="276"/>
    </row>
    <row r="118" spans="2:11" s="1" customFormat="1" ht="15" customHeight="1">
      <c r="B118" s="290"/>
      <c r="C118" s="296"/>
      <c r="D118" s="296"/>
      <c r="E118" s="296"/>
      <c r="F118" s="296"/>
      <c r="G118" s="296"/>
      <c r="H118" s="296"/>
      <c r="I118" s="296"/>
      <c r="J118" s="296"/>
      <c r="K118" s="292"/>
    </row>
    <row r="119" spans="2:11" s="1" customFormat="1" ht="18.75" customHeight="1">
      <c r="B119" s="297"/>
      <c r="C119" s="298"/>
      <c r="D119" s="298"/>
      <c r="E119" s="298"/>
      <c r="F119" s="299"/>
      <c r="G119" s="298"/>
      <c r="H119" s="298"/>
      <c r="I119" s="298"/>
      <c r="J119" s="298"/>
      <c r="K119" s="297"/>
    </row>
    <row r="120" spans="2:11" s="1" customFormat="1" ht="18.75" customHeight="1">
      <c r="B120" s="270"/>
      <c r="C120" s="270"/>
      <c r="D120" s="270"/>
      <c r="E120" s="270"/>
      <c r="F120" s="270"/>
      <c r="G120" s="270"/>
      <c r="H120" s="270"/>
      <c r="I120" s="270"/>
      <c r="J120" s="270"/>
      <c r="K120" s="270"/>
    </row>
    <row r="121" spans="2:11" s="1" customFormat="1" ht="7.5" customHeight="1">
      <c r="B121" s="300"/>
      <c r="C121" s="301"/>
      <c r="D121" s="301"/>
      <c r="E121" s="301"/>
      <c r="F121" s="301"/>
      <c r="G121" s="301"/>
      <c r="H121" s="301"/>
      <c r="I121" s="301"/>
      <c r="J121" s="301"/>
      <c r="K121" s="302"/>
    </row>
    <row r="122" spans="2:11" s="1" customFormat="1" ht="45" customHeight="1">
      <c r="B122" s="303"/>
      <c r="C122" s="253" t="s">
        <v>385</v>
      </c>
      <c r="D122" s="253"/>
      <c r="E122" s="253"/>
      <c r="F122" s="253"/>
      <c r="G122" s="253"/>
      <c r="H122" s="253"/>
      <c r="I122" s="253"/>
      <c r="J122" s="253"/>
      <c r="K122" s="304"/>
    </row>
    <row r="123" spans="2:11" s="1" customFormat="1" ht="17.25" customHeight="1">
      <c r="B123" s="305"/>
      <c r="C123" s="277" t="s">
        <v>331</v>
      </c>
      <c r="D123" s="277"/>
      <c r="E123" s="277"/>
      <c r="F123" s="277" t="s">
        <v>332</v>
      </c>
      <c r="G123" s="278"/>
      <c r="H123" s="277" t="s">
        <v>54</v>
      </c>
      <c r="I123" s="277" t="s">
        <v>57</v>
      </c>
      <c r="J123" s="277" t="s">
        <v>333</v>
      </c>
      <c r="K123" s="306"/>
    </row>
    <row r="124" spans="2:11" s="1" customFormat="1" ht="17.25" customHeight="1">
      <c r="B124" s="305"/>
      <c r="C124" s="279" t="s">
        <v>334</v>
      </c>
      <c r="D124" s="279"/>
      <c r="E124" s="279"/>
      <c r="F124" s="280" t="s">
        <v>335</v>
      </c>
      <c r="G124" s="281"/>
      <c r="H124" s="279"/>
      <c r="I124" s="279"/>
      <c r="J124" s="279" t="s">
        <v>336</v>
      </c>
      <c r="K124" s="306"/>
    </row>
    <row r="125" spans="2:11" s="1" customFormat="1" ht="5.25" customHeight="1">
      <c r="B125" s="307"/>
      <c r="C125" s="282"/>
      <c r="D125" s="282"/>
      <c r="E125" s="282"/>
      <c r="F125" s="282"/>
      <c r="G125" s="308"/>
      <c r="H125" s="282"/>
      <c r="I125" s="282"/>
      <c r="J125" s="282"/>
      <c r="K125" s="309"/>
    </row>
    <row r="126" spans="2:11" s="1" customFormat="1" ht="15" customHeight="1">
      <c r="B126" s="307"/>
      <c r="C126" s="262" t="s">
        <v>340</v>
      </c>
      <c r="D126" s="284"/>
      <c r="E126" s="284"/>
      <c r="F126" s="285" t="s">
        <v>337</v>
      </c>
      <c r="G126" s="262"/>
      <c r="H126" s="262" t="s">
        <v>377</v>
      </c>
      <c r="I126" s="262" t="s">
        <v>339</v>
      </c>
      <c r="J126" s="262">
        <v>120</v>
      </c>
      <c r="K126" s="310"/>
    </row>
    <row r="127" spans="2:11" s="1" customFormat="1" ht="15" customHeight="1">
      <c r="B127" s="307"/>
      <c r="C127" s="262" t="s">
        <v>386</v>
      </c>
      <c r="D127" s="262"/>
      <c r="E127" s="262"/>
      <c r="F127" s="285" t="s">
        <v>337</v>
      </c>
      <c r="G127" s="262"/>
      <c r="H127" s="262" t="s">
        <v>387</v>
      </c>
      <c r="I127" s="262" t="s">
        <v>339</v>
      </c>
      <c r="J127" s="262" t="s">
        <v>388</v>
      </c>
      <c r="K127" s="310"/>
    </row>
    <row r="128" spans="2:11" s="1" customFormat="1" ht="15" customHeight="1">
      <c r="B128" s="307"/>
      <c r="C128" s="262" t="s">
        <v>285</v>
      </c>
      <c r="D128" s="262"/>
      <c r="E128" s="262"/>
      <c r="F128" s="285" t="s">
        <v>337</v>
      </c>
      <c r="G128" s="262"/>
      <c r="H128" s="262" t="s">
        <v>389</v>
      </c>
      <c r="I128" s="262" t="s">
        <v>339</v>
      </c>
      <c r="J128" s="262" t="s">
        <v>388</v>
      </c>
      <c r="K128" s="310"/>
    </row>
    <row r="129" spans="2:11" s="1" customFormat="1" ht="15" customHeight="1">
      <c r="B129" s="307"/>
      <c r="C129" s="262" t="s">
        <v>348</v>
      </c>
      <c r="D129" s="262"/>
      <c r="E129" s="262"/>
      <c r="F129" s="285" t="s">
        <v>343</v>
      </c>
      <c r="G129" s="262"/>
      <c r="H129" s="262" t="s">
        <v>349</v>
      </c>
      <c r="I129" s="262" t="s">
        <v>339</v>
      </c>
      <c r="J129" s="262">
        <v>15</v>
      </c>
      <c r="K129" s="310"/>
    </row>
    <row r="130" spans="2:11" s="1" customFormat="1" ht="15" customHeight="1">
      <c r="B130" s="307"/>
      <c r="C130" s="288" t="s">
        <v>350</v>
      </c>
      <c r="D130" s="288"/>
      <c r="E130" s="288"/>
      <c r="F130" s="289" t="s">
        <v>343</v>
      </c>
      <c r="G130" s="288"/>
      <c r="H130" s="288" t="s">
        <v>351</v>
      </c>
      <c r="I130" s="288" t="s">
        <v>339</v>
      </c>
      <c r="J130" s="288">
        <v>15</v>
      </c>
      <c r="K130" s="310"/>
    </row>
    <row r="131" spans="2:11" s="1" customFormat="1" ht="15" customHeight="1">
      <c r="B131" s="307"/>
      <c r="C131" s="288" t="s">
        <v>352</v>
      </c>
      <c r="D131" s="288"/>
      <c r="E131" s="288"/>
      <c r="F131" s="289" t="s">
        <v>343</v>
      </c>
      <c r="G131" s="288"/>
      <c r="H131" s="288" t="s">
        <v>353</v>
      </c>
      <c r="I131" s="288" t="s">
        <v>339</v>
      </c>
      <c r="J131" s="288">
        <v>20</v>
      </c>
      <c r="K131" s="310"/>
    </row>
    <row r="132" spans="2:11" s="1" customFormat="1" ht="15" customHeight="1">
      <c r="B132" s="307"/>
      <c r="C132" s="288" t="s">
        <v>354</v>
      </c>
      <c r="D132" s="288"/>
      <c r="E132" s="288"/>
      <c r="F132" s="289" t="s">
        <v>343</v>
      </c>
      <c r="G132" s="288"/>
      <c r="H132" s="288" t="s">
        <v>355</v>
      </c>
      <c r="I132" s="288" t="s">
        <v>339</v>
      </c>
      <c r="J132" s="288">
        <v>20</v>
      </c>
      <c r="K132" s="310"/>
    </row>
    <row r="133" spans="2:11" s="1" customFormat="1" ht="15" customHeight="1">
      <c r="B133" s="307"/>
      <c r="C133" s="262" t="s">
        <v>342</v>
      </c>
      <c r="D133" s="262"/>
      <c r="E133" s="262"/>
      <c r="F133" s="285" t="s">
        <v>343</v>
      </c>
      <c r="G133" s="262"/>
      <c r="H133" s="262" t="s">
        <v>377</v>
      </c>
      <c r="I133" s="262" t="s">
        <v>339</v>
      </c>
      <c r="J133" s="262">
        <v>50</v>
      </c>
      <c r="K133" s="310"/>
    </row>
    <row r="134" spans="2:11" s="1" customFormat="1" ht="15" customHeight="1">
      <c r="B134" s="307"/>
      <c r="C134" s="262" t="s">
        <v>356</v>
      </c>
      <c r="D134" s="262"/>
      <c r="E134" s="262"/>
      <c r="F134" s="285" t="s">
        <v>343</v>
      </c>
      <c r="G134" s="262"/>
      <c r="H134" s="262" t="s">
        <v>377</v>
      </c>
      <c r="I134" s="262" t="s">
        <v>339</v>
      </c>
      <c r="J134" s="262">
        <v>50</v>
      </c>
      <c r="K134" s="310"/>
    </row>
    <row r="135" spans="2:11" s="1" customFormat="1" ht="15" customHeight="1">
      <c r="B135" s="307"/>
      <c r="C135" s="262" t="s">
        <v>362</v>
      </c>
      <c r="D135" s="262"/>
      <c r="E135" s="262"/>
      <c r="F135" s="285" t="s">
        <v>343</v>
      </c>
      <c r="G135" s="262"/>
      <c r="H135" s="262" t="s">
        <v>377</v>
      </c>
      <c r="I135" s="262" t="s">
        <v>339</v>
      </c>
      <c r="J135" s="262">
        <v>50</v>
      </c>
      <c r="K135" s="310"/>
    </row>
    <row r="136" spans="2:11" s="1" customFormat="1" ht="15" customHeight="1">
      <c r="B136" s="307"/>
      <c r="C136" s="262" t="s">
        <v>364</v>
      </c>
      <c r="D136" s="262"/>
      <c r="E136" s="262"/>
      <c r="F136" s="285" t="s">
        <v>343</v>
      </c>
      <c r="G136" s="262"/>
      <c r="H136" s="262" t="s">
        <v>377</v>
      </c>
      <c r="I136" s="262" t="s">
        <v>339</v>
      </c>
      <c r="J136" s="262">
        <v>50</v>
      </c>
      <c r="K136" s="310"/>
    </row>
    <row r="137" spans="2:11" s="1" customFormat="1" ht="15" customHeight="1">
      <c r="B137" s="307"/>
      <c r="C137" s="262" t="s">
        <v>365</v>
      </c>
      <c r="D137" s="262"/>
      <c r="E137" s="262"/>
      <c r="F137" s="285" t="s">
        <v>343</v>
      </c>
      <c r="G137" s="262"/>
      <c r="H137" s="262" t="s">
        <v>390</v>
      </c>
      <c r="I137" s="262" t="s">
        <v>339</v>
      </c>
      <c r="J137" s="262">
        <v>255</v>
      </c>
      <c r="K137" s="310"/>
    </row>
    <row r="138" spans="2:11" s="1" customFormat="1" ht="15" customHeight="1">
      <c r="B138" s="307"/>
      <c r="C138" s="262" t="s">
        <v>367</v>
      </c>
      <c r="D138" s="262"/>
      <c r="E138" s="262"/>
      <c r="F138" s="285" t="s">
        <v>337</v>
      </c>
      <c r="G138" s="262"/>
      <c r="H138" s="262" t="s">
        <v>391</v>
      </c>
      <c r="I138" s="262" t="s">
        <v>369</v>
      </c>
      <c r="J138" s="262"/>
      <c r="K138" s="310"/>
    </row>
    <row r="139" spans="2:11" s="1" customFormat="1" ht="15" customHeight="1">
      <c r="B139" s="307"/>
      <c r="C139" s="262" t="s">
        <v>370</v>
      </c>
      <c r="D139" s="262"/>
      <c r="E139" s="262"/>
      <c r="F139" s="285" t="s">
        <v>337</v>
      </c>
      <c r="G139" s="262"/>
      <c r="H139" s="262" t="s">
        <v>392</v>
      </c>
      <c r="I139" s="262" t="s">
        <v>372</v>
      </c>
      <c r="J139" s="262"/>
      <c r="K139" s="310"/>
    </row>
    <row r="140" spans="2:11" s="1" customFormat="1" ht="15" customHeight="1">
      <c r="B140" s="307"/>
      <c r="C140" s="262" t="s">
        <v>373</v>
      </c>
      <c r="D140" s="262"/>
      <c r="E140" s="262"/>
      <c r="F140" s="285" t="s">
        <v>337</v>
      </c>
      <c r="G140" s="262"/>
      <c r="H140" s="262" t="s">
        <v>373</v>
      </c>
      <c r="I140" s="262" t="s">
        <v>372</v>
      </c>
      <c r="J140" s="262"/>
      <c r="K140" s="310"/>
    </row>
    <row r="141" spans="2:11" s="1" customFormat="1" ht="15" customHeight="1">
      <c r="B141" s="307"/>
      <c r="C141" s="262" t="s">
        <v>38</v>
      </c>
      <c r="D141" s="262"/>
      <c r="E141" s="262"/>
      <c r="F141" s="285" t="s">
        <v>337</v>
      </c>
      <c r="G141" s="262"/>
      <c r="H141" s="262" t="s">
        <v>393</v>
      </c>
      <c r="I141" s="262" t="s">
        <v>372</v>
      </c>
      <c r="J141" s="262"/>
      <c r="K141" s="310"/>
    </row>
    <row r="142" spans="2:11" s="1" customFormat="1" ht="15" customHeight="1">
      <c r="B142" s="307"/>
      <c r="C142" s="262" t="s">
        <v>394</v>
      </c>
      <c r="D142" s="262"/>
      <c r="E142" s="262"/>
      <c r="F142" s="285" t="s">
        <v>337</v>
      </c>
      <c r="G142" s="262"/>
      <c r="H142" s="262" t="s">
        <v>395</v>
      </c>
      <c r="I142" s="262" t="s">
        <v>372</v>
      </c>
      <c r="J142" s="262"/>
      <c r="K142" s="310"/>
    </row>
    <row r="143" spans="2:11" s="1" customFormat="1" ht="15" customHeight="1">
      <c r="B143" s="311"/>
      <c r="C143" s="312"/>
      <c r="D143" s="312"/>
      <c r="E143" s="312"/>
      <c r="F143" s="312"/>
      <c r="G143" s="312"/>
      <c r="H143" s="312"/>
      <c r="I143" s="312"/>
      <c r="J143" s="312"/>
      <c r="K143" s="313"/>
    </row>
    <row r="144" spans="2:11" s="1" customFormat="1" ht="18.75" customHeight="1">
      <c r="B144" s="298"/>
      <c r="C144" s="298"/>
      <c r="D144" s="298"/>
      <c r="E144" s="298"/>
      <c r="F144" s="299"/>
      <c r="G144" s="298"/>
      <c r="H144" s="298"/>
      <c r="I144" s="298"/>
      <c r="J144" s="298"/>
      <c r="K144" s="298"/>
    </row>
    <row r="145" spans="2:11" s="1" customFormat="1" ht="18.75" customHeight="1">
      <c r="B145" s="270"/>
      <c r="C145" s="270"/>
      <c r="D145" s="270"/>
      <c r="E145" s="270"/>
      <c r="F145" s="270"/>
      <c r="G145" s="270"/>
      <c r="H145" s="270"/>
      <c r="I145" s="270"/>
      <c r="J145" s="270"/>
      <c r="K145" s="270"/>
    </row>
    <row r="146" spans="2:11" s="1" customFormat="1" ht="7.5" customHeight="1">
      <c r="B146" s="271"/>
      <c r="C146" s="272"/>
      <c r="D146" s="272"/>
      <c r="E146" s="272"/>
      <c r="F146" s="272"/>
      <c r="G146" s="272"/>
      <c r="H146" s="272"/>
      <c r="I146" s="272"/>
      <c r="J146" s="272"/>
      <c r="K146" s="273"/>
    </row>
    <row r="147" spans="2:11" s="1" customFormat="1" ht="45" customHeight="1">
      <c r="B147" s="274"/>
      <c r="C147" s="275" t="s">
        <v>396</v>
      </c>
      <c r="D147" s="275"/>
      <c r="E147" s="275"/>
      <c r="F147" s="275"/>
      <c r="G147" s="275"/>
      <c r="H147" s="275"/>
      <c r="I147" s="275"/>
      <c r="J147" s="275"/>
      <c r="K147" s="276"/>
    </row>
    <row r="148" spans="2:11" s="1" customFormat="1" ht="17.25" customHeight="1">
      <c r="B148" s="274"/>
      <c r="C148" s="277" t="s">
        <v>331</v>
      </c>
      <c r="D148" s="277"/>
      <c r="E148" s="277"/>
      <c r="F148" s="277" t="s">
        <v>332</v>
      </c>
      <c r="G148" s="278"/>
      <c r="H148" s="277" t="s">
        <v>54</v>
      </c>
      <c r="I148" s="277" t="s">
        <v>57</v>
      </c>
      <c r="J148" s="277" t="s">
        <v>333</v>
      </c>
      <c r="K148" s="276"/>
    </row>
    <row r="149" spans="2:11" s="1" customFormat="1" ht="17.25" customHeight="1">
      <c r="B149" s="274"/>
      <c r="C149" s="279" t="s">
        <v>334</v>
      </c>
      <c r="D149" s="279"/>
      <c r="E149" s="279"/>
      <c r="F149" s="280" t="s">
        <v>335</v>
      </c>
      <c r="G149" s="281"/>
      <c r="H149" s="279"/>
      <c r="I149" s="279"/>
      <c r="J149" s="279" t="s">
        <v>336</v>
      </c>
      <c r="K149" s="276"/>
    </row>
    <row r="150" spans="2:11" s="1" customFormat="1" ht="5.25" customHeight="1">
      <c r="B150" s="287"/>
      <c r="C150" s="282"/>
      <c r="D150" s="282"/>
      <c r="E150" s="282"/>
      <c r="F150" s="282"/>
      <c r="G150" s="283"/>
      <c r="H150" s="282"/>
      <c r="I150" s="282"/>
      <c r="J150" s="282"/>
      <c r="K150" s="310"/>
    </row>
    <row r="151" spans="2:11" s="1" customFormat="1" ht="15" customHeight="1">
      <c r="B151" s="287"/>
      <c r="C151" s="314" t="s">
        <v>340</v>
      </c>
      <c r="D151" s="262"/>
      <c r="E151" s="262"/>
      <c r="F151" s="315" t="s">
        <v>337</v>
      </c>
      <c r="G151" s="262"/>
      <c r="H151" s="314" t="s">
        <v>377</v>
      </c>
      <c r="I151" s="314" t="s">
        <v>339</v>
      </c>
      <c r="J151" s="314">
        <v>120</v>
      </c>
      <c r="K151" s="310"/>
    </row>
    <row r="152" spans="2:11" s="1" customFormat="1" ht="15" customHeight="1">
      <c r="B152" s="287"/>
      <c r="C152" s="314" t="s">
        <v>386</v>
      </c>
      <c r="D152" s="262"/>
      <c r="E152" s="262"/>
      <c r="F152" s="315" t="s">
        <v>337</v>
      </c>
      <c r="G152" s="262"/>
      <c r="H152" s="314" t="s">
        <v>397</v>
      </c>
      <c r="I152" s="314" t="s">
        <v>339</v>
      </c>
      <c r="J152" s="314" t="s">
        <v>388</v>
      </c>
      <c r="K152" s="310"/>
    </row>
    <row r="153" spans="2:11" s="1" customFormat="1" ht="15" customHeight="1">
      <c r="B153" s="287"/>
      <c r="C153" s="314" t="s">
        <v>285</v>
      </c>
      <c r="D153" s="262"/>
      <c r="E153" s="262"/>
      <c r="F153" s="315" t="s">
        <v>337</v>
      </c>
      <c r="G153" s="262"/>
      <c r="H153" s="314" t="s">
        <v>398</v>
      </c>
      <c r="I153" s="314" t="s">
        <v>339</v>
      </c>
      <c r="J153" s="314" t="s">
        <v>388</v>
      </c>
      <c r="K153" s="310"/>
    </row>
    <row r="154" spans="2:11" s="1" customFormat="1" ht="15" customHeight="1">
      <c r="B154" s="287"/>
      <c r="C154" s="314" t="s">
        <v>342</v>
      </c>
      <c r="D154" s="262"/>
      <c r="E154" s="262"/>
      <c r="F154" s="315" t="s">
        <v>343</v>
      </c>
      <c r="G154" s="262"/>
      <c r="H154" s="314" t="s">
        <v>377</v>
      </c>
      <c r="I154" s="314" t="s">
        <v>339</v>
      </c>
      <c r="J154" s="314">
        <v>50</v>
      </c>
      <c r="K154" s="310"/>
    </row>
    <row r="155" spans="2:11" s="1" customFormat="1" ht="15" customHeight="1">
      <c r="B155" s="287"/>
      <c r="C155" s="314" t="s">
        <v>345</v>
      </c>
      <c r="D155" s="262"/>
      <c r="E155" s="262"/>
      <c r="F155" s="315" t="s">
        <v>337</v>
      </c>
      <c r="G155" s="262"/>
      <c r="H155" s="314" t="s">
        <v>377</v>
      </c>
      <c r="I155" s="314" t="s">
        <v>347</v>
      </c>
      <c r="J155" s="314"/>
      <c r="K155" s="310"/>
    </row>
    <row r="156" spans="2:11" s="1" customFormat="1" ht="15" customHeight="1">
      <c r="B156" s="287"/>
      <c r="C156" s="314" t="s">
        <v>356</v>
      </c>
      <c r="D156" s="262"/>
      <c r="E156" s="262"/>
      <c r="F156" s="315" t="s">
        <v>343</v>
      </c>
      <c r="G156" s="262"/>
      <c r="H156" s="314" t="s">
        <v>377</v>
      </c>
      <c r="I156" s="314" t="s">
        <v>339</v>
      </c>
      <c r="J156" s="314">
        <v>50</v>
      </c>
      <c r="K156" s="310"/>
    </row>
    <row r="157" spans="2:11" s="1" customFormat="1" ht="15" customHeight="1">
      <c r="B157" s="287"/>
      <c r="C157" s="314" t="s">
        <v>364</v>
      </c>
      <c r="D157" s="262"/>
      <c r="E157" s="262"/>
      <c r="F157" s="315" t="s">
        <v>343</v>
      </c>
      <c r="G157" s="262"/>
      <c r="H157" s="314" t="s">
        <v>377</v>
      </c>
      <c r="I157" s="314" t="s">
        <v>339</v>
      </c>
      <c r="J157" s="314">
        <v>50</v>
      </c>
      <c r="K157" s="310"/>
    </row>
    <row r="158" spans="2:11" s="1" customFormat="1" ht="15" customHeight="1">
      <c r="B158" s="287"/>
      <c r="C158" s="314" t="s">
        <v>362</v>
      </c>
      <c r="D158" s="262"/>
      <c r="E158" s="262"/>
      <c r="F158" s="315" t="s">
        <v>343</v>
      </c>
      <c r="G158" s="262"/>
      <c r="H158" s="314" t="s">
        <v>377</v>
      </c>
      <c r="I158" s="314" t="s">
        <v>339</v>
      </c>
      <c r="J158" s="314">
        <v>50</v>
      </c>
      <c r="K158" s="310"/>
    </row>
    <row r="159" spans="2:11" s="1" customFormat="1" ht="15" customHeight="1">
      <c r="B159" s="287"/>
      <c r="C159" s="314" t="s">
        <v>90</v>
      </c>
      <c r="D159" s="262"/>
      <c r="E159" s="262"/>
      <c r="F159" s="315" t="s">
        <v>337</v>
      </c>
      <c r="G159" s="262"/>
      <c r="H159" s="314" t="s">
        <v>399</v>
      </c>
      <c r="I159" s="314" t="s">
        <v>339</v>
      </c>
      <c r="J159" s="314" t="s">
        <v>400</v>
      </c>
      <c r="K159" s="310"/>
    </row>
    <row r="160" spans="2:11" s="1" customFormat="1" ht="15" customHeight="1">
      <c r="B160" s="287"/>
      <c r="C160" s="314" t="s">
        <v>401</v>
      </c>
      <c r="D160" s="262"/>
      <c r="E160" s="262"/>
      <c r="F160" s="315" t="s">
        <v>337</v>
      </c>
      <c r="G160" s="262"/>
      <c r="H160" s="314" t="s">
        <v>402</v>
      </c>
      <c r="I160" s="314" t="s">
        <v>372</v>
      </c>
      <c r="J160" s="314"/>
      <c r="K160" s="310"/>
    </row>
    <row r="161" spans="2:11" s="1" customFormat="1" ht="15" customHeight="1">
      <c r="B161" s="316"/>
      <c r="C161" s="296"/>
      <c r="D161" s="296"/>
      <c r="E161" s="296"/>
      <c r="F161" s="296"/>
      <c r="G161" s="296"/>
      <c r="H161" s="296"/>
      <c r="I161" s="296"/>
      <c r="J161" s="296"/>
      <c r="K161" s="317"/>
    </row>
    <row r="162" spans="2:11" s="1" customFormat="1" ht="18.75" customHeight="1">
      <c r="B162" s="298"/>
      <c r="C162" s="308"/>
      <c r="D162" s="308"/>
      <c r="E162" s="308"/>
      <c r="F162" s="318"/>
      <c r="G162" s="308"/>
      <c r="H162" s="308"/>
      <c r="I162" s="308"/>
      <c r="J162" s="308"/>
      <c r="K162" s="298"/>
    </row>
    <row r="163" spans="2:11" s="1" customFormat="1" ht="18.75" customHeight="1">
      <c r="B163" s="270"/>
      <c r="C163" s="270"/>
      <c r="D163" s="270"/>
      <c r="E163" s="270"/>
      <c r="F163" s="270"/>
      <c r="G163" s="270"/>
      <c r="H163" s="270"/>
      <c r="I163" s="270"/>
      <c r="J163" s="270"/>
      <c r="K163" s="270"/>
    </row>
    <row r="164" spans="2:11" s="1" customFormat="1" ht="7.5" customHeight="1">
      <c r="B164" s="249"/>
      <c r="C164" s="250"/>
      <c r="D164" s="250"/>
      <c r="E164" s="250"/>
      <c r="F164" s="250"/>
      <c r="G164" s="250"/>
      <c r="H164" s="250"/>
      <c r="I164" s="250"/>
      <c r="J164" s="250"/>
      <c r="K164" s="251"/>
    </row>
    <row r="165" spans="2:11" s="1" customFormat="1" ht="45" customHeight="1">
      <c r="B165" s="252"/>
      <c r="C165" s="253" t="s">
        <v>403</v>
      </c>
      <c r="D165" s="253"/>
      <c r="E165" s="253"/>
      <c r="F165" s="253"/>
      <c r="G165" s="253"/>
      <c r="H165" s="253"/>
      <c r="I165" s="253"/>
      <c r="J165" s="253"/>
      <c r="K165" s="254"/>
    </row>
    <row r="166" spans="2:11" s="1" customFormat="1" ht="17.25" customHeight="1">
      <c r="B166" s="252"/>
      <c r="C166" s="277" t="s">
        <v>331</v>
      </c>
      <c r="D166" s="277"/>
      <c r="E166" s="277"/>
      <c r="F166" s="277" t="s">
        <v>332</v>
      </c>
      <c r="G166" s="319"/>
      <c r="H166" s="320" t="s">
        <v>54</v>
      </c>
      <c r="I166" s="320" t="s">
        <v>57</v>
      </c>
      <c r="J166" s="277" t="s">
        <v>333</v>
      </c>
      <c r="K166" s="254"/>
    </row>
    <row r="167" spans="2:11" s="1" customFormat="1" ht="17.25" customHeight="1">
      <c r="B167" s="255"/>
      <c r="C167" s="279" t="s">
        <v>334</v>
      </c>
      <c r="D167" s="279"/>
      <c r="E167" s="279"/>
      <c r="F167" s="280" t="s">
        <v>335</v>
      </c>
      <c r="G167" s="321"/>
      <c r="H167" s="322"/>
      <c r="I167" s="322"/>
      <c r="J167" s="279" t="s">
        <v>336</v>
      </c>
      <c r="K167" s="257"/>
    </row>
    <row r="168" spans="2:11" s="1" customFormat="1" ht="5.25" customHeight="1">
      <c r="B168" s="287"/>
      <c r="C168" s="282"/>
      <c r="D168" s="282"/>
      <c r="E168" s="282"/>
      <c r="F168" s="282"/>
      <c r="G168" s="283"/>
      <c r="H168" s="282"/>
      <c r="I168" s="282"/>
      <c r="J168" s="282"/>
      <c r="K168" s="310"/>
    </row>
    <row r="169" spans="2:11" s="1" customFormat="1" ht="15" customHeight="1">
      <c r="B169" s="287"/>
      <c r="C169" s="262" t="s">
        <v>340</v>
      </c>
      <c r="D169" s="262"/>
      <c r="E169" s="262"/>
      <c r="F169" s="285" t="s">
        <v>337</v>
      </c>
      <c r="G169" s="262"/>
      <c r="H169" s="262" t="s">
        <v>377</v>
      </c>
      <c r="I169" s="262" t="s">
        <v>339</v>
      </c>
      <c r="J169" s="262">
        <v>120</v>
      </c>
      <c r="K169" s="310"/>
    </row>
    <row r="170" spans="2:11" s="1" customFormat="1" ht="15" customHeight="1">
      <c r="B170" s="287"/>
      <c r="C170" s="262" t="s">
        <v>386</v>
      </c>
      <c r="D170" s="262"/>
      <c r="E170" s="262"/>
      <c r="F170" s="285" t="s">
        <v>337</v>
      </c>
      <c r="G170" s="262"/>
      <c r="H170" s="262" t="s">
        <v>387</v>
      </c>
      <c r="I170" s="262" t="s">
        <v>339</v>
      </c>
      <c r="J170" s="262" t="s">
        <v>388</v>
      </c>
      <c r="K170" s="310"/>
    </row>
    <row r="171" spans="2:11" s="1" customFormat="1" ht="15" customHeight="1">
      <c r="B171" s="287"/>
      <c r="C171" s="262" t="s">
        <v>285</v>
      </c>
      <c r="D171" s="262"/>
      <c r="E171" s="262"/>
      <c r="F171" s="285" t="s">
        <v>337</v>
      </c>
      <c r="G171" s="262"/>
      <c r="H171" s="262" t="s">
        <v>404</v>
      </c>
      <c r="I171" s="262" t="s">
        <v>339</v>
      </c>
      <c r="J171" s="262" t="s">
        <v>388</v>
      </c>
      <c r="K171" s="310"/>
    </row>
    <row r="172" spans="2:11" s="1" customFormat="1" ht="15" customHeight="1">
      <c r="B172" s="287"/>
      <c r="C172" s="262" t="s">
        <v>342</v>
      </c>
      <c r="D172" s="262"/>
      <c r="E172" s="262"/>
      <c r="F172" s="285" t="s">
        <v>343</v>
      </c>
      <c r="G172" s="262"/>
      <c r="H172" s="262" t="s">
        <v>404</v>
      </c>
      <c r="I172" s="262" t="s">
        <v>339</v>
      </c>
      <c r="J172" s="262">
        <v>50</v>
      </c>
      <c r="K172" s="310"/>
    </row>
    <row r="173" spans="2:11" s="1" customFormat="1" ht="15" customHeight="1">
      <c r="B173" s="287"/>
      <c r="C173" s="262" t="s">
        <v>345</v>
      </c>
      <c r="D173" s="262"/>
      <c r="E173" s="262"/>
      <c r="F173" s="285" t="s">
        <v>337</v>
      </c>
      <c r="G173" s="262"/>
      <c r="H173" s="262" t="s">
        <v>404</v>
      </c>
      <c r="I173" s="262" t="s">
        <v>347</v>
      </c>
      <c r="J173" s="262"/>
      <c r="K173" s="310"/>
    </row>
    <row r="174" spans="2:11" s="1" customFormat="1" ht="15" customHeight="1">
      <c r="B174" s="287"/>
      <c r="C174" s="262" t="s">
        <v>356</v>
      </c>
      <c r="D174" s="262"/>
      <c r="E174" s="262"/>
      <c r="F174" s="285" t="s">
        <v>343</v>
      </c>
      <c r="G174" s="262"/>
      <c r="H174" s="262" t="s">
        <v>404</v>
      </c>
      <c r="I174" s="262" t="s">
        <v>339</v>
      </c>
      <c r="J174" s="262">
        <v>50</v>
      </c>
      <c r="K174" s="310"/>
    </row>
    <row r="175" spans="2:11" s="1" customFormat="1" ht="15" customHeight="1">
      <c r="B175" s="287"/>
      <c r="C175" s="262" t="s">
        <v>364</v>
      </c>
      <c r="D175" s="262"/>
      <c r="E175" s="262"/>
      <c r="F175" s="285" t="s">
        <v>343</v>
      </c>
      <c r="G175" s="262"/>
      <c r="H175" s="262" t="s">
        <v>404</v>
      </c>
      <c r="I175" s="262" t="s">
        <v>339</v>
      </c>
      <c r="J175" s="262">
        <v>50</v>
      </c>
      <c r="K175" s="310"/>
    </row>
    <row r="176" spans="2:11" s="1" customFormat="1" ht="15" customHeight="1">
      <c r="B176" s="287"/>
      <c r="C176" s="262" t="s">
        <v>362</v>
      </c>
      <c r="D176" s="262"/>
      <c r="E176" s="262"/>
      <c r="F176" s="285" t="s">
        <v>343</v>
      </c>
      <c r="G176" s="262"/>
      <c r="H176" s="262" t="s">
        <v>404</v>
      </c>
      <c r="I176" s="262" t="s">
        <v>339</v>
      </c>
      <c r="J176" s="262">
        <v>50</v>
      </c>
      <c r="K176" s="310"/>
    </row>
    <row r="177" spans="2:11" s="1" customFormat="1" ht="15" customHeight="1">
      <c r="B177" s="287"/>
      <c r="C177" s="262" t="s">
        <v>100</v>
      </c>
      <c r="D177" s="262"/>
      <c r="E177" s="262"/>
      <c r="F177" s="285" t="s">
        <v>337</v>
      </c>
      <c r="G177" s="262"/>
      <c r="H177" s="262" t="s">
        <v>405</v>
      </c>
      <c r="I177" s="262" t="s">
        <v>406</v>
      </c>
      <c r="J177" s="262"/>
      <c r="K177" s="310"/>
    </row>
    <row r="178" spans="2:11" s="1" customFormat="1" ht="15" customHeight="1">
      <c r="B178" s="287"/>
      <c r="C178" s="262" t="s">
        <v>57</v>
      </c>
      <c r="D178" s="262"/>
      <c r="E178" s="262"/>
      <c r="F178" s="285" t="s">
        <v>337</v>
      </c>
      <c r="G178" s="262"/>
      <c r="H178" s="262" t="s">
        <v>407</v>
      </c>
      <c r="I178" s="262" t="s">
        <v>408</v>
      </c>
      <c r="J178" s="262">
        <v>1</v>
      </c>
      <c r="K178" s="310"/>
    </row>
    <row r="179" spans="2:11" s="1" customFormat="1" ht="15" customHeight="1">
      <c r="B179" s="287"/>
      <c r="C179" s="262" t="s">
        <v>53</v>
      </c>
      <c r="D179" s="262"/>
      <c r="E179" s="262"/>
      <c r="F179" s="285" t="s">
        <v>337</v>
      </c>
      <c r="G179" s="262"/>
      <c r="H179" s="262" t="s">
        <v>409</v>
      </c>
      <c r="I179" s="262" t="s">
        <v>339</v>
      </c>
      <c r="J179" s="262">
        <v>20</v>
      </c>
      <c r="K179" s="310"/>
    </row>
    <row r="180" spans="2:11" s="1" customFormat="1" ht="15" customHeight="1">
      <c r="B180" s="287"/>
      <c r="C180" s="262" t="s">
        <v>54</v>
      </c>
      <c r="D180" s="262"/>
      <c r="E180" s="262"/>
      <c r="F180" s="285" t="s">
        <v>337</v>
      </c>
      <c r="G180" s="262"/>
      <c r="H180" s="262" t="s">
        <v>410</v>
      </c>
      <c r="I180" s="262" t="s">
        <v>339</v>
      </c>
      <c r="J180" s="262">
        <v>255</v>
      </c>
      <c r="K180" s="310"/>
    </row>
    <row r="181" spans="2:11" s="1" customFormat="1" ht="15" customHeight="1">
      <c r="B181" s="287"/>
      <c r="C181" s="262" t="s">
        <v>101</v>
      </c>
      <c r="D181" s="262"/>
      <c r="E181" s="262"/>
      <c r="F181" s="285" t="s">
        <v>337</v>
      </c>
      <c r="G181" s="262"/>
      <c r="H181" s="262" t="s">
        <v>301</v>
      </c>
      <c r="I181" s="262" t="s">
        <v>339</v>
      </c>
      <c r="J181" s="262">
        <v>10</v>
      </c>
      <c r="K181" s="310"/>
    </row>
    <row r="182" spans="2:11" s="1" customFormat="1" ht="15" customHeight="1">
      <c r="B182" s="287"/>
      <c r="C182" s="262" t="s">
        <v>102</v>
      </c>
      <c r="D182" s="262"/>
      <c r="E182" s="262"/>
      <c r="F182" s="285" t="s">
        <v>337</v>
      </c>
      <c r="G182" s="262"/>
      <c r="H182" s="262" t="s">
        <v>411</v>
      </c>
      <c r="I182" s="262" t="s">
        <v>372</v>
      </c>
      <c r="J182" s="262"/>
      <c r="K182" s="310"/>
    </row>
    <row r="183" spans="2:11" s="1" customFormat="1" ht="15" customHeight="1">
      <c r="B183" s="287"/>
      <c r="C183" s="262" t="s">
        <v>412</v>
      </c>
      <c r="D183" s="262"/>
      <c r="E183" s="262"/>
      <c r="F183" s="285" t="s">
        <v>337</v>
      </c>
      <c r="G183" s="262"/>
      <c r="H183" s="262" t="s">
        <v>413</v>
      </c>
      <c r="I183" s="262" t="s">
        <v>372</v>
      </c>
      <c r="J183" s="262"/>
      <c r="K183" s="310"/>
    </row>
    <row r="184" spans="2:11" s="1" customFormat="1" ht="15" customHeight="1">
      <c r="B184" s="287"/>
      <c r="C184" s="262" t="s">
        <v>401</v>
      </c>
      <c r="D184" s="262"/>
      <c r="E184" s="262"/>
      <c r="F184" s="285" t="s">
        <v>337</v>
      </c>
      <c r="G184" s="262"/>
      <c r="H184" s="262" t="s">
        <v>414</v>
      </c>
      <c r="I184" s="262" t="s">
        <v>372</v>
      </c>
      <c r="J184" s="262"/>
      <c r="K184" s="310"/>
    </row>
    <row r="185" spans="2:11" s="1" customFormat="1" ht="15" customHeight="1">
      <c r="B185" s="287"/>
      <c r="C185" s="262" t="s">
        <v>104</v>
      </c>
      <c r="D185" s="262"/>
      <c r="E185" s="262"/>
      <c r="F185" s="285" t="s">
        <v>343</v>
      </c>
      <c r="G185" s="262"/>
      <c r="H185" s="262" t="s">
        <v>415</v>
      </c>
      <c r="I185" s="262" t="s">
        <v>339</v>
      </c>
      <c r="J185" s="262">
        <v>50</v>
      </c>
      <c r="K185" s="310"/>
    </row>
    <row r="186" spans="2:11" s="1" customFormat="1" ht="15" customHeight="1">
      <c r="B186" s="287"/>
      <c r="C186" s="262" t="s">
        <v>416</v>
      </c>
      <c r="D186" s="262"/>
      <c r="E186" s="262"/>
      <c r="F186" s="285" t="s">
        <v>343</v>
      </c>
      <c r="G186" s="262"/>
      <c r="H186" s="262" t="s">
        <v>417</v>
      </c>
      <c r="I186" s="262" t="s">
        <v>418</v>
      </c>
      <c r="J186" s="262"/>
      <c r="K186" s="310"/>
    </row>
    <row r="187" spans="2:11" s="1" customFormat="1" ht="15" customHeight="1">
      <c r="B187" s="287"/>
      <c r="C187" s="262" t="s">
        <v>419</v>
      </c>
      <c r="D187" s="262"/>
      <c r="E187" s="262"/>
      <c r="F187" s="285" t="s">
        <v>343</v>
      </c>
      <c r="G187" s="262"/>
      <c r="H187" s="262" t="s">
        <v>420</v>
      </c>
      <c r="I187" s="262" t="s">
        <v>418</v>
      </c>
      <c r="J187" s="262"/>
      <c r="K187" s="310"/>
    </row>
    <row r="188" spans="2:11" s="1" customFormat="1" ht="15" customHeight="1">
      <c r="B188" s="287"/>
      <c r="C188" s="262" t="s">
        <v>421</v>
      </c>
      <c r="D188" s="262"/>
      <c r="E188" s="262"/>
      <c r="F188" s="285" t="s">
        <v>343</v>
      </c>
      <c r="G188" s="262"/>
      <c r="H188" s="262" t="s">
        <v>422</v>
      </c>
      <c r="I188" s="262" t="s">
        <v>418</v>
      </c>
      <c r="J188" s="262"/>
      <c r="K188" s="310"/>
    </row>
    <row r="189" spans="2:11" s="1" customFormat="1" ht="15" customHeight="1">
      <c r="B189" s="287"/>
      <c r="C189" s="323" t="s">
        <v>423</v>
      </c>
      <c r="D189" s="262"/>
      <c r="E189" s="262"/>
      <c r="F189" s="285" t="s">
        <v>343</v>
      </c>
      <c r="G189" s="262"/>
      <c r="H189" s="262" t="s">
        <v>424</v>
      </c>
      <c r="I189" s="262" t="s">
        <v>425</v>
      </c>
      <c r="J189" s="324" t="s">
        <v>426</v>
      </c>
      <c r="K189" s="310"/>
    </row>
    <row r="190" spans="2:11" s="1" customFormat="1" ht="15" customHeight="1">
      <c r="B190" s="287"/>
      <c r="C190" s="323" t="s">
        <v>42</v>
      </c>
      <c r="D190" s="262"/>
      <c r="E190" s="262"/>
      <c r="F190" s="285" t="s">
        <v>337</v>
      </c>
      <c r="G190" s="262"/>
      <c r="H190" s="259" t="s">
        <v>427</v>
      </c>
      <c r="I190" s="262" t="s">
        <v>428</v>
      </c>
      <c r="J190" s="262"/>
      <c r="K190" s="310"/>
    </row>
    <row r="191" spans="2:11" s="1" customFormat="1" ht="15" customHeight="1">
      <c r="B191" s="287"/>
      <c r="C191" s="323" t="s">
        <v>429</v>
      </c>
      <c r="D191" s="262"/>
      <c r="E191" s="262"/>
      <c r="F191" s="285" t="s">
        <v>337</v>
      </c>
      <c r="G191" s="262"/>
      <c r="H191" s="262" t="s">
        <v>430</v>
      </c>
      <c r="I191" s="262" t="s">
        <v>372</v>
      </c>
      <c r="J191" s="262"/>
      <c r="K191" s="310"/>
    </row>
    <row r="192" spans="2:11" s="1" customFormat="1" ht="15" customHeight="1">
      <c r="B192" s="287"/>
      <c r="C192" s="323" t="s">
        <v>431</v>
      </c>
      <c r="D192" s="262"/>
      <c r="E192" s="262"/>
      <c r="F192" s="285" t="s">
        <v>337</v>
      </c>
      <c r="G192" s="262"/>
      <c r="H192" s="262" t="s">
        <v>432</v>
      </c>
      <c r="I192" s="262" t="s">
        <v>372</v>
      </c>
      <c r="J192" s="262"/>
      <c r="K192" s="310"/>
    </row>
    <row r="193" spans="2:11" s="1" customFormat="1" ht="15" customHeight="1">
      <c r="B193" s="287"/>
      <c r="C193" s="323" t="s">
        <v>433</v>
      </c>
      <c r="D193" s="262"/>
      <c r="E193" s="262"/>
      <c r="F193" s="285" t="s">
        <v>343</v>
      </c>
      <c r="G193" s="262"/>
      <c r="H193" s="262" t="s">
        <v>434</v>
      </c>
      <c r="I193" s="262" t="s">
        <v>372</v>
      </c>
      <c r="J193" s="262"/>
      <c r="K193" s="310"/>
    </row>
    <row r="194" spans="2:11" s="1" customFormat="1" ht="15" customHeight="1">
      <c r="B194" s="316"/>
      <c r="C194" s="325"/>
      <c r="D194" s="296"/>
      <c r="E194" s="296"/>
      <c r="F194" s="296"/>
      <c r="G194" s="296"/>
      <c r="H194" s="296"/>
      <c r="I194" s="296"/>
      <c r="J194" s="296"/>
      <c r="K194" s="317"/>
    </row>
    <row r="195" spans="2:11" s="1" customFormat="1" ht="18.75" customHeight="1">
      <c r="B195" s="298"/>
      <c r="C195" s="308"/>
      <c r="D195" s="308"/>
      <c r="E195" s="308"/>
      <c r="F195" s="318"/>
      <c r="G195" s="308"/>
      <c r="H195" s="308"/>
      <c r="I195" s="308"/>
      <c r="J195" s="308"/>
      <c r="K195" s="298"/>
    </row>
    <row r="196" spans="2:11" s="1" customFormat="1" ht="18.75" customHeight="1">
      <c r="B196" s="298"/>
      <c r="C196" s="308"/>
      <c r="D196" s="308"/>
      <c r="E196" s="308"/>
      <c r="F196" s="318"/>
      <c r="G196" s="308"/>
      <c r="H196" s="308"/>
      <c r="I196" s="308"/>
      <c r="J196" s="308"/>
      <c r="K196" s="298"/>
    </row>
    <row r="197" spans="2:11" s="1" customFormat="1" ht="18.75" customHeight="1">
      <c r="B197" s="270"/>
      <c r="C197" s="270"/>
      <c r="D197" s="270"/>
      <c r="E197" s="270"/>
      <c r="F197" s="270"/>
      <c r="G197" s="270"/>
      <c r="H197" s="270"/>
      <c r="I197" s="270"/>
      <c r="J197" s="270"/>
      <c r="K197" s="270"/>
    </row>
    <row r="198" spans="2:11" s="1" customFormat="1" ht="13.5">
      <c r="B198" s="249"/>
      <c r="C198" s="250"/>
      <c r="D198" s="250"/>
      <c r="E198" s="250"/>
      <c r="F198" s="250"/>
      <c r="G198" s="250"/>
      <c r="H198" s="250"/>
      <c r="I198" s="250"/>
      <c r="J198" s="250"/>
      <c r="K198" s="251"/>
    </row>
    <row r="199" spans="2:11" s="1" customFormat="1" ht="21">
      <c r="B199" s="252"/>
      <c r="C199" s="253" t="s">
        <v>435</v>
      </c>
      <c r="D199" s="253"/>
      <c r="E199" s="253"/>
      <c r="F199" s="253"/>
      <c r="G199" s="253"/>
      <c r="H199" s="253"/>
      <c r="I199" s="253"/>
      <c r="J199" s="253"/>
      <c r="K199" s="254"/>
    </row>
    <row r="200" spans="2:11" s="1" customFormat="1" ht="25.5" customHeight="1">
      <c r="B200" s="252"/>
      <c r="C200" s="326" t="s">
        <v>436</v>
      </c>
      <c r="D200" s="326"/>
      <c r="E200" s="326"/>
      <c r="F200" s="326" t="s">
        <v>437</v>
      </c>
      <c r="G200" s="327"/>
      <c r="H200" s="326" t="s">
        <v>438</v>
      </c>
      <c r="I200" s="326"/>
      <c r="J200" s="326"/>
      <c r="K200" s="254"/>
    </row>
    <row r="201" spans="2:11" s="1" customFormat="1" ht="5.25" customHeight="1">
      <c r="B201" s="287"/>
      <c r="C201" s="282"/>
      <c r="D201" s="282"/>
      <c r="E201" s="282"/>
      <c r="F201" s="282"/>
      <c r="G201" s="308"/>
      <c r="H201" s="282"/>
      <c r="I201" s="282"/>
      <c r="J201" s="282"/>
      <c r="K201" s="310"/>
    </row>
    <row r="202" spans="2:11" s="1" customFormat="1" ht="15" customHeight="1">
      <c r="B202" s="287"/>
      <c r="C202" s="262" t="s">
        <v>428</v>
      </c>
      <c r="D202" s="262"/>
      <c r="E202" s="262"/>
      <c r="F202" s="285" t="s">
        <v>43</v>
      </c>
      <c r="G202" s="262"/>
      <c r="H202" s="262" t="s">
        <v>439</v>
      </c>
      <c r="I202" s="262"/>
      <c r="J202" s="262"/>
      <c r="K202" s="310"/>
    </row>
    <row r="203" spans="2:11" s="1" customFormat="1" ht="15" customHeight="1">
      <c r="B203" s="287"/>
      <c r="C203" s="262"/>
      <c r="D203" s="262"/>
      <c r="E203" s="262"/>
      <c r="F203" s="285" t="s">
        <v>44</v>
      </c>
      <c r="G203" s="262"/>
      <c r="H203" s="262" t="s">
        <v>440</v>
      </c>
      <c r="I203" s="262"/>
      <c r="J203" s="262"/>
      <c r="K203" s="310"/>
    </row>
    <row r="204" spans="2:11" s="1" customFormat="1" ht="15" customHeight="1">
      <c r="B204" s="287"/>
      <c r="C204" s="262"/>
      <c r="D204" s="262"/>
      <c r="E204" s="262"/>
      <c r="F204" s="285" t="s">
        <v>47</v>
      </c>
      <c r="G204" s="262"/>
      <c r="H204" s="262" t="s">
        <v>441</v>
      </c>
      <c r="I204" s="262"/>
      <c r="J204" s="262"/>
      <c r="K204" s="310"/>
    </row>
    <row r="205" spans="2:11" s="1" customFormat="1" ht="15" customHeight="1">
      <c r="B205" s="287"/>
      <c r="C205" s="262"/>
      <c r="D205" s="262"/>
      <c r="E205" s="262"/>
      <c r="F205" s="285" t="s">
        <v>45</v>
      </c>
      <c r="G205" s="262"/>
      <c r="H205" s="262" t="s">
        <v>442</v>
      </c>
      <c r="I205" s="262"/>
      <c r="J205" s="262"/>
      <c r="K205" s="310"/>
    </row>
    <row r="206" spans="2:11" s="1" customFormat="1" ht="15" customHeight="1">
      <c r="B206" s="287"/>
      <c r="C206" s="262"/>
      <c r="D206" s="262"/>
      <c r="E206" s="262"/>
      <c r="F206" s="285" t="s">
        <v>46</v>
      </c>
      <c r="G206" s="262"/>
      <c r="H206" s="262" t="s">
        <v>443</v>
      </c>
      <c r="I206" s="262"/>
      <c r="J206" s="262"/>
      <c r="K206" s="310"/>
    </row>
    <row r="207" spans="2:11" s="1" customFormat="1" ht="15" customHeight="1">
      <c r="B207" s="287"/>
      <c r="C207" s="262"/>
      <c r="D207" s="262"/>
      <c r="E207" s="262"/>
      <c r="F207" s="285"/>
      <c r="G207" s="262"/>
      <c r="H207" s="262"/>
      <c r="I207" s="262"/>
      <c r="J207" s="262"/>
      <c r="K207" s="310"/>
    </row>
    <row r="208" spans="2:11" s="1" customFormat="1" ht="15" customHeight="1">
      <c r="B208" s="287"/>
      <c r="C208" s="262" t="s">
        <v>384</v>
      </c>
      <c r="D208" s="262"/>
      <c r="E208" s="262"/>
      <c r="F208" s="285" t="s">
        <v>79</v>
      </c>
      <c r="G208" s="262"/>
      <c r="H208" s="262" t="s">
        <v>444</v>
      </c>
      <c r="I208" s="262"/>
      <c r="J208" s="262"/>
      <c r="K208" s="310"/>
    </row>
    <row r="209" spans="2:11" s="1" customFormat="1" ht="15" customHeight="1">
      <c r="B209" s="287"/>
      <c r="C209" s="262"/>
      <c r="D209" s="262"/>
      <c r="E209" s="262"/>
      <c r="F209" s="285" t="s">
        <v>279</v>
      </c>
      <c r="G209" s="262"/>
      <c r="H209" s="262" t="s">
        <v>280</v>
      </c>
      <c r="I209" s="262"/>
      <c r="J209" s="262"/>
      <c r="K209" s="310"/>
    </row>
    <row r="210" spans="2:11" s="1" customFormat="1" ht="15" customHeight="1">
      <c r="B210" s="287"/>
      <c r="C210" s="262"/>
      <c r="D210" s="262"/>
      <c r="E210" s="262"/>
      <c r="F210" s="285" t="s">
        <v>277</v>
      </c>
      <c r="G210" s="262"/>
      <c r="H210" s="262" t="s">
        <v>445</v>
      </c>
      <c r="I210" s="262"/>
      <c r="J210" s="262"/>
      <c r="K210" s="310"/>
    </row>
    <row r="211" spans="2:11" s="1" customFormat="1" ht="15" customHeight="1">
      <c r="B211" s="328"/>
      <c r="C211" s="262"/>
      <c r="D211" s="262"/>
      <c r="E211" s="262"/>
      <c r="F211" s="285" t="s">
        <v>281</v>
      </c>
      <c r="G211" s="323"/>
      <c r="H211" s="314" t="s">
        <v>282</v>
      </c>
      <c r="I211" s="314"/>
      <c r="J211" s="314"/>
      <c r="K211" s="329"/>
    </row>
    <row r="212" spans="2:11" s="1" customFormat="1" ht="15" customHeight="1">
      <c r="B212" s="328"/>
      <c r="C212" s="262"/>
      <c r="D212" s="262"/>
      <c r="E212" s="262"/>
      <c r="F212" s="285" t="s">
        <v>283</v>
      </c>
      <c r="G212" s="323"/>
      <c r="H212" s="314" t="s">
        <v>446</v>
      </c>
      <c r="I212" s="314"/>
      <c r="J212" s="314"/>
      <c r="K212" s="329"/>
    </row>
    <row r="213" spans="2:11" s="1" customFormat="1" ht="15" customHeight="1">
      <c r="B213" s="328"/>
      <c r="C213" s="262"/>
      <c r="D213" s="262"/>
      <c r="E213" s="262"/>
      <c r="F213" s="285"/>
      <c r="G213" s="323"/>
      <c r="H213" s="314"/>
      <c r="I213" s="314"/>
      <c r="J213" s="314"/>
      <c r="K213" s="329"/>
    </row>
    <row r="214" spans="2:11" s="1" customFormat="1" ht="15" customHeight="1">
      <c r="B214" s="328"/>
      <c r="C214" s="262" t="s">
        <v>408</v>
      </c>
      <c r="D214" s="262"/>
      <c r="E214" s="262"/>
      <c r="F214" s="285">
        <v>1</v>
      </c>
      <c r="G214" s="323"/>
      <c r="H214" s="314" t="s">
        <v>447</v>
      </c>
      <c r="I214" s="314"/>
      <c r="J214" s="314"/>
      <c r="K214" s="329"/>
    </row>
    <row r="215" spans="2:11" s="1" customFormat="1" ht="15" customHeight="1">
      <c r="B215" s="328"/>
      <c r="C215" s="262"/>
      <c r="D215" s="262"/>
      <c r="E215" s="262"/>
      <c r="F215" s="285">
        <v>2</v>
      </c>
      <c r="G215" s="323"/>
      <c r="H215" s="314" t="s">
        <v>448</v>
      </c>
      <c r="I215" s="314"/>
      <c r="J215" s="314"/>
      <c r="K215" s="329"/>
    </row>
    <row r="216" spans="2:11" s="1" customFormat="1" ht="15" customHeight="1">
      <c r="B216" s="328"/>
      <c r="C216" s="262"/>
      <c r="D216" s="262"/>
      <c r="E216" s="262"/>
      <c r="F216" s="285">
        <v>3</v>
      </c>
      <c r="G216" s="323"/>
      <c r="H216" s="314" t="s">
        <v>449</v>
      </c>
      <c r="I216" s="314"/>
      <c r="J216" s="314"/>
      <c r="K216" s="329"/>
    </row>
    <row r="217" spans="2:11" s="1" customFormat="1" ht="15" customHeight="1">
      <c r="B217" s="328"/>
      <c r="C217" s="262"/>
      <c r="D217" s="262"/>
      <c r="E217" s="262"/>
      <c r="F217" s="285">
        <v>4</v>
      </c>
      <c r="G217" s="323"/>
      <c r="H217" s="314" t="s">
        <v>450</v>
      </c>
      <c r="I217" s="314"/>
      <c r="J217" s="314"/>
      <c r="K217" s="329"/>
    </row>
    <row r="218" spans="2:11" s="1" customFormat="1" ht="12.75" customHeight="1">
      <c r="B218" s="330"/>
      <c r="C218" s="331"/>
      <c r="D218" s="331"/>
      <c r="E218" s="331"/>
      <c r="F218" s="331"/>
      <c r="G218" s="331"/>
      <c r="H218" s="331"/>
      <c r="I218" s="331"/>
      <c r="J218" s="331"/>
      <c r="K218" s="332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DESKTOP-473U3HR\Michal</dc:creator>
  <cp:keywords/>
  <dc:description/>
  <cp:lastModifiedBy>DESKTOP-473U3HR\Michal</cp:lastModifiedBy>
  <dcterms:created xsi:type="dcterms:W3CDTF">2023-02-10T09:28:04Z</dcterms:created>
  <dcterms:modified xsi:type="dcterms:W3CDTF">2023-02-10T09:28:07Z</dcterms:modified>
  <cp:category/>
  <cp:version/>
  <cp:contentType/>
  <cp:contentStatus/>
</cp:coreProperties>
</file>