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32022 - MŠ Kosmonautů S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'032022 - MŠ Kosmonautů So...'!$C$127:$L$397</definedName>
    <definedName name="_xlnm.Print_Area" localSheetId="1">'032022 - MŠ Kosmonautů So...'!$C$4:$K$39,'032022 - MŠ Kosmonautů So...'!$C$49:$K$75,'032022 - MŠ Kosmonautů So...'!$C$81:$K$111,'032022 - MŠ Kosmonautů So...'!$C$117:$K$397</definedName>
    <definedName name="_xlnm.Print_Titles" localSheetId="1">'032022 - MŠ Kosmonautů So...'!$127:$127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396"/>
  <c r="BH396"/>
  <c r="BG396"/>
  <c r="BF396"/>
  <c r="X396"/>
  <c r="X395"/>
  <c r="V396"/>
  <c r="V395"/>
  <c r="T396"/>
  <c r="T395"/>
  <c r="P396"/>
  <c r="BI393"/>
  <c r="BH393"/>
  <c r="BG393"/>
  <c r="BF393"/>
  <c r="X393"/>
  <c r="X392"/>
  <c r="V393"/>
  <c r="V392"/>
  <c r="T393"/>
  <c r="T392"/>
  <c r="P393"/>
  <c r="BI390"/>
  <c r="BH390"/>
  <c r="BG390"/>
  <c r="BF390"/>
  <c r="X390"/>
  <c r="X389"/>
  <c r="V390"/>
  <c r="V389"/>
  <c r="T390"/>
  <c r="T389"/>
  <c r="P390"/>
  <c r="BI387"/>
  <c r="BH387"/>
  <c r="BG387"/>
  <c r="BF387"/>
  <c r="X387"/>
  <c r="X386"/>
  <c r="V387"/>
  <c r="V386"/>
  <c r="T387"/>
  <c r="T386"/>
  <c r="P387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7"/>
  <c r="BH377"/>
  <c r="BG377"/>
  <c r="BF377"/>
  <c r="X377"/>
  <c r="X376"/>
  <c r="V377"/>
  <c r="V376"/>
  <c r="T377"/>
  <c r="T376"/>
  <c r="P377"/>
  <c r="BI373"/>
  <c r="BH373"/>
  <c r="BG373"/>
  <c r="BF373"/>
  <c r="X373"/>
  <c r="V373"/>
  <c r="T373"/>
  <c r="P373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61"/>
  <c r="BH361"/>
  <c r="BG361"/>
  <c r="BF361"/>
  <c r="X361"/>
  <c r="V361"/>
  <c r="T361"/>
  <c r="P361"/>
  <c r="BI354"/>
  <c r="BH354"/>
  <c r="BG354"/>
  <c r="BF354"/>
  <c r="X354"/>
  <c r="X353"/>
  <c r="V354"/>
  <c r="V353"/>
  <c r="T354"/>
  <c r="T353"/>
  <c r="P354"/>
  <c r="BI348"/>
  <c r="BH348"/>
  <c r="BG348"/>
  <c r="BF348"/>
  <c r="X348"/>
  <c r="V348"/>
  <c r="T348"/>
  <c r="P348"/>
  <c r="BI344"/>
  <c r="BH344"/>
  <c r="BG344"/>
  <c r="BF344"/>
  <c r="X344"/>
  <c r="V344"/>
  <c r="T344"/>
  <c r="P344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2"/>
  <c r="BH332"/>
  <c r="BG332"/>
  <c r="BF332"/>
  <c r="X332"/>
  <c r="V332"/>
  <c r="T332"/>
  <c r="P332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5"/>
  <c r="BH325"/>
  <c r="BG325"/>
  <c r="BF325"/>
  <c r="X325"/>
  <c r="V325"/>
  <c r="T325"/>
  <c r="P325"/>
  <c r="BI323"/>
  <c r="BH323"/>
  <c r="BG323"/>
  <c r="BF323"/>
  <c r="X323"/>
  <c r="V323"/>
  <c r="T323"/>
  <c r="P323"/>
  <c r="BI318"/>
  <c r="BH318"/>
  <c r="BG318"/>
  <c r="BF318"/>
  <c r="X318"/>
  <c r="V318"/>
  <c r="T318"/>
  <c r="P318"/>
  <c r="BI316"/>
  <c r="BH316"/>
  <c r="BG316"/>
  <c r="BF316"/>
  <c r="X316"/>
  <c r="V316"/>
  <c r="T316"/>
  <c r="P316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1"/>
  <c r="BH241"/>
  <c r="BG241"/>
  <c r="BF241"/>
  <c r="X241"/>
  <c r="V241"/>
  <c r="T241"/>
  <c r="P241"/>
  <c r="BI236"/>
  <c r="BH236"/>
  <c r="BG236"/>
  <c r="BF236"/>
  <c r="X236"/>
  <c r="V236"/>
  <c r="T236"/>
  <c r="P236"/>
  <c r="BI233"/>
  <c r="BH233"/>
  <c r="BG233"/>
  <c r="BF233"/>
  <c r="X233"/>
  <c r="X232"/>
  <c r="V233"/>
  <c r="V232"/>
  <c r="T233"/>
  <c r="T232"/>
  <c r="P233"/>
  <c r="BI230"/>
  <c r="BH230"/>
  <c r="BG230"/>
  <c r="BF230"/>
  <c r="X230"/>
  <c r="V230"/>
  <c r="T230"/>
  <c r="P230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4"/>
  <c r="BH184"/>
  <c r="BG184"/>
  <c r="BF184"/>
  <c r="X184"/>
  <c r="V184"/>
  <c r="T184"/>
  <c r="P184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6"/>
  <c r="BH166"/>
  <c r="BG166"/>
  <c r="BF166"/>
  <c r="X166"/>
  <c r="V166"/>
  <c r="T166"/>
  <c r="P166"/>
  <c r="BI157"/>
  <c r="BH157"/>
  <c r="BG157"/>
  <c r="BF157"/>
  <c r="X157"/>
  <c r="V157"/>
  <c r="T157"/>
  <c r="P157"/>
  <c r="BI155"/>
  <c r="BH155"/>
  <c r="BG155"/>
  <c r="BF155"/>
  <c r="X155"/>
  <c r="V155"/>
  <c r="T155"/>
  <c r="P155"/>
  <c r="BI148"/>
  <c r="BH148"/>
  <c r="BG148"/>
  <c r="BF148"/>
  <c r="X148"/>
  <c r="V148"/>
  <c r="T148"/>
  <c r="P148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1"/>
  <c r="BH131"/>
  <c r="BG131"/>
  <c r="BF131"/>
  <c r="X131"/>
  <c r="V131"/>
  <c r="T131"/>
  <c r="P131"/>
  <c r="J125"/>
  <c r="J124"/>
  <c r="F124"/>
  <c r="F122"/>
  <c r="E120"/>
  <c r="J89"/>
  <c r="J88"/>
  <c r="F88"/>
  <c r="F86"/>
  <c r="E84"/>
  <c r="J16"/>
  <c r="E16"/>
  <c r="F89"/>
  <c r="J15"/>
  <c r="J10"/>
  <c r="J122"/>
  <c i="1" r="L90"/>
  <c r="AM90"/>
  <c r="AM89"/>
  <c r="L89"/>
  <c r="AM87"/>
  <c r="L87"/>
  <c r="L85"/>
  <c r="L84"/>
  <c i="2" r="Q390"/>
  <c r="Q373"/>
  <c r="Q367"/>
  <c r="Q363"/>
  <c r="Q348"/>
  <c r="Q339"/>
  <c r="R328"/>
  <c r="Q318"/>
  <c r="R307"/>
  <c r="Q305"/>
  <c r="Q299"/>
  <c r="Q283"/>
  <c r="Q276"/>
  <c r="R270"/>
  <c r="Q262"/>
  <c r="R241"/>
  <c r="R230"/>
  <c r="R220"/>
  <c r="Q212"/>
  <c r="Q191"/>
  <c r="Q138"/>
  <c r="R396"/>
  <c r="Q393"/>
  <c r="R384"/>
  <c r="Q380"/>
  <c r="R369"/>
  <c r="R361"/>
  <c r="R344"/>
  <c r="R337"/>
  <c r="R325"/>
  <c r="R318"/>
  <c r="Q311"/>
  <c r="Q297"/>
  <c r="R293"/>
  <c r="Q289"/>
  <c r="R281"/>
  <c r="R272"/>
  <c r="R266"/>
  <c r="R246"/>
  <c r="Q236"/>
  <c r="R215"/>
  <c r="R200"/>
  <c r="Q198"/>
  <c r="Q170"/>
  <c r="R155"/>
  <c r="R143"/>
  <c r="R131"/>
  <c r="BK387"/>
  <c r="K371"/>
  <c r="BE371"/>
  <c r="BK361"/>
  <c r="BK330"/>
  <c r="BK311"/>
  <c r="K303"/>
  <c r="BE303"/>
  <c r="BK382"/>
  <c r="K325"/>
  <c r="BE325"/>
  <c r="BK289"/>
  <c r="BK272"/>
  <c r="K259"/>
  <c r="BE259"/>
  <c r="BK220"/>
  <c r="K200"/>
  <c r="BE200"/>
  <c r="K166"/>
  <c r="BE166"/>
  <c r="K143"/>
  <c r="BE143"/>
  <c r="BK377"/>
  <c r="K354"/>
  <c r="BE354"/>
  <c r="BK323"/>
  <c r="K283"/>
  <c r="BE283"/>
  <c r="K270"/>
  <c r="BE270"/>
  <c r="K246"/>
  <c r="BE246"/>
  <c r="BK223"/>
  <c r="K191"/>
  <c r="BE191"/>
  <c r="BK131"/>
  <c r="Q382"/>
  <c r="R377"/>
  <c r="R367"/>
  <c r="Q365"/>
  <c r="R348"/>
  <c r="Q344"/>
  <c r="R332"/>
  <c r="Q328"/>
  <c r="R311"/>
  <c r="Q309"/>
  <c r="R303"/>
  <c r="R299"/>
  <c r="Q287"/>
  <c r="Q281"/>
  <c r="Q274"/>
  <c r="Q270"/>
  <c r="Q257"/>
  <c r="Q233"/>
  <c r="Q223"/>
  <c r="R212"/>
  <c r="Q200"/>
  <c r="Q166"/>
  <c r="Q131"/>
  <c r="Q396"/>
  <c r="R387"/>
  <c r="R382"/>
  <c r="R371"/>
  <c r="R365"/>
  <c r="R354"/>
  <c r="R339"/>
  <c r="Q332"/>
  <c r="Q323"/>
  <c r="Q316"/>
  <c r="Q301"/>
  <c r="R295"/>
  <c r="Q293"/>
  <c r="Q291"/>
  <c r="R283"/>
  <c r="R276"/>
  <c r="R268"/>
  <c r="R259"/>
  <c r="R251"/>
  <c r="R236"/>
  <c r="Q215"/>
  <c r="R198"/>
  <c r="Q184"/>
  <c r="R170"/>
  <c r="R157"/>
  <c r="R148"/>
  <c r="Q143"/>
  <c r="BK396"/>
  <c r="BK380"/>
  <c r="BK367"/>
  <c r="BK332"/>
  <c r="K318"/>
  <c r="BE318"/>
  <c r="BK305"/>
  <c r="K285"/>
  <c r="BE285"/>
  <c r="BK344"/>
  <c r="BK316"/>
  <c r="K281"/>
  <c r="BE281"/>
  <c r="K268"/>
  <c r="BE268"/>
  <c r="K241"/>
  <c r="BE241"/>
  <c r="BK215"/>
  <c r="K184"/>
  <c r="BE184"/>
  <c r="K155"/>
  <c r="BE155"/>
  <c r="K369"/>
  <c r="BE369"/>
  <c r="BK337"/>
  <c r="BK301"/>
  <c r="BK297"/>
  <c r="K279"/>
  <c r="BE279"/>
  <c r="BK257"/>
  <c r="K236"/>
  <c r="BE236"/>
  <c r="K198"/>
  <c r="BE198"/>
  <c r="K157"/>
  <c r="BE157"/>
  <c r="R390"/>
  <c r="R380"/>
  <c r="R373"/>
  <c r="Q371"/>
  <c r="R363"/>
  <c r="Q354"/>
  <c r="R341"/>
  <c r="R330"/>
  <c r="R323"/>
  <c r="R309"/>
  <c r="Q307"/>
  <c r="R305"/>
  <c r="Q303"/>
  <c r="R287"/>
  <c r="Q285"/>
  <c r="Q279"/>
  <c r="Q272"/>
  <c r="R262"/>
  <c r="R257"/>
  <c r="Q251"/>
  <c r="Q241"/>
  <c r="R223"/>
  <c r="Q220"/>
  <c r="Q207"/>
  <c r="R191"/>
  <c r="Q177"/>
  <c r="Q157"/>
  <c i="1" r="AU94"/>
  <c i="2" r="R393"/>
  <c r="Q387"/>
  <c r="Q384"/>
  <c r="Q377"/>
  <c r="Q369"/>
  <c r="Q361"/>
  <c r="Q341"/>
  <c r="Q337"/>
  <c r="Q330"/>
  <c r="Q325"/>
  <c r="R316"/>
  <c r="R301"/>
  <c r="R297"/>
  <c r="Q295"/>
  <c r="R291"/>
  <c r="R289"/>
  <c r="R285"/>
  <c r="R279"/>
  <c r="R274"/>
  <c r="Q268"/>
  <c r="Q266"/>
  <c r="Q259"/>
  <c r="Q246"/>
  <c r="R233"/>
  <c r="Q230"/>
  <c r="R207"/>
  <c r="R184"/>
  <c r="R177"/>
  <c r="R166"/>
  <c r="Q155"/>
  <c r="Q148"/>
  <c r="R138"/>
  <c r="K390"/>
  <c r="BE390"/>
  <c r="K373"/>
  <c r="BE373"/>
  <c r="K363"/>
  <c r="BE363"/>
  <c r="BK341"/>
  <c r="K328"/>
  <c r="BE328"/>
  <c r="BK309"/>
  <c r="K293"/>
  <c r="BE293"/>
  <c r="K384"/>
  <c r="BE384"/>
  <c r="BK339"/>
  <c r="BK291"/>
  <c r="BK287"/>
  <c r="K276"/>
  <c r="BE276"/>
  <c r="BK262"/>
  <c r="K233"/>
  <c r="BE233"/>
  <c r="BK212"/>
  <c r="K170"/>
  <c r="BE170"/>
  <c r="K148"/>
  <c r="BE148"/>
  <c r="K138"/>
  <c r="BE138"/>
  <c r="K393"/>
  <c r="BE393"/>
  <c r="BK365"/>
  <c r="K348"/>
  <c r="BE348"/>
  <c r="BK307"/>
  <c r="BK299"/>
  <c r="BK295"/>
  <c r="K274"/>
  <c r="BE274"/>
  <c r="BK266"/>
  <c r="BK251"/>
  <c r="BK230"/>
  <c r="K207"/>
  <c r="BE207"/>
  <c r="K177"/>
  <c r="BE177"/>
  <c l="1" r="V130"/>
  <c r="Q130"/>
  <c r="I95"/>
  <c r="V235"/>
  <c r="V256"/>
  <c r="R256"/>
  <c r="J98"/>
  <c r="V327"/>
  <c r="R327"/>
  <c r="J99"/>
  <c r="V343"/>
  <c r="R343"/>
  <c r="J100"/>
  <c r="V360"/>
  <c r="V352"/>
  <c r="Q360"/>
  <c r="I103"/>
  <c r="V379"/>
  <c r="V375"/>
  <c r="R379"/>
  <c r="J106"/>
  <c r="R130"/>
  <c r="X235"/>
  <c r="Q235"/>
  <c r="I97"/>
  <c r="R235"/>
  <c r="J97"/>
  <c r="Q256"/>
  <c r="I98"/>
  <c r="T327"/>
  <c r="Q327"/>
  <c r="I99"/>
  <c r="T343"/>
  <c r="Q343"/>
  <c r="I100"/>
  <c r="T360"/>
  <c r="T352"/>
  <c r="X360"/>
  <c r="X352"/>
  <c r="T379"/>
  <c r="T375"/>
  <c r="Q379"/>
  <c r="I106"/>
  <c r="T130"/>
  <c r="X130"/>
  <c r="T235"/>
  <c r="T256"/>
  <c r="X256"/>
  <c r="X327"/>
  <c r="X343"/>
  <c r="R360"/>
  <c r="J103"/>
  <c r="X379"/>
  <c r="X375"/>
  <c r="R232"/>
  <c r="J96"/>
  <c r="Q353"/>
  <c r="Q352"/>
  <c r="I101"/>
  <c r="R353"/>
  <c r="R352"/>
  <c r="J101"/>
  <c r="BK376"/>
  <c r="K376"/>
  <c r="K105"/>
  <c r="R376"/>
  <c r="R389"/>
  <c r="J108"/>
  <c r="Q376"/>
  <c r="Q386"/>
  <c r="I107"/>
  <c r="Q392"/>
  <c r="I109"/>
  <c r="BK395"/>
  <c r="K395"/>
  <c r="K110"/>
  <c r="Q395"/>
  <c r="I110"/>
  <c r="Q232"/>
  <c r="I96"/>
  <c r="BK386"/>
  <c r="K386"/>
  <c r="K107"/>
  <c r="R386"/>
  <c r="J107"/>
  <c r="Q389"/>
  <c r="I108"/>
  <c r="R392"/>
  <c r="J109"/>
  <c r="R395"/>
  <c r="J110"/>
  <c r="J86"/>
  <c r="F125"/>
  <c r="F34"/>
  <c i="1" r="BC95"/>
  <c r="BC94"/>
  <c r="W30"/>
  <c i="2" r="K131"/>
  <c r="BE131"/>
  <c r="BK138"/>
  <c r="BK143"/>
  <c r="BK148"/>
  <c r="BK155"/>
  <c r="BK157"/>
  <c r="BK166"/>
  <c r="BK177"/>
  <c r="BK191"/>
  <c r="BK200"/>
  <c r="K212"/>
  <c r="BE212"/>
  <c r="K230"/>
  <c r="BE230"/>
  <c r="BK236"/>
  <c r="BK246"/>
  <c r="BK268"/>
  <c r="BK279"/>
  <c r="K291"/>
  <c r="BE291"/>
  <c r="K301"/>
  <c r="BE301"/>
  <c r="K311"/>
  <c r="BE311"/>
  <c r="K337"/>
  <c r="BE337"/>
  <c r="BK369"/>
  <c r="K380"/>
  <c r="BE380"/>
  <c r="K220"/>
  <c r="BE220"/>
  <c r="K34"/>
  <c i="1" r="AY95"/>
  <c i="2" r="BK170"/>
  <c r="BK184"/>
  <c r="BK198"/>
  <c r="BK207"/>
  <c r="K215"/>
  <c r="BE215"/>
  <c r="K223"/>
  <c r="BE223"/>
  <c r="BK233"/>
  <c r="BK232"/>
  <c r="K232"/>
  <c r="K96"/>
  <c r="BK241"/>
  <c r="K251"/>
  <c r="BE251"/>
  <c r="BK270"/>
  <c r="BK276"/>
  <c r="K289"/>
  <c r="BE289"/>
  <c r="K295"/>
  <c r="BE295"/>
  <c r="K307"/>
  <c r="BE307"/>
  <c r="K323"/>
  <c r="BE323"/>
  <c r="K330"/>
  <c r="BE330"/>
  <c r="K339"/>
  <c r="BE339"/>
  <c r="BK348"/>
  <c r="BK343"/>
  <c r="K343"/>
  <c r="K100"/>
  <c r="K377"/>
  <c r="BE377"/>
  <c r="K387"/>
  <c r="BE387"/>
  <c r="K266"/>
  <c r="BE266"/>
  <c r="F35"/>
  <c i="1" r="BD95"/>
  <c r="BD94"/>
  <c r="W31"/>
  <c i="2" r="F36"/>
  <c i="1" r="BE95"/>
  <c r="BE94"/>
  <c r="W32"/>
  <c i="2" r="BK259"/>
  <c r="K272"/>
  <c r="BE272"/>
  <c r="BK283"/>
  <c r="K287"/>
  <c r="BE287"/>
  <c r="K297"/>
  <c r="BE297"/>
  <c r="K305"/>
  <c r="BE305"/>
  <c r="BK318"/>
  <c r="BK328"/>
  <c r="K344"/>
  <c r="BE344"/>
  <c r="K361"/>
  <c r="BE361"/>
  <c r="BK373"/>
  <c r="BK384"/>
  <c r="BK379"/>
  <c r="K379"/>
  <c r="K106"/>
  <c r="BK393"/>
  <c r="BK392"/>
  <c r="K392"/>
  <c r="K109"/>
  <c r="K365"/>
  <c r="BE365"/>
  <c r="F37"/>
  <c i="1" r="BF95"/>
  <c r="BF94"/>
  <c r="W33"/>
  <c i="2" r="K257"/>
  <c r="BE257"/>
  <c r="K262"/>
  <c r="BE262"/>
  <c r="BK274"/>
  <c r="BK281"/>
  <c r="BK285"/>
  <c r="BK293"/>
  <c r="K299"/>
  <c r="BE299"/>
  <c r="BK303"/>
  <c r="K309"/>
  <c r="BE309"/>
  <c r="K316"/>
  <c r="BE316"/>
  <c r="BK325"/>
  <c r="K332"/>
  <c r="BE332"/>
  <c r="K341"/>
  <c r="BE341"/>
  <c r="BK354"/>
  <c r="BK353"/>
  <c r="K353"/>
  <c r="K102"/>
  <c r="BK363"/>
  <c r="K367"/>
  <c r="BE367"/>
  <c r="BK371"/>
  <c r="K382"/>
  <c r="BE382"/>
  <c r="BK390"/>
  <c r="BK389"/>
  <c r="K389"/>
  <c r="K108"/>
  <c r="K396"/>
  <c r="BE396"/>
  <c l="1" r="Q375"/>
  <c r="I104"/>
  <c r="T129"/>
  <c r="T128"/>
  <c i="1" r="AW95"/>
  <c i="2" r="V129"/>
  <c r="V128"/>
  <c r="R375"/>
  <c r="J104"/>
  <c r="X129"/>
  <c r="X128"/>
  <c r="R129"/>
  <c r="J94"/>
  <c r="BK327"/>
  <c r="K327"/>
  <c r="K99"/>
  <c r="J95"/>
  <c r="J105"/>
  <c r="Q129"/>
  <c r="Q128"/>
  <c r="I93"/>
  <c r="K28"/>
  <c i="1" r="AS95"/>
  <c i="2" r="BK375"/>
  <c r="K375"/>
  <c r="K104"/>
  <c r="J102"/>
  <c r="I102"/>
  <c r="I105"/>
  <c r="BK256"/>
  <c r="K256"/>
  <c r="K98"/>
  <c r="BK130"/>
  <c r="K130"/>
  <c r="K95"/>
  <c r="BK235"/>
  <c r="K235"/>
  <c r="K97"/>
  <c r="BK360"/>
  <c r="K360"/>
  <c r="K103"/>
  <c i="1" r="AW94"/>
  <c r="AS94"/>
  <c r="AZ94"/>
  <c r="BA94"/>
  <c i="2" r="F33"/>
  <c i="1" r="BB95"/>
  <c r="BB94"/>
  <c r="W29"/>
  <c r="AY94"/>
  <c r="AK30"/>
  <c i="2" r="K33"/>
  <c i="1" r="AX95"/>
  <c r="AV95"/>
  <c i="2" l="1" r="BK352"/>
  <c r="K352"/>
  <c r="K101"/>
  <c r="I94"/>
  <c r="R128"/>
  <c r="J93"/>
  <c r="K29"/>
  <c i="1" r="AT95"/>
  <c i="2" r="BK129"/>
  <c r="BK128"/>
  <c r="K128"/>
  <c i="1" r="AT94"/>
  <c i="2" r="K30"/>
  <c i="1" r="AG95"/>
  <c r="AG94"/>
  <c r="AK26"/>
  <c r="AX94"/>
  <c r="AK29"/>
  <c r="AK35"/>
  <c i="2" l="1" r="K39"/>
  <c r="K129"/>
  <c r="K94"/>
  <c r="K93"/>
  <c i="1" r="AN9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<sst xmlns="http://schemas.openxmlformats.org/spreadsheetml/2006/main">
  <si>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</si>
  <si>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</si>
  <si>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</si>
  <si>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</si>
  <si>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</si>
  <si>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</si>
  <si>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{455255a3-6035-4fd5-8b49-befda941e591}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</si>
  <si>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</si>
  <si>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</si>
  <si>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</si>
  <si>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</si>
  <si>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</si>
  <si>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</si>
  <si>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</si>
  <si>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</si>
  <si>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</si>
  <si>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</si>
  <si>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</si>
  <si>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Kosmonautů Sokolov - retence dešťových vod</t>
  </si>
  <si>
    <t>KSO:</t>
  </si>
  <si>
    <t>827 21 19</t>
  </si>
  <si>
    <t>CC-CZ:</t>
  </si>
  <si>
    <t>22231</t>
  </si>
  <si>
    <t>Místo:</t>
  </si>
  <si>
    <t xml:space="preserve">k.ú. Sokolov, p.č. 2501/56 </t>
  </si>
  <si>
    <t>Datum:</t>
  </si>
  <si>
    <t>18. 2. 2022</t>
  </si>
  <si>
    <t>CZ-CPV:</t>
  </si>
  <si>
    <t>45231110-9</t>
  </si>
  <si>
    <t>CZ-CPA:</t>
  </si>
  <si>
    <t>42.21.12</t>
  </si>
  <si>
    <t>Zadavatel:</t>
  </si>
  <si>
    <t>IČ:</t>
  </si>
  <si>
    <t>00259586</t>
  </si>
  <si>
    <t>Město Sokolov, Rokycanova 1929, 356 01 Sokolov</t>
  </si>
  <si>
    <t>DIČ:</t>
  </si>
  <si>
    <t>CZ00259586</t>
  </si>
  <si>
    <t>Uchazeč:</t>
  </si>
  <si>
    <t>Vyplň údaj</t>
  </si>
  <si>
    <t>Projektant:</t>
  </si>
  <si>
    <t>03122905</t>
  </si>
  <si>
    <t>Ing. Milan Snopek, Švabinského 1729,356 01 Sokolov</t>
  </si>
  <si>
    <t>Zpracovatel:</t>
  </si>
  <si>
    <t>86988344</t>
  </si>
  <si>
    <t>Mga. Jan Nájemník, Kraslická 515, 356 01 Sokolov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</si>
  <si>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</si>
  <si>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</si>
  <si>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</si>
  <si>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</si>
  <si>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</si>
  <si>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</si>
  <si>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</si>
  <si>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</si>
  <si>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</si>
  <si>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</si>
  <si>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</si>
  <si>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</si>
  <si>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</si>
  <si>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</si>
  <si>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</si>
  <si>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</si>
  <si>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</si>
  <si>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</si>
  <si>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</si>
  <si>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</si>
  <si>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</si>
  <si>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</si>
  <si>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</si>
  <si>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</si>
  <si>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</si>
  <si>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</si>
  <si>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</si>
  <si>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</si>
  <si>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</si>
  <si>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</si>
  <si>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</si>
  <si>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</si>
  <si>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</si>
  <si>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</si>
  <si>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</si>
  <si>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</si>
  <si>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</si>
  <si>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</si>
  <si>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</si>
  <si>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</si>
  <si>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</si>
  <si>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</si>
  <si>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</si>
  <si>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</si>
  <si>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</si>
  <si>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</si>
  <si>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</si>
  <si>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</si>
  <si>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</si>
  <si>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</si>
  <si>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</si>
  <si>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</si>
  <si>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</si>
  <si>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</si>
  <si>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</si>
  <si>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</si>
  <si>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</si>
  <si>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</si>
  <si>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</si>
  <si>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</si>
  <si>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</si>
  <si>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</si>
  <si>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</si>
  <si>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</si>
  <si>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</si>
  <si>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</si>
  <si>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</si>
  <si>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</si>
  <si>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</si>
  <si>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</si>
  <si>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</si>
  <si>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</si>
  <si>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</si>
  <si>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</si>
  <si>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</si>
  <si>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</si>
  <si>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</si>
  <si>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</si>
  <si>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</si>
  <si>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</si>
  <si>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</si>
  <si>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</si>
  <si>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</si>
  <si>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</si>
  <si>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</si>
  <si>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</si>
  <si>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</si>
  <si>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</si>
  <si>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</si>
  <si>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</si>
  <si>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</si>
  <si>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</si>
  <si>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</si>
  <si>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</si>
  <si>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</si>
  <si>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</si>
  <si>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</si>
  <si>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</si>
  <si>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</si>
  <si>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</si>
  <si>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</si>
  <si>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</si>
  <si>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</si>
  <si>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</si>
  <si>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</si>
  <si>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-1909307539</t>
  </si>
  <si>
    <t>PP</t>
  </si>
  <si>
    <t>Sejmutí ornice strojně při souvislé ploše do 100 m2, tl. vrstvy do 200 mm</t>
  </si>
  <si>
    <t>VV</t>
  </si>
  <si>
    <t xml:space="preserve">Ornice 150mm -  RN</t>
  </si>
  <si>
    <t>23,84</t>
  </si>
  <si>
    <t>Ornice 150mm - potrubí</t>
  </si>
  <si>
    <t>5,73+10,84+0,97+1</t>
  </si>
  <si>
    <t>Součet</t>
  </si>
  <si>
    <t>131251203</t>
  </si>
  <si>
    <t>Hloubení jam zapažených v hornině třídy těžitelnosti I skupiny 3 objem do 100 m3 strojně</t>
  </si>
  <si>
    <t>m3</t>
  </si>
  <si>
    <t>-1155744400</t>
  </si>
  <si>
    <t>Hloubení zapažených jam a zářezů strojně s urovnáním dna do předepsaného profilu a spádu v hornině třídy těžitelnosti I skupiny 3 přes 50 do 100 m3</t>
  </si>
  <si>
    <t>RN</t>
  </si>
  <si>
    <t>21,27+28,83+17,5224</t>
  </si>
  <si>
    <t>3</t>
  </si>
  <si>
    <t>132253101</t>
  </si>
  <si>
    <t>Hloubení rýh nezapažených š do 800 mm v hornině třídy těžitelnosti I skupiny 3 objem do 20 m3 strojně v omezeném prostoru</t>
  </si>
  <si>
    <t>2110031706</t>
  </si>
  <si>
    <t>Hloubení nezapažených rýh šířky do 800 mm strojně s urovnáním dna do předepsaného profilu a spádu v omezeném prostoru v hornině třídy těžitelnosti I skupiny 3 do 20 m3</t>
  </si>
  <si>
    <t>Rýhy pro potrubí</t>
  </si>
  <si>
    <t>4,44+7,632+3,666+1</t>
  </si>
  <si>
    <t>151101201</t>
  </si>
  <si>
    <t>Zřízení příložného pažení stěn výkopu hl do 4 m</t>
  </si>
  <si>
    <t>1716619691</t>
  </si>
  <si>
    <t>Zřízení pažení stěn výkopu bez rozepření nebo vzepření příložné, hloubky do 4 m</t>
  </si>
  <si>
    <t>1. patro</t>
  </si>
  <si>
    <t>15,2*1,5</t>
  </si>
  <si>
    <t>2.patro</t>
  </si>
  <si>
    <t>17,8*1,5</t>
  </si>
  <si>
    <t>5</t>
  </si>
  <si>
    <t>151101211</t>
  </si>
  <si>
    <t>Odstranění příložného pažení stěn hl do 4 m</t>
  </si>
  <si>
    <t>526648575</t>
  </si>
  <si>
    <t>Odstranění pažení stěn výkopu bez rozepření nebo vzepření s uložením pažin na vzdálenost do 3 m od okraje výkopu příložné, hloubky do 4 m</t>
  </si>
  <si>
    <t>6</t>
  </si>
  <si>
    <t>162251101</t>
  </si>
  <si>
    <t>Vodorovné přemístění do 20 m výkopku/sypaniny z horniny třídy těžitelnosti I skupiny 1 až 3</t>
  </si>
  <si>
    <t>-984671328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</si>
  <si>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</si>
  <si>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Ornice</t>
  </si>
  <si>
    <t>0,15*23,84+0,15*18,54</t>
  </si>
  <si>
    <t>Výkop RN</t>
  </si>
  <si>
    <t>67,6224</t>
  </si>
  <si>
    <t>Výkop rýh</t>
  </si>
  <si>
    <t>16,738</t>
  </si>
  <si>
    <t>7</t>
  </si>
  <si>
    <t>162751114</t>
  </si>
  <si>
    <t>Vodorovné přemístění přes 6 000 do 7000 m výkopku/sypaniny z horniny třídy těžitelnosti I skupiny 1 až 3</t>
  </si>
  <si>
    <t>1664667649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</si>
  <si>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</si>
  <si>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9,695663+2,35998+36,2488</t>
  </si>
  <si>
    <t>8</t>
  </si>
  <si>
    <t>162751115</t>
  </si>
  <si>
    <t>Vodorovné přemístění přes 7 000 do 8000 m výkopku/sypaniny z horniny třídy těžitelnosti I skupiny 1 až 3</t>
  </si>
  <si>
    <t>1094093293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</si>
  <si>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</si>
  <si>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Odvoz zeminy na skládku - rýhy</t>
  </si>
  <si>
    <t>16,738-4,1145</t>
  </si>
  <si>
    <t>Odvoz zeminy na skládku - RN</t>
  </si>
  <si>
    <t>10,5+2,118+36,2488</t>
  </si>
  <si>
    <t>9</t>
  </si>
  <si>
    <t>167151101</t>
  </si>
  <si>
    <t>Nakládání výkopku z hornin třídy těžitelnosti I skupiny 1 až 3 do 100 m3</t>
  </si>
  <si>
    <t>880781834</t>
  </si>
  <si>
    <t>Nakládání, skládání a překládání neulehlého výkopku nebo sypaniny strojně nakládání, množství do 100 m3, z horniny třídy těžitelnosti I, skupiny 1 až 3</t>
  </si>
  <si>
    <t>10</t>
  </si>
  <si>
    <t>167151121</t>
  </si>
  <si>
    <t>Skládání nebo překládání výkopku z horniny třídy těžitelnosti I skupiny 1 až 3</t>
  </si>
  <si>
    <t>-1758902467</t>
  </si>
  <si>
    <t>Nakládání, skládání a překládání neulehlého výkopku nebo sypaniny strojně skládání nebo překládání, z hornin třídy těžitelnosti I, skupiny 1 až 3</t>
  </si>
  <si>
    <t>11</t>
  </si>
  <si>
    <t>171201221</t>
  </si>
  <si>
    <t>Poplatek za uložení na skládce (skládkovné) zeminy a kamení kód odpadu 17 05 04</t>
  </si>
  <si>
    <t>t</t>
  </si>
  <si>
    <t>534792849</t>
  </si>
  <si>
    <t>Poplatek za uložení stavebního odpadu na skládce (skládkovné) zeminy a kamení zatříděného do Katalogu odpadů pod kódem 17 05 04</t>
  </si>
  <si>
    <t>(16,738-4,1145)*1,3</t>
  </si>
  <si>
    <t>(10,5+2,118+36,2488)*1,3</t>
  </si>
  <si>
    <t>12</t>
  </si>
  <si>
    <t>171251201</t>
  </si>
  <si>
    <t>Uložení sypaniny na skládky nebo meziskládky</t>
  </si>
  <si>
    <t>-970679582</t>
  </si>
  <si>
    <t>Uložení sypaniny na skládky nebo meziskládky bez hutnění s upravením uložené sypaniny do předepsaného tvaru</t>
  </si>
  <si>
    <t>13</t>
  </si>
  <si>
    <t>174152101</t>
  </si>
  <si>
    <t>Zásyp jam, šachet a rýh do 30 m3 sypaninou se zhutněním při překopech inženýrských sítí</t>
  </si>
  <si>
    <t>316810804</t>
  </si>
  <si>
    <t>Zásyp sypaninou z jakékoliv horniny při překopech inženýrských sítí strojně objemu do 30 m3 s uložením výkopku ve vrstvách se zhutněním jam, šachet, rýh nebo kolem objektů v těchto vykopávkách</t>
  </si>
  <si>
    <t>Zásyp potrubí</t>
  </si>
  <si>
    <t>4,114531</t>
  </si>
  <si>
    <t>Zásyp RN</t>
  </si>
  <si>
    <t>18,75556</t>
  </si>
  <si>
    <t>14</t>
  </si>
  <si>
    <t>175151101</t>
  </si>
  <si>
    <t>Obsypání potrubí strojně sypaninou bez prohození, uloženou do 3 m</t>
  </si>
  <si>
    <t>218068328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</si>
  <si>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</si>
  <si>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Obsyp fr. 4-22mm</t>
  </si>
  <si>
    <t>2,432419+4,472866+0,412261+2,378116</t>
  </si>
  <si>
    <t>M</t>
  </si>
  <si>
    <t>58344155</t>
  </si>
  <si>
    <t>štěrkodrť frakce 0/22</t>
  </si>
  <si>
    <t>-1242501769</t>
  </si>
  <si>
    <t>9,696*2 'Přepočtené koeficientem množství</t>
  </si>
  <si>
    <t>16</t>
  </si>
  <si>
    <t>175151201</t>
  </si>
  <si>
    <t>Obsypání objektu nad přilehlým původním terénem sypaninou bez prohození, uloženou do 3 m strojně</t>
  </si>
  <si>
    <t>-1604223110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</si>
  <si>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</si>
  <si>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Obsyp RN, fr. 8/16mm</t>
  </si>
  <si>
    <t>19,143+17,1058</t>
  </si>
  <si>
    <t>17</t>
  </si>
  <si>
    <t>58343872</t>
  </si>
  <si>
    <t>kamenivo drcené hrubé frakce 8/16</t>
  </si>
  <si>
    <t>-149182480</t>
  </si>
  <si>
    <t>36,249*2 'Přepočtené koeficientem množství</t>
  </si>
  <si>
    <t>18</t>
  </si>
  <si>
    <t>181351003</t>
  </si>
  <si>
    <t>Rozprostření ornice tl vrstvy do 200 mm pl do 100 m2 v rovině nebo ve svahu do 1:5 strojně</t>
  </si>
  <si>
    <t>1121549571</t>
  </si>
  <si>
    <t>Rozprostření a urovnání ornice v rovině nebo ve svahu sklonu do 1:5 strojně při souvislé ploše do 100 m2, tl. vrstvy do 200 mm</t>
  </si>
  <si>
    <t>19</t>
  </si>
  <si>
    <t>181912111</t>
  </si>
  <si>
    <t>Úprava pláně v hornině třídy těžitelnosti I skupiny 3 bez zhutnění ručně</t>
  </si>
  <si>
    <t>229689360</t>
  </si>
  <si>
    <t>Úprava pláně vyrovnáním výškových rozdílů ručně v hornině třídy těžitelnosti I skupiny 3 bez zhutnění</t>
  </si>
  <si>
    <t>Svislé a kompletní konstrukce</t>
  </si>
  <si>
    <t>20</t>
  </si>
  <si>
    <t>R1</t>
  </si>
  <si>
    <t xml:space="preserve">Zemní nádrž z polyetylenu PE na dešťovou a splaškovou vodu  univerzální samonosná pro běžné zatížení, objemu 10000 l, s čerpadlem PE32, filtrační koš</t>
  </si>
  <si>
    <t>soubor</t>
  </si>
  <si>
    <t>-756412484</t>
  </si>
  <si>
    <t>Vodorovné konstrukce</t>
  </si>
  <si>
    <t>451573111</t>
  </si>
  <si>
    <t>Lože pod potrubí otevřený výkop ze štěrkopísku</t>
  </si>
  <si>
    <t>1828036619</t>
  </si>
  <si>
    <t>Lože pod potrubí, stoky a drobné objekty v otevřeném výkopu z písku a štěrkopísku do 63 mm</t>
  </si>
  <si>
    <t>Lože pro potrubím fr. 4-22mm</t>
  </si>
  <si>
    <t>0,55758+1,20228+0,60012</t>
  </si>
  <si>
    <t>22</t>
  </si>
  <si>
    <t>452311151</t>
  </si>
  <si>
    <t>Podkladní desky z betonu prostého tř. C 20/25 otevřený výkop</t>
  </si>
  <si>
    <t>-577109909</t>
  </si>
  <si>
    <t>Podkladní a zajišťovací konstrukce z betonu prostého v otevřeném výkopu desky pod potrubí, stoky a drobné objekty z betonu tř. C 20/25</t>
  </si>
  <si>
    <t>Lapače</t>
  </si>
  <si>
    <t>(0,5*0,5*0,15)*2</t>
  </si>
  <si>
    <t>23</t>
  </si>
  <si>
    <t>452321151</t>
  </si>
  <si>
    <t>Podkladní desky ze ŽB tř. C 20/25 otevřený výkop</t>
  </si>
  <si>
    <t>-1918720065</t>
  </si>
  <si>
    <t>Podkladní a zajišťovací konstrukce z betonu železového v otevřeném výkopu desky pod potrubí, stoky a drobné objekty z betonu tř. C 20/25</t>
  </si>
  <si>
    <t>Podkladní deska</t>
  </si>
  <si>
    <t>14,12*0,15</t>
  </si>
  <si>
    <t>24</t>
  </si>
  <si>
    <t>452368211</t>
  </si>
  <si>
    <t>Výztuž podkladních desek nebo bloků nebo pražců otevřený výkop ze svařovaných sítí Kari</t>
  </si>
  <si>
    <t>1964800295</t>
  </si>
  <si>
    <t>Výztuž podkladních desek, bloků nebo pražců v otevřeném výkopu ze svařovaných sítí typu Kari</t>
  </si>
  <si>
    <t>Kari 8/10/2x3m - 47,4kg/ks</t>
  </si>
  <si>
    <t>14,12*7,9/1000</t>
  </si>
  <si>
    <t>Trubní vedení</t>
  </si>
  <si>
    <t>25</t>
  </si>
  <si>
    <t>871161141</t>
  </si>
  <si>
    <t>Montáž potrubí z PE100 SDR 11 otevřený výkop svařovaných na tupo D 32 x 3,0 mm</t>
  </si>
  <si>
    <t>m</t>
  </si>
  <si>
    <t>-1966359683</t>
  </si>
  <si>
    <t>Montáž vodovodního potrubí z plastů v otevřeném výkopu z polyetylenu PE 100 svařovaných na tupo SDR 11/PN16 D 32 x 3,0 mm</t>
  </si>
  <si>
    <t>26</t>
  </si>
  <si>
    <t>28613170</t>
  </si>
  <si>
    <t>trubka vodovodní PE100 SDR11 se signalizační vrstvou 32x3,0mm</t>
  </si>
  <si>
    <t>-607597835</t>
  </si>
  <si>
    <t>2,5*1,015 'Přepočtené koeficientem množství</t>
  </si>
  <si>
    <t>27</t>
  </si>
  <si>
    <t>871265211</t>
  </si>
  <si>
    <t>Kanalizační potrubí z tvrdého PVC jednovrstvé tuhost třídy SN4 DN 110</t>
  </si>
  <si>
    <t>1056190877</t>
  </si>
  <si>
    <t>Kanalizační potrubí z tvrdého PVC v otevřeném výkopu ve sklonu do 20 %, hladkého plnostěnného jednovrstvého, tuhost třídy SN 4 DN 110</t>
  </si>
  <si>
    <t>1+2</t>
  </si>
  <si>
    <t>28</t>
  </si>
  <si>
    <t>871275211</t>
  </si>
  <si>
    <t>Kanalizační potrubí z tvrdého PVC jednovrstvé tuhost třídy SN4 DN 125</t>
  </si>
  <si>
    <t>1871044597</t>
  </si>
  <si>
    <t>Kanalizační potrubí z tvrdého PVC v otevřeném výkopu ve sklonu do 20 %, hladkého plnostěnného jednovrstvého, tuhost třídy SN 4 DN 125</t>
  </si>
  <si>
    <t>29</t>
  </si>
  <si>
    <t>871315211</t>
  </si>
  <si>
    <t>Kanalizační potrubí z tvrdého PVC jednovrstvé tuhost třídy SN4 DN 160</t>
  </si>
  <si>
    <t>1607870293</t>
  </si>
  <si>
    <t>Kanalizační potrubí z tvrdého PVC v otevřeném výkopu ve sklonu do 20 %, hladkého plnostěnného jednovrstvého, tuhost třídy SN 4 DN 160</t>
  </si>
  <si>
    <t>30</t>
  </si>
  <si>
    <t>877162001</t>
  </si>
  <si>
    <t>Montáž svěrných spojek na vodovodním potrubí z trub d 32</t>
  </si>
  <si>
    <t>kus</t>
  </si>
  <si>
    <t>1223531898</t>
  </si>
  <si>
    <t>Montáž svěrných (mechanických) spojek na vodovodním potrubí spojek, kolen 90° nebo redukcí d 32</t>
  </si>
  <si>
    <t>31</t>
  </si>
  <si>
    <t>63126202</t>
  </si>
  <si>
    <t>spojka svěrná kompozitní přímá pro PE potrubí d32</t>
  </si>
  <si>
    <t>-1962848159</t>
  </si>
  <si>
    <t>32</t>
  </si>
  <si>
    <t>28654837</t>
  </si>
  <si>
    <t>koleno 90° svěrné PP-B pro PE potrubí d32</t>
  </si>
  <si>
    <t>140887392</t>
  </si>
  <si>
    <t>33</t>
  </si>
  <si>
    <t>877265211</t>
  </si>
  <si>
    <t>Montáž tvarovek z tvrdého PVC-systém KG nebo z polypropylenu-systém KG 2000 jednoosé DN 110</t>
  </si>
  <si>
    <t>-2104041008</t>
  </si>
  <si>
    <t xml:space="preserve">Montáž tvarovek na kanalizačním potrubí z trub z plastu  z tvrdého PVC nebo z polypropylenu v otevřeném výkopu jednoosých DN 110</t>
  </si>
  <si>
    <t>34</t>
  </si>
  <si>
    <t>28611351</t>
  </si>
  <si>
    <t>koleno kanalizační PVC KG 110x45°</t>
  </si>
  <si>
    <t>2038799320</t>
  </si>
  <si>
    <t>35</t>
  </si>
  <si>
    <t>28611502</t>
  </si>
  <si>
    <t>redukce kanalizační PVC 125/110</t>
  </si>
  <si>
    <t>966441893</t>
  </si>
  <si>
    <t>36</t>
  </si>
  <si>
    <t>877265271</t>
  </si>
  <si>
    <t>Montáž lapače střešních splavenin z tvrdého PVC-systém KG DN 110</t>
  </si>
  <si>
    <t>1454369229</t>
  </si>
  <si>
    <t xml:space="preserve">Montáž tvarovek na kanalizačním potrubí z trub z plastu  z tvrdého PVC nebo z polypropylenu v otevřeném výkopu lapačů střešních splavenin DN 100</t>
  </si>
  <si>
    <t>37</t>
  </si>
  <si>
    <t>28341110</t>
  </si>
  <si>
    <t>lapače střešních splavenin okapová vpusť s klapkou+inspekční poklop z PP</t>
  </si>
  <si>
    <t>889243485</t>
  </si>
  <si>
    <t>38</t>
  </si>
  <si>
    <t>877275211</t>
  </si>
  <si>
    <t>Montáž tvarovek z tvrdého PVC-systém KG nebo z polypropylenu-systém KG 2000 jednoosé DN 125</t>
  </si>
  <si>
    <t>-525864679</t>
  </si>
  <si>
    <t xml:space="preserve">Montáž tvarovek na kanalizačním potrubí z trub z plastu  z tvrdého PVC nebo z polypropylenu v otevřeném výkopu jednoosých DN 125</t>
  </si>
  <si>
    <t>39</t>
  </si>
  <si>
    <t>28611355</t>
  </si>
  <si>
    <t>koleno kanalizace PVC KG 125x30°</t>
  </si>
  <si>
    <t>-2031150940</t>
  </si>
  <si>
    <t>40</t>
  </si>
  <si>
    <t>28611356</t>
  </si>
  <si>
    <t>koleno kanalizační PVC KG 125x45°</t>
  </si>
  <si>
    <t>1437312333</t>
  </si>
  <si>
    <t>41</t>
  </si>
  <si>
    <t>877315211</t>
  </si>
  <si>
    <t>Montáž tvarovek z tvrdého PVC-systém KG nebo z polypropylenu-systém KG 2000 jednoosé DN 160</t>
  </si>
  <si>
    <t>1676742261</t>
  </si>
  <si>
    <t xml:space="preserve">Montáž tvarovek na kanalizačním potrubí z trub z plastu  z tvrdého PVC nebo z polypropylenu v otevřeném výkopu jednoosých DN 160</t>
  </si>
  <si>
    <t>42</t>
  </si>
  <si>
    <t>28611361</t>
  </si>
  <si>
    <t>koleno kanalizační PVC KG 160x45°</t>
  </si>
  <si>
    <t>228529559</t>
  </si>
  <si>
    <t>43</t>
  </si>
  <si>
    <t>28611506</t>
  </si>
  <si>
    <t>redukce kanalizační PVC 160/125</t>
  </si>
  <si>
    <t>907596769</t>
  </si>
  <si>
    <t>44</t>
  </si>
  <si>
    <t>877315221</t>
  </si>
  <si>
    <t>Montáž tvarovek z tvrdého PVC-systém KG nebo z polypropylenu-systém KG 2000 dvouosé DN 160</t>
  </si>
  <si>
    <t>1196175448</t>
  </si>
  <si>
    <t xml:space="preserve">Montáž tvarovek na kanalizačním potrubí z trub z plastu  z tvrdého PVC nebo z polypropylenu v otevřeném výkopu dvouosých DN 160</t>
  </si>
  <si>
    <t>45</t>
  </si>
  <si>
    <t>28611914</t>
  </si>
  <si>
    <t>odbočka kanalizační plastová s hrdlem KG 160/125/45°</t>
  </si>
  <si>
    <t>-410262275</t>
  </si>
  <si>
    <t>46</t>
  </si>
  <si>
    <t>891171324</t>
  </si>
  <si>
    <t>Montáž vodovodních šoupátek domovní přípojky s nástrčnými konci PN16 otevřený výkop DN 32</t>
  </si>
  <si>
    <t>-1652338178</t>
  </si>
  <si>
    <t>Montáž vodovodních armatur na potrubí šoupátek pro domovní přípojky s nástrčnými ISO konci PN16 DN 32</t>
  </si>
  <si>
    <t>47</t>
  </si>
  <si>
    <t>28654891</t>
  </si>
  <si>
    <t>kohout kulový PP-B svěrný/vnitřní závit pro PE potrubí d 32 x 1"</t>
  </si>
  <si>
    <t>-1096811696</t>
  </si>
  <si>
    <t>48</t>
  </si>
  <si>
    <t>891312521</t>
  </si>
  <si>
    <t>Montáž koncových klapek nerezových na kolmou stěnu DN 150</t>
  </si>
  <si>
    <t>-1337919746</t>
  </si>
  <si>
    <t>Montáž kanalizačních armatur na potrubí koncových klapek nerezových na kolmou stěnu DN 150</t>
  </si>
  <si>
    <t>49</t>
  </si>
  <si>
    <t>42283110</t>
  </si>
  <si>
    <t>klapka koncová nerezová ocel DN 150</t>
  </si>
  <si>
    <t>1021907138</t>
  </si>
  <si>
    <t>50</t>
  </si>
  <si>
    <t>894812131</t>
  </si>
  <si>
    <t>Revizní a čistící šachta z PP DN 315 šachtová roura korugovaná bez hrdla světlé hloubky 1250 mm</t>
  </si>
  <si>
    <t>-1566359712</t>
  </si>
  <si>
    <t>Revizní a čistící šachta z polypropylenu PP pro hladké trouby DN 315 roura šachtová korugovaná bez hrdla, světlé hloubky 1250 mm</t>
  </si>
  <si>
    <t>Šachta pro uskladnění hadice</t>
  </si>
  <si>
    <t>51</t>
  </si>
  <si>
    <t>894812155</t>
  </si>
  <si>
    <t>Revizní a čistící šachta z PP DN 315 poklop pro šachtu plastový pachotěsný s madlem</t>
  </si>
  <si>
    <t>-2134277741</t>
  </si>
  <si>
    <t>Revizní a čistící šachta z polypropylenu PP pro hladké trouby DN 315 poklop plastový pachotěsný s madlem</t>
  </si>
  <si>
    <t>52</t>
  </si>
  <si>
    <t>894812331</t>
  </si>
  <si>
    <t>Revizní a čistící šachta z PP DN 600 šachtová roura korugovaná světlé hloubky 1000 mm</t>
  </si>
  <si>
    <t>1679123364</t>
  </si>
  <si>
    <t>Revizní a čistící šachta z polypropylenu PP pro hladké trouby DN 600 roura šachtová korugovaná, světlé hloubky 1 000 mm</t>
  </si>
  <si>
    <t>Nastavení RN</t>
  </si>
  <si>
    <t>53</t>
  </si>
  <si>
    <t>894812351</t>
  </si>
  <si>
    <t>Revizní a čistící šachta z PP DN 600 poklop litinový pro třídu zatížení A15 s betonovým prstencem</t>
  </si>
  <si>
    <t>-503369064</t>
  </si>
  <si>
    <t>Revizní a čistící šachta z polypropylenu PP pro hladké trouby DN 600 poklop (mříž) litinový pro třídu zatížení A15 s betonovým prstencem</t>
  </si>
  <si>
    <t>54</t>
  </si>
  <si>
    <t>899722111</t>
  </si>
  <si>
    <t>Krytí potrubí z plastů výstražnou fólií z PVC 20 cm</t>
  </si>
  <si>
    <t>-2109068331</t>
  </si>
  <si>
    <t>Krytí potrubí z plastů výstražnou fólií z PVC šířky 20 cm</t>
  </si>
  <si>
    <t>Ostatní konstrukce a práce, bourání</t>
  </si>
  <si>
    <t>55</t>
  </si>
  <si>
    <t>936124112</t>
  </si>
  <si>
    <t>Montáž lavičky stabilní parkové se zabetonováním noh</t>
  </si>
  <si>
    <t>-1766548806</t>
  </si>
  <si>
    <t xml:space="preserve">Montáž lavičky parkové  stabilní se zabetonováním noh</t>
  </si>
  <si>
    <t>56</t>
  </si>
  <si>
    <t>938908411</t>
  </si>
  <si>
    <t>Čištění vozovek splachováním vodou</t>
  </si>
  <si>
    <t>-1119502343</t>
  </si>
  <si>
    <t>Čištění vozovek splachováním vodou povrchu podkladu nebo krytu živičného, betonového nebo dlážděného</t>
  </si>
  <si>
    <t>57</t>
  </si>
  <si>
    <t>965045111</t>
  </si>
  <si>
    <t>Bourání potěrů cementových nebo pískocementových tl do 50 mm pl do 1 m2</t>
  </si>
  <si>
    <t>-1306974777</t>
  </si>
  <si>
    <t>Bourání potěrů tl. do 50 mm cementových nebo pískocementových, plochy do 1 m2</t>
  </si>
  <si>
    <t>Bourání okapového chodníku peo lapače</t>
  </si>
  <si>
    <t>0,5*0,5*2</t>
  </si>
  <si>
    <t>58</t>
  </si>
  <si>
    <t>966001211</t>
  </si>
  <si>
    <t>Odstranění lavičky stabilní zabetonované</t>
  </si>
  <si>
    <t>-1267812406</t>
  </si>
  <si>
    <t xml:space="preserve">Odstranění lavičky parkové stabilní  zabetonované</t>
  </si>
  <si>
    <t>59</t>
  </si>
  <si>
    <t>977151124</t>
  </si>
  <si>
    <t>Jádrové vrty diamantovými korunkami do stavebních materiálů D přes 150 do 180 mm</t>
  </si>
  <si>
    <t>2139689213</t>
  </si>
  <si>
    <t>Jádrové vrty diamantovými korunkami do stavebních materiálů (železobetonu, betonu, cihel, obkladů, dlažeb, kamene) průměru přes 150 do 180 mm</t>
  </si>
  <si>
    <t>60</t>
  </si>
  <si>
    <t>977151911</t>
  </si>
  <si>
    <t>Příplatek k jádrovým vrtům za práci ve stísněném prostoru</t>
  </si>
  <si>
    <t>599836439</t>
  </si>
  <si>
    <t>Jádrové vrty diamantovými korunkami do stavebních materiálů (železobetonu, betonu, cihel, obkladů, dlažeb, kamene) Příplatek k cenám za práci ve stísněném prostoru</t>
  </si>
  <si>
    <t>998</t>
  </si>
  <si>
    <t>Přesun hmot</t>
  </si>
  <si>
    <t>61</t>
  </si>
  <si>
    <t>998276101</t>
  </si>
  <si>
    <t>Přesun hmot pro trubní vedení z trub z plastických hmot otevřený výkop</t>
  </si>
  <si>
    <t>551696055</t>
  </si>
  <si>
    <t>Přesun hmot pro trubní vedení hloubené z trub z plastických hmot nebo sklolaminátových pro vodovody nebo kanalizace v otevřeném výkopu dopravní vzdálenost do 15 m</t>
  </si>
  <si>
    <t>0,633+0,495</t>
  </si>
  <si>
    <t>62</t>
  </si>
  <si>
    <t>998276128</t>
  </si>
  <si>
    <t>Příplatek k přesunu hmot pro trubní vedení z trub z plastických hmot za zvětšený přesun přes 3000 do 5000 m</t>
  </si>
  <si>
    <t>770948424</t>
  </si>
  <si>
    <t>Přesun hmot pro trubní vedení hloubené z trub z plastických hmot nebo sklolaminátových Příplatek k cenám za zvětšený přesun přes vymezenou největší dopravní vzdálenost přes 3000 do 5000 m</t>
  </si>
  <si>
    <t>PSV</t>
  </si>
  <si>
    <t>Práce a dodávky PSV</t>
  </si>
  <si>
    <t>741</t>
  </si>
  <si>
    <t>Elektroinstalace - silnoproud</t>
  </si>
  <si>
    <t>63</t>
  </si>
  <si>
    <t>34141025</t>
  </si>
  <si>
    <t>vodič propojovací flexibilní jádro Cu lanované izolace PVC 450/750V (H07V-K) 1x2,5mm2</t>
  </si>
  <si>
    <t>2068839366</t>
  </si>
  <si>
    <t>Vyhledávací</t>
  </si>
  <si>
    <t>39,33</t>
  </si>
  <si>
    <t>39,33*1,15 'Přepočtené koeficientem množství</t>
  </si>
  <si>
    <t>764</t>
  </si>
  <si>
    <t>Konstrukce klempířské</t>
  </si>
  <si>
    <t>64</t>
  </si>
  <si>
    <t>764004861</t>
  </si>
  <si>
    <t>Demontáž svodu do suti</t>
  </si>
  <si>
    <t>-108786680</t>
  </si>
  <si>
    <t>Demontáž klempířských konstrukcí svodu do suti</t>
  </si>
  <si>
    <t>65</t>
  </si>
  <si>
    <t>764508131</t>
  </si>
  <si>
    <t>Montáž kruhového svodu</t>
  </si>
  <si>
    <t>-1683015626</t>
  </si>
  <si>
    <t>Montáž svodu kruhového, průměru svodu</t>
  </si>
  <si>
    <t>66</t>
  </si>
  <si>
    <t>55344204</t>
  </si>
  <si>
    <t>svod kruhový Pz 100mm</t>
  </si>
  <si>
    <t>1677254276</t>
  </si>
  <si>
    <t>67</t>
  </si>
  <si>
    <t>764508136</t>
  </si>
  <si>
    <t>Montáž odskoku kruhového svodu</t>
  </si>
  <si>
    <t>-1439960460</t>
  </si>
  <si>
    <t>Montáž svodu kruhového, průměru odskoků</t>
  </si>
  <si>
    <t>68</t>
  </si>
  <si>
    <t>55344385</t>
  </si>
  <si>
    <t>koleno soklové Pz 100mm odskok 60mm</t>
  </si>
  <si>
    <t>-144384282</t>
  </si>
  <si>
    <t>69</t>
  </si>
  <si>
    <t>998764101</t>
  </si>
  <si>
    <t>Přesun hmot tonážní pro konstrukce klempířské v objektech v do 6 m</t>
  </si>
  <si>
    <t>-238412490</t>
  </si>
  <si>
    <t>Přesun hmot pro konstrukce klempířské stanovený z hmotnosti přesunovaného materiálu vodorovná dopravní vzdálenost do 50 m v objektech výšky do 6 m</t>
  </si>
  <si>
    <t>70</t>
  </si>
  <si>
    <t>998764194</t>
  </si>
  <si>
    <t>Příplatek k přesunu hmot tonážní 764 za zvětšený přesun do 1000 m</t>
  </si>
  <si>
    <t>-1468883762</t>
  </si>
  <si>
    <t>Přesun hmot pro konstrukce klempířské stanovený z hmotnosti přesunovaného materiálu Příplatek k cenám za zvětšený přesun přes vymezenou největší dopravní vzdálenost do 1000 m</t>
  </si>
  <si>
    <t>VRN</t>
  </si>
  <si>
    <t>Vedlejší rozpočtové náklady</t>
  </si>
  <si>
    <t>VRN1</t>
  </si>
  <si>
    <t>Průzkumné, geodetické a projektové práce</t>
  </si>
  <si>
    <t>71</t>
  </si>
  <si>
    <t>013254000</t>
  </si>
  <si>
    <t>Dokumentace skutečného provedení stavby</t>
  </si>
  <si>
    <t>1024</t>
  </si>
  <si>
    <t>-803809610</t>
  </si>
  <si>
    <t>VRN3</t>
  </si>
  <si>
    <t>Zařízení staveniště</t>
  </si>
  <si>
    <t>72</t>
  </si>
  <si>
    <t>032803000</t>
  </si>
  <si>
    <t>Ostatní vybavení staveniště</t>
  </si>
  <si>
    <t>-159421275</t>
  </si>
  <si>
    <t>Ostatní vybavení staveniště - mobilní toaleta</t>
  </si>
  <si>
    <t>73</t>
  </si>
  <si>
    <t>033103000</t>
  </si>
  <si>
    <t>Připojení energií</t>
  </si>
  <si>
    <t>622557473</t>
  </si>
  <si>
    <t>74</t>
  </si>
  <si>
    <t>034103000</t>
  </si>
  <si>
    <t>Oplocení staveniště</t>
  </si>
  <si>
    <t>souor</t>
  </si>
  <si>
    <t>-1981767034</t>
  </si>
  <si>
    <t>VRN4</t>
  </si>
  <si>
    <t>Inženýrská činnost</t>
  </si>
  <si>
    <t>75</t>
  </si>
  <si>
    <t>043144000</t>
  </si>
  <si>
    <t>Zkoušky těsnosti</t>
  </si>
  <si>
    <t>-100821252</t>
  </si>
  <si>
    <t>VRN5</t>
  </si>
  <si>
    <t>Finanční náklady</t>
  </si>
  <si>
    <t>76</t>
  </si>
  <si>
    <t>051103000</t>
  </si>
  <si>
    <t>Pojištění proti vlivu vyšší moci</t>
  </si>
  <si>
    <t>1111642621</t>
  </si>
  <si>
    <t>VRN7</t>
  </si>
  <si>
    <t>Provozní vlivy</t>
  </si>
  <si>
    <t>77</t>
  </si>
  <si>
    <t>075103000</t>
  </si>
  <si>
    <t>Ochranná pásma elektrického vedení</t>
  </si>
  <si>
    <t>2035725938</t>
  </si>
  <si>
    <t>Ochranná pásma elektrického vedení - VO</t>
  </si>
  <si>
    <t>VRN9</t>
  </si>
  <si>
    <t>Ostatní náklady</t>
  </si>
  <si>
    <t>78</t>
  </si>
  <si>
    <t>091003000</t>
  </si>
  <si>
    <t>Ostatní náklady bez rozlišení</t>
  </si>
  <si>
    <t>-422690004</t>
  </si>
  <si>
    <t>Ostatní náklady bez rozlišení - napuštění nádrže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</si>
</sst>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22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G8" s="31"/>
      <c r="BS8" s="17" t="s">
        <v>7</v>
      </c>
    </row>
    <row r="9" s="1" customFormat="1" ht="29.28" customHeight="1">
      <c r="B9" s="21"/>
      <c r="C9" s="22"/>
      <c r="D9" s="26" t="s">
        <v>27</v>
      </c>
      <c r="E9" s="22"/>
      <c r="F9" s="22"/>
      <c r="G9" s="22"/>
      <c r="H9" s="22"/>
      <c r="I9" s="22"/>
      <c r="J9" s="22"/>
      <c r="K9" s="34" t="s">
        <v>28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29</v>
      </c>
      <c r="AL9" s="22"/>
      <c r="AM9" s="22"/>
      <c r="AN9" s="34" t="s">
        <v>30</v>
      </c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31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32</v>
      </c>
      <c r="AL10" s="22"/>
      <c r="AM10" s="22"/>
      <c r="AN10" s="27" t="s">
        <v>33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34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35</v>
      </c>
      <c r="AL11" s="22"/>
      <c r="AM11" s="22"/>
      <c r="AN11" s="27" t="s">
        <v>36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32</v>
      </c>
      <c r="AL13" s="22"/>
      <c r="AM13" s="22"/>
      <c r="AN13" s="35" t="s">
        <v>38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5" t="s">
        <v>38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35</v>
      </c>
      <c r="AL14" s="22"/>
      <c r="AM14" s="22"/>
      <c r="AN14" s="35" t="s">
        <v>38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32</v>
      </c>
      <c r="AL16" s="22"/>
      <c r="AM16" s="22"/>
      <c r="AN16" s="27" t="s">
        <v>40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41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35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32</v>
      </c>
      <c r="AL19" s="22"/>
      <c r="AM19" s="22"/>
      <c r="AN19" s="27" t="s">
        <v>43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44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35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7" t="s">
        <v>46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G25" s="31"/>
    </row>
    <row r="26" s="2" customFormat="1" ht="25.92" customHeight="1">
      <c r="A26" s="39"/>
      <c r="B26" s="40"/>
      <c r="C26" s="41"/>
      <c r="D26" s="42" t="s">
        <v>47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50</v>
      </c>
      <c r="AL28" s="46"/>
      <c r="AM28" s="46"/>
      <c r="AN28" s="46"/>
      <c r="AO28" s="46"/>
      <c r="AP28" s="41"/>
      <c r="AQ28" s="41"/>
      <c r="AR28" s="45"/>
      <c r="BG28" s="31"/>
    </row>
    <row r="29" s="3" customFormat="1" ht="14.4" customHeight="1">
      <c r="A29" s="3"/>
      <c r="B29" s="47"/>
      <c r="C29" s="48"/>
      <c r="D29" s="32" t="s">
        <v>51</v>
      </c>
      <c r="E29" s="48"/>
      <c r="F29" s="32" t="s">
        <v>52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2" t="s">
        <v>53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2" t="s">
        <v>54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2" t="s">
        <v>55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2" t="s">
        <v>56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1"/>
    </row>
    <row r="35" s="2" customFormat="1" ht="25.92" customHeight="1">
      <c r="A35" s="39"/>
      <c r="B35" s="40"/>
      <c r="C35" s="53"/>
      <c r="D35" s="54" t="s">
        <v>57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58</v>
      </c>
      <c r="U35" s="55"/>
      <c r="V35" s="55"/>
      <c r="W35" s="55"/>
      <c r="X35" s="57" t="s">
        <v>59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60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62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63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62</v>
      </c>
      <c r="AI60" s="43"/>
      <c r="AJ60" s="43"/>
      <c r="AK60" s="43"/>
      <c r="AL60" s="43"/>
      <c r="AM60" s="65" t="s">
        <v>63</v>
      </c>
      <c r="AN60" s="43"/>
      <c r="AO60" s="43"/>
      <c r="AP60" s="41"/>
      <c r="AQ60" s="41"/>
      <c r="AR60" s="45"/>
      <c r="BG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64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62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63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62</v>
      </c>
      <c r="AI75" s="43"/>
      <c r="AJ75" s="43"/>
      <c r="AK75" s="43"/>
      <c r="AL75" s="43"/>
      <c r="AM75" s="65" t="s">
        <v>63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3" t="s">
        <v>66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2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032022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MŠ Kosmonautů Sokolov - retence dešťových 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2" t="s">
        <v>23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k.ú. Sokolov, p.č. 2501/56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25</v>
      </c>
      <c r="AJ87" s="41"/>
      <c r="AK87" s="41"/>
      <c r="AL87" s="41"/>
      <c r="AM87" s="80" t="str">
        <f>IF(AN8= "","",AN8)</f>
        <v>18. 2. 2022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40.05" customHeight="1">
      <c r="A89" s="39"/>
      <c r="B89" s="40"/>
      <c r="C89" s="32" t="s">
        <v>31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Sokolov, Rokycanova 1929, 356 01 Sokolov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39</v>
      </c>
      <c r="AJ89" s="41"/>
      <c r="AK89" s="41"/>
      <c r="AL89" s="41"/>
      <c r="AM89" s="81" t="str">
        <f>IF(E17="","",E17)</f>
        <v>Ing. Milan Snopek, Švabinského 1729,356 01 Sokolov</v>
      </c>
      <c r="AN89" s="72"/>
      <c r="AO89" s="72"/>
      <c r="AP89" s="72"/>
      <c r="AQ89" s="41"/>
      <c r="AR89" s="45"/>
      <c r="AS89" s="82" t="s">
        <v>67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40.05" customHeight="1">
      <c r="A90" s="39"/>
      <c r="B90" s="40"/>
      <c r="C90" s="32" t="s">
        <v>37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42</v>
      </c>
      <c r="AJ90" s="41"/>
      <c r="AK90" s="41"/>
      <c r="AL90" s="41"/>
      <c r="AM90" s="81" t="str">
        <f>IF(E20="","",E20)</f>
        <v>Mga. Jan Nájemník, Kraslická 515, 356 01 Sokolov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68</v>
      </c>
      <c r="D92" s="95"/>
      <c r="E92" s="95"/>
      <c r="F92" s="95"/>
      <c r="G92" s="95"/>
      <c r="H92" s="96"/>
      <c r="I92" s="97" t="s">
        <v>69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70</v>
      </c>
      <c r="AH92" s="95"/>
      <c r="AI92" s="95"/>
      <c r="AJ92" s="95"/>
      <c r="AK92" s="95"/>
      <c r="AL92" s="95"/>
      <c r="AM92" s="95"/>
      <c r="AN92" s="97" t="s">
        <v>71</v>
      </c>
      <c r="AO92" s="95"/>
      <c r="AP92" s="99"/>
      <c r="AQ92" s="100" t="s">
        <v>72</v>
      </c>
      <c r="AR92" s="45"/>
      <c r="AS92" s="101" t="s">
        <v>73</v>
      </c>
      <c r="AT92" s="102" t="s">
        <v>74</v>
      </c>
      <c r="AU92" s="102" t="s">
        <v>75</v>
      </c>
      <c r="AV92" s="102" t="s">
        <v>76</v>
      </c>
      <c r="AW92" s="102" t="s">
        <v>77</v>
      </c>
      <c r="AX92" s="102" t="s">
        <v>78</v>
      </c>
      <c r="AY92" s="102" t="s">
        <v>79</v>
      </c>
      <c r="AZ92" s="102" t="s">
        <v>80</v>
      </c>
      <c r="BA92" s="102" t="s">
        <v>81</v>
      </c>
      <c r="BB92" s="102" t="s">
        <v>82</v>
      </c>
      <c r="BC92" s="102" t="s">
        <v>83</v>
      </c>
      <c r="BD92" s="102" t="s">
        <v>84</v>
      </c>
      <c r="BE92" s="102" t="s">
        <v>85</v>
      </c>
      <c r="BF92" s="103" t="s">
        <v>86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87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ROUND(AT95,2)</f>
        <v>0</v>
      </c>
      <c r="AU94" s="116">
        <f>ROUND(AU95,2)</f>
        <v>0</v>
      </c>
      <c r="AV94" s="116">
        <f>ROUND(SUM(AX94:AY94),2)</f>
        <v>0</v>
      </c>
      <c r="AW94" s="117">
        <f>ROUND(AW95,5)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ROUND(BB95,2)</f>
        <v>0</v>
      </c>
      <c r="BC94" s="116">
        <f>ROUND(BC95,2)</f>
        <v>0</v>
      </c>
      <c r="BD94" s="116">
        <f>ROUND(BD95,2)</f>
        <v>0</v>
      </c>
      <c r="BE94" s="116">
        <f>ROUND(BE95,2)</f>
        <v>0</v>
      </c>
      <c r="BF94" s="118">
        <f>ROUND(BF95,2)</f>
        <v>0</v>
      </c>
      <c r="BG94" s="6"/>
      <c r="BS94" s="119" t="s">
        <v>88</v>
      </c>
      <c r="BT94" s="119" t="s">
        <v>89</v>
      </c>
      <c r="BV94" s="119" t="s">
        <v>90</v>
      </c>
      <c r="BW94" s="119" t="s">
        <v>6</v>
      </c>
      <c r="BX94" s="119" t="s">
        <v>91</v>
      </c>
      <c r="CL94" s="119" t="s">
        <v>20</v>
      </c>
    </row>
    <row r="95" s="7" customFormat="1" ht="24.75" customHeight="1">
      <c r="A95" s="120" t="s">
        <v>92</v>
      </c>
      <c r="B95" s="121"/>
      <c r="C95" s="122"/>
      <c r="D95" s="123" t="s">
        <v>15</v>
      </c>
      <c r="E95" s="123"/>
      <c r="F95" s="123"/>
      <c r="G95" s="123"/>
      <c r="H95" s="123"/>
      <c r="I95" s="124"/>
      <c r="J95" s="123" t="s">
        <v>18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'032022 - MŠ Kosmonautů So...'!K30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93</v>
      </c>
      <c r="AR95" s="127"/>
      <c r="AS95" s="128">
        <f>'032022 - MŠ Kosmonautů So...'!K28</f>
        <v>0</v>
      </c>
      <c r="AT95" s="129">
        <f>'032022 - MŠ Kosmonautů So...'!K29</f>
        <v>0</v>
      </c>
      <c r="AU95" s="129">
        <v>0</v>
      </c>
      <c r="AV95" s="129">
        <f>ROUND(SUM(AX95:AY95),2)</f>
        <v>0</v>
      </c>
      <c r="AW95" s="130">
        <f>'032022 - MŠ Kosmonautů So...'!T128</f>
        <v>0</v>
      </c>
      <c r="AX95" s="129">
        <f>'032022 - MŠ Kosmonautů So...'!K33</f>
        <v>0</v>
      </c>
      <c r="AY95" s="129">
        <f>'032022 - MŠ Kosmonautů So...'!K34</f>
        <v>0</v>
      </c>
      <c r="AZ95" s="129">
        <f>'032022 - MŠ Kosmonautů So...'!K35</f>
        <v>0</v>
      </c>
      <c r="BA95" s="129">
        <f>'032022 - MŠ Kosmonautů So...'!K36</f>
        <v>0</v>
      </c>
      <c r="BB95" s="129">
        <f>'032022 - MŠ Kosmonautů So...'!F33</f>
        <v>0</v>
      </c>
      <c r="BC95" s="129">
        <f>'032022 - MŠ Kosmonautů So...'!F34</f>
        <v>0</v>
      </c>
      <c r="BD95" s="129">
        <f>'032022 - MŠ Kosmonautů So...'!F35</f>
        <v>0</v>
      </c>
      <c r="BE95" s="129">
        <f>'032022 - MŠ Kosmonautů So...'!F36</f>
        <v>0</v>
      </c>
      <c r="BF95" s="131">
        <f>'032022 - MŠ Kosmonautů So...'!F37</f>
        <v>0</v>
      </c>
      <c r="BG95" s="7"/>
      <c r="BT95" s="132" t="s">
        <v>94</v>
      </c>
      <c r="BU95" s="132" t="s">
        <v>95</v>
      </c>
      <c r="BV95" s="132" t="s">
        <v>90</v>
      </c>
      <c r="BW95" s="132" t="s">
        <v>6</v>
      </c>
      <c r="BX95" s="132" t="s">
        <v>91</v>
      </c>
      <c r="CL95" s="132" t="s">
        <v>20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</sheetData>
  <sheetProtection sheet="1" formatColumns="0" formatRows="0" objects="1" scenarios="1" spinCount="100000" saltValue="MDqM9ZrgYrNxk4Eev/hhv/M8lIr2YpfxCbHSQMpBwG0X6zYwbUKZGzRjPokDwz+hCFDH3jXW86wCnV431W5c1A==" hashValue="g5iElIJ07OIMj7V1uC/JpnDm+yzGUCkUnQrLT5z4JOyWluc/M2qT4yoIijvWOijKdrWV61U81PSJyQBr2uxz5w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32022 - MŠ Kosmonautů 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0"/>
      <c r="AT3" s="17" t="s">
        <v>96</v>
      </c>
    </row>
    <row r="4" s="1" customFormat="1" ht="24.96" customHeight="1">
      <c r="B4" s="20"/>
      <c r="D4" s="135" t="s">
        <v>97</v>
      </c>
      <c r="M4" s="20"/>
      <c r="N4" s="136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9"/>
      <c r="B6" s="45"/>
      <c r="C6" s="39"/>
      <c r="D6" s="137" t="s">
        <v>17</v>
      </c>
      <c r="E6" s="39"/>
      <c r="F6" s="39"/>
      <c r="G6" s="39"/>
      <c r="H6" s="39"/>
      <c r="I6" s="39"/>
      <c r="J6" s="39"/>
      <c r="K6" s="39"/>
      <c r="L6" s="39"/>
      <c r="M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8" t="s">
        <v>18</v>
      </c>
      <c r="F7" s="39"/>
      <c r="G7" s="39"/>
      <c r="H7" s="39"/>
      <c r="I7" s="39"/>
      <c r="J7" s="39"/>
      <c r="K7" s="39"/>
      <c r="L7" s="39"/>
      <c r="M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19</v>
      </c>
      <c r="E9" s="39"/>
      <c r="F9" s="139" t="s">
        <v>20</v>
      </c>
      <c r="G9" s="39"/>
      <c r="H9" s="39"/>
      <c r="I9" s="137" t="s">
        <v>21</v>
      </c>
      <c r="J9" s="139" t="s">
        <v>22</v>
      </c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23</v>
      </c>
      <c r="E10" s="39"/>
      <c r="F10" s="139" t="s">
        <v>24</v>
      </c>
      <c r="G10" s="39"/>
      <c r="H10" s="39"/>
      <c r="I10" s="137" t="s">
        <v>25</v>
      </c>
      <c r="J10" s="140" t="str">
        <f>'Rekapitulace stavby'!AN8</f>
        <v>18. 2. 2022</v>
      </c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1.84" customHeight="1">
      <c r="A11" s="39"/>
      <c r="B11" s="45"/>
      <c r="C11" s="39"/>
      <c r="D11" s="141" t="s">
        <v>27</v>
      </c>
      <c r="E11" s="39"/>
      <c r="F11" s="142" t="s">
        <v>28</v>
      </c>
      <c r="G11" s="39"/>
      <c r="H11" s="39"/>
      <c r="I11" s="141" t="s">
        <v>29</v>
      </c>
      <c r="J11" s="142" t="s">
        <v>30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31</v>
      </c>
      <c r="E12" s="39"/>
      <c r="F12" s="39"/>
      <c r="G12" s="39"/>
      <c r="H12" s="39"/>
      <c r="I12" s="137" t="s">
        <v>32</v>
      </c>
      <c r="J12" s="139" t="s">
        <v>33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34</v>
      </c>
      <c r="F13" s="39"/>
      <c r="G13" s="39"/>
      <c r="H13" s="39"/>
      <c r="I13" s="137" t="s">
        <v>35</v>
      </c>
      <c r="J13" s="139" t="s">
        <v>36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37</v>
      </c>
      <c r="E15" s="39"/>
      <c r="F15" s="39"/>
      <c r="G15" s="39"/>
      <c r="H15" s="39"/>
      <c r="I15" s="137" t="s">
        <v>32</v>
      </c>
      <c r="J15" s="33" t="str">
        <f>'Rekapitulace stavby'!AN13</f>
        <v>Vyplň údaj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3" t="str">
        <f>'Rekapitulace stavby'!E14</f>
        <v>Vyplň údaj</v>
      </c>
      <c r="F16" s="139"/>
      <c r="G16" s="139"/>
      <c r="H16" s="139"/>
      <c r="I16" s="137" t="s">
        <v>35</v>
      </c>
      <c r="J16" s="33" t="str">
        <f>'Rekapitulace stavby'!AN14</f>
        <v>Vyplň údaj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39</v>
      </c>
      <c r="E18" s="39"/>
      <c r="F18" s="39"/>
      <c r="G18" s="39"/>
      <c r="H18" s="39"/>
      <c r="I18" s="137" t="s">
        <v>32</v>
      </c>
      <c r="J18" s="139" t="s">
        <v>40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41</v>
      </c>
      <c r="F19" s="39"/>
      <c r="G19" s="39"/>
      <c r="H19" s="39"/>
      <c r="I19" s="137" t="s">
        <v>35</v>
      </c>
      <c r="J19" s="139" t="s">
        <v>1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42</v>
      </c>
      <c r="E21" s="39"/>
      <c r="F21" s="39"/>
      <c r="G21" s="39"/>
      <c r="H21" s="39"/>
      <c r="I21" s="137" t="s">
        <v>32</v>
      </c>
      <c r="J21" s="139" t="s">
        <v>43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">
        <v>44</v>
      </c>
      <c r="F22" s="39"/>
      <c r="G22" s="39"/>
      <c r="H22" s="39"/>
      <c r="I22" s="137" t="s">
        <v>35</v>
      </c>
      <c r="J22" s="139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45</v>
      </c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43"/>
      <c r="B25" s="144"/>
      <c r="C25" s="143"/>
      <c r="D25" s="143"/>
      <c r="E25" s="145" t="s">
        <v>46</v>
      </c>
      <c r="F25" s="145"/>
      <c r="G25" s="145"/>
      <c r="H25" s="145"/>
      <c r="I25" s="143"/>
      <c r="J25" s="143"/>
      <c r="K25" s="143"/>
      <c r="L25" s="143"/>
      <c r="M25" s="146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7"/>
      <c r="E27" s="147"/>
      <c r="F27" s="147"/>
      <c r="G27" s="147"/>
      <c r="H27" s="147"/>
      <c r="I27" s="147"/>
      <c r="J27" s="147"/>
      <c r="K27" s="147"/>
      <c r="L27" s="147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37" t="s">
        <v>98</v>
      </c>
      <c r="F28" s="39"/>
      <c r="G28" s="39"/>
      <c r="H28" s="39"/>
      <c r="I28" s="39"/>
      <c r="J28" s="39"/>
      <c r="K28" s="148">
        <f>I93</f>
        <v>0</v>
      </c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37" t="s">
        <v>99</v>
      </c>
      <c r="F29" s="39"/>
      <c r="G29" s="39"/>
      <c r="H29" s="39"/>
      <c r="I29" s="39"/>
      <c r="J29" s="39"/>
      <c r="K29" s="148">
        <f>J93</f>
        <v>0</v>
      </c>
      <c r="L29" s="39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9" t="s">
        <v>47</v>
      </c>
      <c r="E30" s="39"/>
      <c r="F30" s="39"/>
      <c r="G30" s="39"/>
      <c r="H30" s="39"/>
      <c r="I30" s="39"/>
      <c r="J30" s="39"/>
      <c r="K30" s="150">
        <f>ROUND(K128, 2)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147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1" t="s">
        <v>49</v>
      </c>
      <c r="G32" s="39"/>
      <c r="H32" s="39"/>
      <c r="I32" s="151" t="s">
        <v>48</v>
      </c>
      <c r="J32" s="39"/>
      <c r="K32" s="151" t="s">
        <v>50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2" t="s">
        <v>51</v>
      </c>
      <c r="E33" s="137" t="s">
        <v>52</v>
      </c>
      <c r="F33" s="148">
        <f>ROUND((SUM(BE128:BE397)),  2)</f>
        <v>0</v>
      </c>
      <c r="G33" s="39"/>
      <c r="H33" s="39"/>
      <c r="I33" s="153">
        <v>0.20999999999999999</v>
      </c>
      <c r="J33" s="39"/>
      <c r="K33" s="148">
        <f>ROUND(((SUM(BE128:BE397))*I33),  2)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53</v>
      </c>
      <c r="F34" s="148">
        <f>ROUND((SUM(BF128:BF397)),  2)</f>
        <v>0</v>
      </c>
      <c r="G34" s="39"/>
      <c r="H34" s="39"/>
      <c r="I34" s="153">
        <v>0.14999999999999999</v>
      </c>
      <c r="J34" s="39"/>
      <c r="K34" s="148">
        <f>ROUND(((SUM(BF128:BF397))*I34), 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54</v>
      </c>
      <c r="F35" s="148">
        <f>ROUND((SUM(BG128:BG397)),  2)</f>
        <v>0</v>
      </c>
      <c r="G35" s="39"/>
      <c r="H35" s="39"/>
      <c r="I35" s="153">
        <v>0.20999999999999999</v>
      </c>
      <c r="J35" s="39"/>
      <c r="K35" s="148">
        <f>0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55</v>
      </c>
      <c r="F36" s="148">
        <f>ROUND((SUM(BH128:BH397)),  2)</f>
        <v>0</v>
      </c>
      <c r="G36" s="39"/>
      <c r="H36" s="39"/>
      <c r="I36" s="153">
        <v>0.14999999999999999</v>
      </c>
      <c r="J36" s="39"/>
      <c r="K36" s="148">
        <f>0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56</v>
      </c>
      <c r="F37" s="148">
        <f>ROUND((SUM(BI128:BI397)),  2)</f>
        <v>0</v>
      </c>
      <c r="G37" s="39"/>
      <c r="H37" s="39"/>
      <c r="I37" s="153">
        <v>0</v>
      </c>
      <c r="J37" s="39"/>
      <c r="K37" s="148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57</v>
      </c>
      <c r="E39" s="156"/>
      <c r="F39" s="156"/>
      <c r="G39" s="157" t="s">
        <v>58</v>
      </c>
      <c r="H39" s="158" t="s">
        <v>59</v>
      </c>
      <c r="I39" s="156"/>
      <c r="J39" s="156"/>
      <c r="K39" s="159">
        <f>SUM(K30:K37)</f>
        <v>0</v>
      </c>
      <c r="L39" s="160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M41" s="20"/>
    </row>
    <row r="42" s="1" customFormat="1" ht="14.4" customHeight="1">
      <c r="B42" s="20"/>
      <c r="M42" s="20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2" customFormat="1" ht="14.4" customHeight="1">
      <c r="B49" s="64"/>
      <c r="D49" s="161" t="s">
        <v>60</v>
      </c>
      <c r="E49" s="162"/>
      <c r="F49" s="162"/>
      <c r="G49" s="161" t="s">
        <v>61</v>
      </c>
      <c r="H49" s="162"/>
      <c r="I49" s="162"/>
      <c r="J49" s="162"/>
      <c r="K49" s="162"/>
      <c r="L49" s="162"/>
      <c r="M49" s="64"/>
    </row>
    <row r="50">
      <c r="B50" s="20"/>
      <c r="M50" s="20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 s="2" customFormat="1">
      <c r="A60" s="39"/>
      <c r="B60" s="45"/>
      <c r="C60" s="39"/>
      <c r="D60" s="163" t="s">
        <v>62</v>
      </c>
      <c r="E60" s="164"/>
      <c r="F60" s="165" t="s">
        <v>63</v>
      </c>
      <c r="G60" s="163" t="s">
        <v>62</v>
      </c>
      <c r="H60" s="164"/>
      <c r="I60" s="164"/>
      <c r="J60" s="166" t="s">
        <v>63</v>
      </c>
      <c r="K60" s="164"/>
      <c r="L60" s="164"/>
      <c r="M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M61" s="20"/>
    </row>
    <row r="62">
      <c r="B62" s="20"/>
      <c r="M62" s="20"/>
    </row>
    <row r="63">
      <c r="B63" s="20"/>
      <c r="M63" s="20"/>
    </row>
    <row r="64" s="2" customFormat="1">
      <c r="A64" s="39"/>
      <c r="B64" s="45"/>
      <c r="C64" s="39"/>
      <c r="D64" s="161" t="s">
        <v>64</v>
      </c>
      <c r="E64" s="167"/>
      <c r="F64" s="167"/>
      <c r="G64" s="161" t="s">
        <v>65</v>
      </c>
      <c r="H64" s="167"/>
      <c r="I64" s="167"/>
      <c r="J64" s="167"/>
      <c r="K64" s="167"/>
      <c r="L64" s="167"/>
      <c r="M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M65" s="20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 s="2" customFormat="1">
      <c r="A75" s="39"/>
      <c r="B75" s="45"/>
      <c r="C75" s="39"/>
      <c r="D75" s="163" t="s">
        <v>62</v>
      </c>
      <c r="E75" s="164"/>
      <c r="F75" s="165" t="s">
        <v>63</v>
      </c>
      <c r="G75" s="163" t="s">
        <v>62</v>
      </c>
      <c r="H75" s="164"/>
      <c r="I75" s="164"/>
      <c r="J75" s="166" t="s">
        <v>63</v>
      </c>
      <c r="K75" s="164"/>
      <c r="L75" s="164"/>
      <c r="M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100</v>
      </c>
      <c r="D81" s="41"/>
      <c r="E81" s="41"/>
      <c r="F81" s="41"/>
      <c r="G81" s="41"/>
      <c r="H81" s="41"/>
      <c r="I81" s="41"/>
      <c r="J81" s="41"/>
      <c r="K81" s="41"/>
      <c r="L81" s="41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17</v>
      </c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7" t="str">
        <f>E7</f>
        <v>MŠ Kosmonautů Sokolov - retence dešťových vod</v>
      </c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23</v>
      </c>
      <c r="D86" s="41"/>
      <c r="E86" s="41"/>
      <c r="F86" s="27" t="str">
        <f>F10</f>
        <v xml:space="preserve">k.ú. Sokolov, p.č. 2501/56 </v>
      </c>
      <c r="G86" s="41"/>
      <c r="H86" s="41"/>
      <c r="I86" s="32" t="s">
        <v>25</v>
      </c>
      <c r="J86" s="80" t="str">
        <f>IF(J10="","",J10)</f>
        <v>18. 2. 2022</v>
      </c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40.05" customHeight="1">
      <c r="A88" s="39"/>
      <c r="B88" s="40"/>
      <c r="C88" s="32" t="s">
        <v>31</v>
      </c>
      <c r="D88" s="41"/>
      <c r="E88" s="41"/>
      <c r="F88" s="27" t="str">
        <f>E13</f>
        <v>Město Sokolov, Rokycanova 1929, 356 01 Sokolov</v>
      </c>
      <c r="G88" s="41"/>
      <c r="H88" s="41"/>
      <c r="I88" s="32" t="s">
        <v>39</v>
      </c>
      <c r="J88" s="37" t="str">
        <f>E19</f>
        <v>Ing. Milan Snopek, Švabinského 1729,356 01 Sokolov</v>
      </c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2" t="s">
        <v>37</v>
      </c>
      <c r="D89" s="41"/>
      <c r="E89" s="41"/>
      <c r="F89" s="27" t="str">
        <f>IF(E16="","",E16)</f>
        <v>Vyplň údaj</v>
      </c>
      <c r="G89" s="41"/>
      <c r="H89" s="41"/>
      <c r="I89" s="32" t="s">
        <v>42</v>
      </c>
      <c r="J89" s="37" t="str">
        <f>E22</f>
        <v>Mga. Jan Nájemník, Kraslická 515, 356 01 Sokolov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9.28" customHeight="1">
      <c r="A91" s="39"/>
      <c r="B91" s="40"/>
      <c r="C91" s="172" t="s">
        <v>101</v>
      </c>
      <c r="D91" s="173"/>
      <c r="E91" s="173"/>
      <c r="F91" s="173"/>
      <c r="G91" s="173"/>
      <c r="H91" s="173"/>
      <c r="I91" s="174" t="s">
        <v>102</v>
      </c>
      <c r="J91" s="174" t="s">
        <v>103</v>
      </c>
      <c r="K91" s="174" t="s">
        <v>104</v>
      </c>
      <c r="L91" s="173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2.8" customHeight="1">
      <c r="A93" s="39"/>
      <c r="B93" s="40"/>
      <c r="C93" s="175" t="s">
        <v>105</v>
      </c>
      <c r="D93" s="41"/>
      <c r="E93" s="41"/>
      <c r="F93" s="41"/>
      <c r="G93" s="41"/>
      <c r="H93" s="41"/>
      <c r="I93" s="111">
        <f>Q128</f>
        <v>0</v>
      </c>
      <c r="J93" s="111">
        <f>R128</f>
        <v>0</v>
      </c>
      <c r="K93" s="111">
        <f>K128</f>
        <v>0</v>
      </c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U93" s="17" t="s">
        <v>106</v>
      </c>
    </row>
    <row r="94" s="9" customFormat="1" ht="24.96" customHeight="1">
      <c r="A94" s="9"/>
      <c r="B94" s="176"/>
      <c r="C94" s="177"/>
      <c r="D94" s="178" t="s">
        <v>107</v>
      </c>
      <c r="E94" s="179"/>
      <c r="F94" s="179"/>
      <c r="G94" s="179"/>
      <c r="H94" s="179"/>
      <c r="I94" s="180">
        <f>Q129</f>
        <v>0</v>
      </c>
      <c r="J94" s="180">
        <f>R129</f>
        <v>0</v>
      </c>
      <c r="K94" s="180">
        <f>K129</f>
        <v>0</v>
      </c>
      <c r="L94" s="177"/>
      <c r="M94" s="181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82"/>
      <c r="C95" s="183"/>
      <c r="D95" s="184" t="s">
        <v>108</v>
      </c>
      <c r="E95" s="185"/>
      <c r="F95" s="185"/>
      <c r="G95" s="185"/>
      <c r="H95" s="185"/>
      <c r="I95" s="186">
        <f>Q130</f>
        <v>0</v>
      </c>
      <c r="J95" s="186">
        <f>R130</f>
        <v>0</v>
      </c>
      <c r="K95" s="186">
        <f>K130</f>
        <v>0</v>
      </c>
      <c r="L95" s="183"/>
      <c r="M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83"/>
      <c r="D96" s="184" t="s">
        <v>109</v>
      </c>
      <c r="E96" s="185"/>
      <c r="F96" s="185"/>
      <c r="G96" s="185"/>
      <c r="H96" s="185"/>
      <c r="I96" s="186">
        <f>Q232</f>
        <v>0</v>
      </c>
      <c r="J96" s="186">
        <f>R232</f>
        <v>0</v>
      </c>
      <c r="K96" s="186">
        <f>K232</f>
        <v>0</v>
      </c>
      <c r="L96" s="183"/>
      <c r="M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83"/>
      <c r="D97" s="184" t="s">
        <v>110</v>
      </c>
      <c r="E97" s="185"/>
      <c r="F97" s="185"/>
      <c r="G97" s="185"/>
      <c r="H97" s="185"/>
      <c r="I97" s="186">
        <f>Q235</f>
        <v>0</v>
      </c>
      <c r="J97" s="186">
        <f>R235</f>
        <v>0</v>
      </c>
      <c r="K97" s="186">
        <f>K235</f>
        <v>0</v>
      </c>
      <c r="L97" s="183"/>
      <c r="M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83"/>
      <c r="D98" s="184" t="s">
        <v>111</v>
      </c>
      <c r="E98" s="185"/>
      <c r="F98" s="185"/>
      <c r="G98" s="185"/>
      <c r="H98" s="185"/>
      <c r="I98" s="186">
        <f>Q256</f>
        <v>0</v>
      </c>
      <c r="J98" s="186">
        <f>R256</f>
        <v>0</v>
      </c>
      <c r="K98" s="186">
        <f>K256</f>
        <v>0</v>
      </c>
      <c r="L98" s="183"/>
      <c r="M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112</v>
      </c>
      <c r="E99" s="185"/>
      <c r="F99" s="185"/>
      <c r="G99" s="185"/>
      <c r="H99" s="185"/>
      <c r="I99" s="186">
        <f>Q327</f>
        <v>0</v>
      </c>
      <c r="J99" s="186">
        <f>R327</f>
        <v>0</v>
      </c>
      <c r="K99" s="186">
        <f>K327</f>
        <v>0</v>
      </c>
      <c r="L99" s="183"/>
      <c r="M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113</v>
      </c>
      <c r="E100" s="185"/>
      <c r="F100" s="185"/>
      <c r="G100" s="185"/>
      <c r="H100" s="185"/>
      <c r="I100" s="186">
        <f>Q343</f>
        <v>0</v>
      </c>
      <c r="J100" s="186">
        <f>R343</f>
        <v>0</v>
      </c>
      <c r="K100" s="186">
        <f>K343</f>
        <v>0</v>
      </c>
      <c r="L100" s="183"/>
      <c r="M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114</v>
      </c>
      <c r="E101" s="179"/>
      <c r="F101" s="179"/>
      <c r="G101" s="179"/>
      <c r="H101" s="179"/>
      <c r="I101" s="180">
        <f>Q352</f>
        <v>0</v>
      </c>
      <c r="J101" s="180">
        <f>R352</f>
        <v>0</v>
      </c>
      <c r="K101" s="180">
        <f>K352</f>
        <v>0</v>
      </c>
      <c r="L101" s="177"/>
      <c r="M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2"/>
      <c r="C102" s="183"/>
      <c r="D102" s="184" t="s">
        <v>115</v>
      </c>
      <c r="E102" s="185"/>
      <c r="F102" s="185"/>
      <c r="G102" s="185"/>
      <c r="H102" s="185"/>
      <c r="I102" s="186">
        <f>Q353</f>
        <v>0</v>
      </c>
      <c r="J102" s="186">
        <f>R353</f>
        <v>0</v>
      </c>
      <c r="K102" s="186">
        <f>K353</f>
        <v>0</v>
      </c>
      <c r="L102" s="183"/>
      <c r="M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116</v>
      </c>
      <c r="E103" s="185"/>
      <c r="F103" s="185"/>
      <c r="G103" s="185"/>
      <c r="H103" s="185"/>
      <c r="I103" s="186">
        <f>Q360</f>
        <v>0</v>
      </c>
      <c r="J103" s="186">
        <f>R360</f>
        <v>0</v>
      </c>
      <c r="K103" s="186">
        <f>K360</f>
        <v>0</v>
      </c>
      <c r="L103" s="183"/>
      <c r="M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117</v>
      </c>
      <c r="E104" s="179"/>
      <c r="F104" s="179"/>
      <c r="G104" s="179"/>
      <c r="H104" s="179"/>
      <c r="I104" s="180">
        <f>Q375</f>
        <v>0</v>
      </c>
      <c r="J104" s="180">
        <f>R375</f>
        <v>0</v>
      </c>
      <c r="K104" s="180">
        <f>K375</f>
        <v>0</v>
      </c>
      <c r="L104" s="177"/>
      <c r="M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118</v>
      </c>
      <c r="E105" s="185"/>
      <c r="F105" s="185"/>
      <c r="G105" s="185"/>
      <c r="H105" s="185"/>
      <c r="I105" s="186">
        <f>Q376</f>
        <v>0</v>
      </c>
      <c r="J105" s="186">
        <f>R376</f>
        <v>0</v>
      </c>
      <c r="K105" s="186">
        <f>K376</f>
        <v>0</v>
      </c>
      <c r="L105" s="183"/>
      <c r="M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119</v>
      </c>
      <c r="E106" s="185"/>
      <c r="F106" s="185"/>
      <c r="G106" s="185"/>
      <c r="H106" s="185"/>
      <c r="I106" s="186">
        <f>Q379</f>
        <v>0</v>
      </c>
      <c r="J106" s="186">
        <f>R379</f>
        <v>0</v>
      </c>
      <c r="K106" s="186">
        <f>K379</f>
        <v>0</v>
      </c>
      <c r="L106" s="183"/>
      <c r="M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120</v>
      </c>
      <c r="E107" s="185"/>
      <c r="F107" s="185"/>
      <c r="G107" s="185"/>
      <c r="H107" s="185"/>
      <c r="I107" s="186">
        <f>Q386</f>
        <v>0</v>
      </c>
      <c r="J107" s="186">
        <f>R386</f>
        <v>0</v>
      </c>
      <c r="K107" s="186">
        <f>K386</f>
        <v>0</v>
      </c>
      <c r="L107" s="183"/>
      <c r="M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121</v>
      </c>
      <c r="E108" s="185"/>
      <c r="F108" s="185"/>
      <c r="G108" s="185"/>
      <c r="H108" s="185"/>
      <c r="I108" s="186">
        <f>Q389</f>
        <v>0</v>
      </c>
      <c r="J108" s="186">
        <f>R389</f>
        <v>0</v>
      </c>
      <c r="K108" s="186">
        <f>K389</f>
        <v>0</v>
      </c>
      <c r="L108" s="183"/>
      <c r="M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122</v>
      </c>
      <c r="E109" s="185"/>
      <c r="F109" s="185"/>
      <c r="G109" s="185"/>
      <c r="H109" s="185"/>
      <c r="I109" s="186">
        <f>Q392</f>
        <v>0</v>
      </c>
      <c r="J109" s="186">
        <f>R392</f>
        <v>0</v>
      </c>
      <c r="K109" s="186">
        <f>K392</f>
        <v>0</v>
      </c>
      <c r="L109" s="183"/>
      <c r="M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123</v>
      </c>
      <c r="E110" s="185"/>
      <c r="F110" s="185"/>
      <c r="G110" s="185"/>
      <c r="H110" s="185"/>
      <c r="I110" s="186">
        <f>Q395</f>
        <v>0</v>
      </c>
      <c r="J110" s="186">
        <f>R395</f>
        <v>0</v>
      </c>
      <c r="K110" s="186">
        <f>K395</f>
        <v>0</v>
      </c>
      <c r="L110" s="183"/>
      <c r="M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3" t="s">
        <v>124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17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E7</f>
        <v>MŠ Kosmonautů Sokolov - retence dešťových vod</v>
      </c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2" t="s">
        <v>23</v>
      </c>
      <c r="D122" s="41"/>
      <c r="E122" s="41"/>
      <c r="F122" s="27" t="str">
        <f>F10</f>
        <v xml:space="preserve">k.ú. Sokolov, p.č. 2501/56 </v>
      </c>
      <c r="G122" s="41"/>
      <c r="H122" s="41"/>
      <c r="I122" s="32" t="s">
        <v>25</v>
      </c>
      <c r="J122" s="80" t="str">
        <f>IF(J10="","",J10)</f>
        <v>18. 2. 2022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2" t="s">
        <v>31</v>
      </c>
      <c r="D124" s="41"/>
      <c r="E124" s="41"/>
      <c r="F124" s="27" t="str">
        <f>E13</f>
        <v>Město Sokolov, Rokycanova 1929, 356 01 Sokolov</v>
      </c>
      <c r="G124" s="41"/>
      <c r="H124" s="41"/>
      <c r="I124" s="32" t="s">
        <v>39</v>
      </c>
      <c r="J124" s="37" t="str">
        <f>E19</f>
        <v>Ing. Milan Snopek, Švabinského 1729,356 01 Sokolov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2" t="s">
        <v>37</v>
      </c>
      <c r="D125" s="41"/>
      <c r="E125" s="41"/>
      <c r="F125" s="27" t="str">
        <f>IF(E16="","",E16)</f>
        <v>Vyplň údaj</v>
      </c>
      <c r="G125" s="41"/>
      <c r="H125" s="41"/>
      <c r="I125" s="32" t="s">
        <v>42</v>
      </c>
      <c r="J125" s="37" t="str">
        <f>E22</f>
        <v>Mga. Jan Nájemník, Kraslická 515, 356 01 Sokolov</v>
      </c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88"/>
      <c r="B127" s="189"/>
      <c r="C127" s="190" t="s">
        <v>125</v>
      </c>
      <c r="D127" s="191" t="s">
        <v>72</v>
      </c>
      <c r="E127" s="191" t="s">
        <v>68</v>
      </c>
      <c r="F127" s="191" t="s">
        <v>69</v>
      </c>
      <c r="G127" s="191" t="s">
        <v>126</v>
      </c>
      <c r="H127" s="191" t="s">
        <v>127</v>
      </c>
      <c r="I127" s="191" t="s">
        <v>128</v>
      </c>
      <c r="J127" s="191" t="s">
        <v>129</v>
      </c>
      <c r="K127" s="192" t="s">
        <v>104</v>
      </c>
      <c r="L127" s="193" t="s">
        <v>130</v>
      </c>
      <c r="M127" s="194"/>
      <c r="N127" s="101" t="s">
        <v>1</v>
      </c>
      <c r="O127" s="102" t="s">
        <v>51</v>
      </c>
      <c r="P127" s="102" t="s">
        <v>131</v>
      </c>
      <c r="Q127" s="102" t="s">
        <v>132</v>
      </c>
      <c r="R127" s="102" t="s">
        <v>133</v>
      </c>
      <c r="S127" s="102" t="s">
        <v>134</v>
      </c>
      <c r="T127" s="102" t="s">
        <v>135</v>
      </c>
      <c r="U127" s="102" t="s">
        <v>136</v>
      </c>
      <c r="V127" s="102" t="s">
        <v>137</v>
      </c>
      <c r="W127" s="102" t="s">
        <v>138</v>
      </c>
      <c r="X127" s="103" t="s">
        <v>139</v>
      </c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9"/>
      <c r="B128" s="40"/>
      <c r="C128" s="108" t="s">
        <v>140</v>
      </c>
      <c r="D128" s="41"/>
      <c r="E128" s="41"/>
      <c r="F128" s="41"/>
      <c r="G128" s="41"/>
      <c r="H128" s="41"/>
      <c r="I128" s="41"/>
      <c r="J128" s="41"/>
      <c r="K128" s="195">
        <f>BK128</f>
        <v>0</v>
      </c>
      <c r="L128" s="41"/>
      <c r="M128" s="45"/>
      <c r="N128" s="104"/>
      <c r="O128" s="196"/>
      <c r="P128" s="105"/>
      <c r="Q128" s="197">
        <f>Q129+Q352+Q375</f>
        <v>0</v>
      </c>
      <c r="R128" s="197">
        <f>R129+R352+R375</f>
        <v>0</v>
      </c>
      <c r="S128" s="105"/>
      <c r="T128" s="198">
        <f>T129+T352+T375</f>
        <v>0</v>
      </c>
      <c r="U128" s="105"/>
      <c r="V128" s="198">
        <f>V129+V352+V375</f>
        <v>93.53633468000001</v>
      </c>
      <c r="W128" s="105"/>
      <c r="X128" s="199">
        <f>X129+X352+X375</f>
        <v>1.5416000000000001</v>
      </c>
      <c r="Y128" s="39"/>
      <c r="Z128" s="39"/>
      <c r="AA128" s="39"/>
      <c r="AB128" s="39"/>
      <c r="AC128" s="39"/>
      <c r="AD128" s="39"/>
      <c r="AE128" s="39"/>
      <c r="AT128" s="17" t="s">
        <v>88</v>
      </c>
      <c r="AU128" s="17" t="s">
        <v>106</v>
      </c>
      <c r="BK128" s="200">
        <f>BK129+BK352+BK375</f>
        <v>0</v>
      </c>
    </row>
    <row r="129" s="12" customFormat="1" ht="25.92" customHeight="1">
      <c r="A129" s="12"/>
      <c r="B129" s="201"/>
      <c r="C129" s="202"/>
      <c r="D129" s="203" t="s">
        <v>88</v>
      </c>
      <c r="E129" s="204" t="s">
        <v>141</v>
      </c>
      <c r="F129" s="204" t="s">
        <v>142</v>
      </c>
      <c r="G129" s="202"/>
      <c r="H129" s="202"/>
      <c r="I129" s="205"/>
      <c r="J129" s="205"/>
      <c r="K129" s="206">
        <f>BK129</f>
        <v>0</v>
      </c>
      <c r="L129" s="202"/>
      <c r="M129" s="207"/>
      <c r="N129" s="208"/>
      <c r="O129" s="209"/>
      <c r="P129" s="209"/>
      <c r="Q129" s="210">
        <f>Q130+Q232+Q235+Q256+Q327+Q343</f>
        <v>0</v>
      </c>
      <c r="R129" s="210">
        <f>R130+R232+R235+R256+R327+R343</f>
        <v>0</v>
      </c>
      <c r="S129" s="209"/>
      <c r="T129" s="211">
        <f>T130+T232+T235+T256+T327+T343</f>
        <v>0</v>
      </c>
      <c r="U129" s="209"/>
      <c r="V129" s="211">
        <f>V130+V232+V235+V256+V327+V343</f>
        <v>93.529405480000008</v>
      </c>
      <c r="W129" s="209"/>
      <c r="X129" s="212">
        <f>X130+X232+X235+X256+X327+X343</f>
        <v>1.53372</v>
      </c>
      <c r="Y129" s="12"/>
      <c r="Z129" s="12"/>
      <c r="AA129" s="12"/>
      <c r="AB129" s="12"/>
      <c r="AC129" s="12"/>
      <c r="AD129" s="12"/>
      <c r="AE129" s="12"/>
      <c r="AR129" s="213" t="s">
        <v>94</v>
      </c>
      <c r="AT129" s="214" t="s">
        <v>88</v>
      </c>
      <c r="AU129" s="214" t="s">
        <v>89</v>
      </c>
      <c r="AY129" s="213" t="s">
        <v>143</v>
      </c>
      <c r="BK129" s="215">
        <f>BK130+BK232+BK235+BK256+BK327+BK343</f>
        <v>0</v>
      </c>
    </row>
    <row r="130" s="12" customFormat="1" ht="22.8" customHeight="1">
      <c r="A130" s="12"/>
      <c r="B130" s="201"/>
      <c r="C130" s="202"/>
      <c r="D130" s="203" t="s">
        <v>88</v>
      </c>
      <c r="E130" s="216" t="s">
        <v>94</v>
      </c>
      <c r="F130" s="216" t="s">
        <v>144</v>
      </c>
      <c r="G130" s="202"/>
      <c r="H130" s="202"/>
      <c r="I130" s="205"/>
      <c r="J130" s="205"/>
      <c r="K130" s="217">
        <f>BK130</f>
        <v>0</v>
      </c>
      <c r="L130" s="202"/>
      <c r="M130" s="207"/>
      <c r="N130" s="208"/>
      <c r="O130" s="209"/>
      <c r="P130" s="209"/>
      <c r="Q130" s="210">
        <f>SUM(Q131:Q231)</f>
        <v>0</v>
      </c>
      <c r="R130" s="210">
        <f>SUM(R131:R231)</f>
        <v>0</v>
      </c>
      <c r="S130" s="209"/>
      <c r="T130" s="211">
        <f>SUM(T131:T231)</f>
        <v>0</v>
      </c>
      <c r="U130" s="209"/>
      <c r="V130" s="211">
        <f>SUM(V131:V231)</f>
        <v>91.92465</v>
      </c>
      <c r="W130" s="209"/>
      <c r="X130" s="212">
        <f>SUM(X131:X231)</f>
        <v>0</v>
      </c>
      <c r="Y130" s="12"/>
      <c r="Z130" s="12"/>
      <c r="AA130" s="12"/>
      <c r="AB130" s="12"/>
      <c r="AC130" s="12"/>
      <c r="AD130" s="12"/>
      <c r="AE130" s="12"/>
      <c r="AR130" s="213" t="s">
        <v>94</v>
      </c>
      <c r="AT130" s="214" t="s">
        <v>88</v>
      </c>
      <c r="AU130" s="214" t="s">
        <v>94</v>
      </c>
      <c r="AY130" s="213" t="s">
        <v>143</v>
      </c>
      <c r="BK130" s="215">
        <f>SUM(BK131:BK231)</f>
        <v>0</v>
      </c>
    </row>
    <row r="131" s="2" customFormat="1" ht="16.5" customHeight="1">
      <c r="A131" s="39"/>
      <c r="B131" s="40"/>
      <c r="C131" s="218" t="s">
        <v>94</v>
      </c>
      <c r="D131" s="218" t="s">
        <v>145</v>
      </c>
      <c r="E131" s="219" t="s">
        <v>146</v>
      </c>
      <c r="F131" s="220" t="s">
        <v>147</v>
      </c>
      <c r="G131" s="221" t="s">
        <v>148</v>
      </c>
      <c r="H131" s="222">
        <v>42.380000000000003</v>
      </c>
      <c r="I131" s="223"/>
      <c r="J131" s="223"/>
      <c r="K131" s="224">
        <f>ROUND(P131*H131,2)</f>
        <v>0</v>
      </c>
      <c r="L131" s="225"/>
      <c r="M131" s="45"/>
      <c r="N131" s="226" t="s">
        <v>1</v>
      </c>
      <c r="O131" s="227" t="s">
        <v>52</v>
      </c>
      <c r="P131" s="228">
        <f>I131+J131</f>
        <v>0</v>
      </c>
      <c r="Q131" s="228">
        <f>ROUND(I131*H131,2)</f>
        <v>0</v>
      </c>
      <c r="R131" s="228">
        <f>ROUND(J131*H131,2)</f>
        <v>0</v>
      </c>
      <c r="S131" s="92"/>
      <c r="T131" s="229">
        <f>S131*H131</f>
        <v>0</v>
      </c>
      <c r="U131" s="229">
        <v>0</v>
      </c>
      <c r="V131" s="229">
        <f>U131*H131</f>
        <v>0</v>
      </c>
      <c r="W131" s="229">
        <v>0</v>
      </c>
      <c r="X131" s="230">
        <f>W131*H131</f>
        <v>0</v>
      </c>
      <c r="Y131" s="39"/>
      <c r="Z131" s="39"/>
      <c r="AA131" s="39"/>
      <c r="AB131" s="39"/>
      <c r="AC131" s="39"/>
      <c r="AD131" s="39"/>
      <c r="AE131" s="39"/>
      <c r="AR131" s="231" t="s">
        <v>149</v>
      </c>
      <c r="AT131" s="231" t="s">
        <v>145</v>
      </c>
      <c r="AU131" s="231" t="s">
        <v>96</v>
      </c>
      <c r="AY131" s="17" t="s">
        <v>143</v>
      </c>
      <c r="BE131" s="232">
        <f>IF(O131="základní",K131,0)</f>
        <v>0</v>
      </c>
      <c r="BF131" s="232">
        <f>IF(O131="snížená",K131,0)</f>
        <v>0</v>
      </c>
      <c r="BG131" s="232">
        <f>IF(O131="zákl. přenesená",K131,0)</f>
        <v>0</v>
      </c>
      <c r="BH131" s="232">
        <f>IF(O131="sníž. přenesená",K131,0)</f>
        <v>0</v>
      </c>
      <c r="BI131" s="232">
        <f>IF(O131="nulová",K131,0)</f>
        <v>0</v>
      </c>
      <c r="BJ131" s="17" t="s">
        <v>94</v>
      </c>
      <c r="BK131" s="232">
        <f>ROUND(P131*H131,2)</f>
        <v>0</v>
      </c>
      <c r="BL131" s="17" t="s">
        <v>149</v>
      </c>
      <c r="BM131" s="231" t="s">
        <v>150</v>
      </c>
    </row>
    <row r="132" s="2" customFormat="1">
      <c r="A132" s="39"/>
      <c r="B132" s="40"/>
      <c r="C132" s="41"/>
      <c r="D132" s="233" t="s">
        <v>151</v>
      </c>
      <c r="E132" s="41"/>
      <c r="F132" s="234" t="s">
        <v>152</v>
      </c>
      <c r="G132" s="41"/>
      <c r="H132" s="41"/>
      <c r="I132" s="235"/>
      <c r="J132" s="235"/>
      <c r="K132" s="41"/>
      <c r="L132" s="41"/>
      <c r="M132" s="45"/>
      <c r="N132" s="236"/>
      <c r="O132" s="237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7" t="s">
        <v>151</v>
      </c>
      <c r="AU132" s="17" t="s">
        <v>96</v>
      </c>
    </row>
    <row r="133" s="13" customFormat="1">
      <c r="A133" s="13"/>
      <c r="B133" s="238"/>
      <c r="C133" s="239"/>
      <c r="D133" s="233" t="s">
        <v>153</v>
      </c>
      <c r="E133" s="240" t="s">
        <v>1</v>
      </c>
      <c r="F133" s="241" t="s">
        <v>154</v>
      </c>
      <c r="G133" s="239"/>
      <c r="H133" s="240" t="s">
        <v>1</v>
      </c>
      <c r="I133" s="242"/>
      <c r="J133" s="242"/>
      <c r="K133" s="239"/>
      <c r="L133" s="239"/>
      <c r="M133" s="243"/>
      <c r="N133" s="244"/>
      <c r="O133" s="245"/>
      <c r="P133" s="245"/>
      <c r="Q133" s="245"/>
      <c r="R133" s="245"/>
      <c r="S133" s="245"/>
      <c r="T133" s="245"/>
      <c r="U133" s="245"/>
      <c r="V133" s="245"/>
      <c r="W133" s="245"/>
      <c r="X133" s="246"/>
      <c r="Y133" s="13"/>
      <c r="Z133" s="13"/>
      <c r="AA133" s="13"/>
      <c r="AB133" s="13"/>
      <c r="AC133" s="13"/>
      <c r="AD133" s="13"/>
      <c r="AE133" s="13"/>
      <c r="AT133" s="247" t="s">
        <v>153</v>
      </c>
      <c r="AU133" s="247" t="s">
        <v>96</v>
      </c>
      <c r="AV133" s="13" t="s">
        <v>94</v>
      </c>
      <c r="AW133" s="13" t="s">
        <v>5</v>
      </c>
      <c r="AX133" s="13" t="s">
        <v>89</v>
      </c>
      <c r="AY133" s="247" t="s">
        <v>143</v>
      </c>
    </row>
    <row r="134" s="14" customFormat="1">
      <c r="A134" s="14"/>
      <c r="B134" s="248"/>
      <c r="C134" s="249"/>
      <c r="D134" s="233" t="s">
        <v>153</v>
      </c>
      <c r="E134" s="250" t="s">
        <v>1</v>
      </c>
      <c r="F134" s="251" t="s">
        <v>155</v>
      </c>
      <c r="G134" s="249"/>
      <c r="H134" s="252">
        <v>23.84</v>
      </c>
      <c r="I134" s="253"/>
      <c r="J134" s="253"/>
      <c r="K134" s="249"/>
      <c r="L134" s="249"/>
      <c r="M134" s="254"/>
      <c r="N134" s="255"/>
      <c r="O134" s="256"/>
      <c r="P134" s="256"/>
      <c r="Q134" s="256"/>
      <c r="R134" s="256"/>
      <c r="S134" s="256"/>
      <c r="T134" s="256"/>
      <c r="U134" s="256"/>
      <c r="V134" s="256"/>
      <c r="W134" s="256"/>
      <c r="X134" s="257"/>
      <c r="Y134" s="14"/>
      <c r="Z134" s="14"/>
      <c r="AA134" s="14"/>
      <c r="AB134" s="14"/>
      <c r="AC134" s="14"/>
      <c r="AD134" s="14"/>
      <c r="AE134" s="14"/>
      <c r="AT134" s="258" t="s">
        <v>153</v>
      </c>
      <c r="AU134" s="258" t="s">
        <v>96</v>
      </c>
      <c r="AV134" s="14" t="s">
        <v>96</v>
      </c>
      <c r="AW134" s="14" t="s">
        <v>5</v>
      </c>
      <c r="AX134" s="14" t="s">
        <v>89</v>
      </c>
      <c r="AY134" s="258" t="s">
        <v>143</v>
      </c>
    </row>
    <row r="135" s="13" customFormat="1">
      <c r="A135" s="13"/>
      <c r="B135" s="238"/>
      <c r="C135" s="239"/>
      <c r="D135" s="233" t="s">
        <v>153</v>
      </c>
      <c r="E135" s="240" t="s">
        <v>1</v>
      </c>
      <c r="F135" s="241" t="s">
        <v>156</v>
      </c>
      <c r="G135" s="239"/>
      <c r="H135" s="240" t="s">
        <v>1</v>
      </c>
      <c r="I135" s="242"/>
      <c r="J135" s="242"/>
      <c r="K135" s="239"/>
      <c r="L135" s="239"/>
      <c r="M135" s="243"/>
      <c r="N135" s="244"/>
      <c r="O135" s="245"/>
      <c r="P135" s="245"/>
      <c r="Q135" s="245"/>
      <c r="R135" s="245"/>
      <c r="S135" s="245"/>
      <c r="T135" s="245"/>
      <c r="U135" s="245"/>
      <c r="V135" s="245"/>
      <c r="W135" s="245"/>
      <c r="X135" s="246"/>
      <c r="Y135" s="13"/>
      <c r="Z135" s="13"/>
      <c r="AA135" s="13"/>
      <c r="AB135" s="13"/>
      <c r="AC135" s="13"/>
      <c r="AD135" s="13"/>
      <c r="AE135" s="13"/>
      <c r="AT135" s="247" t="s">
        <v>153</v>
      </c>
      <c r="AU135" s="247" t="s">
        <v>96</v>
      </c>
      <c r="AV135" s="13" t="s">
        <v>94</v>
      </c>
      <c r="AW135" s="13" t="s">
        <v>5</v>
      </c>
      <c r="AX135" s="13" t="s">
        <v>89</v>
      </c>
      <c r="AY135" s="247" t="s">
        <v>143</v>
      </c>
    </row>
    <row r="136" s="14" customFormat="1">
      <c r="A136" s="14"/>
      <c r="B136" s="248"/>
      <c r="C136" s="249"/>
      <c r="D136" s="233" t="s">
        <v>153</v>
      </c>
      <c r="E136" s="250" t="s">
        <v>1</v>
      </c>
      <c r="F136" s="251" t="s">
        <v>157</v>
      </c>
      <c r="G136" s="249"/>
      <c r="H136" s="252">
        <v>18.539999999999999</v>
      </c>
      <c r="I136" s="253"/>
      <c r="J136" s="253"/>
      <c r="K136" s="249"/>
      <c r="L136" s="249"/>
      <c r="M136" s="254"/>
      <c r="N136" s="255"/>
      <c r="O136" s="256"/>
      <c r="P136" s="256"/>
      <c r="Q136" s="256"/>
      <c r="R136" s="256"/>
      <c r="S136" s="256"/>
      <c r="T136" s="256"/>
      <c r="U136" s="256"/>
      <c r="V136" s="256"/>
      <c r="W136" s="256"/>
      <c r="X136" s="257"/>
      <c r="Y136" s="14"/>
      <c r="Z136" s="14"/>
      <c r="AA136" s="14"/>
      <c r="AB136" s="14"/>
      <c r="AC136" s="14"/>
      <c r="AD136" s="14"/>
      <c r="AE136" s="14"/>
      <c r="AT136" s="258" t="s">
        <v>153</v>
      </c>
      <c r="AU136" s="258" t="s">
        <v>96</v>
      </c>
      <c r="AV136" s="14" t="s">
        <v>96</v>
      </c>
      <c r="AW136" s="14" t="s">
        <v>5</v>
      </c>
      <c r="AX136" s="14" t="s">
        <v>89</v>
      </c>
      <c r="AY136" s="258" t="s">
        <v>143</v>
      </c>
    </row>
    <row r="137" s="15" customFormat="1">
      <c r="A137" s="15"/>
      <c r="B137" s="259"/>
      <c r="C137" s="260"/>
      <c r="D137" s="233" t="s">
        <v>153</v>
      </c>
      <c r="E137" s="261" t="s">
        <v>1</v>
      </c>
      <c r="F137" s="262" t="s">
        <v>158</v>
      </c>
      <c r="G137" s="260"/>
      <c r="H137" s="263">
        <v>42.379999999999995</v>
      </c>
      <c r="I137" s="264"/>
      <c r="J137" s="264"/>
      <c r="K137" s="260"/>
      <c r="L137" s="260"/>
      <c r="M137" s="265"/>
      <c r="N137" s="266"/>
      <c r="O137" s="267"/>
      <c r="P137" s="267"/>
      <c r="Q137" s="267"/>
      <c r="R137" s="267"/>
      <c r="S137" s="267"/>
      <c r="T137" s="267"/>
      <c r="U137" s="267"/>
      <c r="V137" s="267"/>
      <c r="W137" s="267"/>
      <c r="X137" s="268"/>
      <c r="Y137" s="15"/>
      <c r="Z137" s="15"/>
      <c r="AA137" s="15"/>
      <c r="AB137" s="15"/>
      <c r="AC137" s="15"/>
      <c r="AD137" s="15"/>
      <c r="AE137" s="15"/>
      <c r="AT137" s="269" t="s">
        <v>153</v>
      </c>
      <c r="AU137" s="269" t="s">
        <v>96</v>
      </c>
      <c r="AV137" s="15" t="s">
        <v>149</v>
      </c>
      <c r="AW137" s="15" t="s">
        <v>5</v>
      </c>
      <c r="AX137" s="15" t="s">
        <v>94</v>
      </c>
      <c r="AY137" s="269" t="s">
        <v>143</v>
      </c>
    </row>
    <row r="138" s="2" customFormat="1" ht="16.5" customHeight="1">
      <c r="A138" s="39"/>
      <c r="B138" s="40"/>
      <c r="C138" s="218" t="s">
        <v>96</v>
      </c>
      <c r="D138" s="218" t="s">
        <v>145</v>
      </c>
      <c r="E138" s="219" t="s">
        <v>159</v>
      </c>
      <c r="F138" s="220" t="s">
        <v>160</v>
      </c>
      <c r="G138" s="221" t="s">
        <v>161</v>
      </c>
      <c r="H138" s="222">
        <v>67.622</v>
      </c>
      <c r="I138" s="223"/>
      <c r="J138" s="223"/>
      <c r="K138" s="224">
        <f>ROUND(P138*H138,2)</f>
        <v>0</v>
      </c>
      <c r="L138" s="225"/>
      <c r="M138" s="45"/>
      <c r="N138" s="226" t="s">
        <v>1</v>
      </c>
      <c r="O138" s="227" t="s">
        <v>52</v>
      </c>
      <c r="P138" s="228">
        <f>I138+J138</f>
        <v>0</v>
      </c>
      <c r="Q138" s="228">
        <f>ROUND(I138*H138,2)</f>
        <v>0</v>
      </c>
      <c r="R138" s="228">
        <f>ROUND(J138*H138,2)</f>
        <v>0</v>
      </c>
      <c r="S138" s="92"/>
      <c r="T138" s="229">
        <f>S138*H138</f>
        <v>0</v>
      </c>
      <c r="U138" s="229">
        <v>0</v>
      </c>
      <c r="V138" s="229">
        <f>U138*H138</f>
        <v>0</v>
      </c>
      <c r="W138" s="229">
        <v>0</v>
      </c>
      <c r="X138" s="230">
        <f>W138*H138</f>
        <v>0</v>
      </c>
      <c r="Y138" s="39"/>
      <c r="Z138" s="39"/>
      <c r="AA138" s="39"/>
      <c r="AB138" s="39"/>
      <c r="AC138" s="39"/>
      <c r="AD138" s="39"/>
      <c r="AE138" s="39"/>
      <c r="AR138" s="231" t="s">
        <v>149</v>
      </c>
      <c r="AT138" s="231" t="s">
        <v>145</v>
      </c>
      <c r="AU138" s="231" t="s">
        <v>96</v>
      </c>
      <c r="AY138" s="17" t="s">
        <v>143</v>
      </c>
      <c r="BE138" s="232">
        <f>IF(O138="základní",K138,0)</f>
        <v>0</v>
      </c>
      <c r="BF138" s="232">
        <f>IF(O138="snížená",K138,0)</f>
        <v>0</v>
      </c>
      <c r="BG138" s="232">
        <f>IF(O138="zákl. přenesená",K138,0)</f>
        <v>0</v>
      </c>
      <c r="BH138" s="232">
        <f>IF(O138="sníž. přenesená",K138,0)</f>
        <v>0</v>
      </c>
      <c r="BI138" s="232">
        <f>IF(O138="nulová",K138,0)</f>
        <v>0</v>
      </c>
      <c r="BJ138" s="17" t="s">
        <v>94</v>
      </c>
      <c r="BK138" s="232">
        <f>ROUND(P138*H138,2)</f>
        <v>0</v>
      </c>
      <c r="BL138" s="17" t="s">
        <v>149</v>
      </c>
      <c r="BM138" s="231" t="s">
        <v>162</v>
      </c>
    </row>
    <row r="139" s="2" customFormat="1">
      <c r="A139" s="39"/>
      <c r="B139" s="40"/>
      <c r="C139" s="41"/>
      <c r="D139" s="233" t="s">
        <v>151</v>
      </c>
      <c r="E139" s="41"/>
      <c r="F139" s="234" t="s">
        <v>163</v>
      </c>
      <c r="G139" s="41"/>
      <c r="H139" s="41"/>
      <c r="I139" s="235"/>
      <c r="J139" s="235"/>
      <c r="K139" s="41"/>
      <c r="L139" s="41"/>
      <c r="M139" s="45"/>
      <c r="N139" s="236"/>
      <c r="O139" s="237"/>
      <c r="P139" s="92"/>
      <c r="Q139" s="92"/>
      <c r="R139" s="92"/>
      <c r="S139" s="92"/>
      <c r="T139" s="92"/>
      <c r="U139" s="92"/>
      <c r="V139" s="92"/>
      <c r="W139" s="92"/>
      <c r="X139" s="93"/>
      <c r="Y139" s="39"/>
      <c r="Z139" s="39"/>
      <c r="AA139" s="39"/>
      <c r="AB139" s="39"/>
      <c r="AC139" s="39"/>
      <c r="AD139" s="39"/>
      <c r="AE139" s="39"/>
      <c r="AT139" s="17" t="s">
        <v>151</v>
      </c>
      <c r="AU139" s="17" t="s">
        <v>96</v>
      </c>
    </row>
    <row r="140" s="13" customFormat="1">
      <c r="A140" s="13"/>
      <c r="B140" s="238"/>
      <c r="C140" s="239"/>
      <c r="D140" s="233" t="s">
        <v>153</v>
      </c>
      <c r="E140" s="240" t="s">
        <v>1</v>
      </c>
      <c r="F140" s="241" t="s">
        <v>164</v>
      </c>
      <c r="G140" s="239"/>
      <c r="H140" s="240" t="s">
        <v>1</v>
      </c>
      <c r="I140" s="242"/>
      <c r="J140" s="242"/>
      <c r="K140" s="239"/>
      <c r="L140" s="239"/>
      <c r="M140" s="243"/>
      <c r="N140" s="244"/>
      <c r="O140" s="245"/>
      <c r="P140" s="245"/>
      <c r="Q140" s="245"/>
      <c r="R140" s="245"/>
      <c r="S140" s="245"/>
      <c r="T140" s="245"/>
      <c r="U140" s="245"/>
      <c r="V140" s="245"/>
      <c r="W140" s="245"/>
      <c r="X140" s="246"/>
      <c r="Y140" s="13"/>
      <c r="Z140" s="13"/>
      <c r="AA140" s="13"/>
      <c r="AB140" s="13"/>
      <c r="AC140" s="13"/>
      <c r="AD140" s="13"/>
      <c r="AE140" s="13"/>
      <c r="AT140" s="247" t="s">
        <v>153</v>
      </c>
      <c r="AU140" s="247" t="s">
        <v>96</v>
      </c>
      <c r="AV140" s="13" t="s">
        <v>94</v>
      </c>
      <c r="AW140" s="13" t="s">
        <v>5</v>
      </c>
      <c r="AX140" s="13" t="s">
        <v>89</v>
      </c>
      <c r="AY140" s="247" t="s">
        <v>143</v>
      </c>
    </row>
    <row r="141" s="14" customFormat="1">
      <c r="A141" s="14"/>
      <c r="B141" s="248"/>
      <c r="C141" s="249"/>
      <c r="D141" s="233" t="s">
        <v>153</v>
      </c>
      <c r="E141" s="250" t="s">
        <v>1</v>
      </c>
      <c r="F141" s="251" t="s">
        <v>165</v>
      </c>
      <c r="G141" s="249"/>
      <c r="H141" s="252">
        <v>67.622</v>
      </c>
      <c r="I141" s="253"/>
      <c r="J141" s="253"/>
      <c r="K141" s="249"/>
      <c r="L141" s="249"/>
      <c r="M141" s="254"/>
      <c r="N141" s="255"/>
      <c r="O141" s="256"/>
      <c r="P141" s="256"/>
      <c r="Q141" s="256"/>
      <c r="R141" s="256"/>
      <c r="S141" s="256"/>
      <c r="T141" s="256"/>
      <c r="U141" s="256"/>
      <c r="V141" s="256"/>
      <c r="W141" s="256"/>
      <c r="X141" s="257"/>
      <c r="Y141" s="14"/>
      <c r="Z141" s="14"/>
      <c r="AA141" s="14"/>
      <c r="AB141" s="14"/>
      <c r="AC141" s="14"/>
      <c r="AD141" s="14"/>
      <c r="AE141" s="14"/>
      <c r="AT141" s="258" t="s">
        <v>153</v>
      </c>
      <c r="AU141" s="258" t="s">
        <v>96</v>
      </c>
      <c r="AV141" s="14" t="s">
        <v>96</v>
      </c>
      <c r="AW141" s="14" t="s">
        <v>5</v>
      </c>
      <c r="AX141" s="14" t="s">
        <v>89</v>
      </c>
      <c r="AY141" s="258" t="s">
        <v>143</v>
      </c>
    </row>
    <row r="142" s="15" customFormat="1">
      <c r="A142" s="15"/>
      <c r="B142" s="259"/>
      <c r="C142" s="260"/>
      <c r="D142" s="233" t="s">
        <v>153</v>
      </c>
      <c r="E142" s="261" t="s">
        <v>1</v>
      </c>
      <c r="F142" s="262" t="s">
        <v>158</v>
      </c>
      <c r="G142" s="260"/>
      <c r="H142" s="263">
        <v>67.622</v>
      </c>
      <c r="I142" s="264"/>
      <c r="J142" s="264"/>
      <c r="K142" s="260"/>
      <c r="L142" s="260"/>
      <c r="M142" s="265"/>
      <c r="N142" s="266"/>
      <c r="O142" s="267"/>
      <c r="P142" s="267"/>
      <c r="Q142" s="267"/>
      <c r="R142" s="267"/>
      <c r="S142" s="267"/>
      <c r="T142" s="267"/>
      <c r="U142" s="267"/>
      <c r="V142" s="267"/>
      <c r="W142" s="267"/>
      <c r="X142" s="268"/>
      <c r="Y142" s="15"/>
      <c r="Z142" s="15"/>
      <c r="AA142" s="15"/>
      <c r="AB142" s="15"/>
      <c r="AC142" s="15"/>
      <c r="AD142" s="15"/>
      <c r="AE142" s="15"/>
      <c r="AT142" s="269" t="s">
        <v>153</v>
      </c>
      <c r="AU142" s="269" t="s">
        <v>96</v>
      </c>
      <c r="AV142" s="15" t="s">
        <v>149</v>
      </c>
      <c r="AW142" s="15" t="s">
        <v>5</v>
      </c>
      <c r="AX142" s="15" t="s">
        <v>94</v>
      </c>
      <c r="AY142" s="269" t="s">
        <v>143</v>
      </c>
    </row>
    <row r="143" s="2" customFormat="1" ht="24.15" customHeight="1">
      <c r="A143" s="39"/>
      <c r="B143" s="40"/>
      <c r="C143" s="218" t="s">
        <v>166</v>
      </c>
      <c r="D143" s="218" t="s">
        <v>145</v>
      </c>
      <c r="E143" s="219" t="s">
        <v>167</v>
      </c>
      <c r="F143" s="220" t="s">
        <v>168</v>
      </c>
      <c r="G143" s="221" t="s">
        <v>161</v>
      </c>
      <c r="H143" s="222">
        <v>16.738</v>
      </c>
      <c r="I143" s="223"/>
      <c r="J143" s="223"/>
      <c r="K143" s="224">
        <f>ROUND(P143*H143,2)</f>
        <v>0</v>
      </c>
      <c r="L143" s="225"/>
      <c r="M143" s="45"/>
      <c r="N143" s="226" t="s">
        <v>1</v>
      </c>
      <c r="O143" s="227" t="s">
        <v>52</v>
      </c>
      <c r="P143" s="228">
        <f>I143+J143</f>
        <v>0</v>
      </c>
      <c r="Q143" s="228">
        <f>ROUND(I143*H143,2)</f>
        <v>0</v>
      </c>
      <c r="R143" s="228">
        <f>ROUND(J143*H143,2)</f>
        <v>0</v>
      </c>
      <c r="S143" s="92"/>
      <c r="T143" s="229">
        <f>S143*H143</f>
        <v>0</v>
      </c>
      <c r="U143" s="229">
        <v>0</v>
      </c>
      <c r="V143" s="229">
        <f>U143*H143</f>
        <v>0</v>
      </c>
      <c r="W143" s="229">
        <v>0</v>
      </c>
      <c r="X143" s="230">
        <f>W143*H143</f>
        <v>0</v>
      </c>
      <c r="Y143" s="39"/>
      <c r="Z143" s="39"/>
      <c r="AA143" s="39"/>
      <c r="AB143" s="39"/>
      <c r="AC143" s="39"/>
      <c r="AD143" s="39"/>
      <c r="AE143" s="39"/>
      <c r="AR143" s="231" t="s">
        <v>149</v>
      </c>
      <c r="AT143" s="231" t="s">
        <v>145</v>
      </c>
      <c r="AU143" s="231" t="s">
        <v>96</v>
      </c>
      <c r="AY143" s="17" t="s">
        <v>143</v>
      </c>
      <c r="BE143" s="232">
        <f>IF(O143="základní",K143,0)</f>
        <v>0</v>
      </c>
      <c r="BF143" s="232">
        <f>IF(O143="snížená",K143,0)</f>
        <v>0</v>
      </c>
      <c r="BG143" s="232">
        <f>IF(O143="zákl. přenesená",K143,0)</f>
        <v>0</v>
      </c>
      <c r="BH143" s="232">
        <f>IF(O143="sníž. přenesená",K143,0)</f>
        <v>0</v>
      </c>
      <c r="BI143" s="232">
        <f>IF(O143="nulová",K143,0)</f>
        <v>0</v>
      </c>
      <c r="BJ143" s="17" t="s">
        <v>94</v>
      </c>
      <c r="BK143" s="232">
        <f>ROUND(P143*H143,2)</f>
        <v>0</v>
      </c>
      <c r="BL143" s="17" t="s">
        <v>149</v>
      </c>
      <c r="BM143" s="231" t="s">
        <v>169</v>
      </c>
    </row>
    <row r="144" s="2" customFormat="1">
      <c r="A144" s="39"/>
      <c r="B144" s="40"/>
      <c r="C144" s="41"/>
      <c r="D144" s="233" t="s">
        <v>151</v>
      </c>
      <c r="E144" s="41"/>
      <c r="F144" s="234" t="s">
        <v>170</v>
      </c>
      <c r="G144" s="41"/>
      <c r="H144" s="41"/>
      <c r="I144" s="235"/>
      <c r="J144" s="235"/>
      <c r="K144" s="41"/>
      <c r="L144" s="41"/>
      <c r="M144" s="45"/>
      <c r="N144" s="236"/>
      <c r="O144" s="237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7" t="s">
        <v>151</v>
      </c>
      <c r="AU144" s="17" t="s">
        <v>96</v>
      </c>
    </row>
    <row r="145" s="13" customFormat="1">
      <c r="A145" s="13"/>
      <c r="B145" s="238"/>
      <c r="C145" s="239"/>
      <c r="D145" s="233" t="s">
        <v>153</v>
      </c>
      <c r="E145" s="240" t="s">
        <v>1</v>
      </c>
      <c r="F145" s="241" t="s">
        <v>171</v>
      </c>
      <c r="G145" s="239"/>
      <c r="H145" s="240" t="s">
        <v>1</v>
      </c>
      <c r="I145" s="242"/>
      <c r="J145" s="242"/>
      <c r="K145" s="239"/>
      <c r="L145" s="239"/>
      <c r="M145" s="243"/>
      <c r="N145" s="244"/>
      <c r="O145" s="245"/>
      <c r="P145" s="245"/>
      <c r="Q145" s="245"/>
      <c r="R145" s="245"/>
      <c r="S145" s="245"/>
      <c r="T145" s="245"/>
      <c r="U145" s="245"/>
      <c r="V145" s="245"/>
      <c r="W145" s="245"/>
      <c r="X145" s="246"/>
      <c r="Y145" s="13"/>
      <c r="Z145" s="13"/>
      <c r="AA145" s="13"/>
      <c r="AB145" s="13"/>
      <c r="AC145" s="13"/>
      <c r="AD145" s="13"/>
      <c r="AE145" s="13"/>
      <c r="AT145" s="247" t="s">
        <v>153</v>
      </c>
      <c r="AU145" s="247" t="s">
        <v>96</v>
      </c>
      <c r="AV145" s="13" t="s">
        <v>94</v>
      </c>
      <c r="AW145" s="13" t="s">
        <v>5</v>
      </c>
      <c r="AX145" s="13" t="s">
        <v>89</v>
      </c>
      <c r="AY145" s="247" t="s">
        <v>143</v>
      </c>
    </row>
    <row r="146" s="14" customFormat="1">
      <c r="A146" s="14"/>
      <c r="B146" s="248"/>
      <c r="C146" s="249"/>
      <c r="D146" s="233" t="s">
        <v>153</v>
      </c>
      <c r="E146" s="250" t="s">
        <v>1</v>
      </c>
      <c r="F146" s="251" t="s">
        <v>172</v>
      </c>
      <c r="G146" s="249"/>
      <c r="H146" s="252">
        <v>16.738</v>
      </c>
      <c r="I146" s="253"/>
      <c r="J146" s="253"/>
      <c r="K146" s="249"/>
      <c r="L146" s="249"/>
      <c r="M146" s="254"/>
      <c r="N146" s="255"/>
      <c r="O146" s="256"/>
      <c r="P146" s="256"/>
      <c r="Q146" s="256"/>
      <c r="R146" s="256"/>
      <c r="S146" s="256"/>
      <c r="T146" s="256"/>
      <c r="U146" s="256"/>
      <c r="V146" s="256"/>
      <c r="W146" s="256"/>
      <c r="X146" s="257"/>
      <c r="Y146" s="14"/>
      <c r="Z146" s="14"/>
      <c r="AA146" s="14"/>
      <c r="AB146" s="14"/>
      <c r="AC146" s="14"/>
      <c r="AD146" s="14"/>
      <c r="AE146" s="14"/>
      <c r="AT146" s="258" t="s">
        <v>153</v>
      </c>
      <c r="AU146" s="258" t="s">
        <v>96</v>
      </c>
      <c r="AV146" s="14" t="s">
        <v>96</v>
      </c>
      <c r="AW146" s="14" t="s">
        <v>5</v>
      </c>
      <c r="AX146" s="14" t="s">
        <v>89</v>
      </c>
      <c r="AY146" s="258" t="s">
        <v>143</v>
      </c>
    </row>
    <row r="147" s="15" customFormat="1">
      <c r="A147" s="15"/>
      <c r="B147" s="259"/>
      <c r="C147" s="260"/>
      <c r="D147" s="233" t="s">
        <v>153</v>
      </c>
      <c r="E147" s="261" t="s">
        <v>1</v>
      </c>
      <c r="F147" s="262" t="s">
        <v>158</v>
      </c>
      <c r="G147" s="260"/>
      <c r="H147" s="263">
        <v>16.738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5"/>
      <c r="Z147" s="15"/>
      <c r="AA147" s="15"/>
      <c r="AB147" s="15"/>
      <c r="AC147" s="15"/>
      <c r="AD147" s="15"/>
      <c r="AE147" s="15"/>
      <c r="AT147" s="269" t="s">
        <v>153</v>
      </c>
      <c r="AU147" s="269" t="s">
        <v>96</v>
      </c>
      <c r="AV147" s="15" t="s">
        <v>149</v>
      </c>
      <c r="AW147" s="15" t="s">
        <v>5</v>
      </c>
      <c r="AX147" s="15" t="s">
        <v>94</v>
      </c>
      <c r="AY147" s="269" t="s">
        <v>143</v>
      </c>
    </row>
    <row r="148" s="2" customFormat="1" ht="16.5" customHeight="1">
      <c r="A148" s="39"/>
      <c r="B148" s="40"/>
      <c r="C148" s="218" t="s">
        <v>149</v>
      </c>
      <c r="D148" s="218" t="s">
        <v>145</v>
      </c>
      <c r="E148" s="219" t="s">
        <v>173</v>
      </c>
      <c r="F148" s="220" t="s">
        <v>174</v>
      </c>
      <c r="G148" s="221" t="s">
        <v>148</v>
      </c>
      <c r="H148" s="222">
        <v>49.5</v>
      </c>
      <c r="I148" s="223"/>
      <c r="J148" s="223"/>
      <c r="K148" s="224">
        <f>ROUND(P148*H148,2)</f>
        <v>0</v>
      </c>
      <c r="L148" s="225"/>
      <c r="M148" s="45"/>
      <c r="N148" s="226" t="s">
        <v>1</v>
      </c>
      <c r="O148" s="227" t="s">
        <v>52</v>
      </c>
      <c r="P148" s="228">
        <f>I148+J148</f>
        <v>0</v>
      </c>
      <c r="Q148" s="228">
        <f>ROUND(I148*H148,2)</f>
        <v>0</v>
      </c>
      <c r="R148" s="228">
        <f>ROUND(J148*H148,2)</f>
        <v>0</v>
      </c>
      <c r="S148" s="92"/>
      <c r="T148" s="229">
        <f>S148*H148</f>
        <v>0</v>
      </c>
      <c r="U148" s="229">
        <v>0.00069999999999999999</v>
      </c>
      <c r="V148" s="229">
        <f>U148*H148</f>
        <v>0.03465</v>
      </c>
      <c r="W148" s="229">
        <v>0</v>
      </c>
      <c r="X148" s="230">
        <f>W148*H148</f>
        <v>0</v>
      </c>
      <c r="Y148" s="39"/>
      <c r="Z148" s="39"/>
      <c r="AA148" s="39"/>
      <c r="AB148" s="39"/>
      <c r="AC148" s="39"/>
      <c r="AD148" s="39"/>
      <c r="AE148" s="39"/>
      <c r="AR148" s="231" t="s">
        <v>149</v>
      </c>
      <c r="AT148" s="231" t="s">
        <v>145</v>
      </c>
      <c r="AU148" s="231" t="s">
        <v>96</v>
      </c>
      <c r="AY148" s="17" t="s">
        <v>143</v>
      </c>
      <c r="BE148" s="232">
        <f>IF(O148="základní",K148,0)</f>
        <v>0</v>
      </c>
      <c r="BF148" s="232">
        <f>IF(O148="snížená",K148,0)</f>
        <v>0</v>
      </c>
      <c r="BG148" s="232">
        <f>IF(O148="zákl. přenesená",K148,0)</f>
        <v>0</v>
      </c>
      <c r="BH148" s="232">
        <f>IF(O148="sníž. přenesená",K148,0)</f>
        <v>0</v>
      </c>
      <c r="BI148" s="232">
        <f>IF(O148="nulová",K148,0)</f>
        <v>0</v>
      </c>
      <c r="BJ148" s="17" t="s">
        <v>94</v>
      </c>
      <c r="BK148" s="232">
        <f>ROUND(P148*H148,2)</f>
        <v>0</v>
      </c>
      <c r="BL148" s="17" t="s">
        <v>149</v>
      </c>
      <c r="BM148" s="231" t="s">
        <v>175</v>
      </c>
    </row>
    <row r="149" s="2" customFormat="1">
      <c r="A149" s="39"/>
      <c r="B149" s="40"/>
      <c r="C149" s="41"/>
      <c r="D149" s="233" t="s">
        <v>151</v>
      </c>
      <c r="E149" s="41"/>
      <c r="F149" s="234" t="s">
        <v>176</v>
      </c>
      <c r="G149" s="41"/>
      <c r="H149" s="41"/>
      <c r="I149" s="235"/>
      <c r="J149" s="235"/>
      <c r="K149" s="41"/>
      <c r="L149" s="41"/>
      <c r="M149" s="45"/>
      <c r="N149" s="236"/>
      <c r="O149" s="237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7" t="s">
        <v>151</v>
      </c>
      <c r="AU149" s="17" t="s">
        <v>96</v>
      </c>
    </row>
    <row r="150" s="13" customFormat="1">
      <c r="A150" s="13"/>
      <c r="B150" s="238"/>
      <c r="C150" s="239"/>
      <c r="D150" s="233" t="s">
        <v>153</v>
      </c>
      <c r="E150" s="240" t="s">
        <v>1</v>
      </c>
      <c r="F150" s="241" t="s">
        <v>177</v>
      </c>
      <c r="G150" s="239"/>
      <c r="H150" s="240" t="s">
        <v>1</v>
      </c>
      <c r="I150" s="242"/>
      <c r="J150" s="242"/>
      <c r="K150" s="239"/>
      <c r="L150" s="239"/>
      <c r="M150" s="243"/>
      <c r="N150" s="244"/>
      <c r="O150" s="245"/>
      <c r="P150" s="245"/>
      <c r="Q150" s="245"/>
      <c r="R150" s="245"/>
      <c r="S150" s="245"/>
      <c r="T150" s="245"/>
      <c r="U150" s="245"/>
      <c r="V150" s="245"/>
      <c r="W150" s="245"/>
      <c r="X150" s="246"/>
      <c r="Y150" s="13"/>
      <c r="Z150" s="13"/>
      <c r="AA150" s="13"/>
      <c r="AB150" s="13"/>
      <c r="AC150" s="13"/>
      <c r="AD150" s="13"/>
      <c r="AE150" s="13"/>
      <c r="AT150" s="247" t="s">
        <v>153</v>
      </c>
      <c r="AU150" s="247" t="s">
        <v>96</v>
      </c>
      <c r="AV150" s="13" t="s">
        <v>94</v>
      </c>
      <c r="AW150" s="13" t="s">
        <v>5</v>
      </c>
      <c r="AX150" s="13" t="s">
        <v>89</v>
      </c>
      <c r="AY150" s="247" t="s">
        <v>143</v>
      </c>
    </row>
    <row r="151" s="14" customFormat="1">
      <c r="A151" s="14"/>
      <c r="B151" s="248"/>
      <c r="C151" s="249"/>
      <c r="D151" s="233" t="s">
        <v>153</v>
      </c>
      <c r="E151" s="250" t="s">
        <v>1</v>
      </c>
      <c r="F151" s="251" t="s">
        <v>178</v>
      </c>
      <c r="G151" s="249"/>
      <c r="H151" s="252">
        <v>22.800000000000001</v>
      </c>
      <c r="I151" s="253"/>
      <c r="J151" s="253"/>
      <c r="K151" s="249"/>
      <c r="L151" s="249"/>
      <c r="M151" s="254"/>
      <c r="N151" s="255"/>
      <c r="O151" s="256"/>
      <c r="P151" s="256"/>
      <c r="Q151" s="256"/>
      <c r="R151" s="256"/>
      <c r="S151" s="256"/>
      <c r="T151" s="256"/>
      <c r="U151" s="256"/>
      <c r="V151" s="256"/>
      <c r="W151" s="256"/>
      <c r="X151" s="257"/>
      <c r="Y151" s="14"/>
      <c r="Z151" s="14"/>
      <c r="AA151" s="14"/>
      <c r="AB151" s="14"/>
      <c r="AC151" s="14"/>
      <c r="AD151" s="14"/>
      <c r="AE151" s="14"/>
      <c r="AT151" s="258" t="s">
        <v>153</v>
      </c>
      <c r="AU151" s="258" t="s">
        <v>96</v>
      </c>
      <c r="AV151" s="14" t="s">
        <v>96</v>
      </c>
      <c r="AW151" s="14" t="s">
        <v>5</v>
      </c>
      <c r="AX151" s="14" t="s">
        <v>89</v>
      </c>
      <c r="AY151" s="258" t="s">
        <v>143</v>
      </c>
    </row>
    <row r="152" s="13" customFormat="1">
      <c r="A152" s="13"/>
      <c r="B152" s="238"/>
      <c r="C152" s="239"/>
      <c r="D152" s="233" t="s">
        <v>153</v>
      </c>
      <c r="E152" s="240" t="s">
        <v>1</v>
      </c>
      <c r="F152" s="241" t="s">
        <v>179</v>
      </c>
      <c r="G152" s="239"/>
      <c r="H152" s="240" t="s">
        <v>1</v>
      </c>
      <c r="I152" s="242"/>
      <c r="J152" s="242"/>
      <c r="K152" s="239"/>
      <c r="L152" s="239"/>
      <c r="M152" s="243"/>
      <c r="N152" s="244"/>
      <c r="O152" s="245"/>
      <c r="P152" s="245"/>
      <c r="Q152" s="245"/>
      <c r="R152" s="245"/>
      <c r="S152" s="245"/>
      <c r="T152" s="245"/>
      <c r="U152" s="245"/>
      <c r="V152" s="245"/>
      <c r="W152" s="245"/>
      <c r="X152" s="246"/>
      <c r="Y152" s="13"/>
      <c r="Z152" s="13"/>
      <c r="AA152" s="13"/>
      <c r="AB152" s="13"/>
      <c r="AC152" s="13"/>
      <c r="AD152" s="13"/>
      <c r="AE152" s="13"/>
      <c r="AT152" s="247" t="s">
        <v>153</v>
      </c>
      <c r="AU152" s="247" t="s">
        <v>96</v>
      </c>
      <c r="AV152" s="13" t="s">
        <v>94</v>
      </c>
      <c r="AW152" s="13" t="s">
        <v>5</v>
      </c>
      <c r="AX152" s="13" t="s">
        <v>89</v>
      </c>
      <c r="AY152" s="247" t="s">
        <v>143</v>
      </c>
    </row>
    <row r="153" s="14" customFormat="1">
      <c r="A153" s="14"/>
      <c r="B153" s="248"/>
      <c r="C153" s="249"/>
      <c r="D153" s="233" t="s">
        <v>153</v>
      </c>
      <c r="E153" s="250" t="s">
        <v>1</v>
      </c>
      <c r="F153" s="251" t="s">
        <v>180</v>
      </c>
      <c r="G153" s="249"/>
      <c r="H153" s="252">
        <v>26.699999999999999</v>
      </c>
      <c r="I153" s="253"/>
      <c r="J153" s="253"/>
      <c r="K153" s="249"/>
      <c r="L153" s="249"/>
      <c r="M153" s="254"/>
      <c r="N153" s="255"/>
      <c r="O153" s="256"/>
      <c r="P153" s="256"/>
      <c r="Q153" s="256"/>
      <c r="R153" s="256"/>
      <c r="S153" s="256"/>
      <c r="T153" s="256"/>
      <c r="U153" s="256"/>
      <c r="V153" s="256"/>
      <c r="W153" s="256"/>
      <c r="X153" s="257"/>
      <c r="Y153" s="14"/>
      <c r="Z153" s="14"/>
      <c r="AA153" s="14"/>
      <c r="AB153" s="14"/>
      <c r="AC153" s="14"/>
      <c r="AD153" s="14"/>
      <c r="AE153" s="14"/>
      <c r="AT153" s="258" t="s">
        <v>153</v>
      </c>
      <c r="AU153" s="258" t="s">
        <v>96</v>
      </c>
      <c r="AV153" s="14" t="s">
        <v>96</v>
      </c>
      <c r="AW153" s="14" t="s">
        <v>5</v>
      </c>
      <c r="AX153" s="14" t="s">
        <v>89</v>
      </c>
      <c r="AY153" s="258" t="s">
        <v>143</v>
      </c>
    </row>
    <row r="154" s="15" customFormat="1">
      <c r="A154" s="15"/>
      <c r="B154" s="259"/>
      <c r="C154" s="260"/>
      <c r="D154" s="233" t="s">
        <v>153</v>
      </c>
      <c r="E154" s="261" t="s">
        <v>1</v>
      </c>
      <c r="F154" s="262" t="s">
        <v>158</v>
      </c>
      <c r="G154" s="260"/>
      <c r="H154" s="263">
        <v>49.5</v>
      </c>
      <c r="I154" s="264"/>
      <c r="J154" s="264"/>
      <c r="K154" s="260"/>
      <c r="L154" s="260"/>
      <c r="M154" s="265"/>
      <c r="N154" s="266"/>
      <c r="O154" s="267"/>
      <c r="P154" s="267"/>
      <c r="Q154" s="267"/>
      <c r="R154" s="267"/>
      <c r="S154" s="267"/>
      <c r="T154" s="267"/>
      <c r="U154" s="267"/>
      <c r="V154" s="267"/>
      <c r="W154" s="267"/>
      <c r="X154" s="268"/>
      <c r="Y154" s="15"/>
      <c r="Z154" s="15"/>
      <c r="AA154" s="15"/>
      <c r="AB154" s="15"/>
      <c r="AC154" s="15"/>
      <c r="AD154" s="15"/>
      <c r="AE154" s="15"/>
      <c r="AT154" s="269" t="s">
        <v>153</v>
      </c>
      <c r="AU154" s="269" t="s">
        <v>96</v>
      </c>
      <c r="AV154" s="15" t="s">
        <v>149</v>
      </c>
      <c r="AW154" s="15" t="s">
        <v>5</v>
      </c>
      <c r="AX154" s="15" t="s">
        <v>94</v>
      </c>
      <c r="AY154" s="269" t="s">
        <v>143</v>
      </c>
    </row>
    <row r="155" s="2" customFormat="1" ht="16.5" customHeight="1">
      <c r="A155" s="39"/>
      <c r="B155" s="40"/>
      <c r="C155" s="218" t="s">
        <v>181</v>
      </c>
      <c r="D155" s="218" t="s">
        <v>145</v>
      </c>
      <c r="E155" s="219" t="s">
        <v>182</v>
      </c>
      <c r="F155" s="220" t="s">
        <v>183</v>
      </c>
      <c r="G155" s="221" t="s">
        <v>148</v>
      </c>
      <c r="H155" s="222">
        <v>49.5</v>
      </c>
      <c r="I155" s="223"/>
      <c r="J155" s="223"/>
      <c r="K155" s="224">
        <f>ROUND(P155*H155,2)</f>
        <v>0</v>
      </c>
      <c r="L155" s="225"/>
      <c r="M155" s="45"/>
      <c r="N155" s="226" t="s">
        <v>1</v>
      </c>
      <c r="O155" s="227" t="s">
        <v>52</v>
      </c>
      <c r="P155" s="228">
        <f>I155+J155</f>
        <v>0</v>
      </c>
      <c r="Q155" s="228">
        <f>ROUND(I155*H155,2)</f>
        <v>0</v>
      </c>
      <c r="R155" s="228">
        <f>ROUND(J155*H155,2)</f>
        <v>0</v>
      </c>
      <c r="S155" s="92"/>
      <c r="T155" s="229">
        <f>S155*H155</f>
        <v>0</v>
      </c>
      <c r="U155" s="229">
        <v>0</v>
      </c>
      <c r="V155" s="229">
        <f>U155*H155</f>
        <v>0</v>
      </c>
      <c r="W155" s="229">
        <v>0</v>
      </c>
      <c r="X155" s="230">
        <f>W155*H155</f>
        <v>0</v>
      </c>
      <c r="Y155" s="39"/>
      <c r="Z155" s="39"/>
      <c r="AA155" s="39"/>
      <c r="AB155" s="39"/>
      <c r="AC155" s="39"/>
      <c r="AD155" s="39"/>
      <c r="AE155" s="39"/>
      <c r="AR155" s="231" t="s">
        <v>149</v>
      </c>
      <c r="AT155" s="231" t="s">
        <v>145</v>
      </c>
      <c r="AU155" s="231" t="s">
        <v>96</v>
      </c>
      <c r="AY155" s="17" t="s">
        <v>143</v>
      </c>
      <c r="BE155" s="232">
        <f>IF(O155="základní",K155,0)</f>
        <v>0</v>
      </c>
      <c r="BF155" s="232">
        <f>IF(O155="snížená",K155,0)</f>
        <v>0</v>
      </c>
      <c r="BG155" s="232">
        <f>IF(O155="zákl. přenesená",K155,0)</f>
        <v>0</v>
      </c>
      <c r="BH155" s="232">
        <f>IF(O155="sníž. přenesená",K155,0)</f>
        <v>0</v>
      </c>
      <c r="BI155" s="232">
        <f>IF(O155="nulová",K155,0)</f>
        <v>0</v>
      </c>
      <c r="BJ155" s="17" t="s">
        <v>94</v>
      </c>
      <c r="BK155" s="232">
        <f>ROUND(P155*H155,2)</f>
        <v>0</v>
      </c>
      <c r="BL155" s="17" t="s">
        <v>149</v>
      </c>
      <c r="BM155" s="231" t="s">
        <v>184</v>
      </c>
    </row>
    <row r="156" s="2" customFormat="1">
      <c r="A156" s="39"/>
      <c r="B156" s="40"/>
      <c r="C156" s="41"/>
      <c r="D156" s="233" t="s">
        <v>151</v>
      </c>
      <c r="E156" s="41"/>
      <c r="F156" s="234" t="s">
        <v>185</v>
      </c>
      <c r="G156" s="41"/>
      <c r="H156" s="41"/>
      <c r="I156" s="235"/>
      <c r="J156" s="235"/>
      <c r="K156" s="41"/>
      <c r="L156" s="41"/>
      <c r="M156" s="45"/>
      <c r="N156" s="236"/>
      <c r="O156" s="237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7" t="s">
        <v>151</v>
      </c>
      <c r="AU156" s="17" t="s">
        <v>96</v>
      </c>
    </row>
    <row r="157" s="2" customFormat="1" ht="16.5" customHeight="1">
      <c r="A157" s="39"/>
      <c r="B157" s="40"/>
      <c r="C157" s="218" t="s">
        <v>186</v>
      </c>
      <c r="D157" s="218" t="s">
        <v>145</v>
      </c>
      <c r="E157" s="219" t="s">
        <v>187</v>
      </c>
      <c r="F157" s="220" t="s">
        <v>188</v>
      </c>
      <c r="G157" s="221" t="s">
        <v>161</v>
      </c>
      <c r="H157" s="222">
        <v>90.716999999999999</v>
      </c>
      <c r="I157" s="223"/>
      <c r="J157" s="223"/>
      <c r="K157" s="224">
        <f>ROUND(P157*H157,2)</f>
        <v>0</v>
      </c>
      <c r="L157" s="225"/>
      <c r="M157" s="45"/>
      <c r="N157" s="226" t="s">
        <v>1</v>
      </c>
      <c r="O157" s="227" t="s">
        <v>52</v>
      </c>
      <c r="P157" s="228">
        <f>I157+J157</f>
        <v>0</v>
      </c>
      <c r="Q157" s="228">
        <f>ROUND(I157*H157,2)</f>
        <v>0</v>
      </c>
      <c r="R157" s="228">
        <f>ROUND(J157*H157,2)</f>
        <v>0</v>
      </c>
      <c r="S157" s="92"/>
      <c r="T157" s="229">
        <f>S157*H157</f>
        <v>0</v>
      </c>
      <c r="U157" s="229">
        <v>0</v>
      </c>
      <c r="V157" s="229">
        <f>U157*H157</f>
        <v>0</v>
      </c>
      <c r="W157" s="229">
        <v>0</v>
      </c>
      <c r="X157" s="230">
        <f>W157*H157</f>
        <v>0</v>
      </c>
      <c r="Y157" s="39"/>
      <c r="Z157" s="39"/>
      <c r="AA157" s="39"/>
      <c r="AB157" s="39"/>
      <c r="AC157" s="39"/>
      <c r="AD157" s="39"/>
      <c r="AE157" s="39"/>
      <c r="AR157" s="231" t="s">
        <v>149</v>
      </c>
      <c r="AT157" s="231" t="s">
        <v>145</v>
      </c>
      <c r="AU157" s="231" t="s">
        <v>96</v>
      </c>
      <c r="AY157" s="17" t="s">
        <v>143</v>
      </c>
      <c r="BE157" s="232">
        <f>IF(O157="základní",K157,0)</f>
        <v>0</v>
      </c>
      <c r="BF157" s="232">
        <f>IF(O157="snížená",K157,0)</f>
        <v>0</v>
      </c>
      <c r="BG157" s="232">
        <f>IF(O157="zákl. přenesená",K157,0)</f>
        <v>0</v>
      </c>
      <c r="BH157" s="232">
        <f>IF(O157="sníž. přenesená",K157,0)</f>
        <v>0</v>
      </c>
      <c r="BI157" s="232">
        <f>IF(O157="nulová",K157,0)</f>
        <v>0</v>
      </c>
      <c r="BJ157" s="17" t="s">
        <v>94</v>
      </c>
      <c r="BK157" s="232">
        <f>ROUND(P157*H157,2)</f>
        <v>0</v>
      </c>
      <c r="BL157" s="17" t="s">
        <v>149</v>
      </c>
      <c r="BM157" s="231" t="s">
        <v>189</v>
      </c>
    </row>
    <row r="158" s="2" customFormat="1">
      <c r="A158" s="39"/>
      <c r="B158" s="40"/>
      <c r="C158" s="41"/>
      <c r="D158" s="233" t="s">
        <v>151</v>
      </c>
      <c r="E158" s="41"/>
      <c r="F158" s="234" t="s">
        <v>190</v>
      </c>
      <c r="G158" s="41"/>
      <c r="H158" s="41"/>
      <c r="I158" s="235"/>
      <c r="J158" s="235"/>
      <c r="K158" s="41"/>
      <c r="L158" s="41"/>
      <c r="M158" s="45"/>
      <c r="N158" s="236"/>
      <c r="O158" s="237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7" t="s">
        <v>151</v>
      </c>
      <c r="AU158" s="17" t="s">
        <v>96</v>
      </c>
    </row>
    <row r="159" s="13" customFormat="1">
      <c r="A159" s="13"/>
      <c r="B159" s="238"/>
      <c r="C159" s="239"/>
      <c r="D159" s="233" t="s">
        <v>153</v>
      </c>
      <c r="E159" s="240" t="s">
        <v>1</v>
      </c>
      <c r="F159" s="241" t="s">
        <v>191</v>
      </c>
      <c r="G159" s="239"/>
      <c r="H159" s="240" t="s">
        <v>1</v>
      </c>
      <c r="I159" s="242"/>
      <c r="J159" s="242"/>
      <c r="K159" s="239"/>
      <c r="L159" s="239"/>
      <c r="M159" s="243"/>
      <c r="N159" s="244"/>
      <c r="O159" s="245"/>
      <c r="P159" s="245"/>
      <c r="Q159" s="245"/>
      <c r="R159" s="245"/>
      <c r="S159" s="245"/>
      <c r="T159" s="245"/>
      <c r="U159" s="245"/>
      <c r="V159" s="245"/>
      <c r="W159" s="245"/>
      <c r="X159" s="246"/>
      <c r="Y159" s="13"/>
      <c r="Z159" s="13"/>
      <c r="AA159" s="13"/>
      <c r="AB159" s="13"/>
      <c r="AC159" s="13"/>
      <c r="AD159" s="13"/>
      <c r="AE159" s="13"/>
      <c r="AT159" s="247" t="s">
        <v>153</v>
      </c>
      <c r="AU159" s="247" t="s">
        <v>96</v>
      </c>
      <c r="AV159" s="13" t="s">
        <v>94</v>
      </c>
      <c r="AW159" s="13" t="s">
        <v>5</v>
      </c>
      <c r="AX159" s="13" t="s">
        <v>89</v>
      </c>
      <c r="AY159" s="247" t="s">
        <v>143</v>
      </c>
    </row>
    <row r="160" s="14" customFormat="1">
      <c r="A160" s="14"/>
      <c r="B160" s="248"/>
      <c r="C160" s="249"/>
      <c r="D160" s="233" t="s">
        <v>153</v>
      </c>
      <c r="E160" s="250" t="s">
        <v>1</v>
      </c>
      <c r="F160" s="251" t="s">
        <v>192</v>
      </c>
      <c r="G160" s="249"/>
      <c r="H160" s="252">
        <v>6.3570000000000002</v>
      </c>
      <c r="I160" s="253"/>
      <c r="J160" s="253"/>
      <c r="K160" s="249"/>
      <c r="L160" s="249"/>
      <c r="M160" s="254"/>
      <c r="N160" s="255"/>
      <c r="O160" s="256"/>
      <c r="P160" s="256"/>
      <c r="Q160" s="256"/>
      <c r="R160" s="256"/>
      <c r="S160" s="256"/>
      <c r="T160" s="256"/>
      <c r="U160" s="256"/>
      <c r="V160" s="256"/>
      <c r="W160" s="256"/>
      <c r="X160" s="257"/>
      <c r="Y160" s="14"/>
      <c r="Z160" s="14"/>
      <c r="AA160" s="14"/>
      <c r="AB160" s="14"/>
      <c r="AC160" s="14"/>
      <c r="AD160" s="14"/>
      <c r="AE160" s="14"/>
      <c r="AT160" s="258" t="s">
        <v>153</v>
      </c>
      <c r="AU160" s="258" t="s">
        <v>96</v>
      </c>
      <c r="AV160" s="14" t="s">
        <v>96</v>
      </c>
      <c r="AW160" s="14" t="s">
        <v>5</v>
      </c>
      <c r="AX160" s="14" t="s">
        <v>89</v>
      </c>
      <c r="AY160" s="258" t="s">
        <v>143</v>
      </c>
    </row>
    <row r="161" s="13" customFormat="1">
      <c r="A161" s="13"/>
      <c r="B161" s="238"/>
      <c r="C161" s="239"/>
      <c r="D161" s="233" t="s">
        <v>153</v>
      </c>
      <c r="E161" s="240" t="s">
        <v>1</v>
      </c>
      <c r="F161" s="241" t="s">
        <v>193</v>
      </c>
      <c r="G161" s="239"/>
      <c r="H161" s="240" t="s">
        <v>1</v>
      </c>
      <c r="I161" s="242"/>
      <c r="J161" s="242"/>
      <c r="K161" s="239"/>
      <c r="L161" s="239"/>
      <c r="M161" s="243"/>
      <c r="N161" s="244"/>
      <c r="O161" s="245"/>
      <c r="P161" s="245"/>
      <c r="Q161" s="245"/>
      <c r="R161" s="245"/>
      <c r="S161" s="245"/>
      <c r="T161" s="245"/>
      <c r="U161" s="245"/>
      <c r="V161" s="245"/>
      <c r="W161" s="245"/>
      <c r="X161" s="246"/>
      <c r="Y161" s="13"/>
      <c r="Z161" s="13"/>
      <c r="AA161" s="13"/>
      <c r="AB161" s="13"/>
      <c r="AC161" s="13"/>
      <c r="AD161" s="13"/>
      <c r="AE161" s="13"/>
      <c r="AT161" s="247" t="s">
        <v>153</v>
      </c>
      <c r="AU161" s="247" t="s">
        <v>96</v>
      </c>
      <c r="AV161" s="13" t="s">
        <v>94</v>
      </c>
      <c r="AW161" s="13" t="s">
        <v>5</v>
      </c>
      <c r="AX161" s="13" t="s">
        <v>89</v>
      </c>
      <c r="AY161" s="247" t="s">
        <v>143</v>
      </c>
    </row>
    <row r="162" s="14" customFormat="1">
      <c r="A162" s="14"/>
      <c r="B162" s="248"/>
      <c r="C162" s="249"/>
      <c r="D162" s="233" t="s">
        <v>153</v>
      </c>
      <c r="E162" s="250" t="s">
        <v>1</v>
      </c>
      <c r="F162" s="251" t="s">
        <v>194</v>
      </c>
      <c r="G162" s="249"/>
      <c r="H162" s="252">
        <v>67.622</v>
      </c>
      <c r="I162" s="253"/>
      <c r="J162" s="253"/>
      <c r="K162" s="249"/>
      <c r="L162" s="249"/>
      <c r="M162" s="254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Y162" s="14"/>
      <c r="Z162" s="14"/>
      <c r="AA162" s="14"/>
      <c r="AB162" s="14"/>
      <c r="AC162" s="14"/>
      <c r="AD162" s="14"/>
      <c r="AE162" s="14"/>
      <c r="AT162" s="258" t="s">
        <v>153</v>
      </c>
      <c r="AU162" s="258" t="s">
        <v>96</v>
      </c>
      <c r="AV162" s="14" t="s">
        <v>96</v>
      </c>
      <c r="AW162" s="14" t="s">
        <v>5</v>
      </c>
      <c r="AX162" s="14" t="s">
        <v>89</v>
      </c>
      <c r="AY162" s="258" t="s">
        <v>143</v>
      </c>
    </row>
    <row r="163" s="13" customFormat="1">
      <c r="A163" s="13"/>
      <c r="B163" s="238"/>
      <c r="C163" s="239"/>
      <c r="D163" s="233" t="s">
        <v>153</v>
      </c>
      <c r="E163" s="240" t="s">
        <v>1</v>
      </c>
      <c r="F163" s="241" t="s">
        <v>195</v>
      </c>
      <c r="G163" s="239"/>
      <c r="H163" s="240" t="s">
        <v>1</v>
      </c>
      <c r="I163" s="242"/>
      <c r="J163" s="242"/>
      <c r="K163" s="239"/>
      <c r="L163" s="239"/>
      <c r="M163" s="243"/>
      <c r="N163" s="244"/>
      <c r="O163" s="245"/>
      <c r="P163" s="245"/>
      <c r="Q163" s="245"/>
      <c r="R163" s="245"/>
      <c r="S163" s="245"/>
      <c r="T163" s="245"/>
      <c r="U163" s="245"/>
      <c r="V163" s="245"/>
      <c r="W163" s="245"/>
      <c r="X163" s="246"/>
      <c r="Y163" s="13"/>
      <c r="Z163" s="13"/>
      <c r="AA163" s="13"/>
      <c r="AB163" s="13"/>
      <c r="AC163" s="13"/>
      <c r="AD163" s="13"/>
      <c r="AE163" s="13"/>
      <c r="AT163" s="247" t="s">
        <v>153</v>
      </c>
      <c r="AU163" s="247" t="s">
        <v>96</v>
      </c>
      <c r="AV163" s="13" t="s">
        <v>94</v>
      </c>
      <c r="AW163" s="13" t="s">
        <v>5</v>
      </c>
      <c r="AX163" s="13" t="s">
        <v>89</v>
      </c>
      <c r="AY163" s="247" t="s">
        <v>143</v>
      </c>
    </row>
    <row r="164" s="14" customFormat="1">
      <c r="A164" s="14"/>
      <c r="B164" s="248"/>
      <c r="C164" s="249"/>
      <c r="D164" s="233" t="s">
        <v>153</v>
      </c>
      <c r="E164" s="250" t="s">
        <v>1</v>
      </c>
      <c r="F164" s="251" t="s">
        <v>196</v>
      </c>
      <c r="G164" s="249"/>
      <c r="H164" s="252">
        <v>16.738</v>
      </c>
      <c r="I164" s="253"/>
      <c r="J164" s="253"/>
      <c r="K164" s="249"/>
      <c r="L164" s="249"/>
      <c r="M164" s="254"/>
      <c r="N164" s="255"/>
      <c r="O164" s="256"/>
      <c r="P164" s="256"/>
      <c r="Q164" s="256"/>
      <c r="R164" s="256"/>
      <c r="S164" s="256"/>
      <c r="T164" s="256"/>
      <c r="U164" s="256"/>
      <c r="V164" s="256"/>
      <c r="W164" s="256"/>
      <c r="X164" s="257"/>
      <c r="Y164" s="14"/>
      <c r="Z164" s="14"/>
      <c r="AA164" s="14"/>
      <c r="AB164" s="14"/>
      <c r="AC164" s="14"/>
      <c r="AD164" s="14"/>
      <c r="AE164" s="14"/>
      <c r="AT164" s="258" t="s">
        <v>153</v>
      </c>
      <c r="AU164" s="258" t="s">
        <v>96</v>
      </c>
      <c r="AV164" s="14" t="s">
        <v>96</v>
      </c>
      <c r="AW164" s="14" t="s">
        <v>5</v>
      </c>
      <c r="AX164" s="14" t="s">
        <v>89</v>
      </c>
      <c r="AY164" s="258" t="s">
        <v>143</v>
      </c>
    </row>
    <row r="165" s="15" customFormat="1">
      <c r="A165" s="15"/>
      <c r="B165" s="259"/>
      <c r="C165" s="260"/>
      <c r="D165" s="233" t="s">
        <v>153</v>
      </c>
      <c r="E165" s="261" t="s">
        <v>1</v>
      </c>
      <c r="F165" s="262" t="s">
        <v>158</v>
      </c>
      <c r="G165" s="260"/>
      <c r="H165" s="263">
        <v>90.716999999999999</v>
      </c>
      <c r="I165" s="264"/>
      <c r="J165" s="264"/>
      <c r="K165" s="260"/>
      <c r="L165" s="260"/>
      <c r="M165" s="265"/>
      <c r="N165" s="266"/>
      <c r="O165" s="267"/>
      <c r="P165" s="267"/>
      <c r="Q165" s="267"/>
      <c r="R165" s="267"/>
      <c r="S165" s="267"/>
      <c r="T165" s="267"/>
      <c r="U165" s="267"/>
      <c r="V165" s="267"/>
      <c r="W165" s="267"/>
      <c r="X165" s="268"/>
      <c r="Y165" s="15"/>
      <c r="Z165" s="15"/>
      <c r="AA165" s="15"/>
      <c r="AB165" s="15"/>
      <c r="AC165" s="15"/>
      <c r="AD165" s="15"/>
      <c r="AE165" s="15"/>
      <c r="AT165" s="269" t="s">
        <v>153</v>
      </c>
      <c r="AU165" s="269" t="s">
        <v>96</v>
      </c>
      <c r="AV165" s="15" t="s">
        <v>149</v>
      </c>
      <c r="AW165" s="15" t="s">
        <v>5</v>
      </c>
      <c r="AX165" s="15" t="s">
        <v>94</v>
      </c>
      <c r="AY165" s="269" t="s">
        <v>143</v>
      </c>
    </row>
    <row r="166" s="2" customFormat="1" ht="21.75" customHeight="1">
      <c r="A166" s="39"/>
      <c r="B166" s="40"/>
      <c r="C166" s="218" t="s">
        <v>197</v>
      </c>
      <c r="D166" s="218" t="s">
        <v>145</v>
      </c>
      <c r="E166" s="219" t="s">
        <v>198</v>
      </c>
      <c r="F166" s="220" t="s">
        <v>199</v>
      </c>
      <c r="G166" s="221" t="s">
        <v>161</v>
      </c>
      <c r="H166" s="222">
        <v>48.304000000000002</v>
      </c>
      <c r="I166" s="223"/>
      <c r="J166" s="223"/>
      <c r="K166" s="224">
        <f>ROUND(P166*H166,2)</f>
        <v>0</v>
      </c>
      <c r="L166" s="225"/>
      <c r="M166" s="45"/>
      <c r="N166" s="226" t="s">
        <v>1</v>
      </c>
      <c r="O166" s="227" t="s">
        <v>52</v>
      </c>
      <c r="P166" s="228">
        <f>I166+J166</f>
        <v>0</v>
      </c>
      <c r="Q166" s="228">
        <f>ROUND(I166*H166,2)</f>
        <v>0</v>
      </c>
      <c r="R166" s="228">
        <f>ROUND(J166*H166,2)</f>
        <v>0</v>
      </c>
      <c r="S166" s="92"/>
      <c r="T166" s="229">
        <f>S166*H166</f>
        <v>0</v>
      </c>
      <c r="U166" s="229">
        <v>0</v>
      </c>
      <c r="V166" s="229">
        <f>U166*H166</f>
        <v>0</v>
      </c>
      <c r="W166" s="229">
        <v>0</v>
      </c>
      <c r="X166" s="230">
        <f>W166*H166</f>
        <v>0</v>
      </c>
      <c r="Y166" s="39"/>
      <c r="Z166" s="39"/>
      <c r="AA166" s="39"/>
      <c r="AB166" s="39"/>
      <c r="AC166" s="39"/>
      <c r="AD166" s="39"/>
      <c r="AE166" s="39"/>
      <c r="AR166" s="231" t="s">
        <v>149</v>
      </c>
      <c r="AT166" s="231" t="s">
        <v>145</v>
      </c>
      <c r="AU166" s="231" t="s">
        <v>96</v>
      </c>
      <c r="AY166" s="17" t="s">
        <v>143</v>
      </c>
      <c r="BE166" s="232">
        <f>IF(O166="základní",K166,0)</f>
        <v>0</v>
      </c>
      <c r="BF166" s="232">
        <f>IF(O166="snížená",K166,0)</f>
        <v>0</v>
      </c>
      <c r="BG166" s="232">
        <f>IF(O166="zákl. přenesená",K166,0)</f>
        <v>0</v>
      </c>
      <c r="BH166" s="232">
        <f>IF(O166="sníž. přenesená",K166,0)</f>
        <v>0</v>
      </c>
      <c r="BI166" s="232">
        <f>IF(O166="nulová",K166,0)</f>
        <v>0</v>
      </c>
      <c r="BJ166" s="17" t="s">
        <v>94</v>
      </c>
      <c r="BK166" s="232">
        <f>ROUND(P166*H166,2)</f>
        <v>0</v>
      </c>
      <c r="BL166" s="17" t="s">
        <v>149</v>
      </c>
      <c r="BM166" s="231" t="s">
        <v>200</v>
      </c>
    </row>
    <row r="167" s="2" customFormat="1">
      <c r="A167" s="39"/>
      <c r="B167" s="40"/>
      <c r="C167" s="41"/>
      <c r="D167" s="233" t="s">
        <v>151</v>
      </c>
      <c r="E167" s="41"/>
      <c r="F167" s="234" t="s">
        <v>201</v>
      </c>
      <c r="G167" s="41"/>
      <c r="H167" s="41"/>
      <c r="I167" s="235"/>
      <c r="J167" s="235"/>
      <c r="K167" s="41"/>
      <c r="L167" s="41"/>
      <c r="M167" s="45"/>
      <c r="N167" s="236"/>
      <c r="O167" s="237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7" t="s">
        <v>151</v>
      </c>
      <c r="AU167" s="17" t="s">
        <v>96</v>
      </c>
    </row>
    <row r="168" s="14" customFormat="1">
      <c r="A168" s="14"/>
      <c r="B168" s="248"/>
      <c r="C168" s="249"/>
      <c r="D168" s="233" t="s">
        <v>153</v>
      </c>
      <c r="E168" s="250" t="s">
        <v>1</v>
      </c>
      <c r="F168" s="251" t="s">
        <v>202</v>
      </c>
      <c r="G168" s="249"/>
      <c r="H168" s="252">
        <v>48.304000000000002</v>
      </c>
      <c r="I168" s="253"/>
      <c r="J168" s="253"/>
      <c r="K168" s="249"/>
      <c r="L168" s="249"/>
      <c r="M168" s="254"/>
      <c r="N168" s="255"/>
      <c r="O168" s="256"/>
      <c r="P168" s="256"/>
      <c r="Q168" s="256"/>
      <c r="R168" s="256"/>
      <c r="S168" s="256"/>
      <c r="T168" s="256"/>
      <c r="U168" s="256"/>
      <c r="V168" s="256"/>
      <c r="W168" s="256"/>
      <c r="X168" s="257"/>
      <c r="Y168" s="14"/>
      <c r="Z168" s="14"/>
      <c r="AA168" s="14"/>
      <c r="AB168" s="14"/>
      <c r="AC168" s="14"/>
      <c r="AD168" s="14"/>
      <c r="AE168" s="14"/>
      <c r="AT168" s="258" t="s">
        <v>153</v>
      </c>
      <c r="AU168" s="258" t="s">
        <v>96</v>
      </c>
      <c r="AV168" s="14" t="s">
        <v>96</v>
      </c>
      <c r="AW168" s="14" t="s">
        <v>5</v>
      </c>
      <c r="AX168" s="14" t="s">
        <v>89</v>
      </c>
      <c r="AY168" s="258" t="s">
        <v>143</v>
      </c>
    </row>
    <row r="169" s="15" customFormat="1">
      <c r="A169" s="15"/>
      <c r="B169" s="259"/>
      <c r="C169" s="260"/>
      <c r="D169" s="233" t="s">
        <v>153</v>
      </c>
      <c r="E169" s="261" t="s">
        <v>1</v>
      </c>
      <c r="F169" s="262" t="s">
        <v>158</v>
      </c>
      <c r="G169" s="260"/>
      <c r="H169" s="263">
        <v>48.304000000000002</v>
      </c>
      <c r="I169" s="264"/>
      <c r="J169" s="264"/>
      <c r="K169" s="260"/>
      <c r="L169" s="260"/>
      <c r="M169" s="265"/>
      <c r="N169" s="266"/>
      <c r="O169" s="267"/>
      <c r="P169" s="267"/>
      <c r="Q169" s="267"/>
      <c r="R169" s="267"/>
      <c r="S169" s="267"/>
      <c r="T169" s="267"/>
      <c r="U169" s="267"/>
      <c r="V169" s="267"/>
      <c r="W169" s="267"/>
      <c r="X169" s="268"/>
      <c r="Y169" s="15"/>
      <c r="Z169" s="15"/>
      <c r="AA169" s="15"/>
      <c r="AB169" s="15"/>
      <c r="AC169" s="15"/>
      <c r="AD169" s="15"/>
      <c r="AE169" s="15"/>
      <c r="AT169" s="269" t="s">
        <v>153</v>
      </c>
      <c r="AU169" s="269" t="s">
        <v>96</v>
      </c>
      <c r="AV169" s="15" t="s">
        <v>149</v>
      </c>
      <c r="AW169" s="15" t="s">
        <v>5</v>
      </c>
      <c r="AX169" s="15" t="s">
        <v>94</v>
      </c>
      <c r="AY169" s="269" t="s">
        <v>143</v>
      </c>
    </row>
    <row r="170" s="2" customFormat="1" ht="21.75" customHeight="1">
      <c r="A170" s="39"/>
      <c r="B170" s="40"/>
      <c r="C170" s="218" t="s">
        <v>203</v>
      </c>
      <c r="D170" s="218" t="s">
        <v>145</v>
      </c>
      <c r="E170" s="219" t="s">
        <v>204</v>
      </c>
      <c r="F170" s="220" t="s">
        <v>205</v>
      </c>
      <c r="G170" s="221" t="s">
        <v>161</v>
      </c>
      <c r="H170" s="222">
        <v>61.491</v>
      </c>
      <c r="I170" s="223"/>
      <c r="J170" s="223"/>
      <c r="K170" s="224">
        <f>ROUND(P170*H170,2)</f>
        <v>0</v>
      </c>
      <c r="L170" s="225"/>
      <c r="M170" s="45"/>
      <c r="N170" s="226" t="s">
        <v>1</v>
      </c>
      <c r="O170" s="227" t="s">
        <v>52</v>
      </c>
      <c r="P170" s="228">
        <f>I170+J170</f>
        <v>0</v>
      </c>
      <c r="Q170" s="228">
        <f>ROUND(I170*H170,2)</f>
        <v>0</v>
      </c>
      <c r="R170" s="228">
        <f>ROUND(J170*H170,2)</f>
        <v>0</v>
      </c>
      <c r="S170" s="92"/>
      <c r="T170" s="229">
        <f>S170*H170</f>
        <v>0</v>
      </c>
      <c r="U170" s="229">
        <v>0</v>
      </c>
      <c r="V170" s="229">
        <f>U170*H170</f>
        <v>0</v>
      </c>
      <c r="W170" s="229">
        <v>0</v>
      </c>
      <c r="X170" s="230">
        <f>W170*H170</f>
        <v>0</v>
      </c>
      <c r="Y170" s="39"/>
      <c r="Z170" s="39"/>
      <c r="AA170" s="39"/>
      <c r="AB170" s="39"/>
      <c r="AC170" s="39"/>
      <c r="AD170" s="39"/>
      <c r="AE170" s="39"/>
      <c r="AR170" s="231" t="s">
        <v>149</v>
      </c>
      <c r="AT170" s="231" t="s">
        <v>145</v>
      </c>
      <c r="AU170" s="231" t="s">
        <v>96</v>
      </c>
      <c r="AY170" s="17" t="s">
        <v>143</v>
      </c>
      <c r="BE170" s="232">
        <f>IF(O170="základní",K170,0)</f>
        <v>0</v>
      </c>
      <c r="BF170" s="232">
        <f>IF(O170="snížená",K170,0)</f>
        <v>0</v>
      </c>
      <c r="BG170" s="232">
        <f>IF(O170="zákl. přenesená",K170,0)</f>
        <v>0</v>
      </c>
      <c r="BH170" s="232">
        <f>IF(O170="sníž. přenesená",K170,0)</f>
        <v>0</v>
      </c>
      <c r="BI170" s="232">
        <f>IF(O170="nulová",K170,0)</f>
        <v>0</v>
      </c>
      <c r="BJ170" s="17" t="s">
        <v>94</v>
      </c>
      <c r="BK170" s="232">
        <f>ROUND(P170*H170,2)</f>
        <v>0</v>
      </c>
      <c r="BL170" s="17" t="s">
        <v>149</v>
      </c>
      <c r="BM170" s="231" t="s">
        <v>206</v>
      </c>
    </row>
    <row r="171" s="2" customFormat="1">
      <c r="A171" s="39"/>
      <c r="B171" s="40"/>
      <c r="C171" s="41"/>
      <c r="D171" s="233" t="s">
        <v>151</v>
      </c>
      <c r="E171" s="41"/>
      <c r="F171" s="234" t="s">
        <v>207</v>
      </c>
      <c r="G171" s="41"/>
      <c r="H171" s="41"/>
      <c r="I171" s="235"/>
      <c r="J171" s="235"/>
      <c r="K171" s="41"/>
      <c r="L171" s="41"/>
      <c r="M171" s="45"/>
      <c r="N171" s="236"/>
      <c r="O171" s="237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7" t="s">
        <v>151</v>
      </c>
      <c r="AU171" s="17" t="s">
        <v>96</v>
      </c>
    </row>
    <row r="172" s="13" customFormat="1">
      <c r="A172" s="13"/>
      <c r="B172" s="238"/>
      <c r="C172" s="239"/>
      <c r="D172" s="233" t="s">
        <v>153</v>
      </c>
      <c r="E172" s="240" t="s">
        <v>1</v>
      </c>
      <c r="F172" s="241" t="s">
        <v>208</v>
      </c>
      <c r="G172" s="239"/>
      <c r="H172" s="240" t="s">
        <v>1</v>
      </c>
      <c r="I172" s="242"/>
      <c r="J172" s="242"/>
      <c r="K172" s="239"/>
      <c r="L172" s="239"/>
      <c r="M172" s="243"/>
      <c r="N172" s="244"/>
      <c r="O172" s="245"/>
      <c r="P172" s="245"/>
      <c r="Q172" s="245"/>
      <c r="R172" s="245"/>
      <c r="S172" s="245"/>
      <c r="T172" s="245"/>
      <c r="U172" s="245"/>
      <c r="V172" s="245"/>
      <c r="W172" s="245"/>
      <c r="X172" s="246"/>
      <c r="Y172" s="13"/>
      <c r="Z172" s="13"/>
      <c r="AA172" s="13"/>
      <c r="AB172" s="13"/>
      <c r="AC172" s="13"/>
      <c r="AD172" s="13"/>
      <c r="AE172" s="13"/>
      <c r="AT172" s="247" t="s">
        <v>153</v>
      </c>
      <c r="AU172" s="247" t="s">
        <v>96</v>
      </c>
      <c r="AV172" s="13" t="s">
        <v>94</v>
      </c>
      <c r="AW172" s="13" t="s">
        <v>5</v>
      </c>
      <c r="AX172" s="13" t="s">
        <v>89</v>
      </c>
      <c r="AY172" s="247" t="s">
        <v>143</v>
      </c>
    </row>
    <row r="173" s="14" customFormat="1">
      <c r="A173" s="14"/>
      <c r="B173" s="248"/>
      <c r="C173" s="249"/>
      <c r="D173" s="233" t="s">
        <v>153</v>
      </c>
      <c r="E173" s="250" t="s">
        <v>1</v>
      </c>
      <c r="F173" s="251" t="s">
        <v>209</v>
      </c>
      <c r="G173" s="249"/>
      <c r="H173" s="252">
        <v>12.624000000000001</v>
      </c>
      <c r="I173" s="253"/>
      <c r="J173" s="253"/>
      <c r="K173" s="249"/>
      <c r="L173" s="249"/>
      <c r="M173" s="254"/>
      <c r="N173" s="255"/>
      <c r="O173" s="256"/>
      <c r="P173" s="256"/>
      <c r="Q173" s="256"/>
      <c r="R173" s="256"/>
      <c r="S173" s="256"/>
      <c r="T173" s="256"/>
      <c r="U173" s="256"/>
      <c r="V173" s="256"/>
      <c r="W173" s="256"/>
      <c r="X173" s="257"/>
      <c r="Y173" s="14"/>
      <c r="Z173" s="14"/>
      <c r="AA173" s="14"/>
      <c r="AB173" s="14"/>
      <c r="AC173" s="14"/>
      <c r="AD173" s="14"/>
      <c r="AE173" s="14"/>
      <c r="AT173" s="258" t="s">
        <v>153</v>
      </c>
      <c r="AU173" s="258" t="s">
        <v>96</v>
      </c>
      <c r="AV173" s="14" t="s">
        <v>96</v>
      </c>
      <c r="AW173" s="14" t="s">
        <v>5</v>
      </c>
      <c r="AX173" s="14" t="s">
        <v>89</v>
      </c>
      <c r="AY173" s="258" t="s">
        <v>143</v>
      </c>
    </row>
    <row r="174" s="13" customFormat="1">
      <c r="A174" s="13"/>
      <c r="B174" s="238"/>
      <c r="C174" s="239"/>
      <c r="D174" s="233" t="s">
        <v>153</v>
      </c>
      <c r="E174" s="240" t="s">
        <v>1</v>
      </c>
      <c r="F174" s="241" t="s">
        <v>210</v>
      </c>
      <c r="G174" s="239"/>
      <c r="H174" s="240" t="s">
        <v>1</v>
      </c>
      <c r="I174" s="242"/>
      <c r="J174" s="242"/>
      <c r="K174" s="239"/>
      <c r="L174" s="239"/>
      <c r="M174" s="243"/>
      <c r="N174" s="244"/>
      <c r="O174" s="245"/>
      <c r="P174" s="245"/>
      <c r="Q174" s="245"/>
      <c r="R174" s="245"/>
      <c r="S174" s="245"/>
      <c r="T174" s="245"/>
      <c r="U174" s="245"/>
      <c r="V174" s="245"/>
      <c r="W174" s="245"/>
      <c r="X174" s="246"/>
      <c r="Y174" s="13"/>
      <c r="Z174" s="13"/>
      <c r="AA174" s="13"/>
      <c r="AB174" s="13"/>
      <c r="AC174" s="13"/>
      <c r="AD174" s="13"/>
      <c r="AE174" s="13"/>
      <c r="AT174" s="247" t="s">
        <v>153</v>
      </c>
      <c r="AU174" s="247" t="s">
        <v>96</v>
      </c>
      <c r="AV174" s="13" t="s">
        <v>94</v>
      </c>
      <c r="AW174" s="13" t="s">
        <v>5</v>
      </c>
      <c r="AX174" s="13" t="s">
        <v>89</v>
      </c>
      <c r="AY174" s="247" t="s">
        <v>143</v>
      </c>
    </row>
    <row r="175" s="14" customFormat="1">
      <c r="A175" s="14"/>
      <c r="B175" s="248"/>
      <c r="C175" s="249"/>
      <c r="D175" s="233" t="s">
        <v>153</v>
      </c>
      <c r="E175" s="250" t="s">
        <v>1</v>
      </c>
      <c r="F175" s="251" t="s">
        <v>211</v>
      </c>
      <c r="G175" s="249"/>
      <c r="H175" s="252">
        <v>48.866999999999997</v>
      </c>
      <c r="I175" s="253"/>
      <c r="J175" s="253"/>
      <c r="K175" s="249"/>
      <c r="L175" s="249"/>
      <c r="M175" s="254"/>
      <c r="N175" s="255"/>
      <c r="O175" s="256"/>
      <c r="P175" s="256"/>
      <c r="Q175" s="256"/>
      <c r="R175" s="256"/>
      <c r="S175" s="256"/>
      <c r="T175" s="256"/>
      <c r="U175" s="256"/>
      <c r="V175" s="256"/>
      <c r="W175" s="256"/>
      <c r="X175" s="257"/>
      <c r="Y175" s="14"/>
      <c r="Z175" s="14"/>
      <c r="AA175" s="14"/>
      <c r="AB175" s="14"/>
      <c r="AC175" s="14"/>
      <c r="AD175" s="14"/>
      <c r="AE175" s="14"/>
      <c r="AT175" s="258" t="s">
        <v>153</v>
      </c>
      <c r="AU175" s="258" t="s">
        <v>96</v>
      </c>
      <c r="AV175" s="14" t="s">
        <v>96</v>
      </c>
      <c r="AW175" s="14" t="s">
        <v>5</v>
      </c>
      <c r="AX175" s="14" t="s">
        <v>89</v>
      </c>
      <c r="AY175" s="258" t="s">
        <v>143</v>
      </c>
    </row>
    <row r="176" s="15" customFormat="1">
      <c r="A176" s="15"/>
      <c r="B176" s="259"/>
      <c r="C176" s="260"/>
      <c r="D176" s="233" t="s">
        <v>153</v>
      </c>
      <c r="E176" s="261" t="s">
        <v>1</v>
      </c>
      <c r="F176" s="262" t="s">
        <v>158</v>
      </c>
      <c r="G176" s="260"/>
      <c r="H176" s="263">
        <v>61.491</v>
      </c>
      <c r="I176" s="264"/>
      <c r="J176" s="264"/>
      <c r="K176" s="260"/>
      <c r="L176" s="260"/>
      <c r="M176" s="265"/>
      <c r="N176" s="266"/>
      <c r="O176" s="267"/>
      <c r="P176" s="267"/>
      <c r="Q176" s="267"/>
      <c r="R176" s="267"/>
      <c r="S176" s="267"/>
      <c r="T176" s="267"/>
      <c r="U176" s="267"/>
      <c r="V176" s="267"/>
      <c r="W176" s="267"/>
      <c r="X176" s="268"/>
      <c r="Y176" s="15"/>
      <c r="Z176" s="15"/>
      <c r="AA176" s="15"/>
      <c r="AB176" s="15"/>
      <c r="AC176" s="15"/>
      <c r="AD176" s="15"/>
      <c r="AE176" s="15"/>
      <c r="AT176" s="269" t="s">
        <v>153</v>
      </c>
      <c r="AU176" s="269" t="s">
        <v>96</v>
      </c>
      <c r="AV176" s="15" t="s">
        <v>149</v>
      </c>
      <c r="AW176" s="15" t="s">
        <v>5</v>
      </c>
      <c r="AX176" s="15" t="s">
        <v>94</v>
      </c>
      <c r="AY176" s="269" t="s">
        <v>143</v>
      </c>
    </row>
    <row r="177" s="2" customFormat="1" ht="16.5" customHeight="1">
      <c r="A177" s="39"/>
      <c r="B177" s="40"/>
      <c r="C177" s="218" t="s">
        <v>212</v>
      </c>
      <c r="D177" s="218" t="s">
        <v>145</v>
      </c>
      <c r="E177" s="219" t="s">
        <v>213</v>
      </c>
      <c r="F177" s="220" t="s">
        <v>214</v>
      </c>
      <c r="G177" s="221" t="s">
        <v>161</v>
      </c>
      <c r="H177" s="222">
        <v>61.491</v>
      </c>
      <c r="I177" s="223"/>
      <c r="J177" s="223"/>
      <c r="K177" s="224">
        <f>ROUND(P177*H177,2)</f>
        <v>0</v>
      </c>
      <c r="L177" s="225"/>
      <c r="M177" s="45"/>
      <c r="N177" s="226" t="s">
        <v>1</v>
      </c>
      <c r="O177" s="227" t="s">
        <v>52</v>
      </c>
      <c r="P177" s="228">
        <f>I177+J177</f>
        <v>0</v>
      </c>
      <c r="Q177" s="228">
        <f>ROUND(I177*H177,2)</f>
        <v>0</v>
      </c>
      <c r="R177" s="228">
        <f>ROUND(J177*H177,2)</f>
        <v>0</v>
      </c>
      <c r="S177" s="92"/>
      <c r="T177" s="229">
        <f>S177*H177</f>
        <v>0</v>
      </c>
      <c r="U177" s="229">
        <v>0</v>
      </c>
      <c r="V177" s="229">
        <f>U177*H177</f>
        <v>0</v>
      </c>
      <c r="W177" s="229">
        <v>0</v>
      </c>
      <c r="X177" s="230">
        <f>W177*H177</f>
        <v>0</v>
      </c>
      <c r="Y177" s="39"/>
      <c r="Z177" s="39"/>
      <c r="AA177" s="39"/>
      <c r="AB177" s="39"/>
      <c r="AC177" s="39"/>
      <c r="AD177" s="39"/>
      <c r="AE177" s="39"/>
      <c r="AR177" s="231" t="s">
        <v>149</v>
      </c>
      <c r="AT177" s="231" t="s">
        <v>145</v>
      </c>
      <c r="AU177" s="231" t="s">
        <v>96</v>
      </c>
      <c r="AY177" s="17" t="s">
        <v>143</v>
      </c>
      <c r="BE177" s="232">
        <f>IF(O177="základní",K177,0)</f>
        <v>0</v>
      </c>
      <c r="BF177" s="232">
        <f>IF(O177="snížená",K177,0)</f>
        <v>0</v>
      </c>
      <c r="BG177" s="232">
        <f>IF(O177="zákl. přenesená",K177,0)</f>
        <v>0</v>
      </c>
      <c r="BH177" s="232">
        <f>IF(O177="sníž. přenesená",K177,0)</f>
        <v>0</v>
      </c>
      <c r="BI177" s="232">
        <f>IF(O177="nulová",K177,0)</f>
        <v>0</v>
      </c>
      <c r="BJ177" s="17" t="s">
        <v>94</v>
      </c>
      <c r="BK177" s="232">
        <f>ROUND(P177*H177,2)</f>
        <v>0</v>
      </c>
      <c r="BL177" s="17" t="s">
        <v>149</v>
      </c>
      <c r="BM177" s="231" t="s">
        <v>215</v>
      </c>
    </row>
    <row r="178" s="2" customFormat="1">
      <c r="A178" s="39"/>
      <c r="B178" s="40"/>
      <c r="C178" s="41"/>
      <c r="D178" s="233" t="s">
        <v>151</v>
      </c>
      <c r="E178" s="41"/>
      <c r="F178" s="234" t="s">
        <v>216</v>
      </c>
      <c r="G178" s="41"/>
      <c r="H178" s="41"/>
      <c r="I178" s="235"/>
      <c r="J178" s="235"/>
      <c r="K178" s="41"/>
      <c r="L178" s="41"/>
      <c r="M178" s="45"/>
      <c r="N178" s="236"/>
      <c r="O178" s="237"/>
      <c r="P178" s="92"/>
      <c r="Q178" s="92"/>
      <c r="R178" s="92"/>
      <c r="S178" s="92"/>
      <c r="T178" s="92"/>
      <c r="U178" s="92"/>
      <c r="V178" s="92"/>
      <c r="W178" s="92"/>
      <c r="X178" s="93"/>
      <c r="Y178" s="39"/>
      <c r="Z178" s="39"/>
      <c r="AA178" s="39"/>
      <c r="AB178" s="39"/>
      <c r="AC178" s="39"/>
      <c r="AD178" s="39"/>
      <c r="AE178" s="39"/>
      <c r="AT178" s="17" t="s">
        <v>151</v>
      </c>
      <c r="AU178" s="17" t="s">
        <v>96</v>
      </c>
    </row>
    <row r="179" s="13" customFormat="1">
      <c r="A179" s="13"/>
      <c r="B179" s="238"/>
      <c r="C179" s="239"/>
      <c r="D179" s="233" t="s">
        <v>153</v>
      </c>
      <c r="E179" s="240" t="s">
        <v>1</v>
      </c>
      <c r="F179" s="241" t="s">
        <v>208</v>
      </c>
      <c r="G179" s="239"/>
      <c r="H179" s="240" t="s">
        <v>1</v>
      </c>
      <c r="I179" s="242"/>
      <c r="J179" s="242"/>
      <c r="K179" s="239"/>
      <c r="L179" s="239"/>
      <c r="M179" s="243"/>
      <c r="N179" s="244"/>
      <c r="O179" s="245"/>
      <c r="P179" s="245"/>
      <c r="Q179" s="245"/>
      <c r="R179" s="245"/>
      <c r="S179" s="245"/>
      <c r="T179" s="245"/>
      <c r="U179" s="245"/>
      <c r="V179" s="245"/>
      <c r="W179" s="245"/>
      <c r="X179" s="246"/>
      <c r="Y179" s="13"/>
      <c r="Z179" s="13"/>
      <c r="AA179" s="13"/>
      <c r="AB179" s="13"/>
      <c r="AC179" s="13"/>
      <c r="AD179" s="13"/>
      <c r="AE179" s="13"/>
      <c r="AT179" s="247" t="s">
        <v>153</v>
      </c>
      <c r="AU179" s="247" t="s">
        <v>96</v>
      </c>
      <c r="AV179" s="13" t="s">
        <v>94</v>
      </c>
      <c r="AW179" s="13" t="s">
        <v>5</v>
      </c>
      <c r="AX179" s="13" t="s">
        <v>89</v>
      </c>
      <c r="AY179" s="247" t="s">
        <v>143</v>
      </c>
    </row>
    <row r="180" s="14" customFormat="1">
      <c r="A180" s="14"/>
      <c r="B180" s="248"/>
      <c r="C180" s="249"/>
      <c r="D180" s="233" t="s">
        <v>153</v>
      </c>
      <c r="E180" s="250" t="s">
        <v>1</v>
      </c>
      <c r="F180" s="251" t="s">
        <v>209</v>
      </c>
      <c r="G180" s="249"/>
      <c r="H180" s="252">
        <v>12.624000000000001</v>
      </c>
      <c r="I180" s="253"/>
      <c r="J180" s="253"/>
      <c r="K180" s="249"/>
      <c r="L180" s="249"/>
      <c r="M180" s="254"/>
      <c r="N180" s="255"/>
      <c r="O180" s="256"/>
      <c r="P180" s="256"/>
      <c r="Q180" s="256"/>
      <c r="R180" s="256"/>
      <c r="S180" s="256"/>
      <c r="T180" s="256"/>
      <c r="U180" s="256"/>
      <c r="V180" s="256"/>
      <c r="W180" s="256"/>
      <c r="X180" s="257"/>
      <c r="Y180" s="14"/>
      <c r="Z180" s="14"/>
      <c r="AA180" s="14"/>
      <c r="AB180" s="14"/>
      <c r="AC180" s="14"/>
      <c r="AD180" s="14"/>
      <c r="AE180" s="14"/>
      <c r="AT180" s="258" t="s">
        <v>153</v>
      </c>
      <c r="AU180" s="258" t="s">
        <v>96</v>
      </c>
      <c r="AV180" s="14" t="s">
        <v>96</v>
      </c>
      <c r="AW180" s="14" t="s">
        <v>5</v>
      </c>
      <c r="AX180" s="14" t="s">
        <v>89</v>
      </c>
      <c r="AY180" s="258" t="s">
        <v>143</v>
      </c>
    </row>
    <row r="181" s="13" customFormat="1">
      <c r="A181" s="13"/>
      <c r="B181" s="238"/>
      <c r="C181" s="239"/>
      <c r="D181" s="233" t="s">
        <v>153</v>
      </c>
      <c r="E181" s="240" t="s">
        <v>1</v>
      </c>
      <c r="F181" s="241" t="s">
        <v>210</v>
      </c>
      <c r="G181" s="239"/>
      <c r="H181" s="240" t="s">
        <v>1</v>
      </c>
      <c r="I181" s="242"/>
      <c r="J181" s="242"/>
      <c r="K181" s="239"/>
      <c r="L181" s="239"/>
      <c r="M181" s="243"/>
      <c r="N181" s="244"/>
      <c r="O181" s="245"/>
      <c r="P181" s="245"/>
      <c r="Q181" s="245"/>
      <c r="R181" s="245"/>
      <c r="S181" s="245"/>
      <c r="T181" s="245"/>
      <c r="U181" s="245"/>
      <c r="V181" s="245"/>
      <c r="W181" s="245"/>
      <c r="X181" s="246"/>
      <c r="Y181" s="13"/>
      <c r="Z181" s="13"/>
      <c r="AA181" s="13"/>
      <c r="AB181" s="13"/>
      <c r="AC181" s="13"/>
      <c r="AD181" s="13"/>
      <c r="AE181" s="13"/>
      <c r="AT181" s="247" t="s">
        <v>153</v>
      </c>
      <c r="AU181" s="247" t="s">
        <v>96</v>
      </c>
      <c r="AV181" s="13" t="s">
        <v>94</v>
      </c>
      <c r="AW181" s="13" t="s">
        <v>5</v>
      </c>
      <c r="AX181" s="13" t="s">
        <v>89</v>
      </c>
      <c r="AY181" s="247" t="s">
        <v>143</v>
      </c>
    </row>
    <row r="182" s="14" customFormat="1">
      <c r="A182" s="14"/>
      <c r="B182" s="248"/>
      <c r="C182" s="249"/>
      <c r="D182" s="233" t="s">
        <v>153</v>
      </c>
      <c r="E182" s="250" t="s">
        <v>1</v>
      </c>
      <c r="F182" s="251" t="s">
        <v>211</v>
      </c>
      <c r="G182" s="249"/>
      <c r="H182" s="252">
        <v>48.866999999999997</v>
      </c>
      <c r="I182" s="253"/>
      <c r="J182" s="253"/>
      <c r="K182" s="249"/>
      <c r="L182" s="249"/>
      <c r="M182" s="254"/>
      <c r="N182" s="255"/>
      <c r="O182" s="256"/>
      <c r="P182" s="256"/>
      <c r="Q182" s="256"/>
      <c r="R182" s="256"/>
      <c r="S182" s="256"/>
      <c r="T182" s="256"/>
      <c r="U182" s="256"/>
      <c r="V182" s="256"/>
      <c r="W182" s="256"/>
      <c r="X182" s="257"/>
      <c r="Y182" s="14"/>
      <c r="Z182" s="14"/>
      <c r="AA182" s="14"/>
      <c r="AB182" s="14"/>
      <c r="AC182" s="14"/>
      <c r="AD182" s="14"/>
      <c r="AE182" s="14"/>
      <c r="AT182" s="258" t="s">
        <v>153</v>
      </c>
      <c r="AU182" s="258" t="s">
        <v>96</v>
      </c>
      <c r="AV182" s="14" t="s">
        <v>96</v>
      </c>
      <c r="AW182" s="14" t="s">
        <v>5</v>
      </c>
      <c r="AX182" s="14" t="s">
        <v>89</v>
      </c>
      <c r="AY182" s="258" t="s">
        <v>143</v>
      </c>
    </row>
    <row r="183" s="15" customFormat="1">
      <c r="A183" s="15"/>
      <c r="B183" s="259"/>
      <c r="C183" s="260"/>
      <c r="D183" s="233" t="s">
        <v>153</v>
      </c>
      <c r="E183" s="261" t="s">
        <v>1</v>
      </c>
      <c r="F183" s="262" t="s">
        <v>158</v>
      </c>
      <c r="G183" s="260"/>
      <c r="H183" s="263">
        <v>61.491</v>
      </c>
      <c r="I183" s="264"/>
      <c r="J183" s="264"/>
      <c r="K183" s="260"/>
      <c r="L183" s="260"/>
      <c r="M183" s="265"/>
      <c r="N183" s="266"/>
      <c r="O183" s="267"/>
      <c r="P183" s="267"/>
      <c r="Q183" s="267"/>
      <c r="R183" s="267"/>
      <c r="S183" s="267"/>
      <c r="T183" s="267"/>
      <c r="U183" s="267"/>
      <c r="V183" s="267"/>
      <c r="W183" s="267"/>
      <c r="X183" s="268"/>
      <c r="Y183" s="15"/>
      <c r="Z183" s="15"/>
      <c r="AA183" s="15"/>
      <c r="AB183" s="15"/>
      <c r="AC183" s="15"/>
      <c r="AD183" s="15"/>
      <c r="AE183" s="15"/>
      <c r="AT183" s="269" t="s">
        <v>153</v>
      </c>
      <c r="AU183" s="269" t="s">
        <v>96</v>
      </c>
      <c r="AV183" s="15" t="s">
        <v>149</v>
      </c>
      <c r="AW183" s="15" t="s">
        <v>5</v>
      </c>
      <c r="AX183" s="15" t="s">
        <v>94</v>
      </c>
      <c r="AY183" s="269" t="s">
        <v>143</v>
      </c>
    </row>
    <row r="184" s="2" customFormat="1" ht="16.5" customHeight="1">
      <c r="A184" s="39"/>
      <c r="B184" s="40"/>
      <c r="C184" s="218" t="s">
        <v>217</v>
      </c>
      <c r="D184" s="218" t="s">
        <v>145</v>
      </c>
      <c r="E184" s="219" t="s">
        <v>218</v>
      </c>
      <c r="F184" s="220" t="s">
        <v>219</v>
      </c>
      <c r="G184" s="221" t="s">
        <v>161</v>
      </c>
      <c r="H184" s="222">
        <v>61.491</v>
      </c>
      <c r="I184" s="223"/>
      <c r="J184" s="223"/>
      <c r="K184" s="224">
        <f>ROUND(P184*H184,2)</f>
        <v>0</v>
      </c>
      <c r="L184" s="225"/>
      <c r="M184" s="45"/>
      <c r="N184" s="226" t="s">
        <v>1</v>
      </c>
      <c r="O184" s="227" t="s">
        <v>52</v>
      </c>
      <c r="P184" s="228">
        <f>I184+J184</f>
        <v>0</v>
      </c>
      <c r="Q184" s="228">
        <f>ROUND(I184*H184,2)</f>
        <v>0</v>
      </c>
      <c r="R184" s="228">
        <f>ROUND(J184*H184,2)</f>
        <v>0</v>
      </c>
      <c r="S184" s="92"/>
      <c r="T184" s="229">
        <f>S184*H184</f>
        <v>0</v>
      </c>
      <c r="U184" s="229">
        <v>0</v>
      </c>
      <c r="V184" s="229">
        <f>U184*H184</f>
        <v>0</v>
      </c>
      <c r="W184" s="229">
        <v>0</v>
      </c>
      <c r="X184" s="230">
        <f>W184*H184</f>
        <v>0</v>
      </c>
      <c r="Y184" s="39"/>
      <c r="Z184" s="39"/>
      <c r="AA184" s="39"/>
      <c r="AB184" s="39"/>
      <c r="AC184" s="39"/>
      <c r="AD184" s="39"/>
      <c r="AE184" s="39"/>
      <c r="AR184" s="231" t="s">
        <v>149</v>
      </c>
      <c r="AT184" s="231" t="s">
        <v>145</v>
      </c>
      <c r="AU184" s="231" t="s">
        <v>96</v>
      </c>
      <c r="AY184" s="17" t="s">
        <v>143</v>
      </c>
      <c r="BE184" s="232">
        <f>IF(O184="základní",K184,0)</f>
        <v>0</v>
      </c>
      <c r="BF184" s="232">
        <f>IF(O184="snížená",K184,0)</f>
        <v>0</v>
      </c>
      <c r="BG184" s="232">
        <f>IF(O184="zákl. přenesená",K184,0)</f>
        <v>0</v>
      </c>
      <c r="BH184" s="232">
        <f>IF(O184="sníž. přenesená",K184,0)</f>
        <v>0</v>
      </c>
      <c r="BI184" s="232">
        <f>IF(O184="nulová",K184,0)</f>
        <v>0</v>
      </c>
      <c r="BJ184" s="17" t="s">
        <v>94</v>
      </c>
      <c r="BK184" s="232">
        <f>ROUND(P184*H184,2)</f>
        <v>0</v>
      </c>
      <c r="BL184" s="17" t="s">
        <v>149</v>
      </c>
      <c r="BM184" s="231" t="s">
        <v>220</v>
      </c>
    </row>
    <row r="185" s="2" customFormat="1">
      <c r="A185" s="39"/>
      <c r="B185" s="40"/>
      <c r="C185" s="41"/>
      <c r="D185" s="233" t="s">
        <v>151</v>
      </c>
      <c r="E185" s="41"/>
      <c r="F185" s="234" t="s">
        <v>221</v>
      </c>
      <c r="G185" s="41"/>
      <c r="H185" s="41"/>
      <c r="I185" s="235"/>
      <c r="J185" s="235"/>
      <c r="K185" s="41"/>
      <c r="L185" s="41"/>
      <c r="M185" s="45"/>
      <c r="N185" s="236"/>
      <c r="O185" s="237"/>
      <c r="P185" s="92"/>
      <c r="Q185" s="92"/>
      <c r="R185" s="92"/>
      <c r="S185" s="92"/>
      <c r="T185" s="92"/>
      <c r="U185" s="92"/>
      <c r="V185" s="92"/>
      <c r="W185" s="92"/>
      <c r="X185" s="93"/>
      <c r="Y185" s="39"/>
      <c r="Z185" s="39"/>
      <c r="AA185" s="39"/>
      <c r="AB185" s="39"/>
      <c r="AC185" s="39"/>
      <c r="AD185" s="39"/>
      <c r="AE185" s="39"/>
      <c r="AT185" s="17" t="s">
        <v>151</v>
      </c>
      <c r="AU185" s="17" t="s">
        <v>96</v>
      </c>
    </row>
    <row r="186" s="13" customFormat="1">
      <c r="A186" s="13"/>
      <c r="B186" s="238"/>
      <c r="C186" s="239"/>
      <c r="D186" s="233" t="s">
        <v>153</v>
      </c>
      <c r="E186" s="240" t="s">
        <v>1</v>
      </c>
      <c r="F186" s="241" t="s">
        <v>208</v>
      </c>
      <c r="G186" s="239"/>
      <c r="H186" s="240" t="s">
        <v>1</v>
      </c>
      <c r="I186" s="242"/>
      <c r="J186" s="242"/>
      <c r="K186" s="239"/>
      <c r="L186" s="239"/>
      <c r="M186" s="243"/>
      <c r="N186" s="244"/>
      <c r="O186" s="245"/>
      <c r="P186" s="245"/>
      <c r="Q186" s="245"/>
      <c r="R186" s="245"/>
      <c r="S186" s="245"/>
      <c r="T186" s="245"/>
      <c r="U186" s="245"/>
      <c r="V186" s="245"/>
      <c r="W186" s="245"/>
      <c r="X186" s="246"/>
      <c r="Y186" s="13"/>
      <c r="Z186" s="13"/>
      <c r="AA186" s="13"/>
      <c r="AB186" s="13"/>
      <c r="AC186" s="13"/>
      <c r="AD186" s="13"/>
      <c r="AE186" s="13"/>
      <c r="AT186" s="247" t="s">
        <v>153</v>
      </c>
      <c r="AU186" s="247" t="s">
        <v>96</v>
      </c>
      <c r="AV186" s="13" t="s">
        <v>94</v>
      </c>
      <c r="AW186" s="13" t="s">
        <v>5</v>
      </c>
      <c r="AX186" s="13" t="s">
        <v>89</v>
      </c>
      <c r="AY186" s="247" t="s">
        <v>143</v>
      </c>
    </row>
    <row r="187" s="14" customFormat="1">
      <c r="A187" s="14"/>
      <c r="B187" s="248"/>
      <c r="C187" s="249"/>
      <c r="D187" s="233" t="s">
        <v>153</v>
      </c>
      <c r="E187" s="250" t="s">
        <v>1</v>
      </c>
      <c r="F187" s="251" t="s">
        <v>209</v>
      </c>
      <c r="G187" s="249"/>
      <c r="H187" s="252">
        <v>12.624000000000001</v>
      </c>
      <c r="I187" s="253"/>
      <c r="J187" s="253"/>
      <c r="K187" s="249"/>
      <c r="L187" s="249"/>
      <c r="M187" s="254"/>
      <c r="N187" s="255"/>
      <c r="O187" s="256"/>
      <c r="P187" s="256"/>
      <c r="Q187" s="256"/>
      <c r="R187" s="256"/>
      <c r="S187" s="256"/>
      <c r="T187" s="256"/>
      <c r="U187" s="256"/>
      <c r="V187" s="256"/>
      <c r="W187" s="256"/>
      <c r="X187" s="257"/>
      <c r="Y187" s="14"/>
      <c r="Z187" s="14"/>
      <c r="AA187" s="14"/>
      <c r="AB187" s="14"/>
      <c r="AC187" s="14"/>
      <c r="AD187" s="14"/>
      <c r="AE187" s="14"/>
      <c r="AT187" s="258" t="s">
        <v>153</v>
      </c>
      <c r="AU187" s="258" t="s">
        <v>96</v>
      </c>
      <c r="AV187" s="14" t="s">
        <v>96</v>
      </c>
      <c r="AW187" s="14" t="s">
        <v>5</v>
      </c>
      <c r="AX187" s="14" t="s">
        <v>89</v>
      </c>
      <c r="AY187" s="258" t="s">
        <v>143</v>
      </c>
    </row>
    <row r="188" s="13" customFormat="1">
      <c r="A188" s="13"/>
      <c r="B188" s="238"/>
      <c r="C188" s="239"/>
      <c r="D188" s="233" t="s">
        <v>153</v>
      </c>
      <c r="E188" s="240" t="s">
        <v>1</v>
      </c>
      <c r="F188" s="241" t="s">
        <v>210</v>
      </c>
      <c r="G188" s="239"/>
      <c r="H188" s="240" t="s">
        <v>1</v>
      </c>
      <c r="I188" s="242"/>
      <c r="J188" s="242"/>
      <c r="K188" s="239"/>
      <c r="L188" s="239"/>
      <c r="M188" s="243"/>
      <c r="N188" s="244"/>
      <c r="O188" s="245"/>
      <c r="P188" s="245"/>
      <c r="Q188" s="245"/>
      <c r="R188" s="245"/>
      <c r="S188" s="245"/>
      <c r="T188" s="245"/>
      <c r="U188" s="245"/>
      <c r="V188" s="245"/>
      <c r="W188" s="245"/>
      <c r="X188" s="246"/>
      <c r="Y188" s="13"/>
      <c r="Z188" s="13"/>
      <c r="AA188" s="13"/>
      <c r="AB188" s="13"/>
      <c r="AC188" s="13"/>
      <c r="AD188" s="13"/>
      <c r="AE188" s="13"/>
      <c r="AT188" s="247" t="s">
        <v>153</v>
      </c>
      <c r="AU188" s="247" t="s">
        <v>96</v>
      </c>
      <c r="AV188" s="13" t="s">
        <v>94</v>
      </c>
      <c r="AW188" s="13" t="s">
        <v>5</v>
      </c>
      <c r="AX188" s="13" t="s">
        <v>89</v>
      </c>
      <c r="AY188" s="247" t="s">
        <v>143</v>
      </c>
    </row>
    <row r="189" s="14" customFormat="1">
      <c r="A189" s="14"/>
      <c r="B189" s="248"/>
      <c r="C189" s="249"/>
      <c r="D189" s="233" t="s">
        <v>153</v>
      </c>
      <c r="E189" s="250" t="s">
        <v>1</v>
      </c>
      <c r="F189" s="251" t="s">
        <v>211</v>
      </c>
      <c r="G189" s="249"/>
      <c r="H189" s="252">
        <v>48.866999999999997</v>
      </c>
      <c r="I189" s="253"/>
      <c r="J189" s="253"/>
      <c r="K189" s="249"/>
      <c r="L189" s="249"/>
      <c r="M189" s="254"/>
      <c r="N189" s="255"/>
      <c r="O189" s="256"/>
      <c r="P189" s="256"/>
      <c r="Q189" s="256"/>
      <c r="R189" s="256"/>
      <c r="S189" s="256"/>
      <c r="T189" s="256"/>
      <c r="U189" s="256"/>
      <c r="V189" s="256"/>
      <c r="W189" s="256"/>
      <c r="X189" s="257"/>
      <c r="Y189" s="14"/>
      <c r="Z189" s="14"/>
      <c r="AA189" s="14"/>
      <c r="AB189" s="14"/>
      <c r="AC189" s="14"/>
      <c r="AD189" s="14"/>
      <c r="AE189" s="14"/>
      <c r="AT189" s="258" t="s">
        <v>153</v>
      </c>
      <c r="AU189" s="258" t="s">
        <v>96</v>
      </c>
      <c r="AV189" s="14" t="s">
        <v>96</v>
      </c>
      <c r="AW189" s="14" t="s">
        <v>5</v>
      </c>
      <c r="AX189" s="14" t="s">
        <v>89</v>
      </c>
      <c r="AY189" s="258" t="s">
        <v>143</v>
      </c>
    </row>
    <row r="190" s="15" customFormat="1">
      <c r="A190" s="15"/>
      <c r="B190" s="259"/>
      <c r="C190" s="260"/>
      <c r="D190" s="233" t="s">
        <v>153</v>
      </c>
      <c r="E190" s="261" t="s">
        <v>1</v>
      </c>
      <c r="F190" s="262" t="s">
        <v>158</v>
      </c>
      <c r="G190" s="260"/>
      <c r="H190" s="263">
        <v>61.491</v>
      </c>
      <c r="I190" s="264"/>
      <c r="J190" s="264"/>
      <c r="K190" s="260"/>
      <c r="L190" s="260"/>
      <c r="M190" s="265"/>
      <c r="N190" s="266"/>
      <c r="O190" s="267"/>
      <c r="P190" s="267"/>
      <c r="Q190" s="267"/>
      <c r="R190" s="267"/>
      <c r="S190" s="267"/>
      <c r="T190" s="267"/>
      <c r="U190" s="267"/>
      <c r="V190" s="267"/>
      <c r="W190" s="267"/>
      <c r="X190" s="268"/>
      <c r="Y190" s="15"/>
      <c r="Z190" s="15"/>
      <c r="AA190" s="15"/>
      <c r="AB190" s="15"/>
      <c r="AC190" s="15"/>
      <c r="AD190" s="15"/>
      <c r="AE190" s="15"/>
      <c r="AT190" s="269" t="s">
        <v>153</v>
      </c>
      <c r="AU190" s="269" t="s">
        <v>96</v>
      </c>
      <c r="AV190" s="15" t="s">
        <v>149</v>
      </c>
      <c r="AW190" s="15" t="s">
        <v>5</v>
      </c>
      <c r="AX190" s="15" t="s">
        <v>94</v>
      </c>
      <c r="AY190" s="269" t="s">
        <v>143</v>
      </c>
    </row>
    <row r="191" s="2" customFormat="1" ht="16.5" customHeight="1">
      <c r="A191" s="39"/>
      <c r="B191" s="40"/>
      <c r="C191" s="218" t="s">
        <v>222</v>
      </c>
      <c r="D191" s="218" t="s">
        <v>145</v>
      </c>
      <c r="E191" s="219" t="s">
        <v>223</v>
      </c>
      <c r="F191" s="220" t="s">
        <v>224</v>
      </c>
      <c r="G191" s="221" t="s">
        <v>225</v>
      </c>
      <c r="H191" s="222">
        <v>79.938000000000002</v>
      </c>
      <c r="I191" s="223"/>
      <c r="J191" s="223"/>
      <c r="K191" s="224">
        <f>ROUND(P191*H191,2)</f>
        <v>0</v>
      </c>
      <c r="L191" s="225"/>
      <c r="M191" s="45"/>
      <c r="N191" s="226" t="s">
        <v>1</v>
      </c>
      <c r="O191" s="227" t="s">
        <v>52</v>
      </c>
      <c r="P191" s="228">
        <f>I191+J191</f>
        <v>0</v>
      </c>
      <c r="Q191" s="228">
        <f>ROUND(I191*H191,2)</f>
        <v>0</v>
      </c>
      <c r="R191" s="228">
        <f>ROUND(J191*H191,2)</f>
        <v>0</v>
      </c>
      <c r="S191" s="92"/>
      <c r="T191" s="229">
        <f>S191*H191</f>
        <v>0</v>
      </c>
      <c r="U191" s="229">
        <v>0</v>
      </c>
      <c r="V191" s="229">
        <f>U191*H191</f>
        <v>0</v>
      </c>
      <c r="W191" s="229">
        <v>0</v>
      </c>
      <c r="X191" s="230">
        <f>W191*H191</f>
        <v>0</v>
      </c>
      <c r="Y191" s="39"/>
      <c r="Z191" s="39"/>
      <c r="AA191" s="39"/>
      <c r="AB191" s="39"/>
      <c r="AC191" s="39"/>
      <c r="AD191" s="39"/>
      <c r="AE191" s="39"/>
      <c r="AR191" s="231" t="s">
        <v>149</v>
      </c>
      <c r="AT191" s="231" t="s">
        <v>145</v>
      </c>
      <c r="AU191" s="231" t="s">
        <v>96</v>
      </c>
      <c r="AY191" s="17" t="s">
        <v>143</v>
      </c>
      <c r="BE191" s="232">
        <f>IF(O191="základní",K191,0)</f>
        <v>0</v>
      </c>
      <c r="BF191" s="232">
        <f>IF(O191="snížená",K191,0)</f>
        <v>0</v>
      </c>
      <c r="BG191" s="232">
        <f>IF(O191="zákl. přenesená",K191,0)</f>
        <v>0</v>
      </c>
      <c r="BH191" s="232">
        <f>IF(O191="sníž. přenesená",K191,0)</f>
        <v>0</v>
      </c>
      <c r="BI191" s="232">
        <f>IF(O191="nulová",K191,0)</f>
        <v>0</v>
      </c>
      <c r="BJ191" s="17" t="s">
        <v>94</v>
      </c>
      <c r="BK191" s="232">
        <f>ROUND(P191*H191,2)</f>
        <v>0</v>
      </c>
      <c r="BL191" s="17" t="s">
        <v>149</v>
      </c>
      <c r="BM191" s="231" t="s">
        <v>226</v>
      </c>
    </row>
    <row r="192" s="2" customFormat="1">
      <c r="A192" s="39"/>
      <c r="B192" s="40"/>
      <c r="C192" s="41"/>
      <c r="D192" s="233" t="s">
        <v>151</v>
      </c>
      <c r="E192" s="41"/>
      <c r="F192" s="234" t="s">
        <v>227</v>
      </c>
      <c r="G192" s="41"/>
      <c r="H192" s="41"/>
      <c r="I192" s="235"/>
      <c r="J192" s="235"/>
      <c r="K192" s="41"/>
      <c r="L192" s="41"/>
      <c r="M192" s="45"/>
      <c r="N192" s="236"/>
      <c r="O192" s="237"/>
      <c r="P192" s="92"/>
      <c r="Q192" s="92"/>
      <c r="R192" s="92"/>
      <c r="S192" s="92"/>
      <c r="T192" s="92"/>
      <c r="U192" s="92"/>
      <c r="V192" s="92"/>
      <c r="W192" s="92"/>
      <c r="X192" s="93"/>
      <c r="Y192" s="39"/>
      <c r="Z192" s="39"/>
      <c r="AA192" s="39"/>
      <c r="AB192" s="39"/>
      <c r="AC192" s="39"/>
      <c r="AD192" s="39"/>
      <c r="AE192" s="39"/>
      <c r="AT192" s="17" t="s">
        <v>151</v>
      </c>
      <c r="AU192" s="17" t="s">
        <v>96</v>
      </c>
    </row>
    <row r="193" s="13" customFormat="1">
      <c r="A193" s="13"/>
      <c r="B193" s="238"/>
      <c r="C193" s="239"/>
      <c r="D193" s="233" t="s">
        <v>153</v>
      </c>
      <c r="E193" s="240" t="s">
        <v>1</v>
      </c>
      <c r="F193" s="241" t="s">
        <v>208</v>
      </c>
      <c r="G193" s="239"/>
      <c r="H193" s="240" t="s">
        <v>1</v>
      </c>
      <c r="I193" s="242"/>
      <c r="J193" s="242"/>
      <c r="K193" s="239"/>
      <c r="L193" s="239"/>
      <c r="M193" s="243"/>
      <c r="N193" s="244"/>
      <c r="O193" s="245"/>
      <c r="P193" s="245"/>
      <c r="Q193" s="245"/>
      <c r="R193" s="245"/>
      <c r="S193" s="245"/>
      <c r="T193" s="245"/>
      <c r="U193" s="245"/>
      <c r="V193" s="245"/>
      <c r="W193" s="245"/>
      <c r="X193" s="246"/>
      <c r="Y193" s="13"/>
      <c r="Z193" s="13"/>
      <c r="AA193" s="13"/>
      <c r="AB193" s="13"/>
      <c r="AC193" s="13"/>
      <c r="AD193" s="13"/>
      <c r="AE193" s="13"/>
      <c r="AT193" s="247" t="s">
        <v>153</v>
      </c>
      <c r="AU193" s="247" t="s">
        <v>96</v>
      </c>
      <c r="AV193" s="13" t="s">
        <v>94</v>
      </c>
      <c r="AW193" s="13" t="s">
        <v>5</v>
      </c>
      <c r="AX193" s="13" t="s">
        <v>89</v>
      </c>
      <c r="AY193" s="247" t="s">
        <v>143</v>
      </c>
    </row>
    <row r="194" s="14" customFormat="1">
      <c r="A194" s="14"/>
      <c r="B194" s="248"/>
      <c r="C194" s="249"/>
      <c r="D194" s="233" t="s">
        <v>153</v>
      </c>
      <c r="E194" s="250" t="s">
        <v>1</v>
      </c>
      <c r="F194" s="251" t="s">
        <v>228</v>
      </c>
      <c r="G194" s="249"/>
      <c r="H194" s="252">
        <v>16.411000000000001</v>
      </c>
      <c r="I194" s="253"/>
      <c r="J194" s="253"/>
      <c r="K194" s="249"/>
      <c r="L194" s="249"/>
      <c r="M194" s="254"/>
      <c r="N194" s="255"/>
      <c r="O194" s="256"/>
      <c r="P194" s="256"/>
      <c r="Q194" s="256"/>
      <c r="R194" s="256"/>
      <c r="S194" s="256"/>
      <c r="T194" s="256"/>
      <c r="U194" s="256"/>
      <c r="V194" s="256"/>
      <c r="W194" s="256"/>
      <c r="X194" s="257"/>
      <c r="Y194" s="14"/>
      <c r="Z194" s="14"/>
      <c r="AA194" s="14"/>
      <c r="AB194" s="14"/>
      <c r="AC194" s="14"/>
      <c r="AD194" s="14"/>
      <c r="AE194" s="14"/>
      <c r="AT194" s="258" t="s">
        <v>153</v>
      </c>
      <c r="AU194" s="258" t="s">
        <v>96</v>
      </c>
      <c r="AV194" s="14" t="s">
        <v>96</v>
      </c>
      <c r="AW194" s="14" t="s">
        <v>5</v>
      </c>
      <c r="AX194" s="14" t="s">
        <v>89</v>
      </c>
      <c r="AY194" s="258" t="s">
        <v>143</v>
      </c>
    </row>
    <row r="195" s="13" customFormat="1">
      <c r="A195" s="13"/>
      <c r="B195" s="238"/>
      <c r="C195" s="239"/>
      <c r="D195" s="233" t="s">
        <v>153</v>
      </c>
      <c r="E195" s="240" t="s">
        <v>1</v>
      </c>
      <c r="F195" s="241" t="s">
        <v>210</v>
      </c>
      <c r="G195" s="239"/>
      <c r="H195" s="240" t="s">
        <v>1</v>
      </c>
      <c r="I195" s="242"/>
      <c r="J195" s="242"/>
      <c r="K195" s="239"/>
      <c r="L195" s="239"/>
      <c r="M195" s="243"/>
      <c r="N195" s="244"/>
      <c r="O195" s="245"/>
      <c r="P195" s="245"/>
      <c r="Q195" s="245"/>
      <c r="R195" s="245"/>
      <c r="S195" s="245"/>
      <c r="T195" s="245"/>
      <c r="U195" s="245"/>
      <c r="V195" s="245"/>
      <c r="W195" s="245"/>
      <c r="X195" s="246"/>
      <c r="Y195" s="13"/>
      <c r="Z195" s="13"/>
      <c r="AA195" s="13"/>
      <c r="AB195" s="13"/>
      <c r="AC195" s="13"/>
      <c r="AD195" s="13"/>
      <c r="AE195" s="13"/>
      <c r="AT195" s="247" t="s">
        <v>153</v>
      </c>
      <c r="AU195" s="247" t="s">
        <v>96</v>
      </c>
      <c r="AV195" s="13" t="s">
        <v>94</v>
      </c>
      <c r="AW195" s="13" t="s">
        <v>5</v>
      </c>
      <c r="AX195" s="13" t="s">
        <v>89</v>
      </c>
      <c r="AY195" s="247" t="s">
        <v>143</v>
      </c>
    </row>
    <row r="196" s="14" customFormat="1">
      <c r="A196" s="14"/>
      <c r="B196" s="248"/>
      <c r="C196" s="249"/>
      <c r="D196" s="233" t="s">
        <v>153</v>
      </c>
      <c r="E196" s="250" t="s">
        <v>1</v>
      </c>
      <c r="F196" s="251" t="s">
        <v>229</v>
      </c>
      <c r="G196" s="249"/>
      <c r="H196" s="252">
        <v>63.527000000000001</v>
      </c>
      <c r="I196" s="253"/>
      <c r="J196" s="253"/>
      <c r="K196" s="249"/>
      <c r="L196" s="249"/>
      <c r="M196" s="254"/>
      <c r="N196" s="255"/>
      <c r="O196" s="256"/>
      <c r="P196" s="256"/>
      <c r="Q196" s="256"/>
      <c r="R196" s="256"/>
      <c r="S196" s="256"/>
      <c r="T196" s="256"/>
      <c r="U196" s="256"/>
      <c r="V196" s="256"/>
      <c r="W196" s="256"/>
      <c r="X196" s="257"/>
      <c r="Y196" s="14"/>
      <c r="Z196" s="14"/>
      <c r="AA196" s="14"/>
      <c r="AB196" s="14"/>
      <c r="AC196" s="14"/>
      <c r="AD196" s="14"/>
      <c r="AE196" s="14"/>
      <c r="AT196" s="258" t="s">
        <v>153</v>
      </c>
      <c r="AU196" s="258" t="s">
        <v>96</v>
      </c>
      <c r="AV196" s="14" t="s">
        <v>96</v>
      </c>
      <c r="AW196" s="14" t="s">
        <v>5</v>
      </c>
      <c r="AX196" s="14" t="s">
        <v>89</v>
      </c>
      <c r="AY196" s="258" t="s">
        <v>143</v>
      </c>
    </row>
    <row r="197" s="15" customFormat="1">
      <c r="A197" s="15"/>
      <c r="B197" s="259"/>
      <c r="C197" s="260"/>
      <c r="D197" s="233" t="s">
        <v>153</v>
      </c>
      <c r="E197" s="261" t="s">
        <v>1</v>
      </c>
      <c r="F197" s="262" t="s">
        <v>158</v>
      </c>
      <c r="G197" s="260"/>
      <c r="H197" s="263">
        <v>79.938000000000002</v>
      </c>
      <c r="I197" s="264"/>
      <c r="J197" s="264"/>
      <c r="K197" s="260"/>
      <c r="L197" s="260"/>
      <c r="M197" s="265"/>
      <c r="N197" s="266"/>
      <c r="O197" s="267"/>
      <c r="P197" s="267"/>
      <c r="Q197" s="267"/>
      <c r="R197" s="267"/>
      <c r="S197" s="267"/>
      <c r="T197" s="267"/>
      <c r="U197" s="267"/>
      <c r="V197" s="267"/>
      <c r="W197" s="267"/>
      <c r="X197" s="268"/>
      <c r="Y197" s="15"/>
      <c r="Z197" s="15"/>
      <c r="AA197" s="15"/>
      <c r="AB197" s="15"/>
      <c r="AC197" s="15"/>
      <c r="AD197" s="15"/>
      <c r="AE197" s="15"/>
      <c r="AT197" s="269" t="s">
        <v>153</v>
      </c>
      <c r="AU197" s="269" t="s">
        <v>96</v>
      </c>
      <c r="AV197" s="15" t="s">
        <v>149</v>
      </c>
      <c r="AW197" s="15" t="s">
        <v>5</v>
      </c>
      <c r="AX197" s="15" t="s">
        <v>94</v>
      </c>
      <c r="AY197" s="269" t="s">
        <v>143</v>
      </c>
    </row>
    <row r="198" s="2" customFormat="1" ht="16.5" customHeight="1">
      <c r="A198" s="39"/>
      <c r="B198" s="40"/>
      <c r="C198" s="218" t="s">
        <v>230</v>
      </c>
      <c r="D198" s="218" t="s">
        <v>145</v>
      </c>
      <c r="E198" s="219" t="s">
        <v>231</v>
      </c>
      <c r="F198" s="220" t="s">
        <v>232</v>
      </c>
      <c r="G198" s="221" t="s">
        <v>161</v>
      </c>
      <c r="H198" s="222">
        <v>90.716999999999999</v>
      </c>
      <c r="I198" s="223"/>
      <c r="J198" s="223"/>
      <c r="K198" s="224">
        <f>ROUND(P198*H198,2)</f>
        <v>0</v>
      </c>
      <c r="L198" s="225"/>
      <c r="M198" s="45"/>
      <c r="N198" s="226" t="s">
        <v>1</v>
      </c>
      <c r="O198" s="227" t="s">
        <v>52</v>
      </c>
      <c r="P198" s="228">
        <f>I198+J198</f>
        <v>0</v>
      </c>
      <c r="Q198" s="228">
        <f>ROUND(I198*H198,2)</f>
        <v>0</v>
      </c>
      <c r="R198" s="228">
        <f>ROUND(J198*H198,2)</f>
        <v>0</v>
      </c>
      <c r="S198" s="92"/>
      <c r="T198" s="229">
        <f>S198*H198</f>
        <v>0</v>
      </c>
      <c r="U198" s="229">
        <v>0</v>
      </c>
      <c r="V198" s="229">
        <f>U198*H198</f>
        <v>0</v>
      </c>
      <c r="W198" s="229">
        <v>0</v>
      </c>
      <c r="X198" s="230">
        <f>W198*H198</f>
        <v>0</v>
      </c>
      <c r="Y198" s="39"/>
      <c r="Z198" s="39"/>
      <c r="AA198" s="39"/>
      <c r="AB198" s="39"/>
      <c r="AC198" s="39"/>
      <c r="AD198" s="39"/>
      <c r="AE198" s="39"/>
      <c r="AR198" s="231" t="s">
        <v>149</v>
      </c>
      <c r="AT198" s="231" t="s">
        <v>145</v>
      </c>
      <c r="AU198" s="231" t="s">
        <v>96</v>
      </c>
      <c r="AY198" s="17" t="s">
        <v>143</v>
      </c>
      <c r="BE198" s="232">
        <f>IF(O198="základní",K198,0)</f>
        <v>0</v>
      </c>
      <c r="BF198" s="232">
        <f>IF(O198="snížená",K198,0)</f>
        <v>0</v>
      </c>
      <c r="BG198" s="232">
        <f>IF(O198="zákl. přenesená",K198,0)</f>
        <v>0</v>
      </c>
      <c r="BH198" s="232">
        <f>IF(O198="sníž. přenesená",K198,0)</f>
        <v>0</v>
      </c>
      <c r="BI198" s="232">
        <f>IF(O198="nulová",K198,0)</f>
        <v>0</v>
      </c>
      <c r="BJ198" s="17" t="s">
        <v>94</v>
      </c>
      <c r="BK198" s="232">
        <f>ROUND(P198*H198,2)</f>
        <v>0</v>
      </c>
      <c r="BL198" s="17" t="s">
        <v>149</v>
      </c>
      <c r="BM198" s="231" t="s">
        <v>233</v>
      </c>
    </row>
    <row r="199" s="2" customFormat="1">
      <c r="A199" s="39"/>
      <c r="B199" s="40"/>
      <c r="C199" s="41"/>
      <c r="D199" s="233" t="s">
        <v>151</v>
      </c>
      <c r="E199" s="41"/>
      <c r="F199" s="234" t="s">
        <v>234</v>
      </c>
      <c r="G199" s="41"/>
      <c r="H199" s="41"/>
      <c r="I199" s="235"/>
      <c r="J199" s="235"/>
      <c r="K199" s="41"/>
      <c r="L199" s="41"/>
      <c r="M199" s="45"/>
      <c r="N199" s="236"/>
      <c r="O199" s="237"/>
      <c r="P199" s="92"/>
      <c r="Q199" s="92"/>
      <c r="R199" s="92"/>
      <c r="S199" s="92"/>
      <c r="T199" s="92"/>
      <c r="U199" s="92"/>
      <c r="V199" s="92"/>
      <c r="W199" s="92"/>
      <c r="X199" s="93"/>
      <c r="Y199" s="39"/>
      <c r="Z199" s="39"/>
      <c r="AA199" s="39"/>
      <c r="AB199" s="39"/>
      <c r="AC199" s="39"/>
      <c r="AD199" s="39"/>
      <c r="AE199" s="39"/>
      <c r="AT199" s="17" t="s">
        <v>151</v>
      </c>
      <c r="AU199" s="17" t="s">
        <v>96</v>
      </c>
    </row>
    <row r="200" s="2" customFormat="1" ht="16.5" customHeight="1">
      <c r="A200" s="39"/>
      <c r="B200" s="40"/>
      <c r="C200" s="218" t="s">
        <v>235</v>
      </c>
      <c r="D200" s="218" t="s">
        <v>145</v>
      </c>
      <c r="E200" s="219" t="s">
        <v>236</v>
      </c>
      <c r="F200" s="220" t="s">
        <v>237</v>
      </c>
      <c r="G200" s="221" t="s">
        <v>161</v>
      </c>
      <c r="H200" s="222">
        <v>22.870999999999999</v>
      </c>
      <c r="I200" s="223"/>
      <c r="J200" s="223"/>
      <c r="K200" s="224">
        <f>ROUND(P200*H200,2)</f>
        <v>0</v>
      </c>
      <c r="L200" s="225"/>
      <c r="M200" s="45"/>
      <c r="N200" s="226" t="s">
        <v>1</v>
      </c>
      <c r="O200" s="227" t="s">
        <v>52</v>
      </c>
      <c r="P200" s="228">
        <f>I200+J200</f>
        <v>0</v>
      </c>
      <c r="Q200" s="228">
        <f>ROUND(I200*H200,2)</f>
        <v>0</v>
      </c>
      <c r="R200" s="228">
        <f>ROUND(J200*H200,2)</f>
        <v>0</v>
      </c>
      <c r="S200" s="92"/>
      <c r="T200" s="229">
        <f>S200*H200</f>
        <v>0</v>
      </c>
      <c r="U200" s="229">
        <v>0</v>
      </c>
      <c r="V200" s="229">
        <f>U200*H200</f>
        <v>0</v>
      </c>
      <c r="W200" s="229">
        <v>0</v>
      </c>
      <c r="X200" s="230">
        <f>W200*H200</f>
        <v>0</v>
      </c>
      <c r="Y200" s="39"/>
      <c r="Z200" s="39"/>
      <c r="AA200" s="39"/>
      <c r="AB200" s="39"/>
      <c r="AC200" s="39"/>
      <c r="AD200" s="39"/>
      <c r="AE200" s="39"/>
      <c r="AR200" s="231" t="s">
        <v>149</v>
      </c>
      <c r="AT200" s="231" t="s">
        <v>145</v>
      </c>
      <c r="AU200" s="231" t="s">
        <v>96</v>
      </c>
      <c r="AY200" s="17" t="s">
        <v>143</v>
      </c>
      <c r="BE200" s="232">
        <f>IF(O200="základní",K200,0)</f>
        <v>0</v>
      </c>
      <c r="BF200" s="232">
        <f>IF(O200="snížená",K200,0)</f>
        <v>0</v>
      </c>
      <c r="BG200" s="232">
        <f>IF(O200="zákl. přenesená",K200,0)</f>
        <v>0</v>
      </c>
      <c r="BH200" s="232">
        <f>IF(O200="sníž. přenesená",K200,0)</f>
        <v>0</v>
      </c>
      <c r="BI200" s="232">
        <f>IF(O200="nulová",K200,0)</f>
        <v>0</v>
      </c>
      <c r="BJ200" s="17" t="s">
        <v>94</v>
      </c>
      <c r="BK200" s="232">
        <f>ROUND(P200*H200,2)</f>
        <v>0</v>
      </c>
      <c r="BL200" s="17" t="s">
        <v>149</v>
      </c>
      <c r="BM200" s="231" t="s">
        <v>238</v>
      </c>
    </row>
    <row r="201" s="2" customFormat="1">
      <c r="A201" s="39"/>
      <c r="B201" s="40"/>
      <c r="C201" s="41"/>
      <c r="D201" s="233" t="s">
        <v>151</v>
      </c>
      <c r="E201" s="41"/>
      <c r="F201" s="234" t="s">
        <v>239</v>
      </c>
      <c r="G201" s="41"/>
      <c r="H201" s="41"/>
      <c r="I201" s="235"/>
      <c r="J201" s="235"/>
      <c r="K201" s="41"/>
      <c r="L201" s="41"/>
      <c r="M201" s="45"/>
      <c r="N201" s="236"/>
      <c r="O201" s="237"/>
      <c r="P201" s="92"/>
      <c r="Q201" s="92"/>
      <c r="R201" s="92"/>
      <c r="S201" s="92"/>
      <c r="T201" s="92"/>
      <c r="U201" s="92"/>
      <c r="V201" s="92"/>
      <c r="W201" s="92"/>
      <c r="X201" s="93"/>
      <c r="Y201" s="39"/>
      <c r="Z201" s="39"/>
      <c r="AA201" s="39"/>
      <c r="AB201" s="39"/>
      <c r="AC201" s="39"/>
      <c r="AD201" s="39"/>
      <c r="AE201" s="39"/>
      <c r="AT201" s="17" t="s">
        <v>151</v>
      </c>
      <c r="AU201" s="17" t="s">
        <v>96</v>
      </c>
    </row>
    <row r="202" s="13" customFormat="1">
      <c r="A202" s="13"/>
      <c r="B202" s="238"/>
      <c r="C202" s="239"/>
      <c r="D202" s="233" t="s">
        <v>153</v>
      </c>
      <c r="E202" s="240" t="s">
        <v>1</v>
      </c>
      <c r="F202" s="241" t="s">
        <v>240</v>
      </c>
      <c r="G202" s="239"/>
      <c r="H202" s="240" t="s">
        <v>1</v>
      </c>
      <c r="I202" s="242"/>
      <c r="J202" s="242"/>
      <c r="K202" s="239"/>
      <c r="L202" s="239"/>
      <c r="M202" s="243"/>
      <c r="N202" s="244"/>
      <c r="O202" s="245"/>
      <c r="P202" s="245"/>
      <c r="Q202" s="245"/>
      <c r="R202" s="245"/>
      <c r="S202" s="245"/>
      <c r="T202" s="245"/>
      <c r="U202" s="245"/>
      <c r="V202" s="245"/>
      <c r="W202" s="245"/>
      <c r="X202" s="246"/>
      <c r="Y202" s="13"/>
      <c r="Z202" s="13"/>
      <c r="AA202" s="13"/>
      <c r="AB202" s="13"/>
      <c r="AC202" s="13"/>
      <c r="AD202" s="13"/>
      <c r="AE202" s="13"/>
      <c r="AT202" s="247" t="s">
        <v>153</v>
      </c>
      <c r="AU202" s="247" t="s">
        <v>96</v>
      </c>
      <c r="AV202" s="13" t="s">
        <v>94</v>
      </c>
      <c r="AW202" s="13" t="s">
        <v>5</v>
      </c>
      <c r="AX202" s="13" t="s">
        <v>89</v>
      </c>
      <c r="AY202" s="247" t="s">
        <v>143</v>
      </c>
    </row>
    <row r="203" s="14" customFormat="1">
      <c r="A203" s="14"/>
      <c r="B203" s="248"/>
      <c r="C203" s="249"/>
      <c r="D203" s="233" t="s">
        <v>153</v>
      </c>
      <c r="E203" s="250" t="s">
        <v>1</v>
      </c>
      <c r="F203" s="251" t="s">
        <v>241</v>
      </c>
      <c r="G203" s="249"/>
      <c r="H203" s="252">
        <v>4.1150000000000002</v>
      </c>
      <c r="I203" s="253"/>
      <c r="J203" s="253"/>
      <c r="K203" s="249"/>
      <c r="L203" s="249"/>
      <c r="M203" s="254"/>
      <c r="N203" s="255"/>
      <c r="O203" s="256"/>
      <c r="P203" s="256"/>
      <c r="Q203" s="256"/>
      <c r="R203" s="256"/>
      <c r="S203" s="256"/>
      <c r="T203" s="256"/>
      <c r="U203" s="256"/>
      <c r="V203" s="256"/>
      <c r="W203" s="256"/>
      <c r="X203" s="257"/>
      <c r="Y203" s="14"/>
      <c r="Z203" s="14"/>
      <c r="AA203" s="14"/>
      <c r="AB203" s="14"/>
      <c r="AC203" s="14"/>
      <c r="AD203" s="14"/>
      <c r="AE203" s="14"/>
      <c r="AT203" s="258" t="s">
        <v>153</v>
      </c>
      <c r="AU203" s="258" t="s">
        <v>96</v>
      </c>
      <c r="AV203" s="14" t="s">
        <v>96</v>
      </c>
      <c r="AW203" s="14" t="s">
        <v>5</v>
      </c>
      <c r="AX203" s="14" t="s">
        <v>89</v>
      </c>
      <c r="AY203" s="258" t="s">
        <v>143</v>
      </c>
    </row>
    <row r="204" s="13" customFormat="1">
      <c r="A204" s="13"/>
      <c r="B204" s="238"/>
      <c r="C204" s="239"/>
      <c r="D204" s="233" t="s">
        <v>153</v>
      </c>
      <c r="E204" s="240" t="s">
        <v>1</v>
      </c>
      <c r="F204" s="241" t="s">
        <v>242</v>
      </c>
      <c r="G204" s="239"/>
      <c r="H204" s="240" t="s">
        <v>1</v>
      </c>
      <c r="I204" s="242"/>
      <c r="J204" s="242"/>
      <c r="K204" s="239"/>
      <c r="L204" s="239"/>
      <c r="M204" s="243"/>
      <c r="N204" s="244"/>
      <c r="O204" s="245"/>
      <c r="P204" s="245"/>
      <c r="Q204" s="245"/>
      <c r="R204" s="245"/>
      <c r="S204" s="245"/>
      <c r="T204" s="245"/>
      <c r="U204" s="245"/>
      <c r="V204" s="245"/>
      <c r="W204" s="245"/>
      <c r="X204" s="246"/>
      <c r="Y204" s="13"/>
      <c r="Z204" s="13"/>
      <c r="AA204" s="13"/>
      <c r="AB204" s="13"/>
      <c r="AC204" s="13"/>
      <c r="AD204" s="13"/>
      <c r="AE204" s="13"/>
      <c r="AT204" s="247" t="s">
        <v>153</v>
      </c>
      <c r="AU204" s="247" t="s">
        <v>96</v>
      </c>
      <c r="AV204" s="13" t="s">
        <v>94</v>
      </c>
      <c r="AW204" s="13" t="s">
        <v>5</v>
      </c>
      <c r="AX204" s="13" t="s">
        <v>89</v>
      </c>
      <c r="AY204" s="247" t="s">
        <v>143</v>
      </c>
    </row>
    <row r="205" s="14" customFormat="1">
      <c r="A205" s="14"/>
      <c r="B205" s="248"/>
      <c r="C205" s="249"/>
      <c r="D205" s="233" t="s">
        <v>153</v>
      </c>
      <c r="E205" s="250" t="s">
        <v>1</v>
      </c>
      <c r="F205" s="251" t="s">
        <v>243</v>
      </c>
      <c r="G205" s="249"/>
      <c r="H205" s="252">
        <v>18.756</v>
      </c>
      <c r="I205" s="253"/>
      <c r="J205" s="253"/>
      <c r="K205" s="249"/>
      <c r="L205" s="249"/>
      <c r="M205" s="254"/>
      <c r="N205" s="255"/>
      <c r="O205" s="256"/>
      <c r="P205" s="256"/>
      <c r="Q205" s="256"/>
      <c r="R205" s="256"/>
      <c r="S205" s="256"/>
      <c r="T205" s="256"/>
      <c r="U205" s="256"/>
      <c r="V205" s="256"/>
      <c r="W205" s="256"/>
      <c r="X205" s="257"/>
      <c r="Y205" s="14"/>
      <c r="Z205" s="14"/>
      <c r="AA205" s="14"/>
      <c r="AB205" s="14"/>
      <c r="AC205" s="14"/>
      <c r="AD205" s="14"/>
      <c r="AE205" s="14"/>
      <c r="AT205" s="258" t="s">
        <v>153</v>
      </c>
      <c r="AU205" s="258" t="s">
        <v>96</v>
      </c>
      <c r="AV205" s="14" t="s">
        <v>96</v>
      </c>
      <c r="AW205" s="14" t="s">
        <v>5</v>
      </c>
      <c r="AX205" s="14" t="s">
        <v>89</v>
      </c>
      <c r="AY205" s="258" t="s">
        <v>143</v>
      </c>
    </row>
    <row r="206" s="15" customFormat="1">
      <c r="A206" s="15"/>
      <c r="B206" s="259"/>
      <c r="C206" s="260"/>
      <c r="D206" s="233" t="s">
        <v>153</v>
      </c>
      <c r="E206" s="261" t="s">
        <v>1</v>
      </c>
      <c r="F206" s="262" t="s">
        <v>158</v>
      </c>
      <c r="G206" s="260"/>
      <c r="H206" s="263">
        <v>22.871000000000002</v>
      </c>
      <c r="I206" s="264"/>
      <c r="J206" s="264"/>
      <c r="K206" s="260"/>
      <c r="L206" s="260"/>
      <c r="M206" s="265"/>
      <c r="N206" s="266"/>
      <c r="O206" s="267"/>
      <c r="P206" s="267"/>
      <c r="Q206" s="267"/>
      <c r="R206" s="267"/>
      <c r="S206" s="267"/>
      <c r="T206" s="267"/>
      <c r="U206" s="267"/>
      <c r="V206" s="267"/>
      <c r="W206" s="267"/>
      <c r="X206" s="268"/>
      <c r="Y206" s="15"/>
      <c r="Z206" s="15"/>
      <c r="AA206" s="15"/>
      <c r="AB206" s="15"/>
      <c r="AC206" s="15"/>
      <c r="AD206" s="15"/>
      <c r="AE206" s="15"/>
      <c r="AT206" s="269" t="s">
        <v>153</v>
      </c>
      <c r="AU206" s="269" t="s">
        <v>96</v>
      </c>
      <c r="AV206" s="15" t="s">
        <v>149</v>
      </c>
      <c r="AW206" s="15" t="s">
        <v>5</v>
      </c>
      <c r="AX206" s="15" t="s">
        <v>94</v>
      </c>
      <c r="AY206" s="269" t="s">
        <v>143</v>
      </c>
    </row>
    <row r="207" s="2" customFormat="1" ht="16.5" customHeight="1">
      <c r="A207" s="39"/>
      <c r="B207" s="40"/>
      <c r="C207" s="218" t="s">
        <v>244</v>
      </c>
      <c r="D207" s="218" t="s">
        <v>145</v>
      </c>
      <c r="E207" s="219" t="s">
        <v>245</v>
      </c>
      <c r="F207" s="220" t="s">
        <v>246</v>
      </c>
      <c r="G207" s="221" t="s">
        <v>161</v>
      </c>
      <c r="H207" s="222">
        <v>9.6959999999999997</v>
      </c>
      <c r="I207" s="223"/>
      <c r="J207" s="223"/>
      <c r="K207" s="224">
        <f>ROUND(P207*H207,2)</f>
        <v>0</v>
      </c>
      <c r="L207" s="225"/>
      <c r="M207" s="45"/>
      <c r="N207" s="226" t="s">
        <v>1</v>
      </c>
      <c r="O207" s="227" t="s">
        <v>52</v>
      </c>
      <c r="P207" s="228">
        <f>I207+J207</f>
        <v>0</v>
      </c>
      <c r="Q207" s="228">
        <f>ROUND(I207*H207,2)</f>
        <v>0</v>
      </c>
      <c r="R207" s="228">
        <f>ROUND(J207*H207,2)</f>
        <v>0</v>
      </c>
      <c r="S207" s="92"/>
      <c r="T207" s="229">
        <f>S207*H207</f>
        <v>0</v>
      </c>
      <c r="U207" s="229">
        <v>0</v>
      </c>
      <c r="V207" s="229">
        <f>U207*H207</f>
        <v>0</v>
      </c>
      <c r="W207" s="229">
        <v>0</v>
      </c>
      <c r="X207" s="230">
        <f>W207*H207</f>
        <v>0</v>
      </c>
      <c r="Y207" s="39"/>
      <c r="Z207" s="39"/>
      <c r="AA207" s="39"/>
      <c r="AB207" s="39"/>
      <c r="AC207" s="39"/>
      <c r="AD207" s="39"/>
      <c r="AE207" s="39"/>
      <c r="AR207" s="231" t="s">
        <v>149</v>
      </c>
      <c r="AT207" s="231" t="s">
        <v>145</v>
      </c>
      <c r="AU207" s="231" t="s">
        <v>96</v>
      </c>
      <c r="AY207" s="17" t="s">
        <v>143</v>
      </c>
      <c r="BE207" s="232">
        <f>IF(O207="základní",K207,0)</f>
        <v>0</v>
      </c>
      <c r="BF207" s="232">
        <f>IF(O207="snížená",K207,0)</f>
        <v>0</v>
      </c>
      <c r="BG207" s="232">
        <f>IF(O207="zákl. přenesená",K207,0)</f>
        <v>0</v>
      </c>
      <c r="BH207" s="232">
        <f>IF(O207="sníž. přenesená",K207,0)</f>
        <v>0</v>
      </c>
      <c r="BI207" s="232">
        <f>IF(O207="nulová",K207,0)</f>
        <v>0</v>
      </c>
      <c r="BJ207" s="17" t="s">
        <v>94</v>
      </c>
      <c r="BK207" s="232">
        <f>ROUND(P207*H207,2)</f>
        <v>0</v>
      </c>
      <c r="BL207" s="17" t="s">
        <v>149</v>
      </c>
      <c r="BM207" s="231" t="s">
        <v>247</v>
      </c>
    </row>
    <row r="208" s="2" customFormat="1">
      <c r="A208" s="39"/>
      <c r="B208" s="40"/>
      <c r="C208" s="41"/>
      <c r="D208" s="233" t="s">
        <v>151</v>
      </c>
      <c r="E208" s="41"/>
      <c r="F208" s="234" t="s">
        <v>248</v>
      </c>
      <c r="G208" s="41"/>
      <c r="H208" s="41"/>
      <c r="I208" s="235"/>
      <c r="J208" s="235"/>
      <c r="K208" s="41"/>
      <c r="L208" s="41"/>
      <c r="M208" s="45"/>
      <c r="N208" s="236"/>
      <c r="O208" s="237"/>
      <c r="P208" s="92"/>
      <c r="Q208" s="92"/>
      <c r="R208" s="92"/>
      <c r="S208" s="92"/>
      <c r="T208" s="92"/>
      <c r="U208" s="92"/>
      <c r="V208" s="92"/>
      <c r="W208" s="92"/>
      <c r="X208" s="93"/>
      <c r="Y208" s="39"/>
      <c r="Z208" s="39"/>
      <c r="AA208" s="39"/>
      <c r="AB208" s="39"/>
      <c r="AC208" s="39"/>
      <c r="AD208" s="39"/>
      <c r="AE208" s="39"/>
      <c r="AT208" s="17" t="s">
        <v>151</v>
      </c>
      <c r="AU208" s="17" t="s">
        <v>96</v>
      </c>
    </row>
    <row r="209" s="13" customFormat="1">
      <c r="A209" s="13"/>
      <c r="B209" s="238"/>
      <c r="C209" s="239"/>
      <c r="D209" s="233" t="s">
        <v>153</v>
      </c>
      <c r="E209" s="240" t="s">
        <v>1</v>
      </c>
      <c r="F209" s="241" t="s">
        <v>249</v>
      </c>
      <c r="G209" s="239"/>
      <c r="H209" s="240" t="s">
        <v>1</v>
      </c>
      <c r="I209" s="242"/>
      <c r="J209" s="242"/>
      <c r="K209" s="239"/>
      <c r="L209" s="239"/>
      <c r="M209" s="243"/>
      <c r="N209" s="244"/>
      <c r="O209" s="245"/>
      <c r="P209" s="245"/>
      <c r="Q209" s="245"/>
      <c r="R209" s="245"/>
      <c r="S209" s="245"/>
      <c r="T209" s="245"/>
      <c r="U209" s="245"/>
      <c r="V209" s="245"/>
      <c r="W209" s="245"/>
      <c r="X209" s="246"/>
      <c r="Y209" s="13"/>
      <c r="Z209" s="13"/>
      <c r="AA209" s="13"/>
      <c r="AB209" s="13"/>
      <c r="AC209" s="13"/>
      <c r="AD209" s="13"/>
      <c r="AE209" s="13"/>
      <c r="AT209" s="247" t="s">
        <v>153</v>
      </c>
      <c r="AU209" s="247" t="s">
        <v>96</v>
      </c>
      <c r="AV209" s="13" t="s">
        <v>94</v>
      </c>
      <c r="AW209" s="13" t="s">
        <v>5</v>
      </c>
      <c r="AX209" s="13" t="s">
        <v>89</v>
      </c>
      <c r="AY209" s="247" t="s">
        <v>143</v>
      </c>
    </row>
    <row r="210" s="14" customFormat="1">
      <c r="A210" s="14"/>
      <c r="B210" s="248"/>
      <c r="C210" s="249"/>
      <c r="D210" s="233" t="s">
        <v>153</v>
      </c>
      <c r="E210" s="250" t="s">
        <v>1</v>
      </c>
      <c r="F210" s="251" t="s">
        <v>250</v>
      </c>
      <c r="G210" s="249"/>
      <c r="H210" s="252">
        <v>9.6959999999999997</v>
      </c>
      <c r="I210" s="253"/>
      <c r="J210" s="253"/>
      <c r="K210" s="249"/>
      <c r="L210" s="249"/>
      <c r="M210" s="254"/>
      <c r="N210" s="255"/>
      <c r="O210" s="256"/>
      <c r="P210" s="256"/>
      <c r="Q210" s="256"/>
      <c r="R210" s="256"/>
      <c r="S210" s="256"/>
      <c r="T210" s="256"/>
      <c r="U210" s="256"/>
      <c r="V210" s="256"/>
      <c r="W210" s="256"/>
      <c r="X210" s="257"/>
      <c r="Y210" s="14"/>
      <c r="Z210" s="14"/>
      <c r="AA210" s="14"/>
      <c r="AB210" s="14"/>
      <c r="AC210" s="14"/>
      <c r="AD210" s="14"/>
      <c r="AE210" s="14"/>
      <c r="AT210" s="258" t="s">
        <v>153</v>
      </c>
      <c r="AU210" s="258" t="s">
        <v>96</v>
      </c>
      <c r="AV210" s="14" t="s">
        <v>96</v>
      </c>
      <c r="AW210" s="14" t="s">
        <v>5</v>
      </c>
      <c r="AX210" s="14" t="s">
        <v>89</v>
      </c>
      <c r="AY210" s="258" t="s">
        <v>143</v>
      </c>
    </row>
    <row r="211" s="15" customFormat="1">
      <c r="A211" s="15"/>
      <c r="B211" s="259"/>
      <c r="C211" s="260"/>
      <c r="D211" s="233" t="s">
        <v>153</v>
      </c>
      <c r="E211" s="261" t="s">
        <v>1</v>
      </c>
      <c r="F211" s="262" t="s">
        <v>158</v>
      </c>
      <c r="G211" s="260"/>
      <c r="H211" s="263">
        <v>9.6959999999999997</v>
      </c>
      <c r="I211" s="264"/>
      <c r="J211" s="264"/>
      <c r="K211" s="260"/>
      <c r="L211" s="260"/>
      <c r="M211" s="265"/>
      <c r="N211" s="266"/>
      <c r="O211" s="267"/>
      <c r="P211" s="267"/>
      <c r="Q211" s="267"/>
      <c r="R211" s="267"/>
      <c r="S211" s="267"/>
      <c r="T211" s="267"/>
      <c r="U211" s="267"/>
      <c r="V211" s="267"/>
      <c r="W211" s="267"/>
      <c r="X211" s="268"/>
      <c r="Y211" s="15"/>
      <c r="Z211" s="15"/>
      <c r="AA211" s="15"/>
      <c r="AB211" s="15"/>
      <c r="AC211" s="15"/>
      <c r="AD211" s="15"/>
      <c r="AE211" s="15"/>
      <c r="AT211" s="269" t="s">
        <v>153</v>
      </c>
      <c r="AU211" s="269" t="s">
        <v>96</v>
      </c>
      <c r="AV211" s="15" t="s">
        <v>149</v>
      </c>
      <c r="AW211" s="15" t="s">
        <v>5</v>
      </c>
      <c r="AX211" s="15" t="s">
        <v>94</v>
      </c>
      <c r="AY211" s="269" t="s">
        <v>143</v>
      </c>
    </row>
    <row r="212" s="2" customFormat="1" ht="16.5" customHeight="1">
      <c r="A212" s="39"/>
      <c r="B212" s="40"/>
      <c r="C212" s="270" t="s">
        <v>9</v>
      </c>
      <c r="D212" s="270" t="s">
        <v>251</v>
      </c>
      <c r="E212" s="271" t="s">
        <v>252</v>
      </c>
      <c r="F212" s="272" t="s">
        <v>253</v>
      </c>
      <c r="G212" s="273" t="s">
        <v>225</v>
      </c>
      <c r="H212" s="274">
        <v>19.391999999999999</v>
      </c>
      <c r="I212" s="275"/>
      <c r="J212" s="276"/>
      <c r="K212" s="277">
        <f>ROUND(P212*H212,2)</f>
        <v>0</v>
      </c>
      <c r="L212" s="276"/>
      <c r="M212" s="278"/>
      <c r="N212" s="279" t="s">
        <v>1</v>
      </c>
      <c r="O212" s="227" t="s">
        <v>52</v>
      </c>
      <c r="P212" s="228">
        <f>I212+J212</f>
        <v>0</v>
      </c>
      <c r="Q212" s="228">
        <f>ROUND(I212*H212,2)</f>
        <v>0</v>
      </c>
      <c r="R212" s="228">
        <f>ROUND(J212*H212,2)</f>
        <v>0</v>
      </c>
      <c r="S212" s="92"/>
      <c r="T212" s="229">
        <f>S212*H212</f>
        <v>0</v>
      </c>
      <c r="U212" s="229">
        <v>1</v>
      </c>
      <c r="V212" s="229">
        <f>U212*H212</f>
        <v>19.391999999999999</v>
      </c>
      <c r="W212" s="229">
        <v>0</v>
      </c>
      <c r="X212" s="230">
        <f>W212*H212</f>
        <v>0</v>
      </c>
      <c r="Y212" s="39"/>
      <c r="Z212" s="39"/>
      <c r="AA212" s="39"/>
      <c r="AB212" s="39"/>
      <c r="AC212" s="39"/>
      <c r="AD212" s="39"/>
      <c r="AE212" s="39"/>
      <c r="AR212" s="231" t="s">
        <v>203</v>
      </c>
      <c r="AT212" s="231" t="s">
        <v>251</v>
      </c>
      <c r="AU212" s="231" t="s">
        <v>96</v>
      </c>
      <c r="AY212" s="17" t="s">
        <v>143</v>
      </c>
      <c r="BE212" s="232">
        <f>IF(O212="základní",K212,0)</f>
        <v>0</v>
      </c>
      <c r="BF212" s="232">
        <f>IF(O212="snížená",K212,0)</f>
        <v>0</v>
      </c>
      <c r="BG212" s="232">
        <f>IF(O212="zákl. přenesená",K212,0)</f>
        <v>0</v>
      </c>
      <c r="BH212" s="232">
        <f>IF(O212="sníž. přenesená",K212,0)</f>
        <v>0</v>
      </c>
      <c r="BI212" s="232">
        <f>IF(O212="nulová",K212,0)</f>
        <v>0</v>
      </c>
      <c r="BJ212" s="17" t="s">
        <v>94</v>
      </c>
      <c r="BK212" s="232">
        <f>ROUND(P212*H212,2)</f>
        <v>0</v>
      </c>
      <c r="BL212" s="17" t="s">
        <v>149</v>
      </c>
      <c r="BM212" s="231" t="s">
        <v>254</v>
      </c>
    </row>
    <row r="213" s="2" customFormat="1">
      <c r="A213" s="39"/>
      <c r="B213" s="40"/>
      <c r="C213" s="41"/>
      <c r="D213" s="233" t="s">
        <v>151</v>
      </c>
      <c r="E213" s="41"/>
      <c r="F213" s="234" t="s">
        <v>253</v>
      </c>
      <c r="G213" s="41"/>
      <c r="H213" s="41"/>
      <c r="I213" s="235"/>
      <c r="J213" s="235"/>
      <c r="K213" s="41"/>
      <c r="L213" s="41"/>
      <c r="M213" s="45"/>
      <c r="N213" s="236"/>
      <c r="O213" s="237"/>
      <c r="P213" s="92"/>
      <c r="Q213" s="92"/>
      <c r="R213" s="92"/>
      <c r="S213" s="92"/>
      <c r="T213" s="92"/>
      <c r="U213" s="92"/>
      <c r="V213" s="92"/>
      <c r="W213" s="92"/>
      <c r="X213" s="93"/>
      <c r="Y213" s="39"/>
      <c r="Z213" s="39"/>
      <c r="AA213" s="39"/>
      <c r="AB213" s="39"/>
      <c r="AC213" s="39"/>
      <c r="AD213" s="39"/>
      <c r="AE213" s="39"/>
      <c r="AT213" s="17" t="s">
        <v>151</v>
      </c>
      <c r="AU213" s="17" t="s">
        <v>96</v>
      </c>
    </row>
    <row r="214" s="14" customFormat="1">
      <c r="A214" s="14"/>
      <c r="B214" s="248"/>
      <c r="C214" s="249"/>
      <c r="D214" s="233" t="s">
        <v>153</v>
      </c>
      <c r="E214" s="249"/>
      <c r="F214" s="251" t="s">
        <v>255</v>
      </c>
      <c r="G214" s="249"/>
      <c r="H214" s="252">
        <v>19.391999999999999</v>
      </c>
      <c r="I214" s="253"/>
      <c r="J214" s="253"/>
      <c r="K214" s="249"/>
      <c r="L214" s="249"/>
      <c r="M214" s="254"/>
      <c r="N214" s="255"/>
      <c r="O214" s="256"/>
      <c r="P214" s="256"/>
      <c r="Q214" s="256"/>
      <c r="R214" s="256"/>
      <c r="S214" s="256"/>
      <c r="T214" s="256"/>
      <c r="U214" s="256"/>
      <c r="V214" s="256"/>
      <c r="W214" s="256"/>
      <c r="X214" s="257"/>
      <c r="Y214" s="14"/>
      <c r="Z214" s="14"/>
      <c r="AA214" s="14"/>
      <c r="AB214" s="14"/>
      <c r="AC214" s="14"/>
      <c r="AD214" s="14"/>
      <c r="AE214" s="14"/>
      <c r="AT214" s="258" t="s">
        <v>153</v>
      </c>
      <c r="AU214" s="258" t="s">
        <v>96</v>
      </c>
      <c r="AV214" s="14" t="s">
        <v>96</v>
      </c>
      <c r="AW214" s="14" t="s">
        <v>4</v>
      </c>
      <c r="AX214" s="14" t="s">
        <v>94</v>
      </c>
      <c r="AY214" s="258" t="s">
        <v>143</v>
      </c>
    </row>
    <row r="215" s="2" customFormat="1" ht="21.75" customHeight="1">
      <c r="A215" s="39"/>
      <c r="B215" s="40"/>
      <c r="C215" s="218" t="s">
        <v>256</v>
      </c>
      <c r="D215" s="218" t="s">
        <v>145</v>
      </c>
      <c r="E215" s="219" t="s">
        <v>257</v>
      </c>
      <c r="F215" s="220" t="s">
        <v>258</v>
      </c>
      <c r="G215" s="221" t="s">
        <v>161</v>
      </c>
      <c r="H215" s="222">
        <v>36.249000000000002</v>
      </c>
      <c r="I215" s="223"/>
      <c r="J215" s="223"/>
      <c r="K215" s="224">
        <f>ROUND(P215*H215,2)</f>
        <v>0</v>
      </c>
      <c r="L215" s="225"/>
      <c r="M215" s="45"/>
      <c r="N215" s="226" t="s">
        <v>1</v>
      </c>
      <c r="O215" s="227" t="s">
        <v>52</v>
      </c>
      <c r="P215" s="228">
        <f>I215+J215</f>
        <v>0</v>
      </c>
      <c r="Q215" s="228">
        <f>ROUND(I215*H215,2)</f>
        <v>0</v>
      </c>
      <c r="R215" s="228">
        <f>ROUND(J215*H215,2)</f>
        <v>0</v>
      </c>
      <c r="S215" s="92"/>
      <c r="T215" s="229">
        <f>S215*H215</f>
        <v>0</v>
      </c>
      <c r="U215" s="229">
        <v>0</v>
      </c>
      <c r="V215" s="229">
        <f>U215*H215</f>
        <v>0</v>
      </c>
      <c r="W215" s="229">
        <v>0</v>
      </c>
      <c r="X215" s="230">
        <f>W215*H215</f>
        <v>0</v>
      </c>
      <c r="Y215" s="39"/>
      <c r="Z215" s="39"/>
      <c r="AA215" s="39"/>
      <c r="AB215" s="39"/>
      <c r="AC215" s="39"/>
      <c r="AD215" s="39"/>
      <c r="AE215" s="39"/>
      <c r="AR215" s="231" t="s">
        <v>149</v>
      </c>
      <c r="AT215" s="231" t="s">
        <v>145</v>
      </c>
      <c r="AU215" s="231" t="s">
        <v>96</v>
      </c>
      <c r="AY215" s="17" t="s">
        <v>143</v>
      </c>
      <c r="BE215" s="232">
        <f>IF(O215="základní",K215,0)</f>
        <v>0</v>
      </c>
      <c r="BF215" s="232">
        <f>IF(O215="snížená",K215,0)</f>
        <v>0</v>
      </c>
      <c r="BG215" s="232">
        <f>IF(O215="zákl. přenesená",K215,0)</f>
        <v>0</v>
      </c>
      <c r="BH215" s="232">
        <f>IF(O215="sníž. přenesená",K215,0)</f>
        <v>0</v>
      </c>
      <c r="BI215" s="232">
        <f>IF(O215="nulová",K215,0)</f>
        <v>0</v>
      </c>
      <c r="BJ215" s="17" t="s">
        <v>94</v>
      </c>
      <c r="BK215" s="232">
        <f>ROUND(P215*H215,2)</f>
        <v>0</v>
      </c>
      <c r="BL215" s="17" t="s">
        <v>149</v>
      </c>
      <c r="BM215" s="231" t="s">
        <v>259</v>
      </c>
    </row>
    <row r="216" s="2" customFormat="1">
      <c r="A216" s="39"/>
      <c r="B216" s="40"/>
      <c r="C216" s="41"/>
      <c r="D216" s="233" t="s">
        <v>151</v>
      </c>
      <c r="E216" s="41"/>
      <c r="F216" s="234" t="s">
        <v>260</v>
      </c>
      <c r="G216" s="41"/>
      <c r="H216" s="41"/>
      <c r="I216" s="235"/>
      <c r="J216" s="235"/>
      <c r="K216" s="41"/>
      <c r="L216" s="41"/>
      <c r="M216" s="45"/>
      <c r="N216" s="236"/>
      <c r="O216" s="237"/>
      <c r="P216" s="92"/>
      <c r="Q216" s="92"/>
      <c r="R216" s="92"/>
      <c r="S216" s="92"/>
      <c r="T216" s="92"/>
      <c r="U216" s="92"/>
      <c r="V216" s="92"/>
      <c r="W216" s="92"/>
      <c r="X216" s="93"/>
      <c r="Y216" s="39"/>
      <c r="Z216" s="39"/>
      <c r="AA216" s="39"/>
      <c r="AB216" s="39"/>
      <c r="AC216" s="39"/>
      <c r="AD216" s="39"/>
      <c r="AE216" s="39"/>
      <c r="AT216" s="17" t="s">
        <v>151</v>
      </c>
      <c r="AU216" s="17" t="s">
        <v>96</v>
      </c>
    </row>
    <row r="217" s="13" customFormat="1">
      <c r="A217" s="13"/>
      <c r="B217" s="238"/>
      <c r="C217" s="239"/>
      <c r="D217" s="233" t="s">
        <v>153</v>
      </c>
      <c r="E217" s="240" t="s">
        <v>1</v>
      </c>
      <c r="F217" s="241" t="s">
        <v>261</v>
      </c>
      <c r="G217" s="239"/>
      <c r="H217" s="240" t="s">
        <v>1</v>
      </c>
      <c r="I217" s="242"/>
      <c r="J217" s="242"/>
      <c r="K217" s="239"/>
      <c r="L217" s="239"/>
      <c r="M217" s="243"/>
      <c r="N217" s="244"/>
      <c r="O217" s="245"/>
      <c r="P217" s="245"/>
      <c r="Q217" s="245"/>
      <c r="R217" s="245"/>
      <c r="S217" s="245"/>
      <c r="T217" s="245"/>
      <c r="U217" s="245"/>
      <c r="V217" s="245"/>
      <c r="W217" s="245"/>
      <c r="X217" s="246"/>
      <c r="Y217" s="13"/>
      <c r="Z217" s="13"/>
      <c r="AA217" s="13"/>
      <c r="AB217" s="13"/>
      <c r="AC217" s="13"/>
      <c r="AD217" s="13"/>
      <c r="AE217" s="13"/>
      <c r="AT217" s="247" t="s">
        <v>153</v>
      </c>
      <c r="AU217" s="247" t="s">
        <v>96</v>
      </c>
      <c r="AV217" s="13" t="s">
        <v>94</v>
      </c>
      <c r="AW217" s="13" t="s">
        <v>5</v>
      </c>
      <c r="AX217" s="13" t="s">
        <v>89</v>
      </c>
      <c r="AY217" s="247" t="s">
        <v>143</v>
      </c>
    </row>
    <row r="218" s="14" customFormat="1">
      <c r="A218" s="14"/>
      <c r="B218" s="248"/>
      <c r="C218" s="249"/>
      <c r="D218" s="233" t="s">
        <v>153</v>
      </c>
      <c r="E218" s="250" t="s">
        <v>1</v>
      </c>
      <c r="F218" s="251" t="s">
        <v>262</v>
      </c>
      <c r="G218" s="249"/>
      <c r="H218" s="252">
        <v>36.249000000000002</v>
      </c>
      <c r="I218" s="253"/>
      <c r="J218" s="253"/>
      <c r="K218" s="249"/>
      <c r="L218" s="249"/>
      <c r="M218" s="254"/>
      <c r="N218" s="255"/>
      <c r="O218" s="256"/>
      <c r="P218" s="256"/>
      <c r="Q218" s="256"/>
      <c r="R218" s="256"/>
      <c r="S218" s="256"/>
      <c r="T218" s="256"/>
      <c r="U218" s="256"/>
      <c r="V218" s="256"/>
      <c r="W218" s="256"/>
      <c r="X218" s="257"/>
      <c r="Y218" s="14"/>
      <c r="Z218" s="14"/>
      <c r="AA218" s="14"/>
      <c r="AB218" s="14"/>
      <c r="AC218" s="14"/>
      <c r="AD218" s="14"/>
      <c r="AE218" s="14"/>
      <c r="AT218" s="258" t="s">
        <v>153</v>
      </c>
      <c r="AU218" s="258" t="s">
        <v>96</v>
      </c>
      <c r="AV218" s="14" t="s">
        <v>96</v>
      </c>
      <c r="AW218" s="14" t="s">
        <v>5</v>
      </c>
      <c r="AX218" s="14" t="s">
        <v>89</v>
      </c>
      <c r="AY218" s="258" t="s">
        <v>143</v>
      </c>
    </row>
    <row r="219" s="15" customFormat="1">
      <c r="A219" s="15"/>
      <c r="B219" s="259"/>
      <c r="C219" s="260"/>
      <c r="D219" s="233" t="s">
        <v>153</v>
      </c>
      <c r="E219" s="261" t="s">
        <v>1</v>
      </c>
      <c r="F219" s="262" t="s">
        <v>158</v>
      </c>
      <c r="G219" s="260"/>
      <c r="H219" s="263">
        <v>36.249000000000002</v>
      </c>
      <c r="I219" s="264"/>
      <c r="J219" s="264"/>
      <c r="K219" s="260"/>
      <c r="L219" s="260"/>
      <c r="M219" s="265"/>
      <c r="N219" s="266"/>
      <c r="O219" s="267"/>
      <c r="P219" s="267"/>
      <c r="Q219" s="267"/>
      <c r="R219" s="267"/>
      <c r="S219" s="267"/>
      <c r="T219" s="267"/>
      <c r="U219" s="267"/>
      <c r="V219" s="267"/>
      <c r="W219" s="267"/>
      <c r="X219" s="268"/>
      <c r="Y219" s="15"/>
      <c r="Z219" s="15"/>
      <c r="AA219" s="15"/>
      <c r="AB219" s="15"/>
      <c r="AC219" s="15"/>
      <c r="AD219" s="15"/>
      <c r="AE219" s="15"/>
      <c r="AT219" s="269" t="s">
        <v>153</v>
      </c>
      <c r="AU219" s="269" t="s">
        <v>96</v>
      </c>
      <c r="AV219" s="15" t="s">
        <v>149</v>
      </c>
      <c r="AW219" s="15" t="s">
        <v>5</v>
      </c>
      <c r="AX219" s="15" t="s">
        <v>94</v>
      </c>
      <c r="AY219" s="269" t="s">
        <v>143</v>
      </c>
    </row>
    <row r="220" s="2" customFormat="1" ht="16.5" customHeight="1">
      <c r="A220" s="39"/>
      <c r="B220" s="40"/>
      <c r="C220" s="270" t="s">
        <v>263</v>
      </c>
      <c r="D220" s="270" t="s">
        <v>251</v>
      </c>
      <c r="E220" s="271" t="s">
        <v>264</v>
      </c>
      <c r="F220" s="272" t="s">
        <v>265</v>
      </c>
      <c r="G220" s="273" t="s">
        <v>225</v>
      </c>
      <c r="H220" s="274">
        <v>72.498000000000005</v>
      </c>
      <c r="I220" s="275"/>
      <c r="J220" s="276"/>
      <c r="K220" s="277">
        <f>ROUND(P220*H220,2)</f>
        <v>0</v>
      </c>
      <c r="L220" s="276"/>
      <c r="M220" s="278"/>
      <c r="N220" s="279" t="s">
        <v>1</v>
      </c>
      <c r="O220" s="227" t="s">
        <v>52</v>
      </c>
      <c r="P220" s="228">
        <f>I220+J220</f>
        <v>0</v>
      </c>
      <c r="Q220" s="228">
        <f>ROUND(I220*H220,2)</f>
        <v>0</v>
      </c>
      <c r="R220" s="228">
        <f>ROUND(J220*H220,2)</f>
        <v>0</v>
      </c>
      <c r="S220" s="92"/>
      <c r="T220" s="229">
        <f>S220*H220</f>
        <v>0</v>
      </c>
      <c r="U220" s="229">
        <v>1</v>
      </c>
      <c r="V220" s="229">
        <f>U220*H220</f>
        <v>72.498000000000005</v>
      </c>
      <c r="W220" s="229">
        <v>0</v>
      </c>
      <c r="X220" s="230">
        <f>W220*H220</f>
        <v>0</v>
      </c>
      <c r="Y220" s="39"/>
      <c r="Z220" s="39"/>
      <c r="AA220" s="39"/>
      <c r="AB220" s="39"/>
      <c r="AC220" s="39"/>
      <c r="AD220" s="39"/>
      <c r="AE220" s="39"/>
      <c r="AR220" s="231" t="s">
        <v>203</v>
      </c>
      <c r="AT220" s="231" t="s">
        <v>251</v>
      </c>
      <c r="AU220" s="231" t="s">
        <v>96</v>
      </c>
      <c r="AY220" s="17" t="s">
        <v>143</v>
      </c>
      <c r="BE220" s="232">
        <f>IF(O220="základní",K220,0)</f>
        <v>0</v>
      </c>
      <c r="BF220" s="232">
        <f>IF(O220="snížená",K220,0)</f>
        <v>0</v>
      </c>
      <c r="BG220" s="232">
        <f>IF(O220="zákl. přenesená",K220,0)</f>
        <v>0</v>
      </c>
      <c r="BH220" s="232">
        <f>IF(O220="sníž. přenesená",K220,0)</f>
        <v>0</v>
      </c>
      <c r="BI220" s="232">
        <f>IF(O220="nulová",K220,0)</f>
        <v>0</v>
      </c>
      <c r="BJ220" s="17" t="s">
        <v>94</v>
      </c>
      <c r="BK220" s="232">
        <f>ROUND(P220*H220,2)</f>
        <v>0</v>
      </c>
      <c r="BL220" s="17" t="s">
        <v>149</v>
      </c>
      <c r="BM220" s="231" t="s">
        <v>266</v>
      </c>
    </row>
    <row r="221" s="2" customFormat="1">
      <c r="A221" s="39"/>
      <c r="B221" s="40"/>
      <c r="C221" s="41"/>
      <c r="D221" s="233" t="s">
        <v>151</v>
      </c>
      <c r="E221" s="41"/>
      <c r="F221" s="234" t="s">
        <v>265</v>
      </c>
      <c r="G221" s="41"/>
      <c r="H221" s="41"/>
      <c r="I221" s="235"/>
      <c r="J221" s="235"/>
      <c r="K221" s="41"/>
      <c r="L221" s="41"/>
      <c r="M221" s="45"/>
      <c r="N221" s="236"/>
      <c r="O221" s="237"/>
      <c r="P221" s="92"/>
      <c r="Q221" s="92"/>
      <c r="R221" s="92"/>
      <c r="S221" s="92"/>
      <c r="T221" s="92"/>
      <c r="U221" s="92"/>
      <c r="V221" s="92"/>
      <c r="W221" s="92"/>
      <c r="X221" s="93"/>
      <c r="Y221" s="39"/>
      <c r="Z221" s="39"/>
      <c r="AA221" s="39"/>
      <c r="AB221" s="39"/>
      <c r="AC221" s="39"/>
      <c r="AD221" s="39"/>
      <c r="AE221" s="39"/>
      <c r="AT221" s="17" t="s">
        <v>151</v>
      </c>
      <c r="AU221" s="17" t="s">
        <v>96</v>
      </c>
    </row>
    <row r="222" s="14" customFormat="1">
      <c r="A222" s="14"/>
      <c r="B222" s="248"/>
      <c r="C222" s="249"/>
      <c r="D222" s="233" t="s">
        <v>153</v>
      </c>
      <c r="E222" s="249"/>
      <c r="F222" s="251" t="s">
        <v>267</v>
      </c>
      <c r="G222" s="249"/>
      <c r="H222" s="252">
        <v>72.498000000000005</v>
      </c>
      <c r="I222" s="253"/>
      <c r="J222" s="253"/>
      <c r="K222" s="249"/>
      <c r="L222" s="249"/>
      <c r="M222" s="254"/>
      <c r="N222" s="255"/>
      <c r="O222" s="256"/>
      <c r="P222" s="256"/>
      <c r="Q222" s="256"/>
      <c r="R222" s="256"/>
      <c r="S222" s="256"/>
      <c r="T222" s="256"/>
      <c r="U222" s="256"/>
      <c r="V222" s="256"/>
      <c r="W222" s="256"/>
      <c r="X222" s="257"/>
      <c r="Y222" s="14"/>
      <c r="Z222" s="14"/>
      <c r="AA222" s="14"/>
      <c r="AB222" s="14"/>
      <c r="AC222" s="14"/>
      <c r="AD222" s="14"/>
      <c r="AE222" s="14"/>
      <c r="AT222" s="258" t="s">
        <v>153</v>
      </c>
      <c r="AU222" s="258" t="s">
        <v>96</v>
      </c>
      <c r="AV222" s="14" t="s">
        <v>96</v>
      </c>
      <c r="AW222" s="14" t="s">
        <v>4</v>
      </c>
      <c r="AX222" s="14" t="s">
        <v>94</v>
      </c>
      <c r="AY222" s="258" t="s">
        <v>143</v>
      </c>
    </row>
    <row r="223" s="2" customFormat="1" ht="16.5" customHeight="1">
      <c r="A223" s="39"/>
      <c r="B223" s="40"/>
      <c r="C223" s="218" t="s">
        <v>268</v>
      </c>
      <c r="D223" s="218" t="s">
        <v>145</v>
      </c>
      <c r="E223" s="219" t="s">
        <v>269</v>
      </c>
      <c r="F223" s="220" t="s">
        <v>270</v>
      </c>
      <c r="G223" s="221" t="s">
        <v>148</v>
      </c>
      <c r="H223" s="222">
        <v>42.380000000000003</v>
      </c>
      <c r="I223" s="223"/>
      <c r="J223" s="223"/>
      <c r="K223" s="224">
        <f>ROUND(P223*H223,2)</f>
        <v>0</v>
      </c>
      <c r="L223" s="225"/>
      <c r="M223" s="45"/>
      <c r="N223" s="226" t="s">
        <v>1</v>
      </c>
      <c r="O223" s="227" t="s">
        <v>52</v>
      </c>
      <c r="P223" s="228">
        <f>I223+J223</f>
        <v>0</v>
      </c>
      <c r="Q223" s="228">
        <f>ROUND(I223*H223,2)</f>
        <v>0</v>
      </c>
      <c r="R223" s="228">
        <f>ROUND(J223*H223,2)</f>
        <v>0</v>
      </c>
      <c r="S223" s="92"/>
      <c r="T223" s="229">
        <f>S223*H223</f>
        <v>0</v>
      </c>
      <c r="U223" s="229">
        <v>0</v>
      </c>
      <c r="V223" s="229">
        <f>U223*H223</f>
        <v>0</v>
      </c>
      <c r="W223" s="229">
        <v>0</v>
      </c>
      <c r="X223" s="230">
        <f>W223*H223</f>
        <v>0</v>
      </c>
      <c r="Y223" s="39"/>
      <c r="Z223" s="39"/>
      <c r="AA223" s="39"/>
      <c r="AB223" s="39"/>
      <c r="AC223" s="39"/>
      <c r="AD223" s="39"/>
      <c r="AE223" s="39"/>
      <c r="AR223" s="231" t="s">
        <v>149</v>
      </c>
      <c r="AT223" s="231" t="s">
        <v>145</v>
      </c>
      <c r="AU223" s="231" t="s">
        <v>96</v>
      </c>
      <c r="AY223" s="17" t="s">
        <v>143</v>
      </c>
      <c r="BE223" s="232">
        <f>IF(O223="základní",K223,0)</f>
        <v>0</v>
      </c>
      <c r="BF223" s="232">
        <f>IF(O223="snížená",K223,0)</f>
        <v>0</v>
      </c>
      <c r="BG223" s="232">
        <f>IF(O223="zákl. přenesená",K223,0)</f>
        <v>0</v>
      </c>
      <c r="BH223" s="232">
        <f>IF(O223="sníž. přenesená",K223,0)</f>
        <v>0</v>
      </c>
      <c r="BI223" s="232">
        <f>IF(O223="nulová",K223,0)</f>
        <v>0</v>
      </c>
      <c r="BJ223" s="17" t="s">
        <v>94</v>
      </c>
      <c r="BK223" s="232">
        <f>ROUND(P223*H223,2)</f>
        <v>0</v>
      </c>
      <c r="BL223" s="17" t="s">
        <v>149</v>
      </c>
      <c r="BM223" s="231" t="s">
        <v>271</v>
      </c>
    </row>
    <row r="224" s="2" customFormat="1">
      <c r="A224" s="39"/>
      <c r="B224" s="40"/>
      <c r="C224" s="41"/>
      <c r="D224" s="233" t="s">
        <v>151</v>
      </c>
      <c r="E224" s="41"/>
      <c r="F224" s="234" t="s">
        <v>272</v>
      </c>
      <c r="G224" s="41"/>
      <c r="H224" s="41"/>
      <c r="I224" s="235"/>
      <c r="J224" s="235"/>
      <c r="K224" s="41"/>
      <c r="L224" s="41"/>
      <c r="M224" s="45"/>
      <c r="N224" s="236"/>
      <c r="O224" s="237"/>
      <c r="P224" s="92"/>
      <c r="Q224" s="92"/>
      <c r="R224" s="92"/>
      <c r="S224" s="92"/>
      <c r="T224" s="92"/>
      <c r="U224" s="92"/>
      <c r="V224" s="92"/>
      <c r="W224" s="92"/>
      <c r="X224" s="93"/>
      <c r="Y224" s="39"/>
      <c r="Z224" s="39"/>
      <c r="AA224" s="39"/>
      <c r="AB224" s="39"/>
      <c r="AC224" s="39"/>
      <c r="AD224" s="39"/>
      <c r="AE224" s="39"/>
      <c r="AT224" s="17" t="s">
        <v>151</v>
      </c>
      <c r="AU224" s="17" t="s">
        <v>96</v>
      </c>
    </row>
    <row r="225" s="13" customFormat="1">
      <c r="A225" s="13"/>
      <c r="B225" s="238"/>
      <c r="C225" s="239"/>
      <c r="D225" s="233" t="s">
        <v>153</v>
      </c>
      <c r="E225" s="240" t="s">
        <v>1</v>
      </c>
      <c r="F225" s="241" t="s">
        <v>154</v>
      </c>
      <c r="G225" s="239"/>
      <c r="H225" s="240" t="s">
        <v>1</v>
      </c>
      <c r="I225" s="242"/>
      <c r="J225" s="242"/>
      <c r="K225" s="239"/>
      <c r="L225" s="239"/>
      <c r="M225" s="243"/>
      <c r="N225" s="244"/>
      <c r="O225" s="245"/>
      <c r="P225" s="245"/>
      <c r="Q225" s="245"/>
      <c r="R225" s="245"/>
      <c r="S225" s="245"/>
      <c r="T225" s="245"/>
      <c r="U225" s="245"/>
      <c r="V225" s="245"/>
      <c r="W225" s="245"/>
      <c r="X225" s="246"/>
      <c r="Y225" s="13"/>
      <c r="Z225" s="13"/>
      <c r="AA225" s="13"/>
      <c r="AB225" s="13"/>
      <c r="AC225" s="13"/>
      <c r="AD225" s="13"/>
      <c r="AE225" s="13"/>
      <c r="AT225" s="247" t="s">
        <v>153</v>
      </c>
      <c r="AU225" s="247" t="s">
        <v>96</v>
      </c>
      <c r="AV225" s="13" t="s">
        <v>94</v>
      </c>
      <c r="AW225" s="13" t="s">
        <v>5</v>
      </c>
      <c r="AX225" s="13" t="s">
        <v>89</v>
      </c>
      <c r="AY225" s="247" t="s">
        <v>143</v>
      </c>
    </row>
    <row r="226" s="14" customFormat="1">
      <c r="A226" s="14"/>
      <c r="B226" s="248"/>
      <c r="C226" s="249"/>
      <c r="D226" s="233" t="s">
        <v>153</v>
      </c>
      <c r="E226" s="250" t="s">
        <v>1</v>
      </c>
      <c r="F226" s="251" t="s">
        <v>155</v>
      </c>
      <c r="G226" s="249"/>
      <c r="H226" s="252">
        <v>23.84</v>
      </c>
      <c r="I226" s="253"/>
      <c r="J226" s="253"/>
      <c r="K226" s="249"/>
      <c r="L226" s="249"/>
      <c r="M226" s="254"/>
      <c r="N226" s="255"/>
      <c r="O226" s="256"/>
      <c r="P226" s="256"/>
      <c r="Q226" s="256"/>
      <c r="R226" s="256"/>
      <c r="S226" s="256"/>
      <c r="T226" s="256"/>
      <c r="U226" s="256"/>
      <c r="V226" s="256"/>
      <c r="W226" s="256"/>
      <c r="X226" s="257"/>
      <c r="Y226" s="14"/>
      <c r="Z226" s="14"/>
      <c r="AA226" s="14"/>
      <c r="AB226" s="14"/>
      <c r="AC226" s="14"/>
      <c r="AD226" s="14"/>
      <c r="AE226" s="14"/>
      <c r="AT226" s="258" t="s">
        <v>153</v>
      </c>
      <c r="AU226" s="258" t="s">
        <v>96</v>
      </c>
      <c r="AV226" s="14" t="s">
        <v>96</v>
      </c>
      <c r="AW226" s="14" t="s">
        <v>5</v>
      </c>
      <c r="AX226" s="14" t="s">
        <v>89</v>
      </c>
      <c r="AY226" s="258" t="s">
        <v>143</v>
      </c>
    </row>
    <row r="227" s="13" customFormat="1">
      <c r="A227" s="13"/>
      <c r="B227" s="238"/>
      <c r="C227" s="239"/>
      <c r="D227" s="233" t="s">
        <v>153</v>
      </c>
      <c r="E227" s="240" t="s">
        <v>1</v>
      </c>
      <c r="F227" s="241" t="s">
        <v>156</v>
      </c>
      <c r="G227" s="239"/>
      <c r="H227" s="240" t="s">
        <v>1</v>
      </c>
      <c r="I227" s="242"/>
      <c r="J227" s="242"/>
      <c r="K227" s="239"/>
      <c r="L227" s="239"/>
      <c r="M227" s="243"/>
      <c r="N227" s="244"/>
      <c r="O227" s="245"/>
      <c r="P227" s="245"/>
      <c r="Q227" s="245"/>
      <c r="R227" s="245"/>
      <c r="S227" s="245"/>
      <c r="T227" s="245"/>
      <c r="U227" s="245"/>
      <c r="V227" s="245"/>
      <c r="W227" s="245"/>
      <c r="X227" s="246"/>
      <c r="Y227" s="13"/>
      <c r="Z227" s="13"/>
      <c r="AA227" s="13"/>
      <c r="AB227" s="13"/>
      <c r="AC227" s="13"/>
      <c r="AD227" s="13"/>
      <c r="AE227" s="13"/>
      <c r="AT227" s="247" t="s">
        <v>153</v>
      </c>
      <c r="AU227" s="247" t="s">
        <v>96</v>
      </c>
      <c r="AV227" s="13" t="s">
        <v>94</v>
      </c>
      <c r="AW227" s="13" t="s">
        <v>5</v>
      </c>
      <c r="AX227" s="13" t="s">
        <v>89</v>
      </c>
      <c r="AY227" s="247" t="s">
        <v>143</v>
      </c>
    </row>
    <row r="228" s="14" customFormat="1">
      <c r="A228" s="14"/>
      <c r="B228" s="248"/>
      <c r="C228" s="249"/>
      <c r="D228" s="233" t="s">
        <v>153</v>
      </c>
      <c r="E228" s="250" t="s">
        <v>1</v>
      </c>
      <c r="F228" s="251" t="s">
        <v>157</v>
      </c>
      <c r="G228" s="249"/>
      <c r="H228" s="252">
        <v>18.539999999999999</v>
      </c>
      <c r="I228" s="253"/>
      <c r="J228" s="253"/>
      <c r="K228" s="249"/>
      <c r="L228" s="249"/>
      <c r="M228" s="254"/>
      <c r="N228" s="255"/>
      <c r="O228" s="256"/>
      <c r="P228" s="256"/>
      <c r="Q228" s="256"/>
      <c r="R228" s="256"/>
      <c r="S228" s="256"/>
      <c r="T228" s="256"/>
      <c r="U228" s="256"/>
      <c r="V228" s="256"/>
      <c r="W228" s="256"/>
      <c r="X228" s="257"/>
      <c r="Y228" s="14"/>
      <c r="Z228" s="14"/>
      <c r="AA228" s="14"/>
      <c r="AB228" s="14"/>
      <c r="AC228" s="14"/>
      <c r="AD228" s="14"/>
      <c r="AE228" s="14"/>
      <c r="AT228" s="258" t="s">
        <v>153</v>
      </c>
      <c r="AU228" s="258" t="s">
        <v>96</v>
      </c>
      <c r="AV228" s="14" t="s">
        <v>96</v>
      </c>
      <c r="AW228" s="14" t="s">
        <v>5</v>
      </c>
      <c r="AX228" s="14" t="s">
        <v>89</v>
      </c>
      <c r="AY228" s="258" t="s">
        <v>143</v>
      </c>
    </row>
    <row r="229" s="15" customFormat="1">
      <c r="A229" s="15"/>
      <c r="B229" s="259"/>
      <c r="C229" s="260"/>
      <c r="D229" s="233" t="s">
        <v>153</v>
      </c>
      <c r="E229" s="261" t="s">
        <v>1</v>
      </c>
      <c r="F229" s="262" t="s">
        <v>158</v>
      </c>
      <c r="G229" s="260"/>
      <c r="H229" s="263">
        <v>42.379999999999995</v>
      </c>
      <c r="I229" s="264"/>
      <c r="J229" s="264"/>
      <c r="K229" s="260"/>
      <c r="L229" s="260"/>
      <c r="M229" s="265"/>
      <c r="N229" s="266"/>
      <c r="O229" s="267"/>
      <c r="P229" s="267"/>
      <c r="Q229" s="267"/>
      <c r="R229" s="267"/>
      <c r="S229" s="267"/>
      <c r="T229" s="267"/>
      <c r="U229" s="267"/>
      <c r="V229" s="267"/>
      <c r="W229" s="267"/>
      <c r="X229" s="268"/>
      <c r="Y229" s="15"/>
      <c r="Z229" s="15"/>
      <c r="AA229" s="15"/>
      <c r="AB229" s="15"/>
      <c r="AC229" s="15"/>
      <c r="AD229" s="15"/>
      <c r="AE229" s="15"/>
      <c r="AT229" s="269" t="s">
        <v>153</v>
      </c>
      <c r="AU229" s="269" t="s">
        <v>96</v>
      </c>
      <c r="AV229" s="15" t="s">
        <v>149</v>
      </c>
      <c r="AW229" s="15" t="s">
        <v>5</v>
      </c>
      <c r="AX229" s="15" t="s">
        <v>94</v>
      </c>
      <c r="AY229" s="269" t="s">
        <v>143</v>
      </c>
    </row>
    <row r="230" s="2" customFormat="1" ht="16.5" customHeight="1">
      <c r="A230" s="39"/>
      <c r="B230" s="40"/>
      <c r="C230" s="218" t="s">
        <v>273</v>
      </c>
      <c r="D230" s="218" t="s">
        <v>145</v>
      </c>
      <c r="E230" s="219" t="s">
        <v>274</v>
      </c>
      <c r="F230" s="220" t="s">
        <v>275</v>
      </c>
      <c r="G230" s="221" t="s">
        <v>148</v>
      </c>
      <c r="H230" s="222">
        <v>42.380000000000003</v>
      </c>
      <c r="I230" s="223"/>
      <c r="J230" s="223"/>
      <c r="K230" s="224">
        <f>ROUND(P230*H230,2)</f>
        <v>0</v>
      </c>
      <c r="L230" s="225"/>
      <c r="M230" s="45"/>
      <c r="N230" s="226" t="s">
        <v>1</v>
      </c>
      <c r="O230" s="227" t="s">
        <v>52</v>
      </c>
      <c r="P230" s="228">
        <f>I230+J230</f>
        <v>0</v>
      </c>
      <c r="Q230" s="228">
        <f>ROUND(I230*H230,2)</f>
        <v>0</v>
      </c>
      <c r="R230" s="228">
        <f>ROUND(J230*H230,2)</f>
        <v>0</v>
      </c>
      <c r="S230" s="92"/>
      <c r="T230" s="229">
        <f>S230*H230</f>
        <v>0</v>
      </c>
      <c r="U230" s="229">
        <v>0</v>
      </c>
      <c r="V230" s="229">
        <f>U230*H230</f>
        <v>0</v>
      </c>
      <c r="W230" s="229">
        <v>0</v>
      </c>
      <c r="X230" s="230">
        <f>W230*H230</f>
        <v>0</v>
      </c>
      <c r="Y230" s="39"/>
      <c r="Z230" s="39"/>
      <c r="AA230" s="39"/>
      <c r="AB230" s="39"/>
      <c r="AC230" s="39"/>
      <c r="AD230" s="39"/>
      <c r="AE230" s="39"/>
      <c r="AR230" s="231" t="s">
        <v>149</v>
      </c>
      <c r="AT230" s="231" t="s">
        <v>145</v>
      </c>
      <c r="AU230" s="231" t="s">
        <v>96</v>
      </c>
      <c r="AY230" s="17" t="s">
        <v>143</v>
      </c>
      <c r="BE230" s="232">
        <f>IF(O230="základní",K230,0)</f>
        <v>0</v>
      </c>
      <c r="BF230" s="232">
        <f>IF(O230="snížená",K230,0)</f>
        <v>0</v>
      </c>
      <c r="BG230" s="232">
        <f>IF(O230="zákl. přenesená",K230,0)</f>
        <v>0</v>
      </c>
      <c r="BH230" s="232">
        <f>IF(O230="sníž. přenesená",K230,0)</f>
        <v>0</v>
      </c>
      <c r="BI230" s="232">
        <f>IF(O230="nulová",K230,0)</f>
        <v>0</v>
      </c>
      <c r="BJ230" s="17" t="s">
        <v>94</v>
      </c>
      <c r="BK230" s="232">
        <f>ROUND(P230*H230,2)</f>
        <v>0</v>
      </c>
      <c r="BL230" s="17" t="s">
        <v>149</v>
      </c>
      <c r="BM230" s="231" t="s">
        <v>276</v>
      </c>
    </row>
    <row r="231" s="2" customFormat="1">
      <c r="A231" s="39"/>
      <c r="B231" s="40"/>
      <c r="C231" s="41"/>
      <c r="D231" s="233" t="s">
        <v>151</v>
      </c>
      <c r="E231" s="41"/>
      <c r="F231" s="234" t="s">
        <v>277</v>
      </c>
      <c r="G231" s="41"/>
      <c r="H231" s="41"/>
      <c r="I231" s="235"/>
      <c r="J231" s="235"/>
      <c r="K231" s="41"/>
      <c r="L231" s="41"/>
      <c r="M231" s="45"/>
      <c r="N231" s="236"/>
      <c r="O231" s="237"/>
      <c r="P231" s="92"/>
      <c r="Q231" s="92"/>
      <c r="R231" s="92"/>
      <c r="S231" s="92"/>
      <c r="T231" s="92"/>
      <c r="U231" s="92"/>
      <c r="V231" s="92"/>
      <c r="W231" s="92"/>
      <c r="X231" s="93"/>
      <c r="Y231" s="39"/>
      <c r="Z231" s="39"/>
      <c r="AA231" s="39"/>
      <c r="AB231" s="39"/>
      <c r="AC231" s="39"/>
      <c r="AD231" s="39"/>
      <c r="AE231" s="39"/>
      <c r="AT231" s="17" t="s">
        <v>151</v>
      </c>
      <c r="AU231" s="17" t="s">
        <v>96</v>
      </c>
    </row>
    <row r="232" s="12" customFormat="1" ht="22.8" customHeight="1">
      <c r="A232" s="12"/>
      <c r="B232" s="201"/>
      <c r="C232" s="202"/>
      <c r="D232" s="203" t="s">
        <v>88</v>
      </c>
      <c r="E232" s="216" t="s">
        <v>166</v>
      </c>
      <c r="F232" s="216" t="s">
        <v>278</v>
      </c>
      <c r="G232" s="202"/>
      <c r="H232" s="202"/>
      <c r="I232" s="205"/>
      <c r="J232" s="205"/>
      <c r="K232" s="217">
        <f>BK232</f>
        <v>0</v>
      </c>
      <c r="L232" s="202"/>
      <c r="M232" s="207"/>
      <c r="N232" s="208"/>
      <c r="O232" s="209"/>
      <c r="P232" s="209"/>
      <c r="Q232" s="210">
        <f>SUM(Q233:Q234)</f>
        <v>0</v>
      </c>
      <c r="R232" s="210">
        <f>SUM(R233:R234)</f>
        <v>0</v>
      </c>
      <c r="S232" s="209"/>
      <c r="T232" s="211">
        <f>SUM(T233:T234)</f>
        <v>0</v>
      </c>
      <c r="U232" s="209"/>
      <c r="V232" s="211">
        <f>SUM(V233:V234)</f>
        <v>0.495</v>
      </c>
      <c r="W232" s="209"/>
      <c r="X232" s="212">
        <f>SUM(X233:X234)</f>
        <v>0</v>
      </c>
      <c r="Y232" s="12"/>
      <c r="Z232" s="12"/>
      <c r="AA232" s="12"/>
      <c r="AB232" s="12"/>
      <c r="AC232" s="12"/>
      <c r="AD232" s="12"/>
      <c r="AE232" s="12"/>
      <c r="AR232" s="213" t="s">
        <v>94</v>
      </c>
      <c r="AT232" s="214" t="s">
        <v>88</v>
      </c>
      <c r="AU232" s="214" t="s">
        <v>94</v>
      </c>
      <c r="AY232" s="213" t="s">
        <v>143</v>
      </c>
      <c r="BK232" s="215">
        <f>SUM(BK233:BK234)</f>
        <v>0</v>
      </c>
    </row>
    <row r="233" s="2" customFormat="1" ht="24.15" customHeight="1">
      <c r="A233" s="39"/>
      <c r="B233" s="40"/>
      <c r="C233" s="218" t="s">
        <v>279</v>
      </c>
      <c r="D233" s="218" t="s">
        <v>145</v>
      </c>
      <c r="E233" s="219" t="s">
        <v>280</v>
      </c>
      <c r="F233" s="220" t="s">
        <v>281</v>
      </c>
      <c r="G233" s="221" t="s">
        <v>282</v>
      </c>
      <c r="H233" s="222">
        <v>1</v>
      </c>
      <c r="I233" s="223"/>
      <c r="J233" s="223"/>
      <c r="K233" s="224">
        <f>ROUND(P233*H233,2)</f>
        <v>0</v>
      </c>
      <c r="L233" s="225"/>
      <c r="M233" s="45"/>
      <c r="N233" s="226" t="s">
        <v>1</v>
      </c>
      <c r="O233" s="227" t="s">
        <v>52</v>
      </c>
      <c r="P233" s="228">
        <f>I233+J233</f>
        <v>0</v>
      </c>
      <c r="Q233" s="228">
        <f>ROUND(I233*H233,2)</f>
        <v>0</v>
      </c>
      <c r="R233" s="228">
        <f>ROUND(J233*H233,2)</f>
        <v>0</v>
      </c>
      <c r="S233" s="92"/>
      <c r="T233" s="229">
        <f>S233*H233</f>
        <v>0</v>
      </c>
      <c r="U233" s="229">
        <v>0.495</v>
      </c>
      <c r="V233" s="229">
        <f>U233*H233</f>
        <v>0.495</v>
      </c>
      <c r="W233" s="229">
        <v>0</v>
      </c>
      <c r="X233" s="230">
        <f>W233*H233</f>
        <v>0</v>
      </c>
      <c r="Y233" s="39"/>
      <c r="Z233" s="39"/>
      <c r="AA233" s="39"/>
      <c r="AB233" s="39"/>
      <c r="AC233" s="39"/>
      <c r="AD233" s="39"/>
      <c r="AE233" s="39"/>
      <c r="AR233" s="231" t="s">
        <v>149</v>
      </c>
      <c r="AT233" s="231" t="s">
        <v>145</v>
      </c>
      <c r="AU233" s="231" t="s">
        <v>96</v>
      </c>
      <c r="AY233" s="17" t="s">
        <v>143</v>
      </c>
      <c r="BE233" s="232">
        <f>IF(O233="základní",K233,0)</f>
        <v>0</v>
      </c>
      <c r="BF233" s="232">
        <f>IF(O233="snížená",K233,0)</f>
        <v>0</v>
      </c>
      <c r="BG233" s="232">
        <f>IF(O233="zákl. přenesená",K233,0)</f>
        <v>0</v>
      </c>
      <c r="BH233" s="232">
        <f>IF(O233="sníž. přenesená",K233,0)</f>
        <v>0</v>
      </c>
      <c r="BI233" s="232">
        <f>IF(O233="nulová",K233,0)</f>
        <v>0</v>
      </c>
      <c r="BJ233" s="17" t="s">
        <v>94</v>
      </c>
      <c r="BK233" s="232">
        <f>ROUND(P233*H233,2)</f>
        <v>0</v>
      </c>
      <c r="BL233" s="17" t="s">
        <v>149</v>
      </c>
      <c r="BM233" s="231" t="s">
        <v>283</v>
      </c>
    </row>
    <row r="234" s="2" customFormat="1">
      <c r="A234" s="39"/>
      <c r="B234" s="40"/>
      <c r="C234" s="41"/>
      <c r="D234" s="233" t="s">
        <v>151</v>
      </c>
      <c r="E234" s="41"/>
      <c r="F234" s="234" t="s">
        <v>281</v>
      </c>
      <c r="G234" s="41"/>
      <c r="H234" s="41"/>
      <c r="I234" s="235"/>
      <c r="J234" s="235"/>
      <c r="K234" s="41"/>
      <c r="L234" s="41"/>
      <c r="M234" s="45"/>
      <c r="N234" s="236"/>
      <c r="O234" s="237"/>
      <c r="P234" s="92"/>
      <c r="Q234" s="92"/>
      <c r="R234" s="92"/>
      <c r="S234" s="92"/>
      <c r="T234" s="92"/>
      <c r="U234" s="92"/>
      <c r="V234" s="92"/>
      <c r="W234" s="92"/>
      <c r="X234" s="93"/>
      <c r="Y234" s="39"/>
      <c r="Z234" s="39"/>
      <c r="AA234" s="39"/>
      <c r="AB234" s="39"/>
      <c r="AC234" s="39"/>
      <c r="AD234" s="39"/>
      <c r="AE234" s="39"/>
      <c r="AT234" s="17" t="s">
        <v>151</v>
      </c>
      <c r="AU234" s="17" t="s">
        <v>96</v>
      </c>
    </row>
    <row r="235" s="12" customFormat="1" ht="22.8" customHeight="1">
      <c r="A235" s="12"/>
      <c r="B235" s="201"/>
      <c r="C235" s="202"/>
      <c r="D235" s="203" t="s">
        <v>88</v>
      </c>
      <c r="E235" s="216" t="s">
        <v>149</v>
      </c>
      <c r="F235" s="216" t="s">
        <v>284</v>
      </c>
      <c r="G235" s="202"/>
      <c r="H235" s="202"/>
      <c r="I235" s="205"/>
      <c r="J235" s="205"/>
      <c r="K235" s="217">
        <f>BK235</f>
        <v>0</v>
      </c>
      <c r="L235" s="202"/>
      <c r="M235" s="207"/>
      <c r="N235" s="208"/>
      <c r="O235" s="209"/>
      <c r="P235" s="209"/>
      <c r="Q235" s="210">
        <f>SUM(Q236:Q255)</f>
        <v>0</v>
      </c>
      <c r="R235" s="210">
        <f>SUM(R236:R255)</f>
        <v>0</v>
      </c>
      <c r="S235" s="209"/>
      <c r="T235" s="211">
        <f>SUM(T236:T255)</f>
        <v>0</v>
      </c>
      <c r="U235" s="209"/>
      <c r="V235" s="211">
        <f>SUM(V236:V255)</f>
        <v>0.11903024</v>
      </c>
      <c r="W235" s="209"/>
      <c r="X235" s="212">
        <f>SUM(X236:X255)</f>
        <v>0</v>
      </c>
      <c r="Y235" s="12"/>
      <c r="Z235" s="12"/>
      <c r="AA235" s="12"/>
      <c r="AB235" s="12"/>
      <c r="AC235" s="12"/>
      <c r="AD235" s="12"/>
      <c r="AE235" s="12"/>
      <c r="AR235" s="213" t="s">
        <v>94</v>
      </c>
      <c r="AT235" s="214" t="s">
        <v>88</v>
      </c>
      <c r="AU235" s="214" t="s">
        <v>94</v>
      </c>
      <c r="AY235" s="213" t="s">
        <v>143</v>
      </c>
      <c r="BK235" s="215">
        <f>SUM(BK236:BK255)</f>
        <v>0</v>
      </c>
    </row>
    <row r="236" s="2" customFormat="1" ht="16.5" customHeight="1">
      <c r="A236" s="39"/>
      <c r="B236" s="40"/>
      <c r="C236" s="218" t="s">
        <v>8</v>
      </c>
      <c r="D236" s="218" t="s">
        <v>145</v>
      </c>
      <c r="E236" s="219" t="s">
        <v>285</v>
      </c>
      <c r="F236" s="220" t="s">
        <v>286</v>
      </c>
      <c r="G236" s="221" t="s">
        <v>161</v>
      </c>
      <c r="H236" s="222">
        <v>2.3599999999999999</v>
      </c>
      <c r="I236" s="223"/>
      <c r="J236" s="223"/>
      <c r="K236" s="224">
        <f>ROUND(P236*H236,2)</f>
        <v>0</v>
      </c>
      <c r="L236" s="225"/>
      <c r="M236" s="45"/>
      <c r="N236" s="226" t="s">
        <v>1</v>
      </c>
      <c r="O236" s="227" t="s">
        <v>52</v>
      </c>
      <c r="P236" s="228">
        <f>I236+J236</f>
        <v>0</v>
      </c>
      <c r="Q236" s="228">
        <f>ROUND(I236*H236,2)</f>
        <v>0</v>
      </c>
      <c r="R236" s="228">
        <f>ROUND(J236*H236,2)</f>
        <v>0</v>
      </c>
      <c r="S236" s="92"/>
      <c r="T236" s="229">
        <f>S236*H236</f>
        <v>0</v>
      </c>
      <c r="U236" s="229">
        <v>0</v>
      </c>
      <c r="V236" s="229">
        <f>U236*H236</f>
        <v>0</v>
      </c>
      <c r="W236" s="229">
        <v>0</v>
      </c>
      <c r="X236" s="230">
        <f>W236*H236</f>
        <v>0</v>
      </c>
      <c r="Y236" s="39"/>
      <c r="Z236" s="39"/>
      <c r="AA236" s="39"/>
      <c r="AB236" s="39"/>
      <c r="AC236" s="39"/>
      <c r="AD236" s="39"/>
      <c r="AE236" s="39"/>
      <c r="AR236" s="231" t="s">
        <v>149</v>
      </c>
      <c r="AT236" s="231" t="s">
        <v>145</v>
      </c>
      <c r="AU236" s="231" t="s">
        <v>96</v>
      </c>
      <c r="AY236" s="17" t="s">
        <v>143</v>
      </c>
      <c r="BE236" s="232">
        <f>IF(O236="základní",K236,0)</f>
        <v>0</v>
      </c>
      <c r="BF236" s="232">
        <f>IF(O236="snížená",K236,0)</f>
        <v>0</v>
      </c>
      <c r="BG236" s="232">
        <f>IF(O236="zákl. přenesená",K236,0)</f>
        <v>0</v>
      </c>
      <c r="BH236" s="232">
        <f>IF(O236="sníž. přenesená",K236,0)</f>
        <v>0</v>
      </c>
      <c r="BI236" s="232">
        <f>IF(O236="nulová",K236,0)</f>
        <v>0</v>
      </c>
      <c r="BJ236" s="17" t="s">
        <v>94</v>
      </c>
      <c r="BK236" s="232">
        <f>ROUND(P236*H236,2)</f>
        <v>0</v>
      </c>
      <c r="BL236" s="17" t="s">
        <v>149</v>
      </c>
      <c r="BM236" s="231" t="s">
        <v>287</v>
      </c>
    </row>
    <row r="237" s="2" customFormat="1">
      <c r="A237" s="39"/>
      <c r="B237" s="40"/>
      <c r="C237" s="41"/>
      <c r="D237" s="233" t="s">
        <v>151</v>
      </c>
      <c r="E237" s="41"/>
      <c r="F237" s="234" t="s">
        <v>288</v>
      </c>
      <c r="G237" s="41"/>
      <c r="H237" s="41"/>
      <c r="I237" s="235"/>
      <c r="J237" s="235"/>
      <c r="K237" s="41"/>
      <c r="L237" s="41"/>
      <c r="M237" s="45"/>
      <c r="N237" s="236"/>
      <c r="O237" s="237"/>
      <c r="P237" s="92"/>
      <c r="Q237" s="92"/>
      <c r="R237" s="92"/>
      <c r="S237" s="92"/>
      <c r="T237" s="92"/>
      <c r="U237" s="92"/>
      <c r="V237" s="92"/>
      <c r="W237" s="92"/>
      <c r="X237" s="93"/>
      <c r="Y237" s="39"/>
      <c r="Z237" s="39"/>
      <c r="AA237" s="39"/>
      <c r="AB237" s="39"/>
      <c r="AC237" s="39"/>
      <c r="AD237" s="39"/>
      <c r="AE237" s="39"/>
      <c r="AT237" s="17" t="s">
        <v>151</v>
      </c>
      <c r="AU237" s="17" t="s">
        <v>96</v>
      </c>
    </row>
    <row r="238" s="13" customFormat="1">
      <c r="A238" s="13"/>
      <c r="B238" s="238"/>
      <c r="C238" s="239"/>
      <c r="D238" s="233" t="s">
        <v>153</v>
      </c>
      <c r="E238" s="240" t="s">
        <v>1</v>
      </c>
      <c r="F238" s="241" t="s">
        <v>289</v>
      </c>
      <c r="G238" s="239"/>
      <c r="H238" s="240" t="s">
        <v>1</v>
      </c>
      <c r="I238" s="242"/>
      <c r="J238" s="242"/>
      <c r="K238" s="239"/>
      <c r="L238" s="239"/>
      <c r="M238" s="243"/>
      <c r="N238" s="244"/>
      <c r="O238" s="245"/>
      <c r="P238" s="245"/>
      <c r="Q238" s="245"/>
      <c r="R238" s="245"/>
      <c r="S238" s="245"/>
      <c r="T238" s="245"/>
      <c r="U238" s="245"/>
      <c r="V238" s="245"/>
      <c r="W238" s="245"/>
      <c r="X238" s="246"/>
      <c r="Y238" s="13"/>
      <c r="Z238" s="13"/>
      <c r="AA238" s="13"/>
      <c r="AB238" s="13"/>
      <c r="AC238" s="13"/>
      <c r="AD238" s="13"/>
      <c r="AE238" s="13"/>
      <c r="AT238" s="247" t="s">
        <v>153</v>
      </c>
      <c r="AU238" s="247" t="s">
        <v>96</v>
      </c>
      <c r="AV238" s="13" t="s">
        <v>94</v>
      </c>
      <c r="AW238" s="13" t="s">
        <v>5</v>
      </c>
      <c r="AX238" s="13" t="s">
        <v>89</v>
      </c>
      <c r="AY238" s="247" t="s">
        <v>143</v>
      </c>
    </row>
    <row r="239" s="14" customFormat="1">
      <c r="A239" s="14"/>
      <c r="B239" s="248"/>
      <c r="C239" s="249"/>
      <c r="D239" s="233" t="s">
        <v>153</v>
      </c>
      <c r="E239" s="250" t="s">
        <v>1</v>
      </c>
      <c r="F239" s="251" t="s">
        <v>290</v>
      </c>
      <c r="G239" s="249"/>
      <c r="H239" s="252">
        <v>2.3599999999999999</v>
      </c>
      <c r="I239" s="253"/>
      <c r="J239" s="253"/>
      <c r="K239" s="249"/>
      <c r="L239" s="249"/>
      <c r="M239" s="254"/>
      <c r="N239" s="255"/>
      <c r="O239" s="256"/>
      <c r="P239" s="256"/>
      <c r="Q239" s="256"/>
      <c r="R239" s="256"/>
      <c r="S239" s="256"/>
      <c r="T239" s="256"/>
      <c r="U239" s="256"/>
      <c r="V239" s="256"/>
      <c r="W239" s="256"/>
      <c r="X239" s="257"/>
      <c r="Y239" s="14"/>
      <c r="Z239" s="14"/>
      <c r="AA239" s="14"/>
      <c r="AB239" s="14"/>
      <c r="AC239" s="14"/>
      <c r="AD239" s="14"/>
      <c r="AE239" s="14"/>
      <c r="AT239" s="258" t="s">
        <v>153</v>
      </c>
      <c r="AU239" s="258" t="s">
        <v>96</v>
      </c>
      <c r="AV239" s="14" t="s">
        <v>96</v>
      </c>
      <c r="AW239" s="14" t="s">
        <v>5</v>
      </c>
      <c r="AX239" s="14" t="s">
        <v>89</v>
      </c>
      <c r="AY239" s="258" t="s">
        <v>143</v>
      </c>
    </row>
    <row r="240" s="15" customFormat="1">
      <c r="A240" s="15"/>
      <c r="B240" s="259"/>
      <c r="C240" s="260"/>
      <c r="D240" s="233" t="s">
        <v>153</v>
      </c>
      <c r="E240" s="261" t="s">
        <v>1</v>
      </c>
      <c r="F240" s="262" t="s">
        <v>158</v>
      </c>
      <c r="G240" s="260"/>
      <c r="H240" s="263">
        <v>2.3599999999999999</v>
      </c>
      <c r="I240" s="264"/>
      <c r="J240" s="264"/>
      <c r="K240" s="260"/>
      <c r="L240" s="260"/>
      <c r="M240" s="265"/>
      <c r="N240" s="266"/>
      <c r="O240" s="267"/>
      <c r="P240" s="267"/>
      <c r="Q240" s="267"/>
      <c r="R240" s="267"/>
      <c r="S240" s="267"/>
      <c r="T240" s="267"/>
      <c r="U240" s="267"/>
      <c r="V240" s="267"/>
      <c r="W240" s="267"/>
      <c r="X240" s="268"/>
      <c r="Y240" s="15"/>
      <c r="Z240" s="15"/>
      <c r="AA240" s="15"/>
      <c r="AB240" s="15"/>
      <c r="AC240" s="15"/>
      <c r="AD240" s="15"/>
      <c r="AE240" s="15"/>
      <c r="AT240" s="269" t="s">
        <v>153</v>
      </c>
      <c r="AU240" s="269" t="s">
        <v>96</v>
      </c>
      <c r="AV240" s="15" t="s">
        <v>149</v>
      </c>
      <c r="AW240" s="15" t="s">
        <v>5</v>
      </c>
      <c r="AX240" s="15" t="s">
        <v>94</v>
      </c>
      <c r="AY240" s="269" t="s">
        <v>143</v>
      </c>
    </row>
    <row r="241" s="2" customFormat="1" ht="16.5" customHeight="1">
      <c r="A241" s="39"/>
      <c r="B241" s="40"/>
      <c r="C241" s="218" t="s">
        <v>291</v>
      </c>
      <c r="D241" s="218" t="s">
        <v>145</v>
      </c>
      <c r="E241" s="219" t="s">
        <v>292</v>
      </c>
      <c r="F241" s="220" t="s">
        <v>293</v>
      </c>
      <c r="G241" s="221" t="s">
        <v>161</v>
      </c>
      <c r="H241" s="222">
        <v>0.074999999999999997</v>
      </c>
      <c r="I241" s="223"/>
      <c r="J241" s="223"/>
      <c r="K241" s="224">
        <f>ROUND(P241*H241,2)</f>
        <v>0</v>
      </c>
      <c r="L241" s="225"/>
      <c r="M241" s="45"/>
      <c r="N241" s="226" t="s">
        <v>1</v>
      </c>
      <c r="O241" s="227" t="s">
        <v>52</v>
      </c>
      <c r="P241" s="228">
        <f>I241+J241</f>
        <v>0</v>
      </c>
      <c r="Q241" s="228">
        <f>ROUND(I241*H241,2)</f>
        <v>0</v>
      </c>
      <c r="R241" s="228">
        <f>ROUND(J241*H241,2)</f>
        <v>0</v>
      </c>
      <c r="S241" s="92"/>
      <c r="T241" s="229">
        <f>S241*H241</f>
        <v>0</v>
      </c>
      <c r="U241" s="229">
        <v>0</v>
      </c>
      <c r="V241" s="229">
        <f>U241*H241</f>
        <v>0</v>
      </c>
      <c r="W241" s="229">
        <v>0</v>
      </c>
      <c r="X241" s="230">
        <f>W241*H241</f>
        <v>0</v>
      </c>
      <c r="Y241" s="39"/>
      <c r="Z241" s="39"/>
      <c r="AA241" s="39"/>
      <c r="AB241" s="39"/>
      <c r="AC241" s="39"/>
      <c r="AD241" s="39"/>
      <c r="AE241" s="39"/>
      <c r="AR241" s="231" t="s">
        <v>149</v>
      </c>
      <c r="AT241" s="231" t="s">
        <v>145</v>
      </c>
      <c r="AU241" s="231" t="s">
        <v>96</v>
      </c>
      <c r="AY241" s="17" t="s">
        <v>143</v>
      </c>
      <c r="BE241" s="232">
        <f>IF(O241="základní",K241,0)</f>
        <v>0</v>
      </c>
      <c r="BF241" s="232">
        <f>IF(O241="snížená",K241,0)</f>
        <v>0</v>
      </c>
      <c r="BG241" s="232">
        <f>IF(O241="zákl. přenesená",K241,0)</f>
        <v>0</v>
      </c>
      <c r="BH241" s="232">
        <f>IF(O241="sníž. přenesená",K241,0)</f>
        <v>0</v>
      </c>
      <c r="BI241" s="232">
        <f>IF(O241="nulová",K241,0)</f>
        <v>0</v>
      </c>
      <c r="BJ241" s="17" t="s">
        <v>94</v>
      </c>
      <c r="BK241" s="232">
        <f>ROUND(P241*H241,2)</f>
        <v>0</v>
      </c>
      <c r="BL241" s="17" t="s">
        <v>149</v>
      </c>
      <c r="BM241" s="231" t="s">
        <v>294</v>
      </c>
    </row>
    <row r="242" s="2" customFormat="1">
      <c r="A242" s="39"/>
      <c r="B242" s="40"/>
      <c r="C242" s="41"/>
      <c r="D242" s="233" t="s">
        <v>151</v>
      </c>
      <c r="E242" s="41"/>
      <c r="F242" s="234" t="s">
        <v>295</v>
      </c>
      <c r="G242" s="41"/>
      <c r="H242" s="41"/>
      <c r="I242" s="235"/>
      <c r="J242" s="235"/>
      <c r="K242" s="41"/>
      <c r="L242" s="41"/>
      <c r="M242" s="45"/>
      <c r="N242" s="236"/>
      <c r="O242" s="237"/>
      <c r="P242" s="92"/>
      <c r="Q242" s="92"/>
      <c r="R242" s="92"/>
      <c r="S242" s="92"/>
      <c r="T242" s="92"/>
      <c r="U242" s="92"/>
      <c r="V242" s="92"/>
      <c r="W242" s="92"/>
      <c r="X242" s="93"/>
      <c r="Y242" s="39"/>
      <c r="Z242" s="39"/>
      <c r="AA242" s="39"/>
      <c r="AB242" s="39"/>
      <c r="AC242" s="39"/>
      <c r="AD242" s="39"/>
      <c r="AE242" s="39"/>
      <c r="AT242" s="17" t="s">
        <v>151</v>
      </c>
      <c r="AU242" s="17" t="s">
        <v>96</v>
      </c>
    </row>
    <row r="243" s="13" customFormat="1">
      <c r="A243" s="13"/>
      <c r="B243" s="238"/>
      <c r="C243" s="239"/>
      <c r="D243" s="233" t="s">
        <v>153</v>
      </c>
      <c r="E243" s="240" t="s">
        <v>1</v>
      </c>
      <c r="F243" s="241" t="s">
        <v>296</v>
      </c>
      <c r="G243" s="239"/>
      <c r="H243" s="240" t="s">
        <v>1</v>
      </c>
      <c r="I243" s="242"/>
      <c r="J243" s="242"/>
      <c r="K243" s="239"/>
      <c r="L243" s="239"/>
      <c r="M243" s="243"/>
      <c r="N243" s="244"/>
      <c r="O243" s="245"/>
      <c r="P243" s="245"/>
      <c r="Q243" s="245"/>
      <c r="R243" s="245"/>
      <c r="S243" s="245"/>
      <c r="T243" s="245"/>
      <c r="U243" s="245"/>
      <c r="V243" s="245"/>
      <c r="W243" s="245"/>
      <c r="X243" s="246"/>
      <c r="Y243" s="13"/>
      <c r="Z243" s="13"/>
      <c r="AA243" s="13"/>
      <c r="AB243" s="13"/>
      <c r="AC243" s="13"/>
      <c r="AD243" s="13"/>
      <c r="AE243" s="13"/>
      <c r="AT243" s="247" t="s">
        <v>153</v>
      </c>
      <c r="AU243" s="247" t="s">
        <v>96</v>
      </c>
      <c r="AV243" s="13" t="s">
        <v>94</v>
      </c>
      <c r="AW243" s="13" t="s">
        <v>5</v>
      </c>
      <c r="AX243" s="13" t="s">
        <v>89</v>
      </c>
      <c r="AY243" s="247" t="s">
        <v>143</v>
      </c>
    </row>
    <row r="244" s="14" customFormat="1">
      <c r="A244" s="14"/>
      <c r="B244" s="248"/>
      <c r="C244" s="249"/>
      <c r="D244" s="233" t="s">
        <v>153</v>
      </c>
      <c r="E244" s="250" t="s">
        <v>1</v>
      </c>
      <c r="F244" s="251" t="s">
        <v>297</v>
      </c>
      <c r="G244" s="249"/>
      <c r="H244" s="252">
        <v>0.074999999999999997</v>
      </c>
      <c r="I244" s="253"/>
      <c r="J244" s="253"/>
      <c r="K244" s="249"/>
      <c r="L244" s="249"/>
      <c r="M244" s="254"/>
      <c r="N244" s="255"/>
      <c r="O244" s="256"/>
      <c r="P244" s="256"/>
      <c r="Q244" s="256"/>
      <c r="R244" s="256"/>
      <c r="S244" s="256"/>
      <c r="T244" s="256"/>
      <c r="U244" s="256"/>
      <c r="V244" s="256"/>
      <c r="W244" s="256"/>
      <c r="X244" s="257"/>
      <c r="Y244" s="14"/>
      <c r="Z244" s="14"/>
      <c r="AA244" s="14"/>
      <c r="AB244" s="14"/>
      <c r="AC244" s="14"/>
      <c r="AD244" s="14"/>
      <c r="AE244" s="14"/>
      <c r="AT244" s="258" t="s">
        <v>153</v>
      </c>
      <c r="AU244" s="258" t="s">
        <v>96</v>
      </c>
      <c r="AV244" s="14" t="s">
        <v>96</v>
      </c>
      <c r="AW244" s="14" t="s">
        <v>5</v>
      </c>
      <c r="AX244" s="14" t="s">
        <v>89</v>
      </c>
      <c r="AY244" s="258" t="s">
        <v>143</v>
      </c>
    </row>
    <row r="245" s="15" customFormat="1">
      <c r="A245" s="15"/>
      <c r="B245" s="259"/>
      <c r="C245" s="260"/>
      <c r="D245" s="233" t="s">
        <v>153</v>
      </c>
      <c r="E245" s="261" t="s">
        <v>1</v>
      </c>
      <c r="F245" s="262" t="s">
        <v>158</v>
      </c>
      <c r="G245" s="260"/>
      <c r="H245" s="263">
        <v>0.074999999999999997</v>
      </c>
      <c r="I245" s="264"/>
      <c r="J245" s="264"/>
      <c r="K245" s="260"/>
      <c r="L245" s="260"/>
      <c r="M245" s="265"/>
      <c r="N245" s="266"/>
      <c r="O245" s="267"/>
      <c r="P245" s="267"/>
      <c r="Q245" s="267"/>
      <c r="R245" s="267"/>
      <c r="S245" s="267"/>
      <c r="T245" s="267"/>
      <c r="U245" s="267"/>
      <c r="V245" s="267"/>
      <c r="W245" s="267"/>
      <c r="X245" s="268"/>
      <c r="Y245" s="15"/>
      <c r="Z245" s="15"/>
      <c r="AA245" s="15"/>
      <c r="AB245" s="15"/>
      <c r="AC245" s="15"/>
      <c r="AD245" s="15"/>
      <c r="AE245" s="15"/>
      <c r="AT245" s="269" t="s">
        <v>153</v>
      </c>
      <c r="AU245" s="269" t="s">
        <v>96</v>
      </c>
      <c r="AV245" s="15" t="s">
        <v>149</v>
      </c>
      <c r="AW245" s="15" t="s">
        <v>5</v>
      </c>
      <c r="AX245" s="15" t="s">
        <v>94</v>
      </c>
      <c r="AY245" s="269" t="s">
        <v>143</v>
      </c>
    </row>
    <row r="246" s="2" customFormat="1" ht="16.5" customHeight="1">
      <c r="A246" s="39"/>
      <c r="B246" s="40"/>
      <c r="C246" s="218" t="s">
        <v>298</v>
      </c>
      <c r="D246" s="218" t="s">
        <v>145</v>
      </c>
      <c r="E246" s="219" t="s">
        <v>299</v>
      </c>
      <c r="F246" s="220" t="s">
        <v>300</v>
      </c>
      <c r="G246" s="221" t="s">
        <v>161</v>
      </c>
      <c r="H246" s="222">
        <v>2.1179999999999999</v>
      </c>
      <c r="I246" s="223"/>
      <c r="J246" s="223"/>
      <c r="K246" s="224">
        <f>ROUND(P246*H246,2)</f>
        <v>0</v>
      </c>
      <c r="L246" s="225"/>
      <c r="M246" s="45"/>
      <c r="N246" s="226" t="s">
        <v>1</v>
      </c>
      <c r="O246" s="227" t="s">
        <v>52</v>
      </c>
      <c r="P246" s="228">
        <f>I246+J246</f>
        <v>0</v>
      </c>
      <c r="Q246" s="228">
        <f>ROUND(I246*H246,2)</f>
        <v>0</v>
      </c>
      <c r="R246" s="228">
        <f>ROUND(J246*H246,2)</f>
        <v>0</v>
      </c>
      <c r="S246" s="92"/>
      <c r="T246" s="229">
        <f>S246*H246</f>
        <v>0</v>
      </c>
      <c r="U246" s="229">
        <v>0</v>
      </c>
      <c r="V246" s="229">
        <f>U246*H246</f>
        <v>0</v>
      </c>
      <c r="W246" s="229">
        <v>0</v>
      </c>
      <c r="X246" s="230">
        <f>W246*H246</f>
        <v>0</v>
      </c>
      <c r="Y246" s="39"/>
      <c r="Z246" s="39"/>
      <c r="AA246" s="39"/>
      <c r="AB246" s="39"/>
      <c r="AC246" s="39"/>
      <c r="AD246" s="39"/>
      <c r="AE246" s="39"/>
      <c r="AR246" s="231" t="s">
        <v>149</v>
      </c>
      <c r="AT246" s="231" t="s">
        <v>145</v>
      </c>
      <c r="AU246" s="231" t="s">
        <v>96</v>
      </c>
      <c r="AY246" s="17" t="s">
        <v>143</v>
      </c>
      <c r="BE246" s="232">
        <f>IF(O246="základní",K246,0)</f>
        <v>0</v>
      </c>
      <c r="BF246" s="232">
        <f>IF(O246="snížená",K246,0)</f>
        <v>0</v>
      </c>
      <c r="BG246" s="232">
        <f>IF(O246="zákl. přenesená",K246,0)</f>
        <v>0</v>
      </c>
      <c r="BH246" s="232">
        <f>IF(O246="sníž. přenesená",K246,0)</f>
        <v>0</v>
      </c>
      <c r="BI246" s="232">
        <f>IF(O246="nulová",K246,0)</f>
        <v>0</v>
      </c>
      <c r="BJ246" s="17" t="s">
        <v>94</v>
      </c>
      <c r="BK246" s="232">
        <f>ROUND(P246*H246,2)</f>
        <v>0</v>
      </c>
      <c r="BL246" s="17" t="s">
        <v>149</v>
      </c>
      <c r="BM246" s="231" t="s">
        <v>301</v>
      </c>
    </row>
    <row r="247" s="2" customFormat="1">
      <c r="A247" s="39"/>
      <c r="B247" s="40"/>
      <c r="C247" s="41"/>
      <c r="D247" s="233" t="s">
        <v>151</v>
      </c>
      <c r="E247" s="41"/>
      <c r="F247" s="234" t="s">
        <v>302</v>
      </c>
      <c r="G247" s="41"/>
      <c r="H247" s="41"/>
      <c r="I247" s="235"/>
      <c r="J247" s="235"/>
      <c r="K247" s="41"/>
      <c r="L247" s="41"/>
      <c r="M247" s="45"/>
      <c r="N247" s="236"/>
      <c r="O247" s="237"/>
      <c r="P247" s="92"/>
      <c r="Q247" s="92"/>
      <c r="R247" s="92"/>
      <c r="S247" s="92"/>
      <c r="T247" s="92"/>
      <c r="U247" s="92"/>
      <c r="V247" s="92"/>
      <c r="W247" s="92"/>
      <c r="X247" s="93"/>
      <c r="Y247" s="39"/>
      <c r="Z247" s="39"/>
      <c r="AA247" s="39"/>
      <c r="AB247" s="39"/>
      <c r="AC247" s="39"/>
      <c r="AD247" s="39"/>
      <c r="AE247" s="39"/>
      <c r="AT247" s="17" t="s">
        <v>151</v>
      </c>
      <c r="AU247" s="17" t="s">
        <v>96</v>
      </c>
    </row>
    <row r="248" s="13" customFormat="1">
      <c r="A248" s="13"/>
      <c r="B248" s="238"/>
      <c r="C248" s="239"/>
      <c r="D248" s="233" t="s">
        <v>153</v>
      </c>
      <c r="E248" s="240" t="s">
        <v>1</v>
      </c>
      <c r="F248" s="241" t="s">
        <v>303</v>
      </c>
      <c r="G248" s="239"/>
      <c r="H248" s="240" t="s">
        <v>1</v>
      </c>
      <c r="I248" s="242"/>
      <c r="J248" s="242"/>
      <c r="K248" s="239"/>
      <c r="L248" s="239"/>
      <c r="M248" s="243"/>
      <c r="N248" s="244"/>
      <c r="O248" s="245"/>
      <c r="P248" s="245"/>
      <c r="Q248" s="245"/>
      <c r="R248" s="245"/>
      <c r="S248" s="245"/>
      <c r="T248" s="245"/>
      <c r="U248" s="245"/>
      <c r="V248" s="245"/>
      <c r="W248" s="245"/>
      <c r="X248" s="246"/>
      <c r="Y248" s="13"/>
      <c r="Z248" s="13"/>
      <c r="AA248" s="13"/>
      <c r="AB248" s="13"/>
      <c r="AC248" s="13"/>
      <c r="AD248" s="13"/>
      <c r="AE248" s="13"/>
      <c r="AT248" s="247" t="s">
        <v>153</v>
      </c>
      <c r="AU248" s="247" t="s">
        <v>96</v>
      </c>
      <c r="AV248" s="13" t="s">
        <v>94</v>
      </c>
      <c r="AW248" s="13" t="s">
        <v>5</v>
      </c>
      <c r="AX248" s="13" t="s">
        <v>89</v>
      </c>
      <c r="AY248" s="247" t="s">
        <v>143</v>
      </c>
    </row>
    <row r="249" s="14" customFormat="1">
      <c r="A249" s="14"/>
      <c r="B249" s="248"/>
      <c r="C249" s="249"/>
      <c r="D249" s="233" t="s">
        <v>153</v>
      </c>
      <c r="E249" s="250" t="s">
        <v>1</v>
      </c>
      <c r="F249" s="251" t="s">
        <v>304</v>
      </c>
      <c r="G249" s="249"/>
      <c r="H249" s="252">
        <v>2.1179999999999999</v>
      </c>
      <c r="I249" s="253"/>
      <c r="J249" s="253"/>
      <c r="K249" s="249"/>
      <c r="L249" s="249"/>
      <c r="M249" s="254"/>
      <c r="N249" s="255"/>
      <c r="O249" s="256"/>
      <c r="P249" s="256"/>
      <c r="Q249" s="256"/>
      <c r="R249" s="256"/>
      <c r="S249" s="256"/>
      <c r="T249" s="256"/>
      <c r="U249" s="256"/>
      <c r="V249" s="256"/>
      <c r="W249" s="256"/>
      <c r="X249" s="257"/>
      <c r="Y249" s="14"/>
      <c r="Z249" s="14"/>
      <c r="AA249" s="14"/>
      <c r="AB249" s="14"/>
      <c r="AC249" s="14"/>
      <c r="AD249" s="14"/>
      <c r="AE249" s="14"/>
      <c r="AT249" s="258" t="s">
        <v>153</v>
      </c>
      <c r="AU249" s="258" t="s">
        <v>96</v>
      </c>
      <c r="AV249" s="14" t="s">
        <v>96</v>
      </c>
      <c r="AW249" s="14" t="s">
        <v>5</v>
      </c>
      <c r="AX249" s="14" t="s">
        <v>89</v>
      </c>
      <c r="AY249" s="258" t="s">
        <v>143</v>
      </c>
    </row>
    <row r="250" s="15" customFormat="1">
      <c r="A250" s="15"/>
      <c r="B250" s="259"/>
      <c r="C250" s="260"/>
      <c r="D250" s="233" t="s">
        <v>153</v>
      </c>
      <c r="E250" s="261" t="s">
        <v>1</v>
      </c>
      <c r="F250" s="262" t="s">
        <v>158</v>
      </c>
      <c r="G250" s="260"/>
      <c r="H250" s="263">
        <v>2.1179999999999999</v>
      </c>
      <c r="I250" s="264"/>
      <c r="J250" s="264"/>
      <c r="K250" s="260"/>
      <c r="L250" s="260"/>
      <c r="M250" s="265"/>
      <c r="N250" s="266"/>
      <c r="O250" s="267"/>
      <c r="P250" s="267"/>
      <c r="Q250" s="267"/>
      <c r="R250" s="267"/>
      <c r="S250" s="267"/>
      <c r="T250" s="267"/>
      <c r="U250" s="267"/>
      <c r="V250" s="267"/>
      <c r="W250" s="267"/>
      <c r="X250" s="268"/>
      <c r="Y250" s="15"/>
      <c r="Z250" s="15"/>
      <c r="AA250" s="15"/>
      <c r="AB250" s="15"/>
      <c r="AC250" s="15"/>
      <c r="AD250" s="15"/>
      <c r="AE250" s="15"/>
      <c r="AT250" s="269" t="s">
        <v>153</v>
      </c>
      <c r="AU250" s="269" t="s">
        <v>96</v>
      </c>
      <c r="AV250" s="15" t="s">
        <v>149</v>
      </c>
      <c r="AW250" s="15" t="s">
        <v>5</v>
      </c>
      <c r="AX250" s="15" t="s">
        <v>94</v>
      </c>
      <c r="AY250" s="269" t="s">
        <v>143</v>
      </c>
    </row>
    <row r="251" s="2" customFormat="1" ht="16.5" customHeight="1">
      <c r="A251" s="39"/>
      <c r="B251" s="40"/>
      <c r="C251" s="218" t="s">
        <v>305</v>
      </c>
      <c r="D251" s="218" t="s">
        <v>145</v>
      </c>
      <c r="E251" s="219" t="s">
        <v>306</v>
      </c>
      <c r="F251" s="220" t="s">
        <v>307</v>
      </c>
      <c r="G251" s="221" t="s">
        <v>225</v>
      </c>
      <c r="H251" s="222">
        <v>0.112</v>
      </c>
      <c r="I251" s="223"/>
      <c r="J251" s="223"/>
      <c r="K251" s="224">
        <f>ROUND(P251*H251,2)</f>
        <v>0</v>
      </c>
      <c r="L251" s="225"/>
      <c r="M251" s="45"/>
      <c r="N251" s="226" t="s">
        <v>1</v>
      </c>
      <c r="O251" s="227" t="s">
        <v>52</v>
      </c>
      <c r="P251" s="228">
        <f>I251+J251</f>
        <v>0</v>
      </c>
      <c r="Q251" s="228">
        <f>ROUND(I251*H251,2)</f>
        <v>0</v>
      </c>
      <c r="R251" s="228">
        <f>ROUND(J251*H251,2)</f>
        <v>0</v>
      </c>
      <c r="S251" s="92"/>
      <c r="T251" s="229">
        <f>S251*H251</f>
        <v>0</v>
      </c>
      <c r="U251" s="229">
        <v>1.06277</v>
      </c>
      <c r="V251" s="229">
        <f>U251*H251</f>
        <v>0.11903024</v>
      </c>
      <c r="W251" s="229">
        <v>0</v>
      </c>
      <c r="X251" s="230">
        <f>W251*H251</f>
        <v>0</v>
      </c>
      <c r="Y251" s="39"/>
      <c r="Z251" s="39"/>
      <c r="AA251" s="39"/>
      <c r="AB251" s="39"/>
      <c r="AC251" s="39"/>
      <c r="AD251" s="39"/>
      <c r="AE251" s="39"/>
      <c r="AR251" s="231" t="s">
        <v>149</v>
      </c>
      <c r="AT251" s="231" t="s">
        <v>145</v>
      </c>
      <c r="AU251" s="231" t="s">
        <v>96</v>
      </c>
      <c r="AY251" s="17" t="s">
        <v>143</v>
      </c>
      <c r="BE251" s="232">
        <f>IF(O251="základní",K251,0)</f>
        <v>0</v>
      </c>
      <c r="BF251" s="232">
        <f>IF(O251="snížená",K251,0)</f>
        <v>0</v>
      </c>
      <c r="BG251" s="232">
        <f>IF(O251="zákl. přenesená",K251,0)</f>
        <v>0</v>
      </c>
      <c r="BH251" s="232">
        <f>IF(O251="sníž. přenesená",K251,0)</f>
        <v>0</v>
      </c>
      <c r="BI251" s="232">
        <f>IF(O251="nulová",K251,0)</f>
        <v>0</v>
      </c>
      <c r="BJ251" s="17" t="s">
        <v>94</v>
      </c>
      <c r="BK251" s="232">
        <f>ROUND(P251*H251,2)</f>
        <v>0</v>
      </c>
      <c r="BL251" s="17" t="s">
        <v>149</v>
      </c>
      <c r="BM251" s="231" t="s">
        <v>308</v>
      </c>
    </row>
    <row r="252" s="2" customFormat="1">
      <c r="A252" s="39"/>
      <c r="B252" s="40"/>
      <c r="C252" s="41"/>
      <c r="D252" s="233" t="s">
        <v>151</v>
      </c>
      <c r="E252" s="41"/>
      <c r="F252" s="234" t="s">
        <v>309</v>
      </c>
      <c r="G252" s="41"/>
      <c r="H252" s="41"/>
      <c r="I252" s="235"/>
      <c r="J252" s="235"/>
      <c r="K252" s="41"/>
      <c r="L252" s="41"/>
      <c r="M252" s="45"/>
      <c r="N252" s="236"/>
      <c r="O252" s="237"/>
      <c r="P252" s="92"/>
      <c r="Q252" s="92"/>
      <c r="R252" s="92"/>
      <c r="S252" s="92"/>
      <c r="T252" s="92"/>
      <c r="U252" s="92"/>
      <c r="V252" s="92"/>
      <c r="W252" s="92"/>
      <c r="X252" s="93"/>
      <c r="Y252" s="39"/>
      <c r="Z252" s="39"/>
      <c r="AA252" s="39"/>
      <c r="AB252" s="39"/>
      <c r="AC252" s="39"/>
      <c r="AD252" s="39"/>
      <c r="AE252" s="39"/>
      <c r="AT252" s="17" t="s">
        <v>151</v>
      </c>
      <c r="AU252" s="17" t="s">
        <v>96</v>
      </c>
    </row>
    <row r="253" s="13" customFormat="1">
      <c r="A253" s="13"/>
      <c r="B253" s="238"/>
      <c r="C253" s="239"/>
      <c r="D253" s="233" t="s">
        <v>153</v>
      </c>
      <c r="E253" s="240" t="s">
        <v>1</v>
      </c>
      <c r="F253" s="241" t="s">
        <v>310</v>
      </c>
      <c r="G253" s="239"/>
      <c r="H253" s="240" t="s">
        <v>1</v>
      </c>
      <c r="I253" s="242"/>
      <c r="J253" s="242"/>
      <c r="K253" s="239"/>
      <c r="L253" s="239"/>
      <c r="M253" s="243"/>
      <c r="N253" s="244"/>
      <c r="O253" s="245"/>
      <c r="P253" s="245"/>
      <c r="Q253" s="245"/>
      <c r="R253" s="245"/>
      <c r="S253" s="245"/>
      <c r="T253" s="245"/>
      <c r="U253" s="245"/>
      <c r="V253" s="245"/>
      <c r="W253" s="245"/>
      <c r="X253" s="246"/>
      <c r="Y253" s="13"/>
      <c r="Z253" s="13"/>
      <c r="AA253" s="13"/>
      <c r="AB253" s="13"/>
      <c r="AC253" s="13"/>
      <c r="AD253" s="13"/>
      <c r="AE253" s="13"/>
      <c r="AT253" s="247" t="s">
        <v>153</v>
      </c>
      <c r="AU253" s="247" t="s">
        <v>96</v>
      </c>
      <c r="AV253" s="13" t="s">
        <v>94</v>
      </c>
      <c r="AW253" s="13" t="s">
        <v>5</v>
      </c>
      <c r="AX253" s="13" t="s">
        <v>89</v>
      </c>
      <c r="AY253" s="247" t="s">
        <v>143</v>
      </c>
    </row>
    <row r="254" s="14" customFormat="1">
      <c r="A254" s="14"/>
      <c r="B254" s="248"/>
      <c r="C254" s="249"/>
      <c r="D254" s="233" t="s">
        <v>153</v>
      </c>
      <c r="E254" s="250" t="s">
        <v>1</v>
      </c>
      <c r="F254" s="251" t="s">
        <v>311</v>
      </c>
      <c r="G254" s="249"/>
      <c r="H254" s="252">
        <v>0.112</v>
      </c>
      <c r="I254" s="253"/>
      <c r="J254" s="253"/>
      <c r="K254" s="249"/>
      <c r="L254" s="249"/>
      <c r="M254" s="254"/>
      <c r="N254" s="255"/>
      <c r="O254" s="256"/>
      <c r="P254" s="256"/>
      <c r="Q254" s="256"/>
      <c r="R254" s="256"/>
      <c r="S254" s="256"/>
      <c r="T254" s="256"/>
      <c r="U254" s="256"/>
      <c r="V254" s="256"/>
      <c r="W254" s="256"/>
      <c r="X254" s="257"/>
      <c r="Y254" s="14"/>
      <c r="Z254" s="14"/>
      <c r="AA254" s="14"/>
      <c r="AB254" s="14"/>
      <c r="AC254" s="14"/>
      <c r="AD254" s="14"/>
      <c r="AE254" s="14"/>
      <c r="AT254" s="258" t="s">
        <v>153</v>
      </c>
      <c r="AU254" s="258" t="s">
        <v>96</v>
      </c>
      <c r="AV254" s="14" t="s">
        <v>96</v>
      </c>
      <c r="AW254" s="14" t="s">
        <v>5</v>
      </c>
      <c r="AX254" s="14" t="s">
        <v>89</v>
      </c>
      <c r="AY254" s="258" t="s">
        <v>143</v>
      </c>
    </row>
    <row r="255" s="15" customFormat="1">
      <c r="A255" s="15"/>
      <c r="B255" s="259"/>
      <c r="C255" s="260"/>
      <c r="D255" s="233" t="s">
        <v>153</v>
      </c>
      <c r="E255" s="261" t="s">
        <v>1</v>
      </c>
      <c r="F255" s="262" t="s">
        <v>158</v>
      </c>
      <c r="G255" s="260"/>
      <c r="H255" s="263">
        <v>0.112</v>
      </c>
      <c r="I255" s="264"/>
      <c r="J255" s="264"/>
      <c r="K255" s="260"/>
      <c r="L255" s="260"/>
      <c r="M255" s="265"/>
      <c r="N255" s="266"/>
      <c r="O255" s="267"/>
      <c r="P255" s="267"/>
      <c r="Q255" s="267"/>
      <c r="R255" s="267"/>
      <c r="S255" s="267"/>
      <c r="T255" s="267"/>
      <c r="U255" s="267"/>
      <c r="V255" s="267"/>
      <c r="W255" s="267"/>
      <c r="X255" s="268"/>
      <c r="Y255" s="15"/>
      <c r="Z255" s="15"/>
      <c r="AA255" s="15"/>
      <c r="AB255" s="15"/>
      <c r="AC255" s="15"/>
      <c r="AD255" s="15"/>
      <c r="AE255" s="15"/>
      <c r="AT255" s="269" t="s">
        <v>153</v>
      </c>
      <c r="AU255" s="269" t="s">
        <v>96</v>
      </c>
      <c r="AV255" s="15" t="s">
        <v>149</v>
      </c>
      <c r="AW255" s="15" t="s">
        <v>5</v>
      </c>
      <c r="AX255" s="15" t="s">
        <v>94</v>
      </c>
      <c r="AY255" s="269" t="s">
        <v>143</v>
      </c>
    </row>
    <row r="256" s="12" customFormat="1" ht="22.8" customHeight="1">
      <c r="A256" s="12"/>
      <c r="B256" s="201"/>
      <c r="C256" s="202"/>
      <c r="D256" s="203" t="s">
        <v>88</v>
      </c>
      <c r="E256" s="216" t="s">
        <v>203</v>
      </c>
      <c r="F256" s="216" t="s">
        <v>312</v>
      </c>
      <c r="G256" s="202"/>
      <c r="H256" s="202"/>
      <c r="I256" s="205"/>
      <c r="J256" s="205"/>
      <c r="K256" s="217">
        <f>BK256</f>
        <v>0</v>
      </c>
      <c r="L256" s="202"/>
      <c r="M256" s="207"/>
      <c r="N256" s="208"/>
      <c r="O256" s="209"/>
      <c r="P256" s="209"/>
      <c r="Q256" s="210">
        <f>SUM(Q257:Q326)</f>
        <v>0</v>
      </c>
      <c r="R256" s="210">
        <f>SUM(R257:R326)</f>
        <v>0</v>
      </c>
      <c r="S256" s="209"/>
      <c r="T256" s="211">
        <f>SUM(T257:T326)</f>
        <v>0</v>
      </c>
      <c r="U256" s="209"/>
      <c r="V256" s="211">
        <f>SUM(V257:V326)</f>
        <v>0.63295043999999989</v>
      </c>
      <c r="W256" s="209"/>
      <c r="X256" s="212">
        <f>SUM(X257:X326)</f>
        <v>0</v>
      </c>
      <c r="Y256" s="12"/>
      <c r="Z256" s="12"/>
      <c r="AA256" s="12"/>
      <c r="AB256" s="12"/>
      <c r="AC256" s="12"/>
      <c r="AD256" s="12"/>
      <c r="AE256" s="12"/>
      <c r="AR256" s="213" t="s">
        <v>94</v>
      </c>
      <c r="AT256" s="214" t="s">
        <v>88</v>
      </c>
      <c r="AU256" s="214" t="s">
        <v>94</v>
      </c>
      <c r="AY256" s="213" t="s">
        <v>143</v>
      </c>
      <c r="BK256" s="215">
        <f>SUM(BK257:BK326)</f>
        <v>0</v>
      </c>
    </row>
    <row r="257" s="2" customFormat="1" ht="16.5" customHeight="1">
      <c r="A257" s="39"/>
      <c r="B257" s="40"/>
      <c r="C257" s="218" t="s">
        <v>313</v>
      </c>
      <c r="D257" s="218" t="s">
        <v>145</v>
      </c>
      <c r="E257" s="219" t="s">
        <v>314</v>
      </c>
      <c r="F257" s="220" t="s">
        <v>315</v>
      </c>
      <c r="G257" s="221" t="s">
        <v>316</v>
      </c>
      <c r="H257" s="222">
        <v>2.5</v>
      </c>
      <c r="I257" s="223"/>
      <c r="J257" s="223"/>
      <c r="K257" s="224">
        <f>ROUND(P257*H257,2)</f>
        <v>0</v>
      </c>
      <c r="L257" s="225"/>
      <c r="M257" s="45"/>
      <c r="N257" s="226" t="s">
        <v>1</v>
      </c>
      <c r="O257" s="227" t="s">
        <v>52</v>
      </c>
      <c r="P257" s="228">
        <f>I257+J257</f>
        <v>0</v>
      </c>
      <c r="Q257" s="228">
        <f>ROUND(I257*H257,2)</f>
        <v>0</v>
      </c>
      <c r="R257" s="228">
        <f>ROUND(J257*H257,2)</f>
        <v>0</v>
      </c>
      <c r="S257" s="92"/>
      <c r="T257" s="229">
        <f>S257*H257</f>
        <v>0</v>
      </c>
      <c r="U257" s="229">
        <v>0</v>
      </c>
      <c r="V257" s="229">
        <f>U257*H257</f>
        <v>0</v>
      </c>
      <c r="W257" s="229">
        <v>0</v>
      </c>
      <c r="X257" s="230">
        <f>W257*H257</f>
        <v>0</v>
      </c>
      <c r="Y257" s="39"/>
      <c r="Z257" s="39"/>
      <c r="AA257" s="39"/>
      <c r="AB257" s="39"/>
      <c r="AC257" s="39"/>
      <c r="AD257" s="39"/>
      <c r="AE257" s="39"/>
      <c r="AR257" s="231" t="s">
        <v>149</v>
      </c>
      <c r="AT257" s="231" t="s">
        <v>145</v>
      </c>
      <c r="AU257" s="231" t="s">
        <v>96</v>
      </c>
      <c r="AY257" s="17" t="s">
        <v>143</v>
      </c>
      <c r="BE257" s="232">
        <f>IF(O257="základní",K257,0)</f>
        <v>0</v>
      </c>
      <c r="BF257" s="232">
        <f>IF(O257="snížená",K257,0)</f>
        <v>0</v>
      </c>
      <c r="BG257" s="232">
        <f>IF(O257="zákl. přenesená",K257,0)</f>
        <v>0</v>
      </c>
      <c r="BH257" s="232">
        <f>IF(O257="sníž. přenesená",K257,0)</f>
        <v>0</v>
      </c>
      <c r="BI257" s="232">
        <f>IF(O257="nulová",K257,0)</f>
        <v>0</v>
      </c>
      <c r="BJ257" s="17" t="s">
        <v>94</v>
      </c>
      <c r="BK257" s="232">
        <f>ROUND(P257*H257,2)</f>
        <v>0</v>
      </c>
      <c r="BL257" s="17" t="s">
        <v>149</v>
      </c>
      <c r="BM257" s="231" t="s">
        <v>317</v>
      </c>
    </row>
    <row r="258" s="2" customFormat="1">
      <c r="A258" s="39"/>
      <c r="B258" s="40"/>
      <c r="C258" s="41"/>
      <c r="D258" s="233" t="s">
        <v>151</v>
      </c>
      <c r="E258" s="41"/>
      <c r="F258" s="234" t="s">
        <v>318</v>
      </c>
      <c r="G258" s="41"/>
      <c r="H258" s="41"/>
      <c r="I258" s="235"/>
      <c r="J258" s="235"/>
      <c r="K258" s="41"/>
      <c r="L258" s="41"/>
      <c r="M258" s="45"/>
      <c r="N258" s="236"/>
      <c r="O258" s="237"/>
      <c r="P258" s="92"/>
      <c r="Q258" s="92"/>
      <c r="R258" s="92"/>
      <c r="S258" s="92"/>
      <c r="T258" s="92"/>
      <c r="U258" s="92"/>
      <c r="V258" s="92"/>
      <c r="W258" s="92"/>
      <c r="X258" s="93"/>
      <c r="Y258" s="39"/>
      <c r="Z258" s="39"/>
      <c r="AA258" s="39"/>
      <c r="AB258" s="39"/>
      <c r="AC258" s="39"/>
      <c r="AD258" s="39"/>
      <c r="AE258" s="39"/>
      <c r="AT258" s="17" t="s">
        <v>151</v>
      </c>
      <c r="AU258" s="17" t="s">
        <v>96</v>
      </c>
    </row>
    <row r="259" s="2" customFormat="1" ht="16.5" customHeight="1">
      <c r="A259" s="39"/>
      <c r="B259" s="40"/>
      <c r="C259" s="270" t="s">
        <v>319</v>
      </c>
      <c r="D259" s="270" t="s">
        <v>251</v>
      </c>
      <c r="E259" s="271" t="s">
        <v>320</v>
      </c>
      <c r="F259" s="272" t="s">
        <v>321</v>
      </c>
      <c r="G259" s="273" t="s">
        <v>316</v>
      </c>
      <c r="H259" s="274">
        <v>2.5379999999999998</v>
      </c>
      <c r="I259" s="275"/>
      <c r="J259" s="276"/>
      <c r="K259" s="277">
        <f>ROUND(P259*H259,2)</f>
        <v>0</v>
      </c>
      <c r="L259" s="276"/>
      <c r="M259" s="278"/>
      <c r="N259" s="279" t="s">
        <v>1</v>
      </c>
      <c r="O259" s="227" t="s">
        <v>52</v>
      </c>
      <c r="P259" s="228">
        <f>I259+J259</f>
        <v>0</v>
      </c>
      <c r="Q259" s="228">
        <f>ROUND(I259*H259,2)</f>
        <v>0</v>
      </c>
      <c r="R259" s="228">
        <f>ROUND(J259*H259,2)</f>
        <v>0</v>
      </c>
      <c r="S259" s="92"/>
      <c r="T259" s="229">
        <f>S259*H259</f>
        <v>0</v>
      </c>
      <c r="U259" s="229">
        <v>0.00027999999999999998</v>
      </c>
      <c r="V259" s="229">
        <f>U259*H259</f>
        <v>0.0007106399999999999</v>
      </c>
      <c r="W259" s="229">
        <v>0</v>
      </c>
      <c r="X259" s="230">
        <f>W259*H259</f>
        <v>0</v>
      </c>
      <c r="Y259" s="39"/>
      <c r="Z259" s="39"/>
      <c r="AA259" s="39"/>
      <c r="AB259" s="39"/>
      <c r="AC259" s="39"/>
      <c r="AD259" s="39"/>
      <c r="AE259" s="39"/>
      <c r="AR259" s="231" t="s">
        <v>203</v>
      </c>
      <c r="AT259" s="231" t="s">
        <v>251</v>
      </c>
      <c r="AU259" s="231" t="s">
        <v>96</v>
      </c>
      <c r="AY259" s="17" t="s">
        <v>143</v>
      </c>
      <c r="BE259" s="232">
        <f>IF(O259="základní",K259,0)</f>
        <v>0</v>
      </c>
      <c r="BF259" s="232">
        <f>IF(O259="snížená",K259,0)</f>
        <v>0</v>
      </c>
      <c r="BG259" s="232">
        <f>IF(O259="zákl. přenesená",K259,0)</f>
        <v>0</v>
      </c>
      <c r="BH259" s="232">
        <f>IF(O259="sníž. přenesená",K259,0)</f>
        <v>0</v>
      </c>
      <c r="BI259" s="232">
        <f>IF(O259="nulová",K259,0)</f>
        <v>0</v>
      </c>
      <c r="BJ259" s="17" t="s">
        <v>94</v>
      </c>
      <c r="BK259" s="232">
        <f>ROUND(P259*H259,2)</f>
        <v>0</v>
      </c>
      <c r="BL259" s="17" t="s">
        <v>149</v>
      </c>
      <c r="BM259" s="231" t="s">
        <v>322</v>
      </c>
    </row>
    <row r="260" s="2" customFormat="1">
      <c r="A260" s="39"/>
      <c r="B260" s="40"/>
      <c r="C260" s="41"/>
      <c r="D260" s="233" t="s">
        <v>151</v>
      </c>
      <c r="E260" s="41"/>
      <c r="F260" s="234" t="s">
        <v>321</v>
      </c>
      <c r="G260" s="41"/>
      <c r="H260" s="41"/>
      <c r="I260" s="235"/>
      <c r="J260" s="235"/>
      <c r="K260" s="41"/>
      <c r="L260" s="41"/>
      <c r="M260" s="45"/>
      <c r="N260" s="236"/>
      <c r="O260" s="237"/>
      <c r="P260" s="92"/>
      <c r="Q260" s="92"/>
      <c r="R260" s="92"/>
      <c r="S260" s="92"/>
      <c r="T260" s="92"/>
      <c r="U260" s="92"/>
      <c r="V260" s="92"/>
      <c r="W260" s="92"/>
      <c r="X260" s="93"/>
      <c r="Y260" s="39"/>
      <c r="Z260" s="39"/>
      <c r="AA260" s="39"/>
      <c r="AB260" s="39"/>
      <c r="AC260" s="39"/>
      <c r="AD260" s="39"/>
      <c r="AE260" s="39"/>
      <c r="AT260" s="17" t="s">
        <v>151</v>
      </c>
      <c r="AU260" s="17" t="s">
        <v>96</v>
      </c>
    </row>
    <row r="261" s="14" customFormat="1">
      <c r="A261" s="14"/>
      <c r="B261" s="248"/>
      <c r="C261" s="249"/>
      <c r="D261" s="233" t="s">
        <v>153</v>
      </c>
      <c r="E261" s="249"/>
      <c r="F261" s="251" t="s">
        <v>323</v>
      </c>
      <c r="G261" s="249"/>
      <c r="H261" s="252">
        <v>2.5379999999999998</v>
      </c>
      <c r="I261" s="253"/>
      <c r="J261" s="253"/>
      <c r="K261" s="249"/>
      <c r="L261" s="249"/>
      <c r="M261" s="254"/>
      <c r="N261" s="255"/>
      <c r="O261" s="256"/>
      <c r="P261" s="256"/>
      <c r="Q261" s="256"/>
      <c r="R261" s="256"/>
      <c r="S261" s="256"/>
      <c r="T261" s="256"/>
      <c r="U261" s="256"/>
      <c r="V261" s="256"/>
      <c r="W261" s="256"/>
      <c r="X261" s="257"/>
      <c r="Y261" s="14"/>
      <c r="Z261" s="14"/>
      <c r="AA261" s="14"/>
      <c r="AB261" s="14"/>
      <c r="AC261" s="14"/>
      <c r="AD261" s="14"/>
      <c r="AE261" s="14"/>
      <c r="AT261" s="258" t="s">
        <v>153</v>
      </c>
      <c r="AU261" s="258" t="s">
        <v>96</v>
      </c>
      <c r="AV261" s="14" t="s">
        <v>96</v>
      </c>
      <c r="AW261" s="14" t="s">
        <v>4</v>
      </c>
      <c r="AX261" s="14" t="s">
        <v>94</v>
      </c>
      <c r="AY261" s="258" t="s">
        <v>143</v>
      </c>
    </row>
    <row r="262" s="2" customFormat="1" ht="16.5" customHeight="1">
      <c r="A262" s="39"/>
      <c r="B262" s="40"/>
      <c r="C262" s="218" t="s">
        <v>324</v>
      </c>
      <c r="D262" s="218" t="s">
        <v>145</v>
      </c>
      <c r="E262" s="219" t="s">
        <v>325</v>
      </c>
      <c r="F262" s="220" t="s">
        <v>326</v>
      </c>
      <c r="G262" s="221" t="s">
        <v>316</v>
      </c>
      <c r="H262" s="222">
        <v>3</v>
      </c>
      <c r="I262" s="223"/>
      <c r="J262" s="223"/>
      <c r="K262" s="224">
        <f>ROUND(P262*H262,2)</f>
        <v>0</v>
      </c>
      <c r="L262" s="225"/>
      <c r="M262" s="45"/>
      <c r="N262" s="226" t="s">
        <v>1</v>
      </c>
      <c r="O262" s="227" t="s">
        <v>52</v>
      </c>
      <c r="P262" s="228">
        <f>I262+J262</f>
        <v>0</v>
      </c>
      <c r="Q262" s="228">
        <f>ROUND(I262*H262,2)</f>
        <v>0</v>
      </c>
      <c r="R262" s="228">
        <f>ROUND(J262*H262,2)</f>
        <v>0</v>
      </c>
      <c r="S262" s="92"/>
      <c r="T262" s="229">
        <f>S262*H262</f>
        <v>0</v>
      </c>
      <c r="U262" s="229">
        <v>0.00131</v>
      </c>
      <c r="V262" s="229">
        <f>U262*H262</f>
        <v>0.0039299999999999995</v>
      </c>
      <c r="W262" s="229">
        <v>0</v>
      </c>
      <c r="X262" s="230">
        <f>W262*H262</f>
        <v>0</v>
      </c>
      <c r="Y262" s="39"/>
      <c r="Z262" s="39"/>
      <c r="AA262" s="39"/>
      <c r="AB262" s="39"/>
      <c r="AC262" s="39"/>
      <c r="AD262" s="39"/>
      <c r="AE262" s="39"/>
      <c r="AR262" s="231" t="s">
        <v>149</v>
      </c>
      <c r="AT262" s="231" t="s">
        <v>145</v>
      </c>
      <c r="AU262" s="231" t="s">
        <v>96</v>
      </c>
      <c r="AY262" s="17" t="s">
        <v>143</v>
      </c>
      <c r="BE262" s="232">
        <f>IF(O262="základní",K262,0)</f>
        <v>0</v>
      </c>
      <c r="BF262" s="232">
        <f>IF(O262="snížená",K262,0)</f>
        <v>0</v>
      </c>
      <c r="BG262" s="232">
        <f>IF(O262="zákl. přenesená",K262,0)</f>
        <v>0</v>
      </c>
      <c r="BH262" s="232">
        <f>IF(O262="sníž. přenesená",K262,0)</f>
        <v>0</v>
      </c>
      <c r="BI262" s="232">
        <f>IF(O262="nulová",K262,0)</f>
        <v>0</v>
      </c>
      <c r="BJ262" s="17" t="s">
        <v>94</v>
      </c>
      <c r="BK262" s="232">
        <f>ROUND(P262*H262,2)</f>
        <v>0</v>
      </c>
      <c r="BL262" s="17" t="s">
        <v>149</v>
      </c>
      <c r="BM262" s="231" t="s">
        <v>327</v>
      </c>
    </row>
    <row r="263" s="2" customFormat="1">
      <c r="A263" s="39"/>
      <c r="B263" s="40"/>
      <c r="C263" s="41"/>
      <c r="D263" s="233" t="s">
        <v>151</v>
      </c>
      <c r="E263" s="41"/>
      <c r="F263" s="234" t="s">
        <v>328</v>
      </c>
      <c r="G263" s="41"/>
      <c r="H263" s="41"/>
      <c r="I263" s="235"/>
      <c r="J263" s="235"/>
      <c r="K263" s="41"/>
      <c r="L263" s="41"/>
      <c r="M263" s="45"/>
      <c r="N263" s="236"/>
      <c r="O263" s="237"/>
      <c r="P263" s="92"/>
      <c r="Q263" s="92"/>
      <c r="R263" s="92"/>
      <c r="S263" s="92"/>
      <c r="T263" s="92"/>
      <c r="U263" s="92"/>
      <c r="V263" s="92"/>
      <c r="W263" s="92"/>
      <c r="X263" s="93"/>
      <c r="Y263" s="39"/>
      <c r="Z263" s="39"/>
      <c r="AA263" s="39"/>
      <c r="AB263" s="39"/>
      <c r="AC263" s="39"/>
      <c r="AD263" s="39"/>
      <c r="AE263" s="39"/>
      <c r="AT263" s="17" t="s">
        <v>151</v>
      </c>
      <c r="AU263" s="17" t="s">
        <v>96</v>
      </c>
    </row>
    <row r="264" s="14" customFormat="1">
      <c r="A264" s="14"/>
      <c r="B264" s="248"/>
      <c r="C264" s="249"/>
      <c r="D264" s="233" t="s">
        <v>153</v>
      </c>
      <c r="E264" s="250" t="s">
        <v>1</v>
      </c>
      <c r="F264" s="251" t="s">
        <v>329</v>
      </c>
      <c r="G264" s="249"/>
      <c r="H264" s="252">
        <v>3</v>
      </c>
      <c r="I264" s="253"/>
      <c r="J264" s="253"/>
      <c r="K264" s="249"/>
      <c r="L264" s="249"/>
      <c r="M264" s="254"/>
      <c r="N264" s="255"/>
      <c r="O264" s="256"/>
      <c r="P264" s="256"/>
      <c r="Q264" s="256"/>
      <c r="R264" s="256"/>
      <c r="S264" s="256"/>
      <c r="T264" s="256"/>
      <c r="U264" s="256"/>
      <c r="V264" s="256"/>
      <c r="W264" s="256"/>
      <c r="X264" s="257"/>
      <c r="Y264" s="14"/>
      <c r="Z264" s="14"/>
      <c r="AA264" s="14"/>
      <c r="AB264" s="14"/>
      <c r="AC264" s="14"/>
      <c r="AD264" s="14"/>
      <c r="AE264" s="14"/>
      <c r="AT264" s="258" t="s">
        <v>153</v>
      </c>
      <c r="AU264" s="258" t="s">
        <v>96</v>
      </c>
      <c r="AV264" s="14" t="s">
        <v>96</v>
      </c>
      <c r="AW264" s="14" t="s">
        <v>5</v>
      </c>
      <c r="AX264" s="14" t="s">
        <v>89</v>
      </c>
      <c r="AY264" s="258" t="s">
        <v>143</v>
      </c>
    </row>
    <row r="265" s="15" customFormat="1">
      <c r="A265" s="15"/>
      <c r="B265" s="259"/>
      <c r="C265" s="260"/>
      <c r="D265" s="233" t="s">
        <v>153</v>
      </c>
      <c r="E265" s="261" t="s">
        <v>1</v>
      </c>
      <c r="F265" s="262" t="s">
        <v>158</v>
      </c>
      <c r="G265" s="260"/>
      <c r="H265" s="263">
        <v>3</v>
      </c>
      <c r="I265" s="264"/>
      <c r="J265" s="264"/>
      <c r="K265" s="260"/>
      <c r="L265" s="260"/>
      <c r="M265" s="265"/>
      <c r="N265" s="266"/>
      <c r="O265" s="267"/>
      <c r="P265" s="267"/>
      <c r="Q265" s="267"/>
      <c r="R265" s="267"/>
      <c r="S265" s="267"/>
      <c r="T265" s="267"/>
      <c r="U265" s="267"/>
      <c r="V265" s="267"/>
      <c r="W265" s="267"/>
      <c r="X265" s="268"/>
      <c r="Y265" s="15"/>
      <c r="Z265" s="15"/>
      <c r="AA265" s="15"/>
      <c r="AB265" s="15"/>
      <c r="AC265" s="15"/>
      <c r="AD265" s="15"/>
      <c r="AE265" s="15"/>
      <c r="AT265" s="269" t="s">
        <v>153</v>
      </c>
      <c r="AU265" s="269" t="s">
        <v>96</v>
      </c>
      <c r="AV265" s="15" t="s">
        <v>149</v>
      </c>
      <c r="AW265" s="15" t="s">
        <v>5</v>
      </c>
      <c r="AX265" s="15" t="s">
        <v>94</v>
      </c>
      <c r="AY265" s="269" t="s">
        <v>143</v>
      </c>
    </row>
    <row r="266" s="2" customFormat="1" ht="16.5" customHeight="1">
      <c r="A266" s="39"/>
      <c r="B266" s="40"/>
      <c r="C266" s="218" t="s">
        <v>330</v>
      </c>
      <c r="D266" s="218" t="s">
        <v>145</v>
      </c>
      <c r="E266" s="219" t="s">
        <v>331</v>
      </c>
      <c r="F266" s="220" t="s">
        <v>332</v>
      </c>
      <c r="G266" s="221" t="s">
        <v>316</v>
      </c>
      <c r="H266" s="222">
        <v>25.899999999999999</v>
      </c>
      <c r="I266" s="223"/>
      <c r="J266" s="223"/>
      <c r="K266" s="224">
        <f>ROUND(P266*H266,2)</f>
        <v>0</v>
      </c>
      <c r="L266" s="225"/>
      <c r="M266" s="45"/>
      <c r="N266" s="226" t="s">
        <v>1</v>
      </c>
      <c r="O266" s="227" t="s">
        <v>52</v>
      </c>
      <c r="P266" s="228">
        <f>I266+J266</f>
        <v>0</v>
      </c>
      <c r="Q266" s="228">
        <f>ROUND(I266*H266,2)</f>
        <v>0</v>
      </c>
      <c r="R266" s="228">
        <f>ROUND(J266*H266,2)</f>
        <v>0</v>
      </c>
      <c r="S266" s="92"/>
      <c r="T266" s="229">
        <f>S266*H266</f>
        <v>0</v>
      </c>
      <c r="U266" s="229">
        <v>0.0074599999999999996</v>
      </c>
      <c r="V266" s="229">
        <f>U266*H266</f>
        <v>0.19321399999999997</v>
      </c>
      <c r="W266" s="229">
        <v>0</v>
      </c>
      <c r="X266" s="230">
        <f>W266*H266</f>
        <v>0</v>
      </c>
      <c r="Y266" s="39"/>
      <c r="Z266" s="39"/>
      <c r="AA266" s="39"/>
      <c r="AB266" s="39"/>
      <c r="AC266" s="39"/>
      <c r="AD266" s="39"/>
      <c r="AE266" s="39"/>
      <c r="AR266" s="231" t="s">
        <v>149</v>
      </c>
      <c r="AT266" s="231" t="s">
        <v>145</v>
      </c>
      <c r="AU266" s="231" t="s">
        <v>96</v>
      </c>
      <c r="AY266" s="17" t="s">
        <v>143</v>
      </c>
      <c r="BE266" s="232">
        <f>IF(O266="základní",K266,0)</f>
        <v>0</v>
      </c>
      <c r="BF266" s="232">
        <f>IF(O266="snížená",K266,0)</f>
        <v>0</v>
      </c>
      <c r="BG266" s="232">
        <f>IF(O266="zákl. přenesená",K266,0)</f>
        <v>0</v>
      </c>
      <c r="BH266" s="232">
        <f>IF(O266="sníž. přenesená",K266,0)</f>
        <v>0</v>
      </c>
      <c r="BI266" s="232">
        <f>IF(O266="nulová",K266,0)</f>
        <v>0</v>
      </c>
      <c r="BJ266" s="17" t="s">
        <v>94</v>
      </c>
      <c r="BK266" s="232">
        <f>ROUND(P266*H266,2)</f>
        <v>0</v>
      </c>
      <c r="BL266" s="17" t="s">
        <v>149</v>
      </c>
      <c r="BM266" s="231" t="s">
        <v>333</v>
      </c>
    </row>
    <row r="267" s="2" customFormat="1">
      <c r="A267" s="39"/>
      <c r="B267" s="40"/>
      <c r="C267" s="41"/>
      <c r="D267" s="233" t="s">
        <v>151</v>
      </c>
      <c r="E267" s="41"/>
      <c r="F267" s="234" t="s">
        <v>334</v>
      </c>
      <c r="G267" s="41"/>
      <c r="H267" s="41"/>
      <c r="I267" s="235"/>
      <c r="J267" s="235"/>
      <c r="K267" s="41"/>
      <c r="L267" s="41"/>
      <c r="M267" s="45"/>
      <c r="N267" s="236"/>
      <c r="O267" s="237"/>
      <c r="P267" s="92"/>
      <c r="Q267" s="92"/>
      <c r="R267" s="92"/>
      <c r="S267" s="92"/>
      <c r="T267" s="92"/>
      <c r="U267" s="92"/>
      <c r="V267" s="92"/>
      <c r="W267" s="92"/>
      <c r="X267" s="93"/>
      <c r="Y267" s="39"/>
      <c r="Z267" s="39"/>
      <c r="AA267" s="39"/>
      <c r="AB267" s="39"/>
      <c r="AC267" s="39"/>
      <c r="AD267" s="39"/>
      <c r="AE267" s="39"/>
      <c r="AT267" s="17" t="s">
        <v>151</v>
      </c>
      <c r="AU267" s="17" t="s">
        <v>96</v>
      </c>
    </row>
    <row r="268" s="2" customFormat="1" ht="16.5" customHeight="1">
      <c r="A268" s="39"/>
      <c r="B268" s="40"/>
      <c r="C268" s="218" t="s">
        <v>335</v>
      </c>
      <c r="D268" s="218" t="s">
        <v>145</v>
      </c>
      <c r="E268" s="219" t="s">
        <v>336</v>
      </c>
      <c r="F268" s="220" t="s">
        <v>337</v>
      </c>
      <c r="G268" s="221" t="s">
        <v>316</v>
      </c>
      <c r="H268" s="222">
        <v>8.3599999999999994</v>
      </c>
      <c r="I268" s="223"/>
      <c r="J268" s="223"/>
      <c r="K268" s="224">
        <f>ROUND(P268*H268,2)</f>
        <v>0</v>
      </c>
      <c r="L268" s="225"/>
      <c r="M268" s="45"/>
      <c r="N268" s="226" t="s">
        <v>1</v>
      </c>
      <c r="O268" s="227" t="s">
        <v>52</v>
      </c>
      <c r="P268" s="228">
        <f>I268+J268</f>
        <v>0</v>
      </c>
      <c r="Q268" s="228">
        <f>ROUND(I268*H268,2)</f>
        <v>0</v>
      </c>
      <c r="R268" s="228">
        <f>ROUND(J268*H268,2)</f>
        <v>0</v>
      </c>
      <c r="S268" s="92"/>
      <c r="T268" s="229">
        <f>S268*H268</f>
        <v>0</v>
      </c>
      <c r="U268" s="229">
        <v>0.01235</v>
      </c>
      <c r="V268" s="229">
        <f>U268*H268</f>
        <v>0.10324599999999999</v>
      </c>
      <c r="W268" s="229">
        <v>0</v>
      </c>
      <c r="X268" s="230">
        <f>W268*H268</f>
        <v>0</v>
      </c>
      <c r="Y268" s="39"/>
      <c r="Z268" s="39"/>
      <c r="AA268" s="39"/>
      <c r="AB268" s="39"/>
      <c r="AC268" s="39"/>
      <c r="AD268" s="39"/>
      <c r="AE268" s="39"/>
      <c r="AR268" s="231" t="s">
        <v>149</v>
      </c>
      <c r="AT268" s="231" t="s">
        <v>145</v>
      </c>
      <c r="AU268" s="231" t="s">
        <v>96</v>
      </c>
      <c r="AY268" s="17" t="s">
        <v>143</v>
      </c>
      <c r="BE268" s="232">
        <f>IF(O268="základní",K268,0)</f>
        <v>0</v>
      </c>
      <c r="BF268" s="232">
        <f>IF(O268="snížená",K268,0)</f>
        <v>0</v>
      </c>
      <c r="BG268" s="232">
        <f>IF(O268="zákl. přenesená",K268,0)</f>
        <v>0</v>
      </c>
      <c r="BH268" s="232">
        <f>IF(O268="sníž. přenesená",K268,0)</f>
        <v>0</v>
      </c>
      <c r="BI268" s="232">
        <f>IF(O268="nulová",K268,0)</f>
        <v>0</v>
      </c>
      <c r="BJ268" s="17" t="s">
        <v>94</v>
      </c>
      <c r="BK268" s="232">
        <f>ROUND(P268*H268,2)</f>
        <v>0</v>
      </c>
      <c r="BL268" s="17" t="s">
        <v>149</v>
      </c>
      <c r="BM268" s="231" t="s">
        <v>338</v>
      </c>
    </row>
    <row r="269" s="2" customFormat="1">
      <c r="A269" s="39"/>
      <c r="B269" s="40"/>
      <c r="C269" s="41"/>
      <c r="D269" s="233" t="s">
        <v>151</v>
      </c>
      <c r="E269" s="41"/>
      <c r="F269" s="234" t="s">
        <v>339</v>
      </c>
      <c r="G269" s="41"/>
      <c r="H269" s="41"/>
      <c r="I269" s="235"/>
      <c r="J269" s="235"/>
      <c r="K269" s="41"/>
      <c r="L269" s="41"/>
      <c r="M269" s="45"/>
      <c r="N269" s="236"/>
      <c r="O269" s="237"/>
      <c r="P269" s="92"/>
      <c r="Q269" s="92"/>
      <c r="R269" s="92"/>
      <c r="S269" s="92"/>
      <c r="T269" s="92"/>
      <c r="U269" s="92"/>
      <c r="V269" s="92"/>
      <c r="W269" s="92"/>
      <c r="X269" s="93"/>
      <c r="Y269" s="39"/>
      <c r="Z269" s="39"/>
      <c r="AA269" s="39"/>
      <c r="AB269" s="39"/>
      <c r="AC269" s="39"/>
      <c r="AD269" s="39"/>
      <c r="AE269" s="39"/>
      <c r="AT269" s="17" t="s">
        <v>151</v>
      </c>
      <c r="AU269" s="17" t="s">
        <v>96</v>
      </c>
    </row>
    <row r="270" s="2" customFormat="1" ht="16.5" customHeight="1">
      <c r="A270" s="39"/>
      <c r="B270" s="40"/>
      <c r="C270" s="218" t="s">
        <v>340</v>
      </c>
      <c r="D270" s="218" t="s">
        <v>145</v>
      </c>
      <c r="E270" s="219" t="s">
        <v>341</v>
      </c>
      <c r="F270" s="220" t="s">
        <v>342</v>
      </c>
      <c r="G270" s="221" t="s">
        <v>343</v>
      </c>
      <c r="H270" s="222">
        <v>2</v>
      </c>
      <c r="I270" s="223"/>
      <c r="J270" s="223"/>
      <c r="K270" s="224">
        <f>ROUND(P270*H270,2)</f>
        <v>0</v>
      </c>
      <c r="L270" s="225"/>
      <c r="M270" s="45"/>
      <c r="N270" s="226" t="s">
        <v>1</v>
      </c>
      <c r="O270" s="227" t="s">
        <v>52</v>
      </c>
      <c r="P270" s="228">
        <f>I270+J270</f>
        <v>0</v>
      </c>
      <c r="Q270" s="228">
        <f>ROUND(I270*H270,2)</f>
        <v>0</v>
      </c>
      <c r="R270" s="228">
        <f>ROUND(J270*H270,2)</f>
        <v>0</v>
      </c>
      <c r="S270" s="92"/>
      <c r="T270" s="229">
        <f>S270*H270</f>
        <v>0</v>
      </c>
      <c r="U270" s="229">
        <v>0</v>
      </c>
      <c r="V270" s="229">
        <f>U270*H270</f>
        <v>0</v>
      </c>
      <c r="W270" s="229">
        <v>0</v>
      </c>
      <c r="X270" s="230">
        <f>W270*H270</f>
        <v>0</v>
      </c>
      <c r="Y270" s="39"/>
      <c r="Z270" s="39"/>
      <c r="AA270" s="39"/>
      <c r="AB270" s="39"/>
      <c r="AC270" s="39"/>
      <c r="AD270" s="39"/>
      <c r="AE270" s="39"/>
      <c r="AR270" s="231" t="s">
        <v>149</v>
      </c>
      <c r="AT270" s="231" t="s">
        <v>145</v>
      </c>
      <c r="AU270" s="231" t="s">
        <v>96</v>
      </c>
      <c r="AY270" s="17" t="s">
        <v>143</v>
      </c>
      <c r="BE270" s="232">
        <f>IF(O270="základní",K270,0)</f>
        <v>0</v>
      </c>
      <c r="BF270" s="232">
        <f>IF(O270="snížená",K270,0)</f>
        <v>0</v>
      </c>
      <c r="BG270" s="232">
        <f>IF(O270="zákl. přenesená",K270,0)</f>
        <v>0</v>
      </c>
      <c r="BH270" s="232">
        <f>IF(O270="sníž. přenesená",K270,0)</f>
        <v>0</v>
      </c>
      <c r="BI270" s="232">
        <f>IF(O270="nulová",K270,0)</f>
        <v>0</v>
      </c>
      <c r="BJ270" s="17" t="s">
        <v>94</v>
      </c>
      <c r="BK270" s="232">
        <f>ROUND(P270*H270,2)</f>
        <v>0</v>
      </c>
      <c r="BL270" s="17" t="s">
        <v>149</v>
      </c>
      <c r="BM270" s="231" t="s">
        <v>344</v>
      </c>
    </row>
    <row r="271" s="2" customFormat="1">
      <c r="A271" s="39"/>
      <c r="B271" s="40"/>
      <c r="C271" s="41"/>
      <c r="D271" s="233" t="s">
        <v>151</v>
      </c>
      <c r="E271" s="41"/>
      <c r="F271" s="234" t="s">
        <v>345</v>
      </c>
      <c r="G271" s="41"/>
      <c r="H271" s="41"/>
      <c r="I271" s="235"/>
      <c r="J271" s="235"/>
      <c r="K271" s="41"/>
      <c r="L271" s="41"/>
      <c r="M271" s="45"/>
      <c r="N271" s="236"/>
      <c r="O271" s="237"/>
      <c r="P271" s="92"/>
      <c r="Q271" s="92"/>
      <c r="R271" s="92"/>
      <c r="S271" s="92"/>
      <c r="T271" s="92"/>
      <c r="U271" s="92"/>
      <c r="V271" s="92"/>
      <c r="W271" s="92"/>
      <c r="X271" s="93"/>
      <c r="Y271" s="39"/>
      <c r="Z271" s="39"/>
      <c r="AA271" s="39"/>
      <c r="AB271" s="39"/>
      <c r="AC271" s="39"/>
      <c r="AD271" s="39"/>
      <c r="AE271" s="39"/>
      <c r="AT271" s="17" t="s">
        <v>151</v>
      </c>
      <c r="AU271" s="17" t="s">
        <v>96</v>
      </c>
    </row>
    <row r="272" s="2" customFormat="1" ht="16.5" customHeight="1">
      <c r="A272" s="39"/>
      <c r="B272" s="40"/>
      <c r="C272" s="270" t="s">
        <v>346</v>
      </c>
      <c r="D272" s="270" t="s">
        <v>251</v>
      </c>
      <c r="E272" s="271" t="s">
        <v>347</v>
      </c>
      <c r="F272" s="272" t="s">
        <v>348</v>
      </c>
      <c r="G272" s="273" t="s">
        <v>343</v>
      </c>
      <c r="H272" s="274">
        <v>1</v>
      </c>
      <c r="I272" s="275"/>
      <c r="J272" s="276"/>
      <c r="K272" s="277">
        <f>ROUND(P272*H272,2)</f>
        <v>0</v>
      </c>
      <c r="L272" s="276"/>
      <c r="M272" s="278"/>
      <c r="N272" s="279" t="s">
        <v>1</v>
      </c>
      <c r="O272" s="227" t="s">
        <v>52</v>
      </c>
      <c r="P272" s="228">
        <f>I272+J272</f>
        <v>0</v>
      </c>
      <c r="Q272" s="228">
        <f>ROUND(I272*H272,2)</f>
        <v>0</v>
      </c>
      <c r="R272" s="228">
        <f>ROUND(J272*H272,2)</f>
        <v>0</v>
      </c>
      <c r="S272" s="92"/>
      <c r="T272" s="229">
        <f>S272*H272</f>
        <v>0</v>
      </c>
      <c r="U272" s="229">
        <v>0.00016000000000000001</v>
      </c>
      <c r="V272" s="229">
        <f>U272*H272</f>
        <v>0.00016000000000000001</v>
      </c>
      <c r="W272" s="229">
        <v>0</v>
      </c>
      <c r="X272" s="230">
        <f>W272*H272</f>
        <v>0</v>
      </c>
      <c r="Y272" s="39"/>
      <c r="Z272" s="39"/>
      <c r="AA272" s="39"/>
      <c r="AB272" s="39"/>
      <c r="AC272" s="39"/>
      <c r="AD272" s="39"/>
      <c r="AE272" s="39"/>
      <c r="AR272" s="231" t="s">
        <v>203</v>
      </c>
      <c r="AT272" s="231" t="s">
        <v>251</v>
      </c>
      <c r="AU272" s="231" t="s">
        <v>96</v>
      </c>
      <c r="AY272" s="17" t="s">
        <v>143</v>
      </c>
      <c r="BE272" s="232">
        <f>IF(O272="základní",K272,0)</f>
        <v>0</v>
      </c>
      <c r="BF272" s="232">
        <f>IF(O272="snížená",K272,0)</f>
        <v>0</v>
      </c>
      <c r="BG272" s="232">
        <f>IF(O272="zákl. přenesená",K272,0)</f>
        <v>0</v>
      </c>
      <c r="BH272" s="232">
        <f>IF(O272="sníž. přenesená",K272,0)</f>
        <v>0</v>
      </c>
      <c r="BI272" s="232">
        <f>IF(O272="nulová",K272,0)</f>
        <v>0</v>
      </c>
      <c r="BJ272" s="17" t="s">
        <v>94</v>
      </c>
      <c r="BK272" s="232">
        <f>ROUND(P272*H272,2)</f>
        <v>0</v>
      </c>
      <c r="BL272" s="17" t="s">
        <v>149</v>
      </c>
      <c r="BM272" s="231" t="s">
        <v>349</v>
      </c>
    </row>
    <row r="273" s="2" customFormat="1">
      <c r="A273" s="39"/>
      <c r="B273" s="40"/>
      <c r="C273" s="41"/>
      <c r="D273" s="233" t="s">
        <v>151</v>
      </c>
      <c r="E273" s="41"/>
      <c r="F273" s="234" t="s">
        <v>348</v>
      </c>
      <c r="G273" s="41"/>
      <c r="H273" s="41"/>
      <c r="I273" s="235"/>
      <c r="J273" s="235"/>
      <c r="K273" s="41"/>
      <c r="L273" s="41"/>
      <c r="M273" s="45"/>
      <c r="N273" s="236"/>
      <c r="O273" s="237"/>
      <c r="P273" s="92"/>
      <c r="Q273" s="92"/>
      <c r="R273" s="92"/>
      <c r="S273" s="92"/>
      <c r="T273" s="92"/>
      <c r="U273" s="92"/>
      <c r="V273" s="92"/>
      <c r="W273" s="92"/>
      <c r="X273" s="93"/>
      <c r="Y273" s="39"/>
      <c r="Z273" s="39"/>
      <c r="AA273" s="39"/>
      <c r="AB273" s="39"/>
      <c r="AC273" s="39"/>
      <c r="AD273" s="39"/>
      <c r="AE273" s="39"/>
      <c r="AT273" s="17" t="s">
        <v>151</v>
      </c>
      <c r="AU273" s="17" t="s">
        <v>96</v>
      </c>
    </row>
    <row r="274" s="2" customFormat="1" ht="16.5" customHeight="1">
      <c r="A274" s="39"/>
      <c r="B274" s="40"/>
      <c r="C274" s="270" t="s">
        <v>350</v>
      </c>
      <c r="D274" s="270" t="s">
        <v>251</v>
      </c>
      <c r="E274" s="271" t="s">
        <v>351</v>
      </c>
      <c r="F274" s="272" t="s">
        <v>352</v>
      </c>
      <c r="G274" s="273" t="s">
        <v>343</v>
      </c>
      <c r="H274" s="274">
        <v>1</v>
      </c>
      <c r="I274" s="275"/>
      <c r="J274" s="276"/>
      <c r="K274" s="277">
        <f>ROUND(P274*H274,2)</f>
        <v>0</v>
      </c>
      <c r="L274" s="276"/>
      <c r="M274" s="278"/>
      <c r="N274" s="279" t="s">
        <v>1</v>
      </c>
      <c r="O274" s="227" t="s">
        <v>52</v>
      </c>
      <c r="P274" s="228">
        <f>I274+J274</f>
        <v>0</v>
      </c>
      <c r="Q274" s="228">
        <f>ROUND(I274*H274,2)</f>
        <v>0</v>
      </c>
      <c r="R274" s="228">
        <f>ROUND(J274*H274,2)</f>
        <v>0</v>
      </c>
      <c r="S274" s="92"/>
      <c r="T274" s="229">
        <f>S274*H274</f>
        <v>0</v>
      </c>
      <c r="U274" s="229">
        <v>0.00016000000000000001</v>
      </c>
      <c r="V274" s="229">
        <f>U274*H274</f>
        <v>0.00016000000000000001</v>
      </c>
      <c r="W274" s="229">
        <v>0</v>
      </c>
      <c r="X274" s="230">
        <f>W274*H274</f>
        <v>0</v>
      </c>
      <c r="Y274" s="39"/>
      <c r="Z274" s="39"/>
      <c r="AA274" s="39"/>
      <c r="AB274" s="39"/>
      <c r="AC274" s="39"/>
      <c r="AD274" s="39"/>
      <c r="AE274" s="39"/>
      <c r="AR274" s="231" t="s">
        <v>203</v>
      </c>
      <c r="AT274" s="231" t="s">
        <v>251</v>
      </c>
      <c r="AU274" s="231" t="s">
        <v>96</v>
      </c>
      <c r="AY274" s="17" t="s">
        <v>143</v>
      </c>
      <c r="BE274" s="232">
        <f>IF(O274="základní",K274,0)</f>
        <v>0</v>
      </c>
      <c r="BF274" s="232">
        <f>IF(O274="snížená",K274,0)</f>
        <v>0</v>
      </c>
      <c r="BG274" s="232">
        <f>IF(O274="zákl. přenesená",K274,0)</f>
        <v>0</v>
      </c>
      <c r="BH274" s="232">
        <f>IF(O274="sníž. přenesená",K274,0)</f>
        <v>0</v>
      </c>
      <c r="BI274" s="232">
        <f>IF(O274="nulová",K274,0)</f>
        <v>0</v>
      </c>
      <c r="BJ274" s="17" t="s">
        <v>94</v>
      </c>
      <c r="BK274" s="232">
        <f>ROUND(P274*H274,2)</f>
        <v>0</v>
      </c>
      <c r="BL274" s="17" t="s">
        <v>149</v>
      </c>
      <c r="BM274" s="231" t="s">
        <v>353</v>
      </c>
    </row>
    <row r="275" s="2" customFormat="1">
      <c r="A275" s="39"/>
      <c r="B275" s="40"/>
      <c r="C275" s="41"/>
      <c r="D275" s="233" t="s">
        <v>151</v>
      </c>
      <c r="E275" s="41"/>
      <c r="F275" s="234" t="s">
        <v>352</v>
      </c>
      <c r="G275" s="41"/>
      <c r="H275" s="41"/>
      <c r="I275" s="235"/>
      <c r="J275" s="235"/>
      <c r="K275" s="41"/>
      <c r="L275" s="41"/>
      <c r="M275" s="45"/>
      <c r="N275" s="236"/>
      <c r="O275" s="237"/>
      <c r="P275" s="92"/>
      <c r="Q275" s="92"/>
      <c r="R275" s="92"/>
      <c r="S275" s="92"/>
      <c r="T275" s="92"/>
      <c r="U275" s="92"/>
      <c r="V275" s="92"/>
      <c r="W275" s="92"/>
      <c r="X275" s="93"/>
      <c r="Y275" s="39"/>
      <c r="Z275" s="39"/>
      <c r="AA275" s="39"/>
      <c r="AB275" s="39"/>
      <c r="AC275" s="39"/>
      <c r="AD275" s="39"/>
      <c r="AE275" s="39"/>
      <c r="AT275" s="17" t="s">
        <v>151</v>
      </c>
      <c r="AU275" s="17" t="s">
        <v>96</v>
      </c>
    </row>
    <row r="276" s="2" customFormat="1" ht="21.75" customHeight="1">
      <c r="A276" s="39"/>
      <c r="B276" s="40"/>
      <c r="C276" s="218" t="s">
        <v>354</v>
      </c>
      <c r="D276" s="218" t="s">
        <v>145</v>
      </c>
      <c r="E276" s="219" t="s">
        <v>355</v>
      </c>
      <c r="F276" s="220" t="s">
        <v>356</v>
      </c>
      <c r="G276" s="221" t="s">
        <v>343</v>
      </c>
      <c r="H276" s="222">
        <v>6</v>
      </c>
      <c r="I276" s="223"/>
      <c r="J276" s="223"/>
      <c r="K276" s="224">
        <f>ROUND(P276*H276,2)</f>
        <v>0</v>
      </c>
      <c r="L276" s="225"/>
      <c r="M276" s="45"/>
      <c r="N276" s="226" t="s">
        <v>1</v>
      </c>
      <c r="O276" s="227" t="s">
        <v>52</v>
      </c>
      <c r="P276" s="228">
        <f>I276+J276</f>
        <v>0</v>
      </c>
      <c r="Q276" s="228">
        <f>ROUND(I276*H276,2)</f>
        <v>0</v>
      </c>
      <c r="R276" s="228">
        <f>ROUND(J276*H276,2)</f>
        <v>0</v>
      </c>
      <c r="S276" s="92"/>
      <c r="T276" s="229">
        <f>S276*H276</f>
        <v>0</v>
      </c>
      <c r="U276" s="229">
        <v>0</v>
      </c>
      <c r="V276" s="229">
        <f>U276*H276</f>
        <v>0</v>
      </c>
      <c r="W276" s="229">
        <v>0</v>
      </c>
      <c r="X276" s="230">
        <f>W276*H276</f>
        <v>0</v>
      </c>
      <c r="Y276" s="39"/>
      <c r="Z276" s="39"/>
      <c r="AA276" s="39"/>
      <c r="AB276" s="39"/>
      <c r="AC276" s="39"/>
      <c r="AD276" s="39"/>
      <c r="AE276" s="39"/>
      <c r="AR276" s="231" t="s">
        <v>149</v>
      </c>
      <c r="AT276" s="231" t="s">
        <v>145</v>
      </c>
      <c r="AU276" s="231" t="s">
        <v>96</v>
      </c>
      <c r="AY276" s="17" t="s">
        <v>143</v>
      </c>
      <c r="BE276" s="232">
        <f>IF(O276="základní",K276,0)</f>
        <v>0</v>
      </c>
      <c r="BF276" s="232">
        <f>IF(O276="snížená",K276,0)</f>
        <v>0</v>
      </c>
      <c r="BG276" s="232">
        <f>IF(O276="zákl. přenesená",K276,0)</f>
        <v>0</v>
      </c>
      <c r="BH276" s="232">
        <f>IF(O276="sníž. přenesená",K276,0)</f>
        <v>0</v>
      </c>
      <c r="BI276" s="232">
        <f>IF(O276="nulová",K276,0)</f>
        <v>0</v>
      </c>
      <c r="BJ276" s="17" t="s">
        <v>94</v>
      </c>
      <c r="BK276" s="232">
        <f>ROUND(P276*H276,2)</f>
        <v>0</v>
      </c>
      <c r="BL276" s="17" t="s">
        <v>149</v>
      </c>
      <c r="BM276" s="231" t="s">
        <v>357</v>
      </c>
    </row>
    <row r="277" s="2" customFormat="1">
      <c r="A277" s="39"/>
      <c r="B277" s="40"/>
      <c r="C277" s="41"/>
      <c r="D277" s="233" t="s">
        <v>151</v>
      </c>
      <c r="E277" s="41"/>
      <c r="F277" s="234" t="s">
        <v>358</v>
      </c>
      <c r="G277" s="41"/>
      <c r="H277" s="41"/>
      <c r="I277" s="235"/>
      <c r="J277" s="235"/>
      <c r="K277" s="41"/>
      <c r="L277" s="41"/>
      <c r="M277" s="45"/>
      <c r="N277" s="236"/>
      <c r="O277" s="237"/>
      <c r="P277" s="92"/>
      <c r="Q277" s="92"/>
      <c r="R277" s="92"/>
      <c r="S277" s="92"/>
      <c r="T277" s="92"/>
      <c r="U277" s="92"/>
      <c r="V277" s="92"/>
      <c r="W277" s="92"/>
      <c r="X277" s="93"/>
      <c r="Y277" s="39"/>
      <c r="Z277" s="39"/>
      <c r="AA277" s="39"/>
      <c r="AB277" s="39"/>
      <c r="AC277" s="39"/>
      <c r="AD277" s="39"/>
      <c r="AE277" s="39"/>
      <c r="AT277" s="17" t="s">
        <v>151</v>
      </c>
      <c r="AU277" s="17" t="s">
        <v>96</v>
      </c>
    </row>
    <row r="278" s="14" customFormat="1">
      <c r="A278" s="14"/>
      <c r="B278" s="248"/>
      <c r="C278" s="249"/>
      <c r="D278" s="233" t="s">
        <v>153</v>
      </c>
      <c r="E278" s="250" t="s">
        <v>1</v>
      </c>
      <c r="F278" s="251" t="s">
        <v>186</v>
      </c>
      <c r="G278" s="249"/>
      <c r="H278" s="252">
        <v>6</v>
      </c>
      <c r="I278" s="253"/>
      <c r="J278" s="253"/>
      <c r="K278" s="249"/>
      <c r="L278" s="249"/>
      <c r="M278" s="254"/>
      <c r="N278" s="255"/>
      <c r="O278" s="256"/>
      <c r="P278" s="256"/>
      <c r="Q278" s="256"/>
      <c r="R278" s="256"/>
      <c r="S278" s="256"/>
      <c r="T278" s="256"/>
      <c r="U278" s="256"/>
      <c r="V278" s="256"/>
      <c r="W278" s="256"/>
      <c r="X278" s="257"/>
      <c r="Y278" s="14"/>
      <c r="Z278" s="14"/>
      <c r="AA278" s="14"/>
      <c r="AB278" s="14"/>
      <c r="AC278" s="14"/>
      <c r="AD278" s="14"/>
      <c r="AE278" s="14"/>
      <c r="AT278" s="258" t="s">
        <v>153</v>
      </c>
      <c r="AU278" s="258" t="s">
        <v>96</v>
      </c>
      <c r="AV278" s="14" t="s">
        <v>96</v>
      </c>
      <c r="AW278" s="14" t="s">
        <v>5</v>
      </c>
      <c r="AX278" s="14" t="s">
        <v>94</v>
      </c>
      <c r="AY278" s="258" t="s">
        <v>143</v>
      </c>
    </row>
    <row r="279" s="2" customFormat="1" ht="16.5" customHeight="1">
      <c r="A279" s="39"/>
      <c r="B279" s="40"/>
      <c r="C279" s="270" t="s">
        <v>359</v>
      </c>
      <c r="D279" s="270" t="s">
        <v>251</v>
      </c>
      <c r="E279" s="271" t="s">
        <v>360</v>
      </c>
      <c r="F279" s="272" t="s">
        <v>361</v>
      </c>
      <c r="G279" s="273" t="s">
        <v>343</v>
      </c>
      <c r="H279" s="274">
        <v>4</v>
      </c>
      <c r="I279" s="275"/>
      <c r="J279" s="276"/>
      <c r="K279" s="277">
        <f>ROUND(P279*H279,2)</f>
        <v>0</v>
      </c>
      <c r="L279" s="276"/>
      <c r="M279" s="278"/>
      <c r="N279" s="279" t="s">
        <v>1</v>
      </c>
      <c r="O279" s="227" t="s">
        <v>52</v>
      </c>
      <c r="P279" s="228">
        <f>I279+J279</f>
        <v>0</v>
      </c>
      <c r="Q279" s="228">
        <f>ROUND(I279*H279,2)</f>
        <v>0</v>
      </c>
      <c r="R279" s="228">
        <f>ROUND(J279*H279,2)</f>
        <v>0</v>
      </c>
      <c r="S279" s="92"/>
      <c r="T279" s="229">
        <f>S279*H279</f>
        <v>0</v>
      </c>
      <c r="U279" s="229">
        <v>0.00027999999999999998</v>
      </c>
      <c r="V279" s="229">
        <f>U279*H279</f>
        <v>0.0011199999999999999</v>
      </c>
      <c r="W279" s="229">
        <v>0</v>
      </c>
      <c r="X279" s="230">
        <f>W279*H279</f>
        <v>0</v>
      </c>
      <c r="Y279" s="39"/>
      <c r="Z279" s="39"/>
      <c r="AA279" s="39"/>
      <c r="AB279" s="39"/>
      <c r="AC279" s="39"/>
      <c r="AD279" s="39"/>
      <c r="AE279" s="39"/>
      <c r="AR279" s="231" t="s">
        <v>203</v>
      </c>
      <c r="AT279" s="231" t="s">
        <v>251</v>
      </c>
      <c r="AU279" s="231" t="s">
        <v>96</v>
      </c>
      <c r="AY279" s="17" t="s">
        <v>143</v>
      </c>
      <c r="BE279" s="232">
        <f>IF(O279="základní",K279,0)</f>
        <v>0</v>
      </c>
      <c r="BF279" s="232">
        <f>IF(O279="snížená",K279,0)</f>
        <v>0</v>
      </c>
      <c r="BG279" s="232">
        <f>IF(O279="zákl. přenesená",K279,0)</f>
        <v>0</v>
      </c>
      <c r="BH279" s="232">
        <f>IF(O279="sníž. přenesená",K279,0)</f>
        <v>0</v>
      </c>
      <c r="BI279" s="232">
        <f>IF(O279="nulová",K279,0)</f>
        <v>0</v>
      </c>
      <c r="BJ279" s="17" t="s">
        <v>94</v>
      </c>
      <c r="BK279" s="232">
        <f>ROUND(P279*H279,2)</f>
        <v>0</v>
      </c>
      <c r="BL279" s="17" t="s">
        <v>149</v>
      </c>
      <c r="BM279" s="231" t="s">
        <v>362</v>
      </c>
    </row>
    <row r="280" s="2" customFormat="1">
      <c r="A280" s="39"/>
      <c r="B280" s="40"/>
      <c r="C280" s="41"/>
      <c r="D280" s="233" t="s">
        <v>151</v>
      </c>
      <c r="E280" s="41"/>
      <c r="F280" s="234" t="s">
        <v>361</v>
      </c>
      <c r="G280" s="41"/>
      <c r="H280" s="41"/>
      <c r="I280" s="235"/>
      <c r="J280" s="235"/>
      <c r="K280" s="41"/>
      <c r="L280" s="41"/>
      <c r="M280" s="45"/>
      <c r="N280" s="236"/>
      <c r="O280" s="237"/>
      <c r="P280" s="92"/>
      <c r="Q280" s="92"/>
      <c r="R280" s="92"/>
      <c r="S280" s="92"/>
      <c r="T280" s="92"/>
      <c r="U280" s="92"/>
      <c r="V280" s="92"/>
      <c r="W280" s="92"/>
      <c r="X280" s="93"/>
      <c r="Y280" s="39"/>
      <c r="Z280" s="39"/>
      <c r="AA280" s="39"/>
      <c r="AB280" s="39"/>
      <c r="AC280" s="39"/>
      <c r="AD280" s="39"/>
      <c r="AE280" s="39"/>
      <c r="AT280" s="17" t="s">
        <v>151</v>
      </c>
      <c r="AU280" s="17" t="s">
        <v>96</v>
      </c>
    </row>
    <row r="281" s="2" customFormat="1" ht="16.5" customHeight="1">
      <c r="A281" s="39"/>
      <c r="B281" s="40"/>
      <c r="C281" s="270" t="s">
        <v>363</v>
      </c>
      <c r="D281" s="270" t="s">
        <v>251</v>
      </c>
      <c r="E281" s="271" t="s">
        <v>364</v>
      </c>
      <c r="F281" s="272" t="s">
        <v>365</v>
      </c>
      <c r="G281" s="273" t="s">
        <v>343</v>
      </c>
      <c r="H281" s="274">
        <v>2</v>
      </c>
      <c r="I281" s="275"/>
      <c r="J281" s="276"/>
      <c r="K281" s="277">
        <f>ROUND(P281*H281,2)</f>
        <v>0</v>
      </c>
      <c r="L281" s="276"/>
      <c r="M281" s="278"/>
      <c r="N281" s="279" t="s">
        <v>1</v>
      </c>
      <c r="O281" s="227" t="s">
        <v>52</v>
      </c>
      <c r="P281" s="228">
        <f>I281+J281</f>
        <v>0</v>
      </c>
      <c r="Q281" s="228">
        <f>ROUND(I281*H281,2)</f>
        <v>0</v>
      </c>
      <c r="R281" s="228">
        <f>ROUND(J281*H281,2)</f>
        <v>0</v>
      </c>
      <c r="S281" s="92"/>
      <c r="T281" s="229">
        <f>S281*H281</f>
        <v>0</v>
      </c>
      <c r="U281" s="229">
        <v>0.00025999999999999998</v>
      </c>
      <c r="V281" s="229">
        <f>U281*H281</f>
        <v>0.00051999999999999995</v>
      </c>
      <c r="W281" s="229">
        <v>0</v>
      </c>
      <c r="X281" s="230">
        <f>W281*H281</f>
        <v>0</v>
      </c>
      <c r="Y281" s="39"/>
      <c r="Z281" s="39"/>
      <c r="AA281" s="39"/>
      <c r="AB281" s="39"/>
      <c r="AC281" s="39"/>
      <c r="AD281" s="39"/>
      <c r="AE281" s="39"/>
      <c r="AR281" s="231" t="s">
        <v>203</v>
      </c>
      <c r="AT281" s="231" t="s">
        <v>251</v>
      </c>
      <c r="AU281" s="231" t="s">
        <v>96</v>
      </c>
      <c r="AY281" s="17" t="s">
        <v>143</v>
      </c>
      <c r="BE281" s="232">
        <f>IF(O281="základní",K281,0)</f>
        <v>0</v>
      </c>
      <c r="BF281" s="232">
        <f>IF(O281="snížená",K281,0)</f>
        <v>0</v>
      </c>
      <c r="BG281" s="232">
        <f>IF(O281="zákl. přenesená",K281,0)</f>
        <v>0</v>
      </c>
      <c r="BH281" s="232">
        <f>IF(O281="sníž. přenesená",K281,0)</f>
        <v>0</v>
      </c>
      <c r="BI281" s="232">
        <f>IF(O281="nulová",K281,0)</f>
        <v>0</v>
      </c>
      <c r="BJ281" s="17" t="s">
        <v>94</v>
      </c>
      <c r="BK281" s="232">
        <f>ROUND(P281*H281,2)</f>
        <v>0</v>
      </c>
      <c r="BL281" s="17" t="s">
        <v>149</v>
      </c>
      <c r="BM281" s="231" t="s">
        <v>366</v>
      </c>
    </row>
    <row r="282" s="2" customFormat="1">
      <c r="A282" s="39"/>
      <c r="B282" s="40"/>
      <c r="C282" s="41"/>
      <c r="D282" s="233" t="s">
        <v>151</v>
      </c>
      <c r="E282" s="41"/>
      <c r="F282" s="234" t="s">
        <v>365</v>
      </c>
      <c r="G282" s="41"/>
      <c r="H282" s="41"/>
      <c r="I282" s="235"/>
      <c r="J282" s="235"/>
      <c r="K282" s="41"/>
      <c r="L282" s="41"/>
      <c r="M282" s="45"/>
      <c r="N282" s="236"/>
      <c r="O282" s="237"/>
      <c r="P282" s="92"/>
      <c r="Q282" s="92"/>
      <c r="R282" s="92"/>
      <c r="S282" s="92"/>
      <c r="T282" s="92"/>
      <c r="U282" s="92"/>
      <c r="V282" s="92"/>
      <c r="W282" s="92"/>
      <c r="X282" s="93"/>
      <c r="Y282" s="39"/>
      <c r="Z282" s="39"/>
      <c r="AA282" s="39"/>
      <c r="AB282" s="39"/>
      <c r="AC282" s="39"/>
      <c r="AD282" s="39"/>
      <c r="AE282" s="39"/>
      <c r="AT282" s="17" t="s">
        <v>151</v>
      </c>
      <c r="AU282" s="17" t="s">
        <v>96</v>
      </c>
    </row>
    <row r="283" s="2" customFormat="1" ht="16.5" customHeight="1">
      <c r="A283" s="39"/>
      <c r="B283" s="40"/>
      <c r="C283" s="218" t="s">
        <v>367</v>
      </c>
      <c r="D283" s="218" t="s">
        <v>145</v>
      </c>
      <c r="E283" s="219" t="s">
        <v>368</v>
      </c>
      <c r="F283" s="220" t="s">
        <v>369</v>
      </c>
      <c r="G283" s="221" t="s">
        <v>343</v>
      </c>
      <c r="H283" s="222">
        <v>2</v>
      </c>
      <c r="I283" s="223"/>
      <c r="J283" s="223"/>
      <c r="K283" s="224">
        <f>ROUND(P283*H283,2)</f>
        <v>0</v>
      </c>
      <c r="L283" s="225"/>
      <c r="M283" s="45"/>
      <c r="N283" s="226" t="s">
        <v>1</v>
      </c>
      <c r="O283" s="227" t="s">
        <v>52</v>
      </c>
      <c r="P283" s="228">
        <f>I283+J283</f>
        <v>0</v>
      </c>
      <c r="Q283" s="228">
        <f>ROUND(I283*H283,2)</f>
        <v>0</v>
      </c>
      <c r="R283" s="228">
        <f>ROUND(J283*H283,2)</f>
        <v>0</v>
      </c>
      <c r="S283" s="92"/>
      <c r="T283" s="229">
        <f>S283*H283</f>
        <v>0</v>
      </c>
      <c r="U283" s="229">
        <v>0</v>
      </c>
      <c r="V283" s="229">
        <f>U283*H283</f>
        <v>0</v>
      </c>
      <c r="W283" s="229">
        <v>0</v>
      </c>
      <c r="X283" s="230">
        <f>W283*H283</f>
        <v>0</v>
      </c>
      <c r="Y283" s="39"/>
      <c r="Z283" s="39"/>
      <c r="AA283" s="39"/>
      <c r="AB283" s="39"/>
      <c r="AC283" s="39"/>
      <c r="AD283" s="39"/>
      <c r="AE283" s="39"/>
      <c r="AR283" s="231" t="s">
        <v>149</v>
      </c>
      <c r="AT283" s="231" t="s">
        <v>145</v>
      </c>
      <c r="AU283" s="231" t="s">
        <v>96</v>
      </c>
      <c r="AY283" s="17" t="s">
        <v>143</v>
      </c>
      <c r="BE283" s="232">
        <f>IF(O283="základní",K283,0)</f>
        <v>0</v>
      </c>
      <c r="BF283" s="232">
        <f>IF(O283="snížená",K283,0)</f>
        <v>0</v>
      </c>
      <c r="BG283" s="232">
        <f>IF(O283="zákl. přenesená",K283,0)</f>
        <v>0</v>
      </c>
      <c r="BH283" s="232">
        <f>IF(O283="sníž. přenesená",K283,0)</f>
        <v>0</v>
      </c>
      <c r="BI283" s="232">
        <f>IF(O283="nulová",K283,0)</f>
        <v>0</v>
      </c>
      <c r="BJ283" s="17" t="s">
        <v>94</v>
      </c>
      <c r="BK283" s="232">
        <f>ROUND(P283*H283,2)</f>
        <v>0</v>
      </c>
      <c r="BL283" s="17" t="s">
        <v>149</v>
      </c>
      <c r="BM283" s="231" t="s">
        <v>370</v>
      </c>
    </row>
    <row r="284" s="2" customFormat="1">
      <c r="A284" s="39"/>
      <c r="B284" s="40"/>
      <c r="C284" s="41"/>
      <c r="D284" s="233" t="s">
        <v>151</v>
      </c>
      <c r="E284" s="41"/>
      <c r="F284" s="234" t="s">
        <v>371</v>
      </c>
      <c r="G284" s="41"/>
      <c r="H284" s="41"/>
      <c r="I284" s="235"/>
      <c r="J284" s="235"/>
      <c r="K284" s="41"/>
      <c r="L284" s="41"/>
      <c r="M284" s="45"/>
      <c r="N284" s="236"/>
      <c r="O284" s="237"/>
      <c r="P284" s="92"/>
      <c r="Q284" s="92"/>
      <c r="R284" s="92"/>
      <c r="S284" s="92"/>
      <c r="T284" s="92"/>
      <c r="U284" s="92"/>
      <c r="V284" s="92"/>
      <c r="W284" s="92"/>
      <c r="X284" s="93"/>
      <c r="Y284" s="39"/>
      <c r="Z284" s="39"/>
      <c r="AA284" s="39"/>
      <c r="AB284" s="39"/>
      <c r="AC284" s="39"/>
      <c r="AD284" s="39"/>
      <c r="AE284" s="39"/>
      <c r="AT284" s="17" t="s">
        <v>151</v>
      </c>
      <c r="AU284" s="17" t="s">
        <v>96</v>
      </c>
    </row>
    <row r="285" s="2" customFormat="1" ht="16.5" customHeight="1">
      <c r="A285" s="39"/>
      <c r="B285" s="40"/>
      <c r="C285" s="270" t="s">
        <v>372</v>
      </c>
      <c r="D285" s="270" t="s">
        <v>251</v>
      </c>
      <c r="E285" s="271" t="s">
        <v>373</v>
      </c>
      <c r="F285" s="272" t="s">
        <v>374</v>
      </c>
      <c r="G285" s="273" t="s">
        <v>343</v>
      </c>
      <c r="H285" s="274">
        <v>2</v>
      </c>
      <c r="I285" s="275"/>
      <c r="J285" s="276"/>
      <c r="K285" s="277">
        <f>ROUND(P285*H285,2)</f>
        <v>0</v>
      </c>
      <c r="L285" s="276"/>
      <c r="M285" s="278"/>
      <c r="N285" s="279" t="s">
        <v>1</v>
      </c>
      <c r="O285" s="227" t="s">
        <v>52</v>
      </c>
      <c r="P285" s="228">
        <f>I285+J285</f>
        <v>0</v>
      </c>
      <c r="Q285" s="228">
        <f>ROUND(I285*H285,2)</f>
        <v>0</v>
      </c>
      <c r="R285" s="228">
        <f>ROUND(J285*H285,2)</f>
        <v>0</v>
      </c>
      <c r="S285" s="92"/>
      <c r="T285" s="229">
        <f>S285*H285</f>
        <v>0</v>
      </c>
      <c r="U285" s="229">
        <v>0.0015</v>
      </c>
      <c r="V285" s="229">
        <f>U285*H285</f>
        <v>0.0030000000000000001</v>
      </c>
      <c r="W285" s="229">
        <v>0</v>
      </c>
      <c r="X285" s="230">
        <f>W285*H285</f>
        <v>0</v>
      </c>
      <c r="Y285" s="39"/>
      <c r="Z285" s="39"/>
      <c r="AA285" s="39"/>
      <c r="AB285" s="39"/>
      <c r="AC285" s="39"/>
      <c r="AD285" s="39"/>
      <c r="AE285" s="39"/>
      <c r="AR285" s="231" t="s">
        <v>203</v>
      </c>
      <c r="AT285" s="231" t="s">
        <v>251</v>
      </c>
      <c r="AU285" s="231" t="s">
        <v>96</v>
      </c>
      <c r="AY285" s="17" t="s">
        <v>143</v>
      </c>
      <c r="BE285" s="232">
        <f>IF(O285="základní",K285,0)</f>
        <v>0</v>
      </c>
      <c r="BF285" s="232">
        <f>IF(O285="snížená",K285,0)</f>
        <v>0</v>
      </c>
      <c r="BG285" s="232">
        <f>IF(O285="zákl. přenesená",K285,0)</f>
        <v>0</v>
      </c>
      <c r="BH285" s="232">
        <f>IF(O285="sníž. přenesená",K285,0)</f>
        <v>0</v>
      </c>
      <c r="BI285" s="232">
        <f>IF(O285="nulová",K285,0)</f>
        <v>0</v>
      </c>
      <c r="BJ285" s="17" t="s">
        <v>94</v>
      </c>
      <c r="BK285" s="232">
        <f>ROUND(P285*H285,2)</f>
        <v>0</v>
      </c>
      <c r="BL285" s="17" t="s">
        <v>149</v>
      </c>
      <c r="BM285" s="231" t="s">
        <v>375</v>
      </c>
    </row>
    <row r="286" s="2" customFormat="1">
      <c r="A286" s="39"/>
      <c r="B286" s="40"/>
      <c r="C286" s="41"/>
      <c r="D286" s="233" t="s">
        <v>151</v>
      </c>
      <c r="E286" s="41"/>
      <c r="F286" s="234" t="s">
        <v>374</v>
      </c>
      <c r="G286" s="41"/>
      <c r="H286" s="41"/>
      <c r="I286" s="235"/>
      <c r="J286" s="235"/>
      <c r="K286" s="41"/>
      <c r="L286" s="41"/>
      <c r="M286" s="45"/>
      <c r="N286" s="236"/>
      <c r="O286" s="237"/>
      <c r="P286" s="92"/>
      <c r="Q286" s="92"/>
      <c r="R286" s="92"/>
      <c r="S286" s="92"/>
      <c r="T286" s="92"/>
      <c r="U286" s="92"/>
      <c r="V286" s="92"/>
      <c r="W286" s="92"/>
      <c r="X286" s="93"/>
      <c r="Y286" s="39"/>
      <c r="Z286" s="39"/>
      <c r="AA286" s="39"/>
      <c r="AB286" s="39"/>
      <c r="AC286" s="39"/>
      <c r="AD286" s="39"/>
      <c r="AE286" s="39"/>
      <c r="AT286" s="17" t="s">
        <v>151</v>
      </c>
      <c r="AU286" s="17" t="s">
        <v>96</v>
      </c>
    </row>
    <row r="287" s="2" customFormat="1" ht="21.75" customHeight="1">
      <c r="A287" s="39"/>
      <c r="B287" s="40"/>
      <c r="C287" s="218" t="s">
        <v>376</v>
      </c>
      <c r="D287" s="218" t="s">
        <v>145</v>
      </c>
      <c r="E287" s="219" t="s">
        <v>377</v>
      </c>
      <c r="F287" s="220" t="s">
        <v>378</v>
      </c>
      <c r="G287" s="221" t="s">
        <v>343</v>
      </c>
      <c r="H287" s="222">
        <v>13</v>
      </c>
      <c r="I287" s="223"/>
      <c r="J287" s="223"/>
      <c r="K287" s="224">
        <f>ROUND(P287*H287,2)</f>
        <v>0</v>
      </c>
      <c r="L287" s="225"/>
      <c r="M287" s="45"/>
      <c r="N287" s="226" t="s">
        <v>1</v>
      </c>
      <c r="O287" s="227" t="s">
        <v>52</v>
      </c>
      <c r="P287" s="228">
        <f>I287+J287</f>
        <v>0</v>
      </c>
      <c r="Q287" s="228">
        <f>ROUND(I287*H287,2)</f>
        <v>0</v>
      </c>
      <c r="R287" s="228">
        <f>ROUND(J287*H287,2)</f>
        <v>0</v>
      </c>
      <c r="S287" s="92"/>
      <c r="T287" s="229">
        <f>S287*H287</f>
        <v>0</v>
      </c>
      <c r="U287" s="229">
        <v>0</v>
      </c>
      <c r="V287" s="229">
        <f>U287*H287</f>
        <v>0</v>
      </c>
      <c r="W287" s="229">
        <v>0</v>
      </c>
      <c r="X287" s="230">
        <f>W287*H287</f>
        <v>0</v>
      </c>
      <c r="Y287" s="39"/>
      <c r="Z287" s="39"/>
      <c r="AA287" s="39"/>
      <c r="AB287" s="39"/>
      <c r="AC287" s="39"/>
      <c r="AD287" s="39"/>
      <c r="AE287" s="39"/>
      <c r="AR287" s="231" t="s">
        <v>149</v>
      </c>
      <c r="AT287" s="231" t="s">
        <v>145</v>
      </c>
      <c r="AU287" s="231" t="s">
        <v>96</v>
      </c>
      <c r="AY287" s="17" t="s">
        <v>143</v>
      </c>
      <c r="BE287" s="232">
        <f>IF(O287="základní",K287,0)</f>
        <v>0</v>
      </c>
      <c r="BF287" s="232">
        <f>IF(O287="snížená",K287,0)</f>
        <v>0</v>
      </c>
      <c r="BG287" s="232">
        <f>IF(O287="zákl. přenesená",K287,0)</f>
        <v>0</v>
      </c>
      <c r="BH287" s="232">
        <f>IF(O287="sníž. přenesená",K287,0)</f>
        <v>0</v>
      </c>
      <c r="BI287" s="232">
        <f>IF(O287="nulová",K287,0)</f>
        <v>0</v>
      </c>
      <c r="BJ287" s="17" t="s">
        <v>94</v>
      </c>
      <c r="BK287" s="232">
        <f>ROUND(P287*H287,2)</f>
        <v>0</v>
      </c>
      <c r="BL287" s="17" t="s">
        <v>149</v>
      </c>
      <c r="BM287" s="231" t="s">
        <v>379</v>
      </c>
    </row>
    <row r="288" s="2" customFormat="1">
      <c r="A288" s="39"/>
      <c r="B288" s="40"/>
      <c r="C288" s="41"/>
      <c r="D288" s="233" t="s">
        <v>151</v>
      </c>
      <c r="E288" s="41"/>
      <c r="F288" s="234" t="s">
        <v>380</v>
      </c>
      <c r="G288" s="41"/>
      <c r="H288" s="41"/>
      <c r="I288" s="235"/>
      <c r="J288" s="235"/>
      <c r="K288" s="41"/>
      <c r="L288" s="41"/>
      <c r="M288" s="45"/>
      <c r="N288" s="236"/>
      <c r="O288" s="237"/>
      <c r="P288" s="92"/>
      <c r="Q288" s="92"/>
      <c r="R288" s="92"/>
      <c r="S288" s="92"/>
      <c r="T288" s="92"/>
      <c r="U288" s="92"/>
      <c r="V288" s="92"/>
      <c r="W288" s="92"/>
      <c r="X288" s="93"/>
      <c r="Y288" s="39"/>
      <c r="Z288" s="39"/>
      <c r="AA288" s="39"/>
      <c r="AB288" s="39"/>
      <c r="AC288" s="39"/>
      <c r="AD288" s="39"/>
      <c r="AE288" s="39"/>
      <c r="AT288" s="17" t="s">
        <v>151</v>
      </c>
      <c r="AU288" s="17" t="s">
        <v>96</v>
      </c>
    </row>
    <row r="289" s="2" customFormat="1" ht="16.5" customHeight="1">
      <c r="A289" s="39"/>
      <c r="B289" s="40"/>
      <c r="C289" s="270" t="s">
        <v>381</v>
      </c>
      <c r="D289" s="270" t="s">
        <v>251</v>
      </c>
      <c r="E289" s="271" t="s">
        <v>382</v>
      </c>
      <c r="F289" s="272" t="s">
        <v>383</v>
      </c>
      <c r="G289" s="273" t="s">
        <v>343</v>
      </c>
      <c r="H289" s="274">
        <v>6</v>
      </c>
      <c r="I289" s="275"/>
      <c r="J289" s="276"/>
      <c r="K289" s="277">
        <f>ROUND(P289*H289,2)</f>
        <v>0</v>
      </c>
      <c r="L289" s="276"/>
      <c r="M289" s="278"/>
      <c r="N289" s="279" t="s">
        <v>1</v>
      </c>
      <c r="O289" s="227" t="s">
        <v>52</v>
      </c>
      <c r="P289" s="228">
        <f>I289+J289</f>
        <v>0</v>
      </c>
      <c r="Q289" s="228">
        <f>ROUND(I289*H289,2)</f>
        <v>0</v>
      </c>
      <c r="R289" s="228">
        <f>ROUND(J289*H289,2)</f>
        <v>0</v>
      </c>
      <c r="S289" s="92"/>
      <c r="T289" s="229">
        <f>S289*H289</f>
        <v>0</v>
      </c>
      <c r="U289" s="229">
        <v>0.00034000000000000002</v>
      </c>
      <c r="V289" s="229">
        <f>U289*H289</f>
        <v>0.0020400000000000001</v>
      </c>
      <c r="W289" s="229">
        <v>0</v>
      </c>
      <c r="X289" s="230">
        <f>W289*H289</f>
        <v>0</v>
      </c>
      <c r="Y289" s="39"/>
      <c r="Z289" s="39"/>
      <c r="AA289" s="39"/>
      <c r="AB289" s="39"/>
      <c r="AC289" s="39"/>
      <c r="AD289" s="39"/>
      <c r="AE289" s="39"/>
      <c r="AR289" s="231" t="s">
        <v>203</v>
      </c>
      <c r="AT289" s="231" t="s">
        <v>251</v>
      </c>
      <c r="AU289" s="231" t="s">
        <v>96</v>
      </c>
      <c r="AY289" s="17" t="s">
        <v>143</v>
      </c>
      <c r="BE289" s="232">
        <f>IF(O289="základní",K289,0)</f>
        <v>0</v>
      </c>
      <c r="BF289" s="232">
        <f>IF(O289="snížená",K289,0)</f>
        <v>0</v>
      </c>
      <c r="BG289" s="232">
        <f>IF(O289="zákl. přenesená",K289,0)</f>
        <v>0</v>
      </c>
      <c r="BH289" s="232">
        <f>IF(O289="sníž. přenesená",K289,0)</f>
        <v>0</v>
      </c>
      <c r="BI289" s="232">
        <f>IF(O289="nulová",K289,0)</f>
        <v>0</v>
      </c>
      <c r="BJ289" s="17" t="s">
        <v>94</v>
      </c>
      <c r="BK289" s="232">
        <f>ROUND(P289*H289,2)</f>
        <v>0</v>
      </c>
      <c r="BL289" s="17" t="s">
        <v>149</v>
      </c>
      <c r="BM289" s="231" t="s">
        <v>384</v>
      </c>
    </row>
    <row r="290" s="2" customFormat="1">
      <c r="A290" s="39"/>
      <c r="B290" s="40"/>
      <c r="C290" s="41"/>
      <c r="D290" s="233" t="s">
        <v>151</v>
      </c>
      <c r="E290" s="41"/>
      <c r="F290" s="234" t="s">
        <v>383</v>
      </c>
      <c r="G290" s="41"/>
      <c r="H290" s="41"/>
      <c r="I290" s="235"/>
      <c r="J290" s="235"/>
      <c r="K290" s="41"/>
      <c r="L290" s="41"/>
      <c r="M290" s="45"/>
      <c r="N290" s="236"/>
      <c r="O290" s="237"/>
      <c r="P290" s="92"/>
      <c r="Q290" s="92"/>
      <c r="R290" s="92"/>
      <c r="S290" s="92"/>
      <c r="T290" s="92"/>
      <c r="U290" s="92"/>
      <c r="V290" s="92"/>
      <c r="W290" s="92"/>
      <c r="X290" s="93"/>
      <c r="Y290" s="39"/>
      <c r="Z290" s="39"/>
      <c r="AA290" s="39"/>
      <c r="AB290" s="39"/>
      <c r="AC290" s="39"/>
      <c r="AD290" s="39"/>
      <c r="AE290" s="39"/>
      <c r="AT290" s="17" t="s">
        <v>151</v>
      </c>
      <c r="AU290" s="17" t="s">
        <v>96</v>
      </c>
    </row>
    <row r="291" s="2" customFormat="1" ht="16.5" customHeight="1">
      <c r="A291" s="39"/>
      <c r="B291" s="40"/>
      <c r="C291" s="270" t="s">
        <v>385</v>
      </c>
      <c r="D291" s="270" t="s">
        <v>251</v>
      </c>
      <c r="E291" s="271" t="s">
        <v>386</v>
      </c>
      <c r="F291" s="272" t="s">
        <v>387</v>
      </c>
      <c r="G291" s="273" t="s">
        <v>343</v>
      </c>
      <c r="H291" s="274">
        <v>7</v>
      </c>
      <c r="I291" s="275"/>
      <c r="J291" s="276"/>
      <c r="K291" s="277">
        <f>ROUND(P291*H291,2)</f>
        <v>0</v>
      </c>
      <c r="L291" s="276"/>
      <c r="M291" s="278"/>
      <c r="N291" s="279" t="s">
        <v>1</v>
      </c>
      <c r="O291" s="227" t="s">
        <v>52</v>
      </c>
      <c r="P291" s="228">
        <f>I291+J291</f>
        <v>0</v>
      </c>
      <c r="Q291" s="228">
        <f>ROUND(I291*H291,2)</f>
        <v>0</v>
      </c>
      <c r="R291" s="228">
        <f>ROUND(J291*H291,2)</f>
        <v>0</v>
      </c>
      <c r="S291" s="92"/>
      <c r="T291" s="229">
        <f>S291*H291</f>
        <v>0</v>
      </c>
      <c r="U291" s="229">
        <v>0.00035</v>
      </c>
      <c r="V291" s="229">
        <f>U291*H291</f>
        <v>0.0024499999999999999</v>
      </c>
      <c r="W291" s="229">
        <v>0</v>
      </c>
      <c r="X291" s="230">
        <f>W291*H291</f>
        <v>0</v>
      </c>
      <c r="Y291" s="39"/>
      <c r="Z291" s="39"/>
      <c r="AA291" s="39"/>
      <c r="AB291" s="39"/>
      <c r="AC291" s="39"/>
      <c r="AD291" s="39"/>
      <c r="AE291" s="39"/>
      <c r="AR291" s="231" t="s">
        <v>203</v>
      </c>
      <c r="AT291" s="231" t="s">
        <v>251</v>
      </c>
      <c r="AU291" s="231" t="s">
        <v>96</v>
      </c>
      <c r="AY291" s="17" t="s">
        <v>143</v>
      </c>
      <c r="BE291" s="232">
        <f>IF(O291="základní",K291,0)</f>
        <v>0</v>
      </c>
      <c r="BF291" s="232">
        <f>IF(O291="snížená",K291,0)</f>
        <v>0</v>
      </c>
      <c r="BG291" s="232">
        <f>IF(O291="zákl. přenesená",K291,0)</f>
        <v>0</v>
      </c>
      <c r="BH291" s="232">
        <f>IF(O291="sníž. přenesená",K291,0)</f>
        <v>0</v>
      </c>
      <c r="BI291" s="232">
        <f>IF(O291="nulová",K291,0)</f>
        <v>0</v>
      </c>
      <c r="BJ291" s="17" t="s">
        <v>94</v>
      </c>
      <c r="BK291" s="232">
        <f>ROUND(P291*H291,2)</f>
        <v>0</v>
      </c>
      <c r="BL291" s="17" t="s">
        <v>149</v>
      </c>
      <c r="BM291" s="231" t="s">
        <v>388</v>
      </c>
    </row>
    <row r="292" s="2" customFormat="1">
      <c r="A292" s="39"/>
      <c r="B292" s="40"/>
      <c r="C292" s="41"/>
      <c r="D292" s="233" t="s">
        <v>151</v>
      </c>
      <c r="E292" s="41"/>
      <c r="F292" s="234" t="s">
        <v>387</v>
      </c>
      <c r="G292" s="41"/>
      <c r="H292" s="41"/>
      <c r="I292" s="235"/>
      <c r="J292" s="235"/>
      <c r="K292" s="41"/>
      <c r="L292" s="41"/>
      <c r="M292" s="45"/>
      <c r="N292" s="236"/>
      <c r="O292" s="237"/>
      <c r="P292" s="92"/>
      <c r="Q292" s="92"/>
      <c r="R292" s="92"/>
      <c r="S292" s="92"/>
      <c r="T292" s="92"/>
      <c r="U292" s="92"/>
      <c r="V292" s="92"/>
      <c r="W292" s="92"/>
      <c r="X292" s="93"/>
      <c r="Y292" s="39"/>
      <c r="Z292" s="39"/>
      <c r="AA292" s="39"/>
      <c r="AB292" s="39"/>
      <c r="AC292" s="39"/>
      <c r="AD292" s="39"/>
      <c r="AE292" s="39"/>
      <c r="AT292" s="17" t="s">
        <v>151</v>
      </c>
      <c r="AU292" s="17" t="s">
        <v>96</v>
      </c>
    </row>
    <row r="293" s="2" customFormat="1" ht="21.75" customHeight="1">
      <c r="A293" s="39"/>
      <c r="B293" s="40"/>
      <c r="C293" s="218" t="s">
        <v>389</v>
      </c>
      <c r="D293" s="218" t="s">
        <v>145</v>
      </c>
      <c r="E293" s="219" t="s">
        <v>390</v>
      </c>
      <c r="F293" s="220" t="s">
        <v>391</v>
      </c>
      <c r="G293" s="221" t="s">
        <v>343</v>
      </c>
      <c r="H293" s="222">
        <v>2</v>
      </c>
      <c r="I293" s="223"/>
      <c r="J293" s="223"/>
      <c r="K293" s="224">
        <f>ROUND(P293*H293,2)</f>
        <v>0</v>
      </c>
      <c r="L293" s="225"/>
      <c r="M293" s="45"/>
      <c r="N293" s="226" t="s">
        <v>1</v>
      </c>
      <c r="O293" s="227" t="s">
        <v>52</v>
      </c>
      <c r="P293" s="228">
        <f>I293+J293</f>
        <v>0</v>
      </c>
      <c r="Q293" s="228">
        <f>ROUND(I293*H293,2)</f>
        <v>0</v>
      </c>
      <c r="R293" s="228">
        <f>ROUND(J293*H293,2)</f>
        <v>0</v>
      </c>
      <c r="S293" s="92"/>
      <c r="T293" s="229">
        <f>S293*H293</f>
        <v>0</v>
      </c>
      <c r="U293" s="229">
        <v>0</v>
      </c>
      <c r="V293" s="229">
        <f>U293*H293</f>
        <v>0</v>
      </c>
      <c r="W293" s="229">
        <v>0</v>
      </c>
      <c r="X293" s="230">
        <f>W293*H293</f>
        <v>0</v>
      </c>
      <c r="Y293" s="39"/>
      <c r="Z293" s="39"/>
      <c r="AA293" s="39"/>
      <c r="AB293" s="39"/>
      <c r="AC293" s="39"/>
      <c r="AD293" s="39"/>
      <c r="AE293" s="39"/>
      <c r="AR293" s="231" t="s">
        <v>149</v>
      </c>
      <c r="AT293" s="231" t="s">
        <v>145</v>
      </c>
      <c r="AU293" s="231" t="s">
        <v>96</v>
      </c>
      <c r="AY293" s="17" t="s">
        <v>143</v>
      </c>
      <c r="BE293" s="232">
        <f>IF(O293="základní",K293,0)</f>
        <v>0</v>
      </c>
      <c r="BF293" s="232">
        <f>IF(O293="snížená",K293,0)</f>
        <v>0</v>
      </c>
      <c r="BG293" s="232">
        <f>IF(O293="zákl. přenesená",K293,0)</f>
        <v>0</v>
      </c>
      <c r="BH293" s="232">
        <f>IF(O293="sníž. přenesená",K293,0)</f>
        <v>0</v>
      </c>
      <c r="BI293" s="232">
        <f>IF(O293="nulová",K293,0)</f>
        <v>0</v>
      </c>
      <c r="BJ293" s="17" t="s">
        <v>94</v>
      </c>
      <c r="BK293" s="232">
        <f>ROUND(P293*H293,2)</f>
        <v>0</v>
      </c>
      <c r="BL293" s="17" t="s">
        <v>149</v>
      </c>
      <c r="BM293" s="231" t="s">
        <v>392</v>
      </c>
    </row>
    <row r="294" s="2" customFormat="1">
      <c r="A294" s="39"/>
      <c r="B294" s="40"/>
      <c r="C294" s="41"/>
      <c r="D294" s="233" t="s">
        <v>151</v>
      </c>
      <c r="E294" s="41"/>
      <c r="F294" s="234" t="s">
        <v>393</v>
      </c>
      <c r="G294" s="41"/>
      <c r="H294" s="41"/>
      <c r="I294" s="235"/>
      <c r="J294" s="235"/>
      <c r="K294" s="41"/>
      <c r="L294" s="41"/>
      <c r="M294" s="45"/>
      <c r="N294" s="236"/>
      <c r="O294" s="237"/>
      <c r="P294" s="92"/>
      <c r="Q294" s="92"/>
      <c r="R294" s="92"/>
      <c r="S294" s="92"/>
      <c r="T294" s="92"/>
      <c r="U294" s="92"/>
      <c r="V294" s="92"/>
      <c r="W294" s="92"/>
      <c r="X294" s="93"/>
      <c r="Y294" s="39"/>
      <c r="Z294" s="39"/>
      <c r="AA294" s="39"/>
      <c r="AB294" s="39"/>
      <c r="AC294" s="39"/>
      <c r="AD294" s="39"/>
      <c r="AE294" s="39"/>
      <c r="AT294" s="17" t="s">
        <v>151</v>
      </c>
      <c r="AU294" s="17" t="s">
        <v>96</v>
      </c>
    </row>
    <row r="295" s="2" customFormat="1" ht="16.5" customHeight="1">
      <c r="A295" s="39"/>
      <c r="B295" s="40"/>
      <c r="C295" s="270" t="s">
        <v>394</v>
      </c>
      <c r="D295" s="270" t="s">
        <v>251</v>
      </c>
      <c r="E295" s="271" t="s">
        <v>395</v>
      </c>
      <c r="F295" s="272" t="s">
        <v>396</v>
      </c>
      <c r="G295" s="273" t="s">
        <v>343</v>
      </c>
      <c r="H295" s="274">
        <v>1</v>
      </c>
      <c r="I295" s="275"/>
      <c r="J295" s="276"/>
      <c r="K295" s="277">
        <f>ROUND(P295*H295,2)</f>
        <v>0</v>
      </c>
      <c r="L295" s="276"/>
      <c r="M295" s="278"/>
      <c r="N295" s="279" t="s">
        <v>1</v>
      </c>
      <c r="O295" s="227" t="s">
        <v>52</v>
      </c>
      <c r="P295" s="228">
        <f>I295+J295</f>
        <v>0</v>
      </c>
      <c r="Q295" s="228">
        <f>ROUND(I295*H295,2)</f>
        <v>0</v>
      </c>
      <c r="R295" s="228">
        <f>ROUND(J295*H295,2)</f>
        <v>0</v>
      </c>
      <c r="S295" s="92"/>
      <c r="T295" s="229">
        <f>S295*H295</f>
        <v>0</v>
      </c>
      <c r="U295" s="229">
        <v>0.00064999999999999997</v>
      </c>
      <c r="V295" s="229">
        <f>U295*H295</f>
        <v>0.00064999999999999997</v>
      </c>
      <c r="W295" s="229">
        <v>0</v>
      </c>
      <c r="X295" s="230">
        <f>W295*H295</f>
        <v>0</v>
      </c>
      <c r="Y295" s="39"/>
      <c r="Z295" s="39"/>
      <c r="AA295" s="39"/>
      <c r="AB295" s="39"/>
      <c r="AC295" s="39"/>
      <c r="AD295" s="39"/>
      <c r="AE295" s="39"/>
      <c r="AR295" s="231" t="s">
        <v>203</v>
      </c>
      <c r="AT295" s="231" t="s">
        <v>251</v>
      </c>
      <c r="AU295" s="231" t="s">
        <v>96</v>
      </c>
      <c r="AY295" s="17" t="s">
        <v>143</v>
      </c>
      <c r="BE295" s="232">
        <f>IF(O295="základní",K295,0)</f>
        <v>0</v>
      </c>
      <c r="BF295" s="232">
        <f>IF(O295="snížená",K295,0)</f>
        <v>0</v>
      </c>
      <c r="BG295" s="232">
        <f>IF(O295="zákl. přenesená",K295,0)</f>
        <v>0</v>
      </c>
      <c r="BH295" s="232">
        <f>IF(O295="sníž. přenesená",K295,0)</f>
        <v>0</v>
      </c>
      <c r="BI295" s="232">
        <f>IF(O295="nulová",K295,0)</f>
        <v>0</v>
      </c>
      <c r="BJ295" s="17" t="s">
        <v>94</v>
      </c>
      <c r="BK295" s="232">
        <f>ROUND(P295*H295,2)</f>
        <v>0</v>
      </c>
      <c r="BL295" s="17" t="s">
        <v>149</v>
      </c>
      <c r="BM295" s="231" t="s">
        <v>397</v>
      </c>
    </row>
    <row r="296" s="2" customFormat="1">
      <c r="A296" s="39"/>
      <c r="B296" s="40"/>
      <c r="C296" s="41"/>
      <c r="D296" s="233" t="s">
        <v>151</v>
      </c>
      <c r="E296" s="41"/>
      <c r="F296" s="234" t="s">
        <v>396</v>
      </c>
      <c r="G296" s="41"/>
      <c r="H296" s="41"/>
      <c r="I296" s="235"/>
      <c r="J296" s="235"/>
      <c r="K296" s="41"/>
      <c r="L296" s="41"/>
      <c r="M296" s="45"/>
      <c r="N296" s="236"/>
      <c r="O296" s="237"/>
      <c r="P296" s="92"/>
      <c r="Q296" s="92"/>
      <c r="R296" s="92"/>
      <c r="S296" s="92"/>
      <c r="T296" s="92"/>
      <c r="U296" s="92"/>
      <c r="V296" s="92"/>
      <c r="W296" s="92"/>
      <c r="X296" s="93"/>
      <c r="Y296" s="39"/>
      <c r="Z296" s="39"/>
      <c r="AA296" s="39"/>
      <c r="AB296" s="39"/>
      <c r="AC296" s="39"/>
      <c r="AD296" s="39"/>
      <c r="AE296" s="39"/>
      <c r="AT296" s="17" t="s">
        <v>151</v>
      </c>
      <c r="AU296" s="17" t="s">
        <v>96</v>
      </c>
    </row>
    <row r="297" s="2" customFormat="1" ht="16.5" customHeight="1">
      <c r="A297" s="39"/>
      <c r="B297" s="40"/>
      <c r="C297" s="270" t="s">
        <v>398</v>
      </c>
      <c r="D297" s="270" t="s">
        <v>251</v>
      </c>
      <c r="E297" s="271" t="s">
        <v>399</v>
      </c>
      <c r="F297" s="272" t="s">
        <v>400</v>
      </c>
      <c r="G297" s="273" t="s">
        <v>343</v>
      </c>
      <c r="H297" s="274">
        <v>1</v>
      </c>
      <c r="I297" s="275"/>
      <c r="J297" s="276"/>
      <c r="K297" s="277">
        <f>ROUND(P297*H297,2)</f>
        <v>0</v>
      </c>
      <c r="L297" s="276"/>
      <c r="M297" s="278"/>
      <c r="N297" s="279" t="s">
        <v>1</v>
      </c>
      <c r="O297" s="227" t="s">
        <v>52</v>
      </c>
      <c r="P297" s="228">
        <f>I297+J297</f>
        <v>0</v>
      </c>
      <c r="Q297" s="228">
        <f>ROUND(I297*H297,2)</f>
        <v>0</v>
      </c>
      <c r="R297" s="228">
        <f>ROUND(J297*H297,2)</f>
        <v>0</v>
      </c>
      <c r="S297" s="92"/>
      <c r="T297" s="229">
        <f>S297*H297</f>
        <v>0</v>
      </c>
      <c r="U297" s="229">
        <v>0.00040999999999999999</v>
      </c>
      <c r="V297" s="229">
        <f>U297*H297</f>
        <v>0.00040999999999999999</v>
      </c>
      <c r="W297" s="229">
        <v>0</v>
      </c>
      <c r="X297" s="230">
        <f>W297*H297</f>
        <v>0</v>
      </c>
      <c r="Y297" s="39"/>
      <c r="Z297" s="39"/>
      <c r="AA297" s="39"/>
      <c r="AB297" s="39"/>
      <c r="AC297" s="39"/>
      <c r="AD297" s="39"/>
      <c r="AE297" s="39"/>
      <c r="AR297" s="231" t="s">
        <v>203</v>
      </c>
      <c r="AT297" s="231" t="s">
        <v>251</v>
      </c>
      <c r="AU297" s="231" t="s">
        <v>96</v>
      </c>
      <c r="AY297" s="17" t="s">
        <v>143</v>
      </c>
      <c r="BE297" s="232">
        <f>IF(O297="základní",K297,0)</f>
        <v>0</v>
      </c>
      <c r="BF297" s="232">
        <f>IF(O297="snížená",K297,0)</f>
        <v>0</v>
      </c>
      <c r="BG297" s="232">
        <f>IF(O297="zákl. přenesená",K297,0)</f>
        <v>0</v>
      </c>
      <c r="BH297" s="232">
        <f>IF(O297="sníž. přenesená",K297,0)</f>
        <v>0</v>
      </c>
      <c r="BI297" s="232">
        <f>IF(O297="nulová",K297,0)</f>
        <v>0</v>
      </c>
      <c r="BJ297" s="17" t="s">
        <v>94</v>
      </c>
      <c r="BK297" s="232">
        <f>ROUND(P297*H297,2)</f>
        <v>0</v>
      </c>
      <c r="BL297" s="17" t="s">
        <v>149</v>
      </c>
      <c r="BM297" s="231" t="s">
        <v>401</v>
      </c>
    </row>
    <row r="298" s="2" customFormat="1">
      <c r="A298" s="39"/>
      <c r="B298" s="40"/>
      <c r="C298" s="41"/>
      <c r="D298" s="233" t="s">
        <v>151</v>
      </c>
      <c r="E298" s="41"/>
      <c r="F298" s="234" t="s">
        <v>400</v>
      </c>
      <c r="G298" s="41"/>
      <c r="H298" s="41"/>
      <c r="I298" s="235"/>
      <c r="J298" s="235"/>
      <c r="K298" s="41"/>
      <c r="L298" s="41"/>
      <c r="M298" s="45"/>
      <c r="N298" s="236"/>
      <c r="O298" s="237"/>
      <c r="P298" s="92"/>
      <c r="Q298" s="92"/>
      <c r="R298" s="92"/>
      <c r="S298" s="92"/>
      <c r="T298" s="92"/>
      <c r="U298" s="92"/>
      <c r="V298" s="92"/>
      <c r="W298" s="92"/>
      <c r="X298" s="93"/>
      <c r="Y298" s="39"/>
      <c r="Z298" s="39"/>
      <c r="AA298" s="39"/>
      <c r="AB298" s="39"/>
      <c r="AC298" s="39"/>
      <c r="AD298" s="39"/>
      <c r="AE298" s="39"/>
      <c r="AT298" s="17" t="s">
        <v>151</v>
      </c>
      <c r="AU298" s="17" t="s">
        <v>96</v>
      </c>
    </row>
    <row r="299" s="2" customFormat="1" ht="21.75" customHeight="1">
      <c r="A299" s="39"/>
      <c r="B299" s="40"/>
      <c r="C299" s="218" t="s">
        <v>402</v>
      </c>
      <c r="D299" s="218" t="s">
        <v>145</v>
      </c>
      <c r="E299" s="219" t="s">
        <v>403</v>
      </c>
      <c r="F299" s="220" t="s">
        <v>404</v>
      </c>
      <c r="G299" s="221" t="s">
        <v>343</v>
      </c>
      <c r="H299" s="222">
        <v>1</v>
      </c>
      <c r="I299" s="223"/>
      <c r="J299" s="223"/>
      <c r="K299" s="224">
        <f>ROUND(P299*H299,2)</f>
        <v>0</v>
      </c>
      <c r="L299" s="225"/>
      <c r="M299" s="45"/>
      <c r="N299" s="226" t="s">
        <v>1</v>
      </c>
      <c r="O299" s="227" t="s">
        <v>52</v>
      </c>
      <c r="P299" s="228">
        <f>I299+J299</f>
        <v>0</v>
      </c>
      <c r="Q299" s="228">
        <f>ROUND(I299*H299,2)</f>
        <v>0</v>
      </c>
      <c r="R299" s="228">
        <f>ROUND(J299*H299,2)</f>
        <v>0</v>
      </c>
      <c r="S299" s="92"/>
      <c r="T299" s="229">
        <f>S299*H299</f>
        <v>0</v>
      </c>
      <c r="U299" s="229">
        <v>1.0000000000000001E-05</v>
      </c>
      <c r="V299" s="229">
        <f>U299*H299</f>
        <v>1.0000000000000001E-05</v>
      </c>
      <c r="W299" s="229">
        <v>0</v>
      </c>
      <c r="X299" s="230">
        <f>W299*H299</f>
        <v>0</v>
      </c>
      <c r="Y299" s="39"/>
      <c r="Z299" s="39"/>
      <c r="AA299" s="39"/>
      <c r="AB299" s="39"/>
      <c r="AC299" s="39"/>
      <c r="AD299" s="39"/>
      <c r="AE299" s="39"/>
      <c r="AR299" s="231" t="s">
        <v>149</v>
      </c>
      <c r="AT299" s="231" t="s">
        <v>145</v>
      </c>
      <c r="AU299" s="231" t="s">
        <v>96</v>
      </c>
      <c r="AY299" s="17" t="s">
        <v>143</v>
      </c>
      <c r="BE299" s="232">
        <f>IF(O299="základní",K299,0)</f>
        <v>0</v>
      </c>
      <c r="BF299" s="232">
        <f>IF(O299="snížená",K299,0)</f>
        <v>0</v>
      </c>
      <c r="BG299" s="232">
        <f>IF(O299="zákl. přenesená",K299,0)</f>
        <v>0</v>
      </c>
      <c r="BH299" s="232">
        <f>IF(O299="sníž. přenesená",K299,0)</f>
        <v>0</v>
      </c>
      <c r="BI299" s="232">
        <f>IF(O299="nulová",K299,0)</f>
        <v>0</v>
      </c>
      <c r="BJ299" s="17" t="s">
        <v>94</v>
      </c>
      <c r="BK299" s="232">
        <f>ROUND(P299*H299,2)</f>
        <v>0</v>
      </c>
      <c r="BL299" s="17" t="s">
        <v>149</v>
      </c>
      <c r="BM299" s="231" t="s">
        <v>405</v>
      </c>
    </row>
    <row r="300" s="2" customFormat="1">
      <c r="A300" s="39"/>
      <c r="B300" s="40"/>
      <c r="C300" s="41"/>
      <c r="D300" s="233" t="s">
        <v>151</v>
      </c>
      <c r="E300" s="41"/>
      <c r="F300" s="234" t="s">
        <v>406</v>
      </c>
      <c r="G300" s="41"/>
      <c r="H300" s="41"/>
      <c r="I300" s="235"/>
      <c r="J300" s="235"/>
      <c r="K300" s="41"/>
      <c r="L300" s="41"/>
      <c r="M300" s="45"/>
      <c r="N300" s="236"/>
      <c r="O300" s="237"/>
      <c r="P300" s="92"/>
      <c r="Q300" s="92"/>
      <c r="R300" s="92"/>
      <c r="S300" s="92"/>
      <c r="T300" s="92"/>
      <c r="U300" s="92"/>
      <c r="V300" s="92"/>
      <c r="W300" s="92"/>
      <c r="X300" s="93"/>
      <c r="Y300" s="39"/>
      <c r="Z300" s="39"/>
      <c r="AA300" s="39"/>
      <c r="AB300" s="39"/>
      <c r="AC300" s="39"/>
      <c r="AD300" s="39"/>
      <c r="AE300" s="39"/>
      <c r="AT300" s="17" t="s">
        <v>151</v>
      </c>
      <c r="AU300" s="17" t="s">
        <v>96</v>
      </c>
    </row>
    <row r="301" s="2" customFormat="1" ht="16.5" customHeight="1">
      <c r="A301" s="39"/>
      <c r="B301" s="40"/>
      <c r="C301" s="270" t="s">
        <v>407</v>
      </c>
      <c r="D301" s="270" t="s">
        <v>251</v>
      </c>
      <c r="E301" s="271" t="s">
        <v>408</v>
      </c>
      <c r="F301" s="272" t="s">
        <v>409</v>
      </c>
      <c r="G301" s="273" t="s">
        <v>343</v>
      </c>
      <c r="H301" s="274">
        <v>1</v>
      </c>
      <c r="I301" s="275"/>
      <c r="J301" s="276"/>
      <c r="K301" s="277">
        <f>ROUND(P301*H301,2)</f>
        <v>0</v>
      </c>
      <c r="L301" s="276"/>
      <c r="M301" s="278"/>
      <c r="N301" s="279" t="s">
        <v>1</v>
      </c>
      <c r="O301" s="227" t="s">
        <v>52</v>
      </c>
      <c r="P301" s="228">
        <f>I301+J301</f>
        <v>0</v>
      </c>
      <c r="Q301" s="228">
        <f>ROUND(I301*H301,2)</f>
        <v>0</v>
      </c>
      <c r="R301" s="228">
        <f>ROUND(J301*H301,2)</f>
        <v>0</v>
      </c>
      <c r="S301" s="92"/>
      <c r="T301" s="229">
        <f>S301*H301</f>
        <v>0</v>
      </c>
      <c r="U301" s="229">
        <v>0.0014300000000000001</v>
      </c>
      <c r="V301" s="229">
        <f>U301*H301</f>
        <v>0.0014300000000000001</v>
      </c>
      <c r="W301" s="229">
        <v>0</v>
      </c>
      <c r="X301" s="230">
        <f>W301*H301</f>
        <v>0</v>
      </c>
      <c r="Y301" s="39"/>
      <c r="Z301" s="39"/>
      <c r="AA301" s="39"/>
      <c r="AB301" s="39"/>
      <c r="AC301" s="39"/>
      <c r="AD301" s="39"/>
      <c r="AE301" s="39"/>
      <c r="AR301" s="231" t="s">
        <v>203</v>
      </c>
      <c r="AT301" s="231" t="s">
        <v>251</v>
      </c>
      <c r="AU301" s="231" t="s">
        <v>96</v>
      </c>
      <c r="AY301" s="17" t="s">
        <v>143</v>
      </c>
      <c r="BE301" s="232">
        <f>IF(O301="základní",K301,0)</f>
        <v>0</v>
      </c>
      <c r="BF301" s="232">
        <f>IF(O301="snížená",K301,0)</f>
        <v>0</v>
      </c>
      <c r="BG301" s="232">
        <f>IF(O301="zákl. přenesená",K301,0)</f>
        <v>0</v>
      </c>
      <c r="BH301" s="232">
        <f>IF(O301="sníž. přenesená",K301,0)</f>
        <v>0</v>
      </c>
      <c r="BI301" s="232">
        <f>IF(O301="nulová",K301,0)</f>
        <v>0</v>
      </c>
      <c r="BJ301" s="17" t="s">
        <v>94</v>
      </c>
      <c r="BK301" s="232">
        <f>ROUND(P301*H301,2)</f>
        <v>0</v>
      </c>
      <c r="BL301" s="17" t="s">
        <v>149</v>
      </c>
      <c r="BM301" s="231" t="s">
        <v>410</v>
      </c>
    </row>
    <row r="302" s="2" customFormat="1">
      <c r="A302" s="39"/>
      <c r="B302" s="40"/>
      <c r="C302" s="41"/>
      <c r="D302" s="233" t="s">
        <v>151</v>
      </c>
      <c r="E302" s="41"/>
      <c r="F302" s="234" t="s">
        <v>409</v>
      </c>
      <c r="G302" s="41"/>
      <c r="H302" s="41"/>
      <c r="I302" s="235"/>
      <c r="J302" s="235"/>
      <c r="K302" s="41"/>
      <c r="L302" s="41"/>
      <c r="M302" s="45"/>
      <c r="N302" s="236"/>
      <c r="O302" s="237"/>
      <c r="P302" s="92"/>
      <c r="Q302" s="92"/>
      <c r="R302" s="92"/>
      <c r="S302" s="92"/>
      <c r="T302" s="92"/>
      <c r="U302" s="92"/>
      <c r="V302" s="92"/>
      <c r="W302" s="92"/>
      <c r="X302" s="93"/>
      <c r="Y302" s="39"/>
      <c r="Z302" s="39"/>
      <c r="AA302" s="39"/>
      <c r="AB302" s="39"/>
      <c r="AC302" s="39"/>
      <c r="AD302" s="39"/>
      <c r="AE302" s="39"/>
      <c r="AT302" s="17" t="s">
        <v>151</v>
      </c>
      <c r="AU302" s="17" t="s">
        <v>96</v>
      </c>
    </row>
    <row r="303" s="2" customFormat="1" ht="16.5" customHeight="1">
      <c r="A303" s="39"/>
      <c r="B303" s="40"/>
      <c r="C303" s="218" t="s">
        <v>411</v>
      </c>
      <c r="D303" s="218" t="s">
        <v>145</v>
      </c>
      <c r="E303" s="219" t="s">
        <v>412</v>
      </c>
      <c r="F303" s="220" t="s">
        <v>413</v>
      </c>
      <c r="G303" s="221" t="s">
        <v>343</v>
      </c>
      <c r="H303" s="222">
        <v>1</v>
      </c>
      <c r="I303" s="223"/>
      <c r="J303" s="223"/>
      <c r="K303" s="224">
        <f>ROUND(P303*H303,2)</f>
        <v>0</v>
      </c>
      <c r="L303" s="225"/>
      <c r="M303" s="45"/>
      <c r="N303" s="226" t="s">
        <v>1</v>
      </c>
      <c r="O303" s="227" t="s">
        <v>52</v>
      </c>
      <c r="P303" s="228">
        <f>I303+J303</f>
        <v>0</v>
      </c>
      <c r="Q303" s="228">
        <f>ROUND(I303*H303,2)</f>
        <v>0</v>
      </c>
      <c r="R303" s="228">
        <f>ROUND(J303*H303,2)</f>
        <v>0</v>
      </c>
      <c r="S303" s="92"/>
      <c r="T303" s="229">
        <f>S303*H303</f>
        <v>0</v>
      </c>
      <c r="U303" s="229">
        <v>0</v>
      </c>
      <c r="V303" s="229">
        <f>U303*H303</f>
        <v>0</v>
      </c>
      <c r="W303" s="229">
        <v>0</v>
      </c>
      <c r="X303" s="230">
        <f>W303*H303</f>
        <v>0</v>
      </c>
      <c r="Y303" s="39"/>
      <c r="Z303" s="39"/>
      <c r="AA303" s="39"/>
      <c r="AB303" s="39"/>
      <c r="AC303" s="39"/>
      <c r="AD303" s="39"/>
      <c r="AE303" s="39"/>
      <c r="AR303" s="231" t="s">
        <v>149</v>
      </c>
      <c r="AT303" s="231" t="s">
        <v>145</v>
      </c>
      <c r="AU303" s="231" t="s">
        <v>96</v>
      </c>
      <c r="AY303" s="17" t="s">
        <v>143</v>
      </c>
      <c r="BE303" s="232">
        <f>IF(O303="základní",K303,0)</f>
        <v>0</v>
      </c>
      <c r="BF303" s="232">
        <f>IF(O303="snížená",K303,0)</f>
        <v>0</v>
      </c>
      <c r="BG303" s="232">
        <f>IF(O303="zákl. přenesená",K303,0)</f>
        <v>0</v>
      </c>
      <c r="BH303" s="232">
        <f>IF(O303="sníž. přenesená",K303,0)</f>
        <v>0</v>
      </c>
      <c r="BI303" s="232">
        <f>IF(O303="nulová",K303,0)</f>
        <v>0</v>
      </c>
      <c r="BJ303" s="17" t="s">
        <v>94</v>
      </c>
      <c r="BK303" s="232">
        <f>ROUND(P303*H303,2)</f>
        <v>0</v>
      </c>
      <c r="BL303" s="17" t="s">
        <v>149</v>
      </c>
      <c r="BM303" s="231" t="s">
        <v>414</v>
      </c>
    </row>
    <row r="304" s="2" customFormat="1">
      <c r="A304" s="39"/>
      <c r="B304" s="40"/>
      <c r="C304" s="41"/>
      <c r="D304" s="233" t="s">
        <v>151</v>
      </c>
      <c r="E304" s="41"/>
      <c r="F304" s="234" t="s">
        <v>415</v>
      </c>
      <c r="G304" s="41"/>
      <c r="H304" s="41"/>
      <c r="I304" s="235"/>
      <c r="J304" s="235"/>
      <c r="K304" s="41"/>
      <c r="L304" s="41"/>
      <c r="M304" s="45"/>
      <c r="N304" s="236"/>
      <c r="O304" s="237"/>
      <c r="P304" s="92"/>
      <c r="Q304" s="92"/>
      <c r="R304" s="92"/>
      <c r="S304" s="92"/>
      <c r="T304" s="92"/>
      <c r="U304" s="92"/>
      <c r="V304" s="92"/>
      <c r="W304" s="92"/>
      <c r="X304" s="93"/>
      <c r="Y304" s="39"/>
      <c r="Z304" s="39"/>
      <c r="AA304" s="39"/>
      <c r="AB304" s="39"/>
      <c r="AC304" s="39"/>
      <c r="AD304" s="39"/>
      <c r="AE304" s="39"/>
      <c r="AT304" s="17" t="s">
        <v>151</v>
      </c>
      <c r="AU304" s="17" t="s">
        <v>96</v>
      </c>
    </row>
    <row r="305" s="2" customFormat="1" ht="16.5" customHeight="1">
      <c r="A305" s="39"/>
      <c r="B305" s="40"/>
      <c r="C305" s="270" t="s">
        <v>416</v>
      </c>
      <c r="D305" s="270" t="s">
        <v>251</v>
      </c>
      <c r="E305" s="271" t="s">
        <v>417</v>
      </c>
      <c r="F305" s="272" t="s">
        <v>418</v>
      </c>
      <c r="G305" s="273" t="s">
        <v>343</v>
      </c>
      <c r="H305" s="274">
        <v>1</v>
      </c>
      <c r="I305" s="275"/>
      <c r="J305" s="276"/>
      <c r="K305" s="277">
        <f>ROUND(P305*H305,2)</f>
        <v>0</v>
      </c>
      <c r="L305" s="276"/>
      <c r="M305" s="278"/>
      <c r="N305" s="279" t="s">
        <v>1</v>
      </c>
      <c r="O305" s="227" t="s">
        <v>52</v>
      </c>
      <c r="P305" s="228">
        <f>I305+J305</f>
        <v>0</v>
      </c>
      <c r="Q305" s="228">
        <f>ROUND(I305*H305,2)</f>
        <v>0</v>
      </c>
      <c r="R305" s="228">
        <f>ROUND(J305*H305,2)</f>
        <v>0</v>
      </c>
      <c r="S305" s="92"/>
      <c r="T305" s="229">
        <f>S305*H305</f>
        <v>0</v>
      </c>
      <c r="U305" s="229">
        <v>0.00046000000000000001</v>
      </c>
      <c r="V305" s="229">
        <f>U305*H305</f>
        <v>0.00046000000000000001</v>
      </c>
      <c r="W305" s="229">
        <v>0</v>
      </c>
      <c r="X305" s="230">
        <f>W305*H305</f>
        <v>0</v>
      </c>
      <c r="Y305" s="39"/>
      <c r="Z305" s="39"/>
      <c r="AA305" s="39"/>
      <c r="AB305" s="39"/>
      <c r="AC305" s="39"/>
      <c r="AD305" s="39"/>
      <c r="AE305" s="39"/>
      <c r="AR305" s="231" t="s">
        <v>203</v>
      </c>
      <c r="AT305" s="231" t="s">
        <v>251</v>
      </c>
      <c r="AU305" s="231" t="s">
        <v>96</v>
      </c>
      <c r="AY305" s="17" t="s">
        <v>143</v>
      </c>
      <c r="BE305" s="232">
        <f>IF(O305="základní",K305,0)</f>
        <v>0</v>
      </c>
      <c r="BF305" s="232">
        <f>IF(O305="snížená",K305,0)</f>
        <v>0</v>
      </c>
      <c r="BG305" s="232">
        <f>IF(O305="zákl. přenesená",K305,0)</f>
        <v>0</v>
      </c>
      <c r="BH305" s="232">
        <f>IF(O305="sníž. přenesená",K305,0)</f>
        <v>0</v>
      </c>
      <c r="BI305" s="232">
        <f>IF(O305="nulová",K305,0)</f>
        <v>0</v>
      </c>
      <c r="BJ305" s="17" t="s">
        <v>94</v>
      </c>
      <c r="BK305" s="232">
        <f>ROUND(P305*H305,2)</f>
        <v>0</v>
      </c>
      <c r="BL305" s="17" t="s">
        <v>149</v>
      </c>
      <c r="BM305" s="231" t="s">
        <v>419</v>
      </c>
    </row>
    <row r="306" s="2" customFormat="1">
      <c r="A306" s="39"/>
      <c r="B306" s="40"/>
      <c r="C306" s="41"/>
      <c r="D306" s="233" t="s">
        <v>151</v>
      </c>
      <c r="E306" s="41"/>
      <c r="F306" s="234" t="s">
        <v>418</v>
      </c>
      <c r="G306" s="41"/>
      <c r="H306" s="41"/>
      <c r="I306" s="235"/>
      <c r="J306" s="235"/>
      <c r="K306" s="41"/>
      <c r="L306" s="41"/>
      <c r="M306" s="45"/>
      <c r="N306" s="236"/>
      <c r="O306" s="237"/>
      <c r="P306" s="92"/>
      <c r="Q306" s="92"/>
      <c r="R306" s="92"/>
      <c r="S306" s="92"/>
      <c r="T306" s="92"/>
      <c r="U306" s="92"/>
      <c r="V306" s="92"/>
      <c r="W306" s="92"/>
      <c r="X306" s="93"/>
      <c r="Y306" s="39"/>
      <c r="Z306" s="39"/>
      <c r="AA306" s="39"/>
      <c r="AB306" s="39"/>
      <c r="AC306" s="39"/>
      <c r="AD306" s="39"/>
      <c r="AE306" s="39"/>
      <c r="AT306" s="17" t="s">
        <v>151</v>
      </c>
      <c r="AU306" s="17" t="s">
        <v>96</v>
      </c>
    </row>
    <row r="307" s="2" customFormat="1" ht="16.5" customHeight="1">
      <c r="A307" s="39"/>
      <c r="B307" s="40"/>
      <c r="C307" s="218" t="s">
        <v>420</v>
      </c>
      <c r="D307" s="218" t="s">
        <v>145</v>
      </c>
      <c r="E307" s="219" t="s">
        <v>421</v>
      </c>
      <c r="F307" s="220" t="s">
        <v>422</v>
      </c>
      <c r="G307" s="221" t="s">
        <v>343</v>
      </c>
      <c r="H307" s="222">
        <v>1</v>
      </c>
      <c r="I307" s="223"/>
      <c r="J307" s="223"/>
      <c r="K307" s="224">
        <f>ROUND(P307*H307,2)</f>
        <v>0</v>
      </c>
      <c r="L307" s="225"/>
      <c r="M307" s="45"/>
      <c r="N307" s="226" t="s">
        <v>1</v>
      </c>
      <c r="O307" s="227" t="s">
        <v>52</v>
      </c>
      <c r="P307" s="228">
        <f>I307+J307</f>
        <v>0</v>
      </c>
      <c r="Q307" s="228">
        <f>ROUND(I307*H307,2)</f>
        <v>0</v>
      </c>
      <c r="R307" s="228">
        <f>ROUND(J307*H307,2)</f>
        <v>0</v>
      </c>
      <c r="S307" s="92"/>
      <c r="T307" s="229">
        <f>S307*H307</f>
        <v>0</v>
      </c>
      <c r="U307" s="229">
        <v>0</v>
      </c>
      <c r="V307" s="229">
        <f>U307*H307</f>
        <v>0</v>
      </c>
      <c r="W307" s="229">
        <v>0</v>
      </c>
      <c r="X307" s="230">
        <f>W307*H307</f>
        <v>0</v>
      </c>
      <c r="Y307" s="39"/>
      <c r="Z307" s="39"/>
      <c r="AA307" s="39"/>
      <c r="AB307" s="39"/>
      <c r="AC307" s="39"/>
      <c r="AD307" s="39"/>
      <c r="AE307" s="39"/>
      <c r="AR307" s="231" t="s">
        <v>149</v>
      </c>
      <c r="AT307" s="231" t="s">
        <v>145</v>
      </c>
      <c r="AU307" s="231" t="s">
        <v>96</v>
      </c>
      <c r="AY307" s="17" t="s">
        <v>143</v>
      </c>
      <c r="BE307" s="232">
        <f>IF(O307="základní",K307,0)</f>
        <v>0</v>
      </c>
      <c r="BF307" s="232">
        <f>IF(O307="snížená",K307,0)</f>
        <v>0</v>
      </c>
      <c r="BG307" s="232">
        <f>IF(O307="zákl. přenesená",K307,0)</f>
        <v>0</v>
      </c>
      <c r="BH307" s="232">
        <f>IF(O307="sníž. přenesená",K307,0)</f>
        <v>0</v>
      </c>
      <c r="BI307" s="232">
        <f>IF(O307="nulová",K307,0)</f>
        <v>0</v>
      </c>
      <c r="BJ307" s="17" t="s">
        <v>94</v>
      </c>
      <c r="BK307" s="232">
        <f>ROUND(P307*H307,2)</f>
        <v>0</v>
      </c>
      <c r="BL307" s="17" t="s">
        <v>149</v>
      </c>
      <c r="BM307" s="231" t="s">
        <v>423</v>
      </c>
    </row>
    <row r="308" s="2" customFormat="1">
      <c r="A308" s="39"/>
      <c r="B308" s="40"/>
      <c r="C308" s="41"/>
      <c r="D308" s="233" t="s">
        <v>151</v>
      </c>
      <c r="E308" s="41"/>
      <c r="F308" s="234" t="s">
        <v>424</v>
      </c>
      <c r="G308" s="41"/>
      <c r="H308" s="41"/>
      <c r="I308" s="235"/>
      <c r="J308" s="235"/>
      <c r="K308" s="41"/>
      <c r="L308" s="41"/>
      <c r="M308" s="45"/>
      <c r="N308" s="236"/>
      <c r="O308" s="237"/>
      <c r="P308" s="92"/>
      <c r="Q308" s="92"/>
      <c r="R308" s="92"/>
      <c r="S308" s="92"/>
      <c r="T308" s="92"/>
      <c r="U308" s="92"/>
      <c r="V308" s="92"/>
      <c r="W308" s="92"/>
      <c r="X308" s="93"/>
      <c r="Y308" s="39"/>
      <c r="Z308" s="39"/>
      <c r="AA308" s="39"/>
      <c r="AB308" s="39"/>
      <c r="AC308" s="39"/>
      <c r="AD308" s="39"/>
      <c r="AE308" s="39"/>
      <c r="AT308" s="17" t="s">
        <v>151</v>
      </c>
      <c r="AU308" s="17" t="s">
        <v>96</v>
      </c>
    </row>
    <row r="309" s="2" customFormat="1" ht="16.5" customHeight="1">
      <c r="A309" s="39"/>
      <c r="B309" s="40"/>
      <c r="C309" s="270" t="s">
        <v>425</v>
      </c>
      <c r="D309" s="270" t="s">
        <v>251</v>
      </c>
      <c r="E309" s="271" t="s">
        <v>426</v>
      </c>
      <c r="F309" s="272" t="s">
        <v>427</v>
      </c>
      <c r="G309" s="273" t="s">
        <v>343</v>
      </c>
      <c r="H309" s="274">
        <v>1</v>
      </c>
      <c r="I309" s="275"/>
      <c r="J309" s="276"/>
      <c r="K309" s="277">
        <f>ROUND(P309*H309,2)</f>
        <v>0</v>
      </c>
      <c r="L309" s="276"/>
      <c r="M309" s="278"/>
      <c r="N309" s="279" t="s">
        <v>1</v>
      </c>
      <c r="O309" s="227" t="s">
        <v>52</v>
      </c>
      <c r="P309" s="228">
        <f>I309+J309</f>
        <v>0</v>
      </c>
      <c r="Q309" s="228">
        <f>ROUND(I309*H309,2)</f>
        <v>0</v>
      </c>
      <c r="R309" s="228">
        <f>ROUND(J309*H309,2)</f>
        <v>0</v>
      </c>
      <c r="S309" s="92"/>
      <c r="T309" s="229">
        <f>S309*H309</f>
        <v>0</v>
      </c>
      <c r="U309" s="229">
        <v>0.014</v>
      </c>
      <c r="V309" s="229">
        <f>U309*H309</f>
        <v>0.014</v>
      </c>
      <c r="W309" s="229">
        <v>0</v>
      </c>
      <c r="X309" s="230">
        <f>W309*H309</f>
        <v>0</v>
      </c>
      <c r="Y309" s="39"/>
      <c r="Z309" s="39"/>
      <c r="AA309" s="39"/>
      <c r="AB309" s="39"/>
      <c r="AC309" s="39"/>
      <c r="AD309" s="39"/>
      <c r="AE309" s="39"/>
      <c r="AR309" s="231" t="s">
        <v>203</v>
      </c>
      <c r="AT309" s="231" t="s">
        <v>251</v>
      </c>
      <c r="AU309" s="231" t="s">
        <v>96</v>
      </c>
      <c r="AY309" s="17" t="s">
        <v>143</v>
      </c>
      <c r="BE309" s="232">
        <f>IF(O309="základní",K309,0)</f>
        <v>0</v>
      </c>
      <c r="BF309" s="232">
        <f>IF(O309="snížená",K309,0)</f>
        <v>0</v>
      </c>
      <c r="BG309" s="232">
        <f>IF(O309="zákl. přenesená",K309,0)</f>
        <v>0</v>
      </c>
      <c r="BH309" s="232">
        <f>IF(O309="sníž. přenesená",K309,0)</f>
        <v>0</v>
      </c>
      <c r="BI309" s="232">
        <f>IF(O309="nulová",K309,0)</f>
        <v>0</v>
      </c>
      <c r="BJ309" s="17" t="s">
        <v>94</v>
      </c>
      <c r="BK309" s="232">
        <f>ROUND(P309*H309,2)</f>
        <v>0</v>
      </c>
      <c r="BL309" s="17" t="s">
        <v>149</v>
      </c>
      <c r="BM309" s="231" t="s">
        <v>428</v>
      </c>
    </row>
    <row r="310" s="2" customFormat="1">
      <c r="A310" s="39"/>
      <c r="B310" s="40"/>
      <c r="C310" s="41"/>
      <c r="D310" s="233" t="s">
        <v>151</v>
      </c>
      <c r="E310" s="41"/>
      <c r="F310" s="234" t="s">
        <v>427</v>
      </c>
      <c r="G310" s="41"/>
      <c r="H310" s="41"/>
      <c r="I310" s="235"/>
      <c r="J310" s="235"/>
      <c r="K310" s="41"/>
      <c r="L310" s="41"/>
      <c r="M310" s="45"/>
      <c r="N310" s="236"/>
      <c r="O310" s="237"/>
      <c r="P310" s="92"/>
      <c r="Q310" s="92"/>
      <c r="R310" s="92"/>
      <c r="S310" s="92"/>
      <c r="T310" s="92"/>
      <c r="U310" s="92"/>
      <c r="V310" s="92"/>
      <c r="W310" s="92"/>
      <c r="X310" s="93"/>
      <c r="Y310" s="39"/>
      <c r="Z310" s="39"/>
      <c r="AA310" s="39"/>
      <c r="AB310" s="39"/>
      <c r="AC310" s="39"/>
      <c r="AD310" s="39"/>
      <c r="AE310" s="39"/>
      <c r="AT310" s="17" t="s">
        <v>151</v>
      </c>
      <c r="AU310" s="17" t="s">
        <v>96</v>
      </c>
    </row>
    <row r="311" s="2" customFormat="1" ht="21.75" customHeight="1">
      <c r="A311" s="39"/>
      <c r="B311" s="40"/>
      <c r="C311" s="218" t="s">
        <v>429</v>
      </c>
      <c r="D311" s="218" t="s">
        <v>145</v>
      </c>
      <c r="E311" s="219" t="s">
        <v>430</v>
      </c>
      <c r="F311" s="220" t="s">
        <v>431</v>
      </c>
      <c r="G311" s="221" t="s">
        <v>343</v>
      </c>
      <c r="H311" s="222">
        <v>1</v>
      </c>
      <c r="I311" s="223"/>
      <c r="J311" s="223"/>
      <c r="K311" s="224">
        <f>ROUND(P311*H311,2)</f>
        <v>0</v>
      </c>
      <c r="L311" s="225"/>
      <c r="M311" s="45"/>
      <c r="N311" s="226" t="s">
        <v>1</v>
      </c>
      <c r="O311" s="227" t="s">
        <v>52</v>
      </c>
      <c r="P311" s="228">
        <f>I311+J311</f>
        <v>0</v>
      </c>
      <c r="Q311" s="228">
        <f>ROUND(I311*H311,2)</f>
        <v>0</v>
      </c>
      <c r="R311" s="228">
        <f>ROUND(J311*H311,2)</f>
        <v>0</v>
      </c>
      <c r="S311" s="92"/>
      <c r="T311" s="229">
        <f>S311*H311</f>
        <v>0</v>
      </c>
      <c r="U311" s="229">
        <v>0.0061999999999999998</v>
      </c>
      <c r="V311" s="229">
        <f>U311*H311</f>
        <v>0.0061999999999999998</v>
      </c>
      <c r="W311" s="229">
        <v>0</v>
      </c>
      <c r="X311" s="230">
        <f>W311*H311</f>
        <v>0</v>
      </c>
      <c r="Y311" s="39"/>
      <c r="Z311" s="39"/>
      <c r="AA311" s="39"/>
      <c r="AB311" s="39"/>
      <c r="AC311" s="39"/>
      <c r="AD311" s="39"/>
      <c r="AE311" s="39"/>
      <c r="AR311" s="231" t="s">
        <v>149</v>
      </c>
      <c r="AT311" s="231" t="s">
        <v>145</v>
      </c>
      <c r="AU311" s="231" t="s">
        <v>96</v>
      </c>
      <c r="AY311" s="17" t="s">
        <v>143</v>
      </c>
      <c r="BE311" s="232">
        <f>IF(O311="základní",K311,0)</f>
        <v>0</v>
      </c>
      <c r="BF311" s="232">
        <f>IF(O311="snížená",K311,0)</f>
        <v>0</v>
      </c>
      <c r="BG311" s="232">
        <f>IF(O311="zákl. přenesená",K311,0)</f>
        <v>0</v>
      </c>
      <c r="BH311" s="232">
        <f>IF(O311="sníž. přenesená",K311,0)</f>
        <v>0</v>
      </c>
      <c r="BI311" s="232">
        <f>IF(O311="nulová",K311,0)</f>
        <v>0</v>
      </c>
      <c r="BJ311" s="17" t="s">
        <v>94</v>
      </c>
      <c r="BK311" s="232">
        <f>ROUND(P311*H311,2)</f>
        <v>0</v>
      </c>
      <c r="BL311" s="17" t="s">
        <v>149</v>
      </c>
      <c r="BM311" s="231" t="s">
        <v>432</v>
      </c>
    </row>
    <row r="312" s="2" customFormat="1">
      <c r="A312" s="39"/>
      <c r="B312" s="40"/>
      <c r="C312" s="41"/>
      <c r="D312" s="233" t="s">
        <v>151</v>
      </c>
      <c r="E312" s="41"/>
      <c r="F312" s="234" t="s">
        <v>433</v>
      </c>
      <c r="G312" s="41"/>
      <c r="H312" s="41"/>
      <c r="I312" s="235"/>
      <c r="J312" s="235"/>
      <c r="K312" s="41"/>
      <c r="L312" s="41"/>
      <c r="M312" s="45"/>
      <c r="N312" s="236"/>
      <c r="O312" s="237"/>
      <c r="P312" s="92"/>
      <c r="Q312" s="92"/>
      <c r="R312" s="92"/>
      <c r="S312" s="92"/>
      <c r="T312" s="92"/>
      <c r="U312" s="92"/>
      <c r="V312" s="92"/>
      <c r="W312" s="92"/>
      <c r="X312" s="93"/>
      <c r="Y312" s="39"/>
      <c r="Z312" s="39"/>
      <c r="AA312" s="39"/>
      <c r="AB312" s="39"/>
      <c r="AC312" s="39"/>
      <c r="AD312" s="39"/>
      <c r="AE312" s="39"/>
      <c r="AT312" s="17" t="s">
        <v>151</v>
      </c>
      <c r="AU312" s="17" t="s">
        <v>96</v>
      </c>
    </row>
    <row r="313" s="13" customFormat="1">
      <c r="A313" s="13"/>
      <c r="B313" s="238"/>
      <c r="C313" s="239"/>
      <c r="D313" s="233" t="s">
        <v>153</v>
      </c>
      <c r="E313" s="240" t="s">
        <v>1</v>
      </c>
      <c r="F313" s="241" t="s">
        <v>434</v>
      </c>
      <c r="G313" s="239"/>
      <c r="H313" s="240" t="s">
        <v>1</v>
      </c>
      <c r="I313" s="242"/>
      <c r="J313" s="242"/>
      <c r="K313" s="239"/>
      <c r="L313" s="239"/>
      <c r="M313" s="243"/>
      <c r="N313" s="244"/>
      <c r="O313" s="245"/>
      <c r="P313" s="245"/>
      <c r="Q313" s="245"/>
      <c r="R313" s="245"/>
      <c r="S313" s="245"/>
      <c r="T313" s="245"/>
      <c r="U313" s="245"/>
      <c r="V313" s="245"/>
      <c r="W313" s="245"/>
      <c r="X313" s="246"/>
      <c r="Y313" s="13"/>
      <c r="Z313" s="13"/>
      <c r="AA313" s="13"/>
      <c r="AB313" s="13"/>
      <c r="AC313" s="13"/>
      <c r="AD313" s="13"/>
      <c r="AE313" s="13"/>
      <c r="AT313" s="247" t="s">
        <v>153</v>
      </c>
      <c r="AU313" s="247" t="s">
        <v>96</v>
      </c>
      <c r="AV313" s="13" t="s">
        <v>94</v>
      </c>
      <c r="AW313" s="13" t="s">
        <v>5</v>
      </c>
      <c r="AX313" s="13" t="s">
        <v>89</v>
      </c>
      <c r="AY313" s="247" t="s">
        <v>143</v>
      </c>
    </row>
    <row r="314" s="14" customFormat="1">
      <c r="A314" s="14"/>
      <c r="B314" s="248"/>
      <c r="C314" s="249"/>
      <c r="D314" s="233" t="s">
        <v>153</v>
      </c>
      <c r="E314" s="250" t="s">
        <v>1</v>
      </c>
      <c r="F314" s="251" t="s">
        <v>94</v>
      </c>
      <c r="G314" s="249"/>
      <c r="H314" s="252">
        <v>1</v>
      </c>
      <c r="I314" s="253"/>
      <c r="J314" s="253"/>
      <c r="K314" s="249"/>
      <c r="L314" s="249"/>
      <c r="M314" s="254"/>
      <c r="N314" s="255"/>
      <c r="O314" s="256"/>
      <c r="P314" s="256"/>
      <c r="Q314" s="256"/>
      <c r="R314" s="256"/>
      <c r="S314" s="256"/>
      <c r="T314" s="256"/>
      <c r="U314" s="256"/>
      <c r="V314" s="256"/>
      <c r="W314" s="256"/>
      <c r="X314" s="257"/>
      <c r="Y314" s="14"/>
      <c r="Z314" s="14"/>
      <c r="AA314" s="14"/>
      <c r="AB314" s="14"/>
      <c r="AC314" s="14"/>
      <c r="AD314" s="14"/>
      <c r="AE314" s="14"/>
      <c r="AT314" s="258" t="s">
        <v>153</v>
      </c>
      <c r="AU314" s="258" t="s">
        <v>96</v>
      </c>
      <c r="AV314" s="14" t="s">
        <v>96</v>
      </c>
      <c r="AW314" s="14" t="s">
        <v>5</v>
      </c>
      <c r="AX314" s="14" t="s">
        <v>89</v>
      </c>
      <c r="AY314" s="258" t="s">
        <v>143</v>
      </c>
    </row>
    <row r="315" s="15" customFormat="1">
      <c r="A315" s="15"/>
      <c r="B315" s="259"/>
      <c r="C315" s="260"/>
      <c r="D315" s="233" t="s">
        <v>153</v>
      </c>
      <c r="E315" s="261" t="s">
        <v>1</v>
      </c>
      <c r="F315" s="262" t="s">
        <v>158</v>
      </c>
      <c r="G315" s="260"/>
      <c r="H315" s="263">
        <v>1</v>
      </c>
      <c r="I315" s="264"/>
      <c r="J315" s="264"/>
      <c r="K315" s="260"/>
      <c r="L315" s="260"/>
      <c r="M315" s="265"/>
      <c r="N315" s="266"/>
      <c r="O315" s="267"/>
      <c r="P315" s="267"/>
      <c r="Q315" s="267"/>
      <c r="R315" s="267"/>
      <c r="S315" s="267"/>
      <c r="T315" s="267"/>
      <c r="U315" s="267"/>
      <c r="V315" s="267"/>
      <c r="W315" s="267"/>
      <c r="X315" s="268"/>
      <c r="Y315" s="15"/>
      <c r="Z315" s="15"/>
      <c r="AA315" s="15"/>
      <c r="AB315" s="15"/>
      <c r="AC315" s="15"/>
      <c r="AD315" s="15"/>
      <c r="AE315" s="15"/>
      <c r="AT315" s="269" t="s">
        <v>153</v>
      </c>
      <c r="AU315" s="269" t="s">
        <v>96</v>
      </c>
      <c r="AV315" s="15" t="s">
        <v>149</v>
      </c>
      <c r="AW315" s="15" t="s">
        <v>5</v>
      </c>
      <c r="AX315" s="15" t="s">
        <v>94</v>
      </c>
      <c r="AY315" s="269" t="s">
        <v>143</v>
      </c>
    </row>
    <row r="316" s="2" customFormat="1" ht="16.5" customHeight="1">
      <c r="A316" s="39"/>
      <c r="B316" s="40"/>
      <c r="C316" s="218" t="s">
        <v>435</v>
      </c>
      <c r="D316" s="218" t="s">
        <v>145</v>
      </c>
      <c r="E316" s="219" t="s">
        <v>436</v>
      </c>
      <c r="F316" s="220" t="s">
        <v>437</v>
      </c>
      <c r="G316" s="221" t="s">
        <v>343</v>
      </c>
      <c r="H316" s="222">
        <v>1</v>
      </c>
      <c r="I316" s="223"/>
      <c r="J316" s="223"/>
      <c r="K316" s="224">
        <f>ROUND(P316*H316,2)</f>
        <v>0</v>
      </c>
      <c r="L316" s="225"/>
      <c r="M316" s="45"/>
      <c r="N316" s="226" t="s">
        <v>1</v>
      </c>
      <c r="O316" s="227" t="s">
        <v>52</v>
      </c>
      <c r="P316" s="228">
        <f>I316+J316</f>
        <v>0</v>
      </c>
      <c r="Q316" s="228">
        <f>ROUND(I316*H316,2)</f>
        <v>0</v>
      </c>
      <c r="R316" s="228">
        <f>ROUND(J316*H316,2)</f>
        <v>0</v>
      </c>
      <c r="S316" s="92"/>
      <c r="T316" s="229">
        <f>S316*H316</f>
        <v>0</v>
      </c>
      <c r="U316" s="229">
        <v>0.00096000000000000002</v>
      </c>
      <c r="V316" s="229">
        <f>U316*H316</f>
        <v>0.00096000000000000002</v>
      </c>
      <c r="W316" s="229">
        <v>0</v>
      </c>
      <c r="X316" s="230">
        <f>W316*H316</f>
        <v>0</v>
      </c>
      <c r="Y316" s="39"/>
      <c r="Z316" s="39"/>
      <c r="AA316" s="39"/>
      <c r="AB316" s="39"/>
      <c r="AC316" s="39"/>
      <c r="AD316" s="39"/>
      <c r="AE316" s="39"/>
      <c r="AR316" s="231" t="s">
        <v>149</v>
      </c>
      <c r="AT316" s="231" t="s">
        <v>145</v>
      </c>
      <c r="AU316" s="231" t="s">
        <v>96</v>
      </c>
      <c r="AY316" s="17" t="s">
        <v>143</v>
      </c>
      <c r="BE316" s="232">
        <f>IF(O316="základní",K316,0)</f>
        <v>0</v>
      </c>
      <c r="BF316" s="232">
        <f>IF(O316="snížená",K316,0)</f>
        <v>0</v>
      </c>
      <c r="BG316" s="232">
        <f>IF(O316="zákl. přenesená",K316,0)</f>
        <v>0</v>
      </c>
      <c r="BH316" s="232">
        <f>IF(O316="sníž. přenesená",K316,0)</f>
        <v>0</v>
      </c>
      <c r="BI316" s="232">
        <f>IF(O316="nulová",K316,0)</f>
        <v>0</v>
      </c>
      <c r="BJ316" s="17" t="s">
        <v>94</v>
      </c>
      <c r="BK316" s="232">
        <f>ROUND(P316*H316,2)</f>
        <v>0</v>
      </c>
      <c r="BL316" s="17" t="s">
        <v>149</v>
      </c>
      <c r="BM316" s="231" t="s">
        <v>438</v>
      </c>
    </row>
    <row r="317" s="2" customFormat="1">
      <c r="A317" s="39"/>
      <c r="B317" s="40"/>
      <c r="C317" s="41"/>
      <c r="D317" s="233" t="s">
        <v>151</v>
      </c>
      <c r="E317" s="41"/>
      <c r="F317" s="234" t="s">
        <v>439</v>
      </c>
      <c r="G317" s="41"/>
      <c r="H317" s="41"/>
      <c r="I317" s="235"/>
      <c r="J317" s="235"/>
      <c r="K317" s="41"/>
      <c r="L317" s="41"/>
      <c r="M317" s="45"/>
      <c r="N317" s="236"/>
      <c r="O317" s="237"/>
      <c r="P317" s="92"/>
      <c r="Q317" s="92"/>
      <c r="R317" s="92"/>
      <c r="S317" s="92"/>
      <c r="T317" s="92"/>
      <c r="U317" s="92"/>
      <c r="V317" s="92"/>
      <c r="W317" s="92"/>
      <c r="X317" s="93"/>
      <c r="Y317" s="39"/>
      <c r="Z317" s="39"/>
      <c r="AA317" s="39"/>
      <c r="AB317" s="39"/>
      <c r="AC317" s="39"/>
      <c r="AD317" s="39"/>
      <c r="AE317" s="39"/>
      <c r="AT317" s="17" t="s">
        <v>151</v>
      </c>
      <c r="AU317" s="17" t="s">
        <v>96</v>
      </c>
    </row>
    <row r="318" s="2" customFormat="1" ht="16.5" customHeight="1">
      <c r="A318" s="39"/>
      <c r="B318" s="40"/>
      <c r="C318" s="218" t="s">
        <v>440</v>
      </c>
      <c r="D318" s="218" t="s">
        <v>145</v>
      </c>
      <c r="E318" s="219" t="s">
        <v>441</v>
      </c>
      <c r="F318" s="220" t="s">
        <v>442</v>
      </c>
      <c r="G318" s="221" t="s">
        <v>343</v>
      </c>
      <c r="H318" s="222">
        <v>1</v>
      </c>
      <c r="I318" s="223"/>
      <c r="J318" s="223"/>
      <c r="K318" s="224">
        <f>ROUND(P318*H318,2)</f>
        <v>0</v>
      </c>
      <c r="L318" s="225"/>
      <c r="M318" s="45"/>
      <c r="N318" s="226" t="s">
        <v>1</v>
      </c>
      <c r="O318" s="227" t="s">
        <v>52</v>
      </c>
      <c r="P318" s="228">
        <f>I318+J318</f>
        <v>0</v>
      </c>
      <c r="Q318" s="228">
        <f>ROUND(I318*H318,2)</f>
        <v>0</v>
      </c>
      <c r="R318" s="228">
        <f>ROUND(J318*H318,2)</f>
        <v>0</v>
      </c>
      <c r="S318" s="92"/>
      <c r="T318" s="229">
        <f>S318*H318</f>
        <v>0</v>
      </c>
      <c r="U318" s="229">
        <v>0.012120000000000001</v>
      </c>
      <c r="V318" s="229">
        <f>U318*H318</f>
        <v>0.012120000000000001</v>
      </c>
      <c r="W318" s="229">
        <v>0</v>
      </c>
      <c r="X318" s="230">
        <f>W318*H318</f>
        <v>0</v>
      </c>
      <c r="Y318" s="39"/>
      <c r="Z318" s="39"/>
      <c r="AA318" s="39"/>
      <c r="AB318" s="39"/>
      <c r="AC318" s="39"/>
      <c r="AD318" s="39"/>
      <c r="AE318" s="39"/>
      <c r="AR318" s="231" t="s">
        <v>149</v>
      </c>
      <c r="AT318" s="231" t="s">
        <v>145</v>
      </c>
      <c r="AU318" s="231" t="s">
        <v>96</v>
      </c>
      <c r="AY318" s="17" t="s">
        <v>143</v>
      </c>
      <c r="BE318" s="232">
        <f>IF(O318="základní",K318,0)</f>
        <v>0</v>
      </c>
      <c r="BF318" s="232">
        <f>IF(O318="snížená",K318,0)</f>
        <v>0</v>
      </c>
      <c r="BG318" s="232">
        <f>IF(O318="zákl. přenesená",K318,0)</f>
        <v>0</v>
      </c>
      <c r="BH318" s="232">
        <f>IF(O318="sníž. přenesená",K318,0)</f>
        <v>0</v>
      </c>
      <c r="BI318" s="232">
        <f>IF(O318="nulová",K318,0)</f>
        <v>0</v>
      </c>
      <c r="BJ318" s="17" t="s">
        <v>94</v>
      </c>
      <c r="BK318" s="232">
        <f>ROUND(P318*H318,2)</f>
        <v>0</v>
      </c>
      <c r="BL318" s="17" t="s">
        <v>149</v>
      </c>
      <c r="BM318" s="231" t="s">
        <v>443</v>
      </c>
    </row>
    <row r="319" s="2" customFormat="1">
      <c r="A319" s="39"/>
      <c r="B319" s="40"/>
      <c r="C319" s="41"/>
      <c r="D319" s="233" t="s">
        <v>151</v>
      </c>
      <c r="E319" s="41"/>
      <c r="F319" s="234" t="s">
        <v>444</v>
      </c>
      <c r="G319" s="41"/>
      <c r="H319" s="41"/>
      <c r="I319" s="235"/>
      <c r="J319" s="235"/>
      <c r="K319" s="41"/>
      <c r="L319" s="41"/>
      <c r="M319" s="45"/>
      <c r="N319" s="236"/>
      <c r="O319" s="237"/>
      <c r="P319" s="92"/>
      <c r="Q319" s="92"/>
      <c r="R319" s="92"/>
      <c r="S319" s="92"/>
      <c r="T319" s="92"/>
      <c r="U319" s="92"/>
      <c r="V319" s="92"/>
      <c r="W319" s="92"/>
      <c r="X319" s="93"/>
      <c r="Y319" s="39"/>
      <c r="Z319" s="39"/>
      <c r="AA319" s="39"/>
      <c r="AB319" s="39"/>
      <c r="AC319" s="39"/>
      <c r="AD319" s="39"/>
      <c r="AE319" s="39"/>
      <c r="AT319" s="17" t="s">
        <v>151</v>
      </c>
      <c r="AU319" s="17" t="s">
        <v>96</v>
      </c>
    </row>
    <row r="320" s="13" customFormat="1">
      <c r="A320" s="13"/>
      <c r="B320" s="238"/>
      <c r="C320" s="239"/>
      <c r="D320" s="233" t="s">
        <v>153</v>
      </c>
      <c r="E320" s="240" t="s">
        <v>1</v>
      </c>
      <c r="F320" s="241" t="s">
        <v>445</v>
      </c>
      <c r="G320" s="239"/>
      <c r="H320" s="240" t="s">
        <v>1</v>
      </c>
      <c r="I320" s="242"/>
      <c r="J320" s="242"/>
      <c r="K320" s="239"/>
      <c r="L320" s="239"/>
      <c r="M320" s="243"/>
      <c r="N320" s="244"/>
      <c r="O320" s="245"/>
      <c r="P320" s="245"/>
      <c r="Q320" s="245"/>
      <c r="R320" s="245"/>
      <c r="S320" s="245"/>
      <c r="T320" s="245"/>
      <c r="U320" s="245"/>
      <c r="V320" s="245"/>
      <c r="W320" s="245"/>
      <c r="X320" s="246"/>
      <c r="Y320" s="13"/>
      <c r="Z320" s="13"/>
      <c r="AA320" s="13"/>
      <c r="AB320" s="13"/>
      <c r="AC320" s="13"/>
      <c r="AD320" s="13"/>
      <c r="AE320" s="13"/>
      <c r="AT320" s="247" t="s">
        <v>153</v>
      </c>
      <c r="AU320" s="247" t="s">
        <v>96</v>
      </c>
      <c r="AV320" s="13" t="s">
        <v>94</v>
      </c>
      <c r="AW320" s="13" t="s">
        <v>5</v>
      </c>
      <c r="AX320" s="13" t="s">
        <v>89</v>
      </c>
      <c r="AY320" s="247" t="s">
        <v>143</v>
      </c>
    </row>
    <row r="321" s="14" customFormat="1">
      <c r="A321" s="14"/>
      <c r="B321" s="248"/>
      <c r="C321" s="249"/>
      <c r="D321" s="233" t="s">
        <v>153</v>
      </c>
      <c r="E321" s="250" t="s">
        <v>1</v>
      </c>
      <c r="F321" s="251" t="s">
        <v>94</v>
      </c>
      <c r="G321" s="249"/>
      <c r="H321" s="252">
        <v>1</v>
      </c>
      <c r="I321" s="253"/>
      <c r="J321" s="253"/>
      <c r="K321" s="249"/>
      <c r="L321" s="249"/>
      <c r="M321" s="254"/>
      <c r="N321" s="255"/>
      <c r="O321" s="256"/>
      <c r="P321" s="256"/>
      <c r="Q321" s="256"/>
      <c r="R321" s="256"/>
      <c r="S321" s="256"/>
      <c r="T321" s="256"/>
      <c r="U321" s="256"/>
      <c r="V321" s="256"/>
      <c r="W321" s="256"/>
      <c r="X321" s="257"/>
      <c r="Y321" s="14"/>
      <c r="Z321" s="14"/>
      <c r="AA321" s="14"/>
      <c r="AB321" s="14"/>
      <c r="AC321" s="14"/>
      <c r="AD321" s="14"/>
      <c r="AE321" s="14"/>
      <c r="AT321" s="258" t="s">
        <v>153</v>
      </c>
      <c r="AU321" s="258" t="s">
        <v>96</v>
      </c>
      <c r="AV321" s="14" t="s">
        <v>96</v>
      </c>
      <c r="AW321" s="14" t="s">
        <v>5</v>
      </c>
      <c r="AX321" s="14" t="s">
        <v>89</v>
      </c>
      <c r="AY321" s="258" t="s">
        <v>143</v>
      </c>
    </row>
    <row r="322" s="15" customFormat="1">
      <c r="A322" s="15"/>
      <c r="B322" s="259"/>
      <c r="C322" s="260"/>
      <c r="D322" s="233" t="s">
        <v>153</v>
      </c>
      <c r="E322" s="261" t="s">
        <v>1</v>
      </c>
      <c r="F322" s="262" t="s">
        <v>158</v>
      </c>
      <c r="G322" s="260"/>
      <c r="H322" s="263">
        <v>1</v>
      </c>
      <c r="I322" s="264"/>
      <c r="J322" s="264"/>
      <c r="K322" s="260"/>
      <c r="L322" s="260"/>
      <c r="M322" s="265"/>
      <c r="N322" s="266"/>
      <c r="O322" s="267"/>
      <c r="P322" s="267"/>
      <c r="Q322" s="267"/>
      <c r="R322" s="267"/>
      <c r="S322" s="267"/>
      <c r="T322" s="267"/>
      <c r="U322" s="267"/>
      <c r="V322" s="267"/>
      <c r="W322" s="267"/>
      <c r="X322" s="268"/>
      <c r="Y322" s="15"/>
      <c r="Z322" s="15"/>
      <c r="AA322" s="15"/>
      <c r="AB322" s="15"/>
      <c r="AC322" s="15"/>
      <c r="AD322" s="15"/>
      <c r="AE322" s="15"/>
      <c r="AT322" s="269" t="s">
        <v>153</v>
      </c>
      <c r="AU322" s="269" t="s">
        <v>96</v>
      </c>
      <c r="AV322" s="15" t="s">
        <v>149</v>
      </c>
      <c r="AW322" s="15" t="s">
        <v>5</v>
      </c>
      <c r="AX322" s="15" t="s">
        <v>94</v>
      </c>
      <c r="AY322" s="269" t="s">
        <v>143</v>
      </c>
    </row>
    <row r="323" s="2" customFormat="1" ht="21.75" customHeight="1">
      <c r="A323" s="39"/>
      <c r="B323" s="40"/>
      <c r="C323" s="218" t="s">
        <v>446</v>
      </c>
      <c r="D323" s="218" t="s">
        <v>145</v>
      </c>
      <c r="E323" s="219" t="s">
        <v>447</v>
      </c>
      <c r="F323" s="220" t="s">
        <v>448</v>
      </c>
      <c r="G323" s="221" t="s">
        <v>343</v>
      </c>
      <c r="H323" s="222">
        <v>1</v>
      </c>
      <c r="I323" s="223"/>
      <c r="J323" s="223"/>
      <c r="K323" s="224">
        <f>ROUND(P323*H323,2)</f>
        <v>0</v>
      </c>
      <c r="L323" s="225"/>
      <c r="M323" s="45"/>
      <c r="N323" s="226" t="s">
        <v>1</v>
      </c>
      <c r="O323" s="227" t="s">
        <v>52</v>
      </c>
      <c r="P323" s="228">
        <f>I323+J323</f>
        <v>0</v>
      </c>
      <c r="Q323" s="228">
        <f>ROUND(I323*H323,2)</f>
        <v>0</v>
      </c>
      <c r="R323" s="228">
        <f>ROUND(J323*H323,2)</f>
        <v>0</v>
      </c>
      <c r="S323" s="92"/>
      <c r="T323" s="229">
        <f>S323*H323</f>
        <v>0</v>
      </c>
      <c r="U323" s="229">
        <v>0.2838</v>
      </c>
      <c r="V323" s="229">
        <f>U323*H323</f>
        <v>0.2838</v>
      </c>
      <c r="W323" s="229">
        <v>0</v>
      </c>
      <c r="X323" s="230">
        <f>W323*H323</f>
        <v>0</v>
      </c>
      <c r="Y323" s="39"/>
      <c r="Z323" s="39"/>
      <c r="AA323" s="39"/>
      <c r="AB323" s="39"/>
      <c r="AC323" s="39"/>
      <c r="AD323" s="39"/>
      <c r="AE323" s="39"/>
      <c r="AR323" s="231" t="s">
        <v>149</v>
      </c>
      <c r="AT323" s="231" t="s">
        <v>145</v>
      </c>
      <c r="AU323" s="231" t="s">
        <v>96</v>
      </c>
      <c r="AY323" s="17" t="s">
        <v>143</v>
      </c>
      <c r="BE323" s="232">
        <f>IF(O323="základní",K323,0)</f>
        <v>0</v>
      </c>
      <c r="BF323" s="232">
        <f>IF(O323="snížená",K323,0)</f>
        <v>0</v>
      </c>
      <c r="BG323" s="232">
        <f>IF(O323="zákl. přenesená",K323,0)</f>
        <v>0</v>
      </c>
      <c r="BH323" s="232">
        <f>IF(O323="sníž. přenesená",K323,0)</f>
        <v>0</v>
      </c>
      <c r="BI323" s="232">
        <f>IF(O323="nulová",K323,0)</f>
        <v>0</v>
      </c>
      <c r="BJ323" s="17" t="s">
        <v>94</v>
      </c>
      <c r="BK323" s="232">
        <f>ROUND(P323*H323,2)</f>
        <v>0</v>
      </c>
      <c r="BL323" s="17" t="s">
        <v>149</v>
      </c>
      <c r="BM323" s="231" t="s">
        <v>449</v>
      </c>
    </row>
    <row r="324" s="2" customFormat="1">
      <c r="A324" s="39"/>
      <c r="B324" s="40"/>
      <c r="C324" s="41"/>
      <c r="D324" s="233" t="s">
        <v>151</v>
      </c>
      <c r="E324" s="41"/>
      <c r="F324" s="234" t="s">
        <v>450</v>
      </c>
      <c r="G324" s="41"/>
      <c r="H324" s="41"/>
      <c r="I324" s="235"/>
      <c r="J324" s="235"/>
      <c r="K324" s="41"/>
      <c r="L324" s="41"/>
      <c r="M324" s="45"/>
      <c r="N324" s="236"/>
      <c r="O324" s="237"/>
      <c r="P324" s="92"/>
      <c r="Q324" s="92"/>
      <c r="R324" s="92"/>
      <c r="S324" s="92"/>
      <c r="T324" s="92"/>
      <c r="U324" s="92"/>
      <c r="V324" s="92"/>
      <c r="W324" s="92"/>
      <c r="X324" s="93"/>
      <c r="Y324" s="39"/>
      <c r="Z324" s="39"/>
      <c r="AA324" s="39"/>
      <c r="AB324" s="39"/>
      <c r="AC324" s="39"/>
      <c r="AD324" s="39"/>
      <c r="AE324" s="39"/>
      <c r="AT324" s="17" t="s">
        <v>151</v>
      </c>
      <c r="AU324" s="17" t="s">
        <v>96</v>
      </c>
    </row>
    <row r="325" s="2" customFormat="1" ht="16.5" customHeight="1">
      <c r="A325" s="39"/>
      <c r="B325" s="40"/>
      <c r="C325" s="218" t="s">
        <v>451</v>
      </c>
      <c r="D325" s="218" t="s">
        <v>145</v>
      </c>
      <c r="E325" s="219" t="s">
        <v>452</v>
      </c>
      <c r="F325" s="220" t="s">
        <v>453</v>
      </c>
      <c r="G325" s="221" t="s">
        <v>316</v>
      </c>
      <c r="H325" s="222">
        <v>39.329999999999998</v>
      </c>
      <c r="I325" s="223"/>
      <c r="J325" s="223"/>
      <c r="K325" s="224">
        <f>ROUND(P325*H325,2)</f>
        <v>0</v>
      </c>
      <c r="L325" s="225"/>
      <c r="M325" s="45"/>
      <c r="N325" s="226" t="s">
        <v>1</v>
      </c>
      <c r="O325" s="227" t="s">
        <v>52</v>
      </c>
      <c r="P325" s="228">
        <f>I325+J325</f>
        <v>0</v>
      </c>
      <c r="Q325" s="228">
        <f>ROUND(I325*H325,2)</f>
        <v>0</v>
      </c>
      <c r="R325" s="228">
        <f>ROUND(J325*H325,2)</f>
        <v>0</v>
      </c>
      <c r="S325" s="92"/>
      <c r="T325" s="229">
        <f>S325*H325</f>
        <v>0</v>
      </c>
      <c r="U325" s="229">
        <v>6.0000000000000002E-05</v>
      </c>
      <c r="V325" s="229">
        <f>U325*H325</f>
        <v>0.0023598</v>
      </c>
      <c r="W325" s="229">
        <v>0</v>
      </c>
      <c r="X325" s="230">
        <f>W325*H325</f>
        <v>0</v>
      </c>
      <c r="Y325" s="39"/>
      <c r="Z325" s="39"/>
      <c r="AA325" s="39"/>
      <c r="AB325" s="39"/>
      <c r="AC325" s="39"/>
      <c r="AD325" s="39"/>
      <c r="AE325" s="39"/>
      <c r="AR325" s="231" t="s">
        <v>149</v>
      </c>
      <c r="AT325" s="231" t="s">
        <v>145</v>
      </c>
      <c r="AU325" s="231" t="s">
        <v>96</v>
      </c>
      <c r="AY325" s="17" t="s">
        <v>143</v>
      </c>
      <c r="BE325" s="232">
        <f>IF(O325="základní",K325,0)</f>
        <v>0</v>
      </c>
      <c r="BF325" s="232">
        <f>IF(O325="snížená",K325,0)</f>
        <v>0</v>
      </c>
      <c r="BG325" s="232">
        <f>IF(O325="zákl. přenesená",K325,0)</f>
        <v>0</v>
      </c>
      <c r="BH325" s="232">
        <f>IF(O325="sníž. přenesená",K325,0)</f>
        <v>0</v>
      </c>
      <c r="BI325" s="232">
        <f>IF(O325="nulová",K325,0)</f>
        <v>0</v>
      </c>
      <c r="BJ325" s="17" t="s">
        <v>94</v>
      </c>
      <c r="BK325" s="232">
        <f>ROUND(P325*H325,2)</f>
        <v>0</v>
      </c>
      <c r="BL325" s="17" t="s">
        <v>149</v>
      </c>
      <c r="BM325" s="231" t="s">
        <v>454</v>
      </c>
    </row>
    <row r="326" s="2" customFormat="1">
      <c r="A326" s="39"/>
      <c r="B326" s="40"/>
      <c r="C326" s="41"/>
      <c r="D326" s="233" t="s">
        <v>151</v>
      </c>
      <c r="E326" s="41"/>
      <c r="F326" s="234" t="s">
        <v>455</v>
      </c>
      <c r="G326" s="41"/>
      <c r="H326" s="41"/>
      <c r="I326" s="235"/>
      <c r="J326" s="235"/>
      <c r="K326" s="41"/>
      <c r="L326" s="41"/>
      <c r="M326" s="45"/>
      <c r="N326" s="236"/>
      <c r="O326" s="237"/>
      <c r="P326" s="92"/>
      <c r="Q326" s="92"/>
      <c r="R326" s="92"/>
      <c r="S326" s="92"/>
      <c r="T326" s="92"/>
      <c r="U326" s="92"/>
      <c r="V326" s="92"/>
      <c r="W326" s="92"/>
      <c r="X326" s="93"/>
      <c r="Y326" s="39"/>
      <c r="Z326" s="39"/>
      <c r="AA326" s="39"/>
      <c r="AB326" s="39"/>
      <c r="AC326" s="39"/>
      <c r="AD326" s="39"/>
      <c r="AE326" s="39"/>
      <c r="AT326" s="17" t="s">
        <v>151</v>
      </c>
      <c r="AU326" s="17" t="s">
        <v>96</v>
      </c>
    </row>
    <row r="327" s="12" customFormat="1" ht="22.8" customHeight="1">
      <c r="A327" s="12"/>
      <c r="B327" s="201"/>
      <c r="C327" s="202"/>
      <c r="D327" s="203" t="s">
        <v>88</v>
      </c>
      <c r="E327" s="216" t="s">
        <v>212</v>
      </c>
      <c r="F327" s="216" t="s">
        <v>456</v>
      </c>
      <c r="G327" s="202"/>
      <c r="H327" s="202"/>
      <c r="I327" s="205"/>
      <c r="J327" s="205"/>
      <c r="K327" s="217">
        <f>BK327</f>
        <v>0</v>
      </c>
      <c r="L327" s="202"/>
      <c r="M327" s="207"/>
      <c r="N327" s="208"/>
      <c r="O327" s="209"/>
      <c r="P327" s="209"/>
      <c r="Q327" s="210">
        <f>SUM(Q328:Q342)</f>
        <v>0</v>
      </c>
      <c r="R327" s="210">
        <f>SUM(R328:R342)</f>
        <v>0</v>
      </c>
      <c r="S327" s="209"/>
      <c r="T327" s="211">
        <f>SUM(T328:T342)</f>
        <v>0</v>
      </c>
      <c r="U327" s="209"/>
      <c r="V327" s="211">
        <f>SUM(V328:V342)</f>
        <v>0.3577748</v>
      </c>
      <c r="W327" s="209"/>
      <c r="X327" s="212">
        <f>SUM(X328:X342)</f>
        <v>1.53372</v>
      </c>
      <c r="Y327" s="12"/>
      <c r="Z327" s="12"/>
      <c r="AA327" s="12"/>
      <c r="AB327" s="12"/>
      <c r="AC327" s="12"/>
      <c r="AD327" s="12"/>
      <c r="AE327" s="12"/>
      <c r="AR327" s="213" t="s">
        <v>94</v>
      </c>
      <c r="AT327" s="214" t="s">
        <v>88</v>
      </c>
      <c r="AU327" s="214" t="s">
        <v>94</v>
      </c>
      <c r="AY327" s="213" t="s">
        <v>143</v>
      </c>
      <c r="BK327" s="215">
        <f>SUM(BK328:BK342)</f>
        <v>0</v>
      </c>
    </row>
    <row r="328" s="2" customFormat="1" ht="16.5" customHeight="1">
      <c r="A328" s="39"/>
      <c r="B328" s="40"/>
      <c r="C328" s="218" t="s">
        <v>457</v>
      </c>
      <c r="D328" s="218" t="s">
        <v>145</v>
      </c>
      <c r="E328" s="219" t="s">
        <v>458</v>
      </c>
      <c r="F328" s="220" t="s">
        <v>459</v>
      </c>
      <c r="G328" s="221" t="s">
        <v>343</v>
      </c>
      <c r="H328" s="222">
        <v>1</v>
      </c>
      <c r="I328" s="223"/>
      <c r="J328" s="223"/>
      <c r="K328" s="224">
        <f>ROUND(P328*H328,2)</f>
        <v>0</v>
      </c>
      <c r="L328" s="225"/>
      <c r="M328" s="45"/>
      <c r="N328" s="226" t="s">
        <v>1</v>
      </c>
      <c r="O328" s="227" t="s">
        <v>52</v>
      </c>
      <c r="P328" s="228">
        <f>I328+J328</f>
        <v>0</v>
      </c>
      <c r="Q328" s="228">
        <f>ROUND(I328*H328,2)</f>
        <v>0</v>
      </c>
      <c r="R328" s="228">
        <f>ROUND(J328*H328,2)</f>
        <v>0</v>
      </c>
      <c r="S328" s="92"/>
      <c r="T328" s="229">
        <f>S328*H328</f>
        <v>0</v>
      </c>
      <c r="U328" s="229">
        <v>0.35743999999999998</v>
      </c>
      <c r="V328" s="229">
        <f>U328*H328</f>
        <v>0.35743999999999998</v>
      </c>
      <c r="W328" s="229">
        <v>0</v>
      </c>
      <c r="X328" s="230">
        <f>W328*H328</f>
        <v>0</v>
      </c>
      <c r="Y328" s="39"/>
      <c r="Z328" s="39"/>
      <c r="AA328" s="39"/>
      <c r="AB328" s="39"/>
      <c r="AC328" s="39"/>
      <c r="AD328" s="39"/>
      <c r="AE328" s="39"/>
      <c r="AR328" s="231" t="s">
        <v>149</v>
      </c>
      <c r="AT328" s="231" t="s">
        <v>145</v>
      </c>
      <c r="AU328" s="231" t="s">
        <v>96</v>
      </c>
      <c r="AY328" s="17" t="s">
        <v>143</v>
      </c>
      <c r="BE328" s="232">
        <f>IF(O328="základní",K328,0)</f>
        <v>0</v>
      </c>
      <c r="BF328" s="232">
        <f>IF(O328="snížená",K328,0)</f>
        <v>0</v>
      </c>
      <c r="BG328" s="232">
        <f>IF(O328="zákl. přenesená",K328,0)</f>
        <v>0</v>
      </c>
      <c r="BH328" s="232">
        <f>IF(O328="sníž. přenesená",K328,0)</f>
        <v>0</v>
      </c>
      <c r="BI328" s="232">
        <f>IF(O328="nulová",K328,0)</f>
        <v>0</v>
      </c>
      <c r="BJ328" s="17" t="s">
        <v>94</v>
      </c>
      <c r="BK328" s="232">
        <f>ROUND(P328*H328,2)</f>
        <v>0</v>
      </c>
      <c r="BL328" s="17" t="s">
        <v>149</v>
      </c>
      <c r="BM328" s="231" t="s">
        <v>460</v>
      </c>
    </row>
    <row r="329" s="2" customFormat="1">
      <c r="A329" s="39"/>
      <c r="B329" s="40"/>
      <c r="C329" s="41"/>
      <c r="D329" s="233" t="s">
        <v>151</v>
      </c>
      <c r="E329" s="41"/>
      <c r="F329" s="234" t="s">
        <v>461</v>
      </c>
      <c r="G329" s="41"/>
      <c r="H329" s="41"/>
      <c r="I329" s="235"/>
      <c r="J329" s="235"/>
      <c r="K329" s="41"/>
      <c r="L329" s="41"/>
      <c r="M329" s="45"/>
      <c r="N329" s="236"/>
      <c r="O329" s="237"/>
      <c r="P329" s="92"/>
      <c r="Q329" s="92"/>
      <c r="R329" s="92"/>
      <c r="S329" s="92"/>
      <c r="T329" s="92"/>
      <c r="U329" s="92"/>
      <c r="V329" s="92"/>
      <c r="W329" s="92"/>
      <c r="X329" s="93"/>
      <c r="Y329" s="39"/>
      <c r="Z329" s="39"/>
      <c r="AA329" s="39"/>
      <c r="AB329" s="39"/>
      <c r="AC329" s="39"/>
      <c r="AD329" s="39"/>
      <c r="AE329" s="39"/>
      <c r="AT329" s="17" t="s">
        <v>151</v>
      </c>
      <c r="AU329" s="17" t="s">
        <v>96</v>
      </c>
    </row>
    <row r="330" s="2" customFormat="1" ht="16.5" customHeight="1">
      <c r="A330" s="39"/>
      <c r="B330" s="40"/>
      <c r="C330" s="218" t="s">
        <v>462</v>
      </c>
      <c r="D330" s="218" t="s">
        <v>145</v>
      </c>
      <c r="E330" s="219" t="s">
        <v>463</v>
      </c>
      <c r="F330" s="220" t="s">
        <v>464</v>
      </c>
      <c r="G330" s="221" t="s">
        <v>148</v>
      </c>
      <c r="H330" s="222">
        <v>100</v>
      </c>
      <c r="I330" s="223"/>
      <c r="J330" s="223"/>
      <c r="K330" s="224">
        <f>ROUND(P330*H330,2)</f>
        <v>0</v>
      </c>
      <c r="L330" s="225"/>
      <c r="M330" s="45"/>
      <c r="N330" s="226" t="s">
        <v>1</v>
      </c>
      <c r="O330" s="227" t="s">
        <v>52</v>
      </c>
      <c r="P330" s="228">
        <f>I330+J330</f>
        <v>0</v>
      </c>
      <c r="Q330" s="228">
        <f>ROUND(I330*H330,2)</f>
        <v>0</v>
      </c>
      <c r="R330" s="228">
        <f>ROUND(J330*H330,2)</f>
        <v>0</v>
      </c>
      <c r="S330" s="92"/>
      <c r="T330" s="229">
        <f>S330*H330</f>
        <v>0</v>
      </c>
      <c r="U330" s="229">
        <v>0</v>
      </c>
      <c r="V330" s="229">
        <f>U330*H330</f>
        <v>0</v>
      </c>
      <c r="W330" s="229">
        <v>0.01</v>
      </c>
      <c r="X330" s="230">
        <f>W330*H330</f>
        <v>1</v>
      </c>
      <c r="Y330" s="39"/>
      <c r="Z330" s="39"/>
      <c r="AA330" s="39"/>
      <c r="AB330" s="39"/>
      <c r="AC330" s="39"/>
      <c r="AD330" s="39"/>
      <c r="AE330" s="39"/>
      <c r="AR330" s="231" t="s">
        <v>149</v>
      </c>
      <c r="AT330" s="231" t="s">
        <v>145</v>
      </c>
      <c r="AU330" s="231" t="s">
        <v>96</v>
      </c>
      <c r="AY330" s="17" t="s">
        <v>143</v>
      </c>
      <c r="BE330" s="232">
        <f>IF(O330="základní",K330,0)</f>
        <v>0</v>
      </c>
      <c r="BF330" s="232">
        <f>IF(O330="snížená",K330,0)</f>
        <v>0</v>
      </c>
      <c r="BG330" s="232">
        <f>IF(O330="zákl. přenesená",K330,0)</f>
        <v>0</v>
      </c>
      <c r="BH330" s="232">
        <f>IF(O330="sníž. přenesená",K330,0)</f>
        <v>0</v>
      </c>
      <c r="BI330" s="232">
        <f>IF(O330="nulová",K330,0)</f>
        <v>0</v>
      </c>
      <c r="BJ330" s="17" t="s">
        <v>94</v>
      </c>
      <c r="BK330" s="232">
        <f>ROUND(P330*H330,2)</f>
        <v>0</v>
      </c>
      <c r="BL330" s="17" t="s">
        <v>149</v>
      </c>
      <c r="BM330" s="231" t="s">
        <v>465</v>
      </c>
    </row>
    <row r="331" s="2" customFormat="1">
      <c r="A331" s="39"/>
      <c r="B331" s="40"/>
      <c r="C331" s="41"/>
      <c r="D331" s="233" t="s">
        <v>151</v>
      </c>
      <c r="E331" s="41"/>
      <c r="F331" s="234" t="s">
        <v>466</v>
      </c>
      <c r="G331" s="41"/>
      <c r="H331" s="41"/>
      <c r="I331" s="235"/>
      <c r="J331" s="235"/>
      <c r="K331" s="41"/>
      <c r="L331" s="41"/>
      <c r="M331" s="45"/>
      <c r="N331" s="236"/>
      <c r="O331" s="237"/>
      <c r="P331" s="92"/>
      <c r="Q331" s="92"/>
      <c r="R331" s="92"/>
      <c r="S331" s="92"/>
      <c r="T331" s="92"/>
      <c r="U331" s="92"/>
      <c r="V331" s="92"/>
      <c r="W331" s="92"/>
      <c r="X331" s="93"/>
      <c r="Y331" s="39"/>
      <c r="Z331" s="39"/>
      <c r="AA331" s="39"/>
      <c r="AB331" s="39"/>
      <c r="AC331" s="39"/>
      <c r="AD331" s="39"/>
      <c r="AE331" s="39"/>
      <c r="AT331" s="17" t="s">
        <v>151</v>
      </c>
      <c r="AU331" s="17" t="s">
        <v>96</v>
      </c>
    </row>
    <row r="332" s="2" customFormat="1" ht="16.5" customHeight="1">
      <c r="A332" s="39"/>
      <c r="B332" s="40"/>
      <c r="C332" s="218" t="s">
        <v>467</v>
      </c>
      <c r="D332" s="218" t="s">
        <v>145</v>
      </c>
      <c r="E332" s="219" t="s">
        <v>468</v>
      </c>
      <c r="F332" s="220" t="s">
        <v>469</v>
      </c>
      <c r="G332" s="221" t="s">
        <v>148</v>
      </c>
      <c r="H332" s="222">
        <v>0.5</v>
      </c>
      <c r="I332" s="223"/>
      <c r="J332" s="223"/>
      <c r="K332" s="224">
        <f>ROUND(P332*H332,2)</f>
        <v>0</v>
      </c>
      <c r="L332" s="225"/>
      <c r="M332" s="45"/>
      <c r="N332" s="226" t="s">
        <v>1</v>
      </c>
      <c r="O332" s="227" t="s">
        <v>52</v>
      </c>
      <c r="P332" s="228">
        <f>I332+J332</f>
        <v>0</v>
      </c>
      <c r="Q332" s="228">
        <f>ROUND(I332*H332,2)</f>
        <v>0</v>
      </c>
      <c r="R332" s="228">
        <f>ROUND(J332*H332,2)</f>
        <v>0</v>
      </c>
      <c r="S332" s="92"/>
      <c r="T332" s="229">
        <f>S332*H332</f>
        <v>0</v>
      </c>
      <c r="U332" s="229">
        <v>0</v>
      </c>
      <c r="V332" s="229">
        <f>U332*H332</f>
        <v>0</v>
      </c>
      <c r="W332" s="229">
        <v>0.089999999999999997</v>
      </c>
      <c r="X332" s="230">
        <f>W332*H332</f>
        <v>0.044999999999999998</v>
      </c>
      <c r="Y332" s="39"/>
      <c r="Z332" s="39"/>
      <c r="AA332" s="39"/>
      <c r="AB332" s="39"/>
      <c r="AC332" s="39"/>
      <c r="AD332" s="39"/>
      <c r="AE332" s="39"/>
      <c r="AR332" s="231" t="s">
        <v>149</v>
      </c>
      <c r="AT332" s="231" t="s">
        <v>145</v>
      </c>
      <c r="AU332" s="231" t="s">
        <v>96</v>
      </c>
      <c r="AY332" s="17" t="s">
        <v>143</v>
      </c>
      <c r="BE332" s="232">
        <f>IF(O332="základní",K332,0)</f>
        <v>0</v>
      </c>
      <c r="BF332" s="232">
        <f>IF(O332="snížená",K332,0)</f>
        <v>0</v>
      </c>
      <c r="BG332" s="232">
        <f>IF(O332="zákl. přenesená",K332,0)</f>
        <v>0</v>
      </c>
      <c r="BH332" s="232">
        <f>IF(O332="sníž. přenesená",K332,0)</f>
        <v>0</v>
      </c>
      <c r="BI332" s="232">
        <f>IF(O332="nulová",K332,0)</f>
        <v>0</v>
      </c>
      <c r="BJ332" s="17" t="s">
        <v>94</v>
      </c>
      <c r="BK332" s="232">
        <f>ROUND(P332*H332,2)</f>
        <v>0</v>
      </c>
      <c r="BL332" s="17" t="s">
        <v>149</v>
      </c>
      <c r="BM332" s="231" t="s">
        <v>470</v>
      </c>
    </row>
    <row r="333" s="2" customFormat="1">
      <c r="A333" s="39"/>
      <c r="B333" s="40"/>
      <c r="C333" s="41"/>
      <c r="D333" s="233" t="s">
        <v>151</v>
      </c>
      <c r="E333" s="41"/>
      <c r="F333" s="234" t="s">
        <v>471</v>
      </c>
      <c r="G333" s="41"/>
      <c r="H333" s="41"/>
      <c r="I333" s="235"/>
      <c r="J333" s="235"/>
      <c r="K333" s="41"/>
      <c r="L333" s="41"/>
      <c r="M333" s="45"/>
      <c r="N333" s="236"/>
      <c r="O333" s="237"/>
      <c r="P333" s="92"/>
      <c r="Q333" s="92"/>
      <c r="R333" s="92"/>
      <c r="S333" s="92"/>
      <c r="T333" s="92"/>
      <c r="U333" s="92"/>
      <c r="V333" s="92"/>
      <c r="W333" s="92"/>
      <c r="X333" s="93"/>
      <c r="Y333" s="39"/>
      <c r="Z333" s="39"/>
      <c r="AA333" s="39"/>
      <c r="AB333" s="39"/>
      <c r="AC333" s="39"/>
      <c r="AD333" s="39"/>
      <c r="AE333" s="39"/>
      <c r="AT333" s="17" t="s">
        <v>151</v>
      </c>
      <c r="AU333" s="17" t="s">
        <v>96</v>
      </c>
    </row>
    <row r="334" s="13" customFormat="1">
      <c r="A334" s="13"/>
      <c r="B334" s="238"/>
      <c r="C334" s="239"/>
      <c r="D334" s="233" t="s">
        <v>153</v>
      </c>
      <c r="E334" s="240" t="s">
        <v>1</v>
      </c>
      <c r="F334" s="241" t="s">
        <v>472</v>
      </c>
      <c r="G334" s="239"/>
      <c r="H334" s="240" t="s">
        <v>1</v>
      </c>
      <c r="I334" s="242"/>
      <c r="J334" s="242"/>
      <c r="K334" s="239"/>
      <c r="L334" s="239"/>
      <c r="M334" s="243"/>
      <c r="N334" s="244"/>
      <c r="O334" s="245"/>
      <c r="P334" s="245"/>
      <c r="Q334" s="245"/>
      <c r="R334" s="245"/>
      <c r="S334" s="245"/>
      <c r="T334" s="245"/>
      <c r="U334" s="245"/>
      <c r="V334" s="245"/>
      <c r="W334" s="245"/>
      <c r="X334" s="246"/>
      <c r="Y334" s="13"/>
      <c r="Z334" s="13"/>
      <c r="AA334" s="13"/>
      <c r="AB334" s="13"/>
      <c r="AC334" s="13"/>
      <c r="AD334" s="13"/>
      <c r="AE334" s="13"/>
      <c r="AT334" s="247" t="s">
        <v>153</v>
      </c>
      <c r="AU334" s="247" t="s">
        <v>96</v>
      </c>
      <c r="AV334" s="13" t="s">
        <v>94</v>
      </c>
      <c r="AW334" s="13" t="s">
        <v>5</v>
      </c>
      <c r="AX334" s="13" t="s">
        <v>89</v>
      </c>
      <c r="AY334" s="247" t="s">
        <v>143</v>
      </c>
    </row>
    <row r="335" s="14" customFormat="1">
      <c r="A335" s="14"/>
      <c r="B335" s="248"/>
      <c r="C335" s="249"/>
      <c r="D335" s="233" t="s">
        <v>153</v>
      </c>
      <c r="E335" s="250" t="s">
        <v>1</v>
      </c>
      <c r="F335" s="251" t="s">
        <v>473</v>
      </c>
      <c r="G335" s="249"/>
      <c r="H335" s="252">
        <v>0.5</v>
      </c>
      <c r="I335" s="253"/>
      <c r="J335" s="253"/>
      <c r="K335" s="249"/>
      <c r="L335" s="249"/>
      <c r="M335" s="254"/>
      <c r="N335" s="255"/>
      <c r="O335" s="256"/>
      <c r="P335" s="256"/>
      <c r="Q335" s="256"/>
      <c r="R335" s="256"/>
      <c r="S335" s="256"/>
      <c r="T335" s="256"/>
      <c r="U335" s="256"/>
      <c r="V335" s="256"/>
      <c r="W335" s="256"/>
      <c r="X335" s="257"/>
      <c r="Y335" s="14"/>
      <c r="Z335" s="14"/>
      <c r="AA335" s="14"/>
      <c r="AB335" s="14"/>
      <c r="AC335" s="14"/>
      <c r="AD335" s="14"/>
      <c r="AE335" s="14"/>
      <c r="AT335" s="258" t="s">
        <v>153</v>
      </c>
      <c r="AU335" s="258" t="s">
        <v>96</v>
      </c>
      <c r="AV335" s="14" t="s">
        <v>96</v>
      </c>
      <c r="AW335" s="14" t="s">
        <v>5</v>
      </c>
      <c r="AX335" s="14" t="s">
        <v>89</v>
      </c>
      <c r="AY335" s="258" t="s">
        <v>143</v>
      </c>
    </row>
    <row r="336" s="15" customFormat="1">
      <c r="A336" s="15"/>
      <c r="B336" s="259"/>
      <c r="C336" s="260"/>
      <c r="D336" s="233" t="s">
        <v>153</v>
      </c>
      <c r="E336" s="261" t="s">
        <v>1</v>
      </c>
      <c r="F336" s="262" t="s">
        <v>158</v>
      </c>
      <c r="G336" s="260"/>
      <c r="H336" s="263">
        <v>0.5</v>
      </c>
      <c r="I336" s="264"/>
      <c r="J336" s="264"/>
      <c r="K336" s="260"/>
      <c r="L336" s="260"/>
      <c r="M336" s="265"/>
      <c r="N336" s="266"/>
      <c r="O336" s="267"/>
      <c r="P336" s="267"/>
      <c r="Q336" s="267"/>
      <c r="R336" s="267"/>
      <c r="S336" s="267"/>
      <c r="T336" s="267"/>
      <c r="U336" s="267"/>
      <c r="V336" s="267"/>
      <c r="W336" s="267"/>
      <c r="X336" s="268"/>
      <c r="Y336" s="15"/>
      <c r="Z336" s="15"/>
      <c r="AA336" s="15"/>
      <c r="AB336" s="15"/>
      <c r="AC336" s="15"/>
      <c r="AD336" s="15"/>
      <c r="AE336" s="15"/>
      <c r="AT336" s="269" t="s">
        <v>153</v>
      </c>
      <c r="AU336" s="269" t="s">
        <v>96</v>
      </c>
      <c r="AV336" s="15" t="s">
        <v>149</v>
      </c>
      <c r="AW336" s="15" t="s">
        <v>5</v>
      </c>
      <c r="AX336" s="15" t="s">
        <v>94</v>
      </c>
      <c r="AY336" s="269" t="s">
        <v>143</v>
      </c>
    </row>
    <row r="337" s="2" customFormat="1" ht="16.5" customHeight="1">
      <c r="A337" s="39"/>
      <c r="B337" s="40"/>
      <c r="C337" s="218" t="s">
        <v>474</v>
      </c>
      <c r="D337" s="218" t="s">
        <v>145</v>
      </c>
      <c r="E337" s="219" t="s">
        <v>475</v>
      </c>
      <c r="F337" s="220" t="s">
        <v>476</v>
      </c>
      <c r="G337" s="221" t="s">
        <v>343</v>
      </c>
      <c r="H337" s="222">
        <v>1</v>
      </c>
      <c r="I337" s="223"/>
      <c r="J337" s="223"/>
      <c r="K337" s="224">
        <f>ROUND(P337*H337,2)</f>
        <v>0</v>
      </c>
      <c r="L337" s="225"/>
      <c r="M337" s="45"/>
      <c r="N337" s="226" t="s">
        <v>1</v>
      </c>
      <c r="O337" s="227" t="s">
        <v>52</v>
      </c>
      <c r="P337" s="228">
        <f>I337+J337</f>
        <v>0</v>
      </c>
      <c r="Q337" s="228">
        <f>ROUND(I337*H337,2)</f>
        <v>0</v>
      </c>
      <c r="R337" s="228">
        <f>ROUND(J337*H337,2)</f>
        <v>0</v>
      </c>
      <c r="S337" s="92"/>
      <c r="T337" s="229">
        <f>S337*H337</f>
        <v>0</v>
      </c>
      <c r="U337" s="229">
        <v>0</v>
      </c>
      <c r="V337" s="229">
        <f>U337*H337</f>
        <v>0</v>
      </c>
      <c r="W337" s="229">
        <v>0.48199999999999998</v>
      </c>
      <c r="X337" s="230">
        <f>W337*H337</f>
        <v>0.48199999999999998</v>
      </c>
      <c r="Y337" s="39"/>
      <c r="Z337" s="39"/>
      <c r="AA337" s="39"/>
      <c r="AB337" s="39"/>
      <c r="AC337" s="39"/>
      <c r="AD337" s="39"/>
      <c r="AE337" s="39"/>
      <c r="AR337" s="231" t="s">
        <v>149</v>
      </c>
      <c r="AT337" s="231" t="s">
        <v>145</v>
      </c>
      <c r="AU337" s="231" t="s">
        <v>96</v>
      </c>
      <c r="AY337" s="17" t="s">
        <v>143</v>
      </c>
      <c r="BE337" s="232">
        <f>IF(O337="základní",K337,0)</f>
        <v>0</v>
      </c>
      <c r="BF337" s="232">
        <f>IF(O337="snížená",K337,0)</f>
        <v>0</v>
      </c>
      <c r="BG337" s="232">
        <f>IF(O337="zákl. přenesená",K337,0)</f>
        <v>0</v>
      </c>
      <c r="BH337" s="232">
        <f>IF(O337="sníž. přenesená",K337,0)</f>
        <v>0</v>
      </c>
      <c r="BI337" s="232">
        <f>IF(O337="nulová",K337,0)</f>
        <v>0</v>
      </c>
      <c r="BJ337" s="17" t="s">
        <v>94</v>
      </c>
      <c r="BK337" s="232">
        <f>ROUND(P337*H337,2)</f>
        <v>0</v>
      </c>
      <c r="BL337" s="17" t="s">
        <v>149</v>
      </c>
      <c r="BM337" s="231" t="s">
        <v>477</v>
      </c>
    </row>
    <row r="338" s="2" customFormat="1">
      <c r="A338" s="39"/>
      <c r="B338" s="40"/>
      <c r="C338" s="41"/>
      <c r="D338" s="233" t="s">
        <v>151</v>
      </c>
      <c r="E338" s="41"/>
      <c r="F338" s="234" t="s">
        <v>478</v>
      </c>
      <c r="G338" s="41"/>
      <c r="H338" s="41"/>
      <c r="I338" s="235"/>
      <c r="J338" s="235"/>
      <c r="K338" s="41"/>
      <c r="L338" s="41"/>
      <c r="M338" s="45"/>
      <c r="N338" s="236"/>
      <c r="O338" s="237"/>
      <c r="P338" s="92"/>
      <c r="Q338" s="92"/>
      <c r="R338" s="92"/>
      <c r="S338" s="92"/>
      <c r="T338" s="92"/>
      <c r="U338" s="92"/>
      <c r="V338" s="92"/>
      <c r="W338" s="92"/>
      <c r="X338" s="93"/>
      <c r="Y338" s="39"/>
      <c r="Z338" s="39"/>
      <c r="AA338" s="39"/>
      <c r="AB338" s="39"/>
      <c r="AC338" s="39"/>
      <c r="AD338" s="39"/>
      <c r="AE338" s="39"/>
      <c r="AT338" s="17" t="s">
        <v>151</v>
      </c>
      <c r="AU338" s="17" t="s">
        <v>96</v>
      </c>
    </row>
    <row r="339" s="2" customFormat="1" ht="16.5" customHeight="1">
      <c r="A339" s="39"/>
      <c r="B339" s="40"/>
      <c r="C339" s="218" t="s">
        <v>479</v>
      </c>
      <c r="D339" s="218" t="s">
        <v>145</v>
      </c>
      <c r="E339" s="219" t="s">
        <v>480</v>
      </c>
      <c r="F339" s="220" t="s">
        <v>481</v>
      </c>
      <c r="G339" s="221" t="s">
        <v>316</v>
      </c>
      <c r="H339" s="222">
        <v>0.12</v>
      </c>
      <c r="I339" s="223"/>
      <c r="J339" s="223"/>
      <c r="K339" s="224">
        <f>ROUND(P339*H339,2)</f>
        <v>0</v>
      </c>
      <c r="L339" s="225"/>
      <c r="M339" s="45"/>
      <c r="N339" s="226" t="s">
        <v>1</v>
      </c>
      <c r="O339" s="227" t="s">
        <v>52</v>
      </c>
      <c r="P339" s="228">
        <f>I339+J339</f>
        <v>0</v>
      </c>
      <c r="Q339" s="228">
        <f>ROUND(I339*H339,2)</f>
        <v>0</v>
      </c>
      <c r="R339" s="228">
        <f>ROUND(J339*H339,2)</f>
        <v>0</v>
      </c>
      <c r="S339" s="92"/>
      <c r="T339" s="229">
        <f>S339*H339</f>
        <v>0</v>
      </c>
      <c r="U339" s="229">
        <v>0.0027899999999999999</v>
      </c>
      <c r="V339" s="229">
        <f>U339*H339</f>
        <v>0.00033480000000000001</v>
      </c>
      <c r="W339" s="229">
        <v>0.056000000000000001</v>
      </c>
      <c r="X339" s="230">
        <f>W339*H339</f>
        <v>0.0067200000000000003</v>
      </c>
      <c r="Y339" s="39"/>
      <c r="Z339" s="39"/>
      <c r="AA339" s="39"/>
      <c r="AB339" s="39"/>
      <c r="AC339" s="39"/>
      <c r="AD339" s="39"/>
      <c r="AE339" s="39"/>
      <c r="AR339" s="231" t="s">
        <v>149</v>
      </c>
      <c r="AT339" s="231" t="s">
        <v>145</v>
      </c>
      <c r="AU339" s="231" t="s">
        <v>96</v>
      </c>
      <c r="AY339" s="17" t="s">
        <v>143</v>
      </c>
      <c r="BE339" s="232">
        <f>IF(O339="základní",K339,0)</f>
        <v>0</v>
      </c>
      <c r="BF339" s="232">
        <f>IF(O339="snížená",K339,0)</f>
        <v>0</v>
      </c>
      <c r="BG339" s="232">
        <f>IF(O339="zákl. přenesená",K339,0)</f>
        <v>0</v>
      </c>
      <c r="BH339" s="232">
        <f>IF(O339="sníž. přenesená",K339,0)</f>
        <v>0</v>
      </c>
      <c r="BI339" s="232">
        <f>IF(O339="nulová",K339,0)</f>
        <v>0</v>
      </c>
      <c r="BJ339" s="17" t="s">
        <v>94</v>
      </c>
      <c r="BK339" s="232">
        <f>ROUND(P339*H339,2)</f>
        <v>0</v>
      </c>
      <c r="BL339" s="17" t="s">
        <v>149</v>
      </c>
      <c r="BM339" s="231" t="s">
        <v>482</v>
      </c>
    </row>
    <row r="340" s="2" customFormat="1">
      <c r="A340" s="39"/>
      <c r="B340" s="40"/>
      <c r="C340" s="41"/>
      <c r="D340" s="233" t="s">
        <v>151</v>
      </c>
      <c r="E340" s="41"/>
      <c r="F340" s="234" t="s">
        <v>483</v>
      </c>
      <c r="G340" s="41"/>
      <c r="H340" s="41"/>
      <c r="I340" s="235"/>
      <c r="J340" s="235"/>
      <c r="K340" s="41"/>
      <c r="L340" s="41"/>
      <c r="M340" s="45"/>
      <c r="N340" s="236"/>
      <c r="O340" s="237"/>
      <c r="P340" s="92"/>
      <c r="Q340" s="92"/>
      <c r="R340" s="92"/>
      <c r="S340" s="92"/>
      <c r="T340" s="92"/>
      <c r="U340" s="92"/>
      <c r="V340" s="92"/>
      <c r="W340" s="92"/>
      <c r="X340" s="93"/>
      <c r="Y340" s="39"/>
      <c r="Z340" s="39"/>
      <c r="AA340" s="39"/>
      <c r="AB340" s="39"/>
      <c r="AC340" s="39"/>
      <c r="AD340" s="39"/>
      <c r="AE340" s="39"/>
      <c r="AT340" s="17" t="s">
        <v>151</v>
      </c>
      <c r="AU340" s="17" t="s">
        <v>96</v>
      </c>
    </row>
    <row r="341" s="2" customFormat="1" ht="16.5" customHeight="1">
      <c r="A341" s="39"/>
      <c r="B341" s="40"/>
      <c r="C341" s="218" t="s">
        <v>484</v>
      </c>
      <c r="D341" s="218" t="s">
        <v>145</v>
      </c>
      <c r="E341" s="219" t="s">
        <v>485</v>
      </c>
      <c r="F341" s="220" t="s">
        <v>486</v>
      </c>
      <c r="G341" s="221" t="s">
        <v>316</v>
      </c>
      <c r="H341" s="222">
        <v>0.12</v>
      </c>
      <c r="I341" s="223"/>
      <c r="J341" s="223"/>
      <c r="K341" s="224">
        <f>ROUND(P341*H341,2)</f>
        <v>0</v>
      </c>
      <c r="L341" s="225"/>
      <c r="M341" s="45"/>
      <c r="N341" s="226" t="s">
        <v>1</v>
      </c>
      <c r="O341" s="227" t="s">
        <v>52</v>
      </c>
      <c r="P341" s="228">
        <f>I341+J341</f>
        <v>0</v>
      </c>
      <c r="Q341" s="228">
        <f>ROUND(I341*H341,2)</f>
        <v>0</v>
      </c>
      <c r="R341" s="228">
        <f>ROUND(J341*H341,2)</f>
        <v>0</v>
      </c>
      <c r="S341" s="92"/>
      <c r="T341" s="229">
        <f>S341*H341</f>
        <v>0</v>
      </c>
      <c r="U341" s="229">
        <v>0</v>
      </c>
      <c r="V341" s="229">
        <f>U341*H341</f>
        <v>0</v>
      </c>
      <c r="W341" s="229">
        <v>0</v>
      </c>
      <c r="X341" s="230">
        <f>W341*H341</f>
        <v>0</v>
      </c>
      <c r="Y341" s="39"/>
      <c r="Z341" s="39"/>
      <c r="AA341" s="39"/>
      <c r="AB341" s="39"/>
      <c r="AC341" s="39"/>
      <c r="AD341" s="39"/>
      <c r="AE341" s="39"/>
      <c r="AR341" s="231" t="s">
        <v>149</v>
      </c>
      <c r="AT341" s="231" t="s">
        <v>145</v>
      </c>
      <c r="AU341" s="231" t="s">
        <v>96</v>
      </c>
      <c r="AY341" s="17" t="s">
        <v>143</v>
      </c>
      <c r="BE341" s="232">
        <f>IF(O341="základní",K341,0)</f>
        <v>0</v>
      </c>
      <c r="BF341" s="232">
        <f>IF(O341="snížená",K341,0)</f>
        <v>0</v>
      </c>
      <c r="BG341" s="232">
        <f>IF(O341="zákl. přenesená",K341,0)</f>
        <v>0</v>
      </c>
      <c r="BH341" s="232">
        <f>IF(O341="sníž. přenesená",K341,0)</f>
        <v>0</v>
      </c>
      <c r="BI341" s="232">
        <f>IF(O341="nulová",K341,0)</f>
        <v>0</v>
      </c>
      <c r="BJ341" s="17" t="s">
        <v>94</v>
      </c>
      <c r="BK341" s="232">
        <f>ROUND(P341*H341,2)</f>
        <v>0</v>
      </c>
      <c r="BL341" s="17" t="s">
        <v>149</v>
      </c>
      <c r="BM341" s="231" t="s">
        <v>487</v>
      </c>
    </row>
    <row r="342" s="2" customFormat="1">
      <c r="A342" s="39"/>
      <c r="B342" s="40"/>
      <c r="C342" s="41"/>
      <c r="D342" s="233" t="s">
        <v>151</v>
      </c>
      <c r="E342" s="41"/>
      <c r="F342" s="234" t="s">
        <v>488</v>
      </c>
      <c r="G342" s="41"/>
      <c r="H342" s="41"/>
      <c r="I342" s="235"/>
      <c r="J342" s="235"/>
      <c r="K342" s="41"/>
      <c r="L342" s="41"/>
      <c r="M342" s="45"/>
      <c r="N342" s="236"/>
      <c r="O342" s="237"/>
      <c r="P342" s="92"/>
      <c r="Q342" s="92"/>
      <c r="R342" s="92"/>
      <c r="S342" s="92"/>
      <c r="T342" s="92"/>
      <c r="U342" s="92"/>
      <c r="V342" s="92"/>
      <c r="W342" s="92"/>
      <c r="X342" s="93"/>
      <c r="Y342" s="39"/>
      <c r="Z342" s="39"/>
      <c r="AA342" s="39"/>
      <c r="AB342" s="39"/>
      <c r="AC342" s="39"/>
      <c r="AD342" s="39"/>
      <c r="AE342" s="39"/>
      <c r="AT342" s="17" t="s">
        <v>151</v>
      </c>
      <c r="AU342" s="17" t="s">
        <v>96</v>
      </c>
    </row>
    <row r="343" s="12" customFormat="1" ht="22.8" customHeight="1">
      <c r="A343" s="12"/>
      <c r="B343" s="201"/>
      <c r="C343" s="202"/>
      <c r="D343" s="203" t="s">
        <v>88</v>
      </c>
      <c r="E343" s="216" t="s">
        <v>489</v>
      </c>
      <c r="F343" s="216" t="s">
        <v>490</v>
      </c>
      <c r="G343" s="202"/>
      <c r="H343" s="202"/>
      <c r="I343" s="205"/>
      <c r="J343" s="205"/>
      <c r="K343" s="217">
        <f>BK343</f>
        <v>0</v>
      </c>
      <c r="L343" s="202"/>
      <c r="M343" s="207"/>
      <c r="N343" s="208"/>
      <c r="O343" s="209"/>
      <c r="P343" s="209"/>
      <c r="Q343" s="210">
        <f>SUM(Q344:Q351)</f>
        <v>0</v>
      </c>
      <c r="R343" s="210">
        <f>SUM(R344:R351)</f>
        <v>0</v>
      </c>
      <c r="S343" s="209"/>
      <c r="T343" s="211">
        <f>SUM(T344:T351)</f>
        <v>0</v>
      </c>
      <c r="U343" s="209"/>
      <c r="V343" s="211">
        <f>SUM(V344:V351)</f>
        <v>0</v>
      </c>
      <c r="W343" s="209"/>
      <c r="X343" s="212">
        <f>SUM(X344:X351)</f>
        <v>0</v>
      </c>
      <c r="Y343" s="12"/>
      <c r="Z343" s="12"/>
      <c r="AA343" s="12"/>
      <c r="AB343" s="12"/>
      <c r="AC343" s="12"/>
      <c r="AD343" s="12"/>
      <c r="AE343" s="12"/>
      <c r="AR343" s="213" t="s">
        <v>94</v>
      </c>
      <c r="AT343" s="214" t="s">
        <v>88</v>
      </c>
      <c r="AU343" s="214" t="s">
        <v>94</v>
      </c>
      <c r="AY343" s="213" t="s">
        <v>143</v>
      </c>
      <c r="BK343" s="215">
        <f>SUM(BK344:BK351)</f>
        <v>0</v>
      </c>
    </row>
    <row r="344" s="2" customFormat="1" ht="16.5" customHeight="1">
      <c r="A344" s="39"/>
      <c r="B344" s="40"/>
      <c r="C344" s="218" t="s">
        <v>491</v>
      </c>
      <c r="D344" s="218" t="s">
        <v>145</v>
      </c>
      <c r="E344" s="219" t="s">
        <v>492</v>
      </c>
      <c r="F344" s="220" t="s">
        <v>493</v>
      </c>
      <c r="G344" s="221" t="s">
        <v>225</v>
      </c>
      <c r="H344" s="222">
        <v>1.1279999999999999</v>
      </c>
      <c r="I344" s="223"/>
      <c r="J344" s="223"/>
      <c r="K344" s="224">
        <f>ROUND(P344*H344,2)</f>
        <v>0</v>
      </c>
      <c r="L344" s="225"/>
      <c r="M344" s="45"/>
      <c r="N344" s="226" t="s">
        <v>1</v>
      </c>
      <c r="O344" s="227" t="s">
        <v>52</v>
      </c>
      <c r="P344" s="228">
        <f>I344+J344</f>
        <v>0</v>
      </c>
      <c r="Q344" s="228">
        <f>ROUND(I344*H344,2)</f>
        <v>0</v>
      </c>
      <c r="R344" s="228">
        <f>ROUND(J344*H344,2)</f>
        <v>0</v>
      </c>
      <c r="S344" s="92"/>
      <c r="T344" s="229">
        <f>S344*H344</f>
        <v>0</v>
      </c>
      <c r="U344" s="229">
        <v>0</v>
      </c>
      <c r="V344" s="229">
        <f>U344*H344</f>
        <v>0</v>
      </c>
      <c r="W344" s="229">
        <v>0</v>
      </c>
      <c r="X344" s="230">
        <f>W344*H344</f>
        <v>0</v>
      </c>
      <c r="Y344" s="39"/>
      <c r="Z344" s="39"/>
      <c r="AA344" s="39"/>
      <c r="AB344" s="39"/>
      <c r="AC344" s="39"/>
      <c r="AD344" s="39"/>
      <c r="AE344" s="39"/>
      <c r="AR344" s="231" t="s">
        <v>149</v>
      </c>
      <c r="AT344" s="231" t="s">
        <v>145</v>
      </c>
      <c r="AU344" s="231" t="s">
        <v>96</v>
      </c>
      <c r="AY344" s="17" t="s">
        <v>143</v>
      </c>
      <c r="BE344" s="232">
        <f>IF(O344="základní",K344,0)</f>
        <v>0</v>
      </c>
      <c r="BF344" s="232">
        <f>IF(O344="snížená",K344,0)</f>
        <v>0</v>
      </c>
      <c r="BG344" s="232">
        <f>IF(O344="zákl. přenesená",K344,0)</f>
        <v>0</v>
      </c>
      <c r="BH344" s="232">
        <f>IF(O344="sníž. přenesená",K344,0)</f>
        <v>0</v>
      </c>
      <c r="BI344" s="232">
        <f>IF(O344="nulová",K344,0)</f>
        <v>0</v>
      </c>
      <c r="BJ344" s="17" t="s">
        <v>94</v>
      </c>
      <c r="BK344" s="232">
        <f>ROUND(P344*H344,2)</f>
        <v>0</v>
      </c>
      <c r="BL344" s="17" t="s">
        <v>149</v>
      </c>
      <c r="BM344" s="231" t="s">
        <v>494</v>
      </c>
    </row>
    <row r="345" s="2" customFormat="1">
      <c r="A345" s="39"/>
      <c r="B345" s="40"/>
      <c r="C345" s="41"/>
      <c r="D345" s="233" t="s">
        <v>151</v>
      </c>
      <c r="E345" s="41"/>
      <c r="F345" s="234" t="s">
        <v>495</v>
      </c>
      <c r="G345" s="41"/>
      <c r="H345" s="41"/>
      <c r="I345" s="235"/>
      <c r="J345" s="235"/>
      <c r="K345" s="41"/>
      <c r="L345" s="41"/>
      <c r="M345" s="45"/>
      <c r="N345" s="236"/>
      <c r="O345" s="237"/>
      <c r="P345" s="92"/>
      <c r="Q345" s="92"/>
      <c r="R345" s="92"/>
      <c r="S345" s="92"/>
      <c r="T345" s="92"/>
      <c r="U345" s="92"/>
      <c r="V345" s="92"/>
      <c r="W345" s="92"/>
      <c r="X345" s="93"/>
      <c r="Y345" s="39"/>
      <c r="Z345" s="39"/>
      <c r="AA345" s="39"/>
      <c r="AB345" s="39"/>
      <c r="AC345" s="39"/>
      <c r="AD345" s="39"/>
      <c r="AE345" s="39"/>
      <c r="AT345" s="17" t="s">
        <v>151</v>
      </c>
      <c r="AU345" s="17" t="s">
        <v>96</v>
      </c>
    </row>
    <row r="346" s="14" customFormat="1">
      <c r="A346" s="14"/>
      <c r="B346" s="248"/>
      <c r="C346" s="249"/>
      <c r="D346" s="233" t="s">
        <v>153</v>
      </c>
      <c r="E346" s="250" t="s">
        <v>1</v>
      </c>
      <c r="F346" s="251" t="s">
        <v>496</v>
      </c>
      <c r="G346" s="249"/>
      <c r="H346" s="252">
        <v>1.1279999999999999</v>
      </c>
      <c r="I346" s="253"/>
      <c r="J346" s="253"/>
      <c r="K346" s="249"/>
      <c r="L346" s="249"/>
      <c r="M346" s="254"/>
      <c r="N346" s="255"/>
      <c r="O346" s="256"/>
      <c r="P346" s="256"/>
      <c r="Q346" s="256"/>
      <c r="R346" s="256"/>
      <c r="S346" s="256"/>
      <c r="T346" s="256"/>
      <c r="U346" s="256"/>
      <c r="V346" s="256"/>
      <c r="W346" s="256"/>
      <c r="X346" s="257"/>
      <c r="Y346" s="14"/>
      <c r="Z346" s="14"/>
      <c r="AA346" s="14"/>
      <c r="AB346" s="14"/>
      <c r="AC346" s="14"/>
      <c r="AD346" s="14"/>
      <c r="AE346" s="14"/>
      <c r="AT346" s="258" t="s">
        <v>153</v>
      </c>
      <c r="AU346" s="258" t="s">
        <v>96</v>
      </c>
      <c r="AV346" s="14" t="s">
        <v>96</v>
      </c>
      <c r="AW346" s="14" t="s">
        <v>5</v>
      </c>
      <c r="AX346" s="14" t="s">
        <v>89</v>
      </c>
      <c r="AY346" s="258" t="s">
        <v>143</v>
      </c>
    </row>
    <row r="347" s="15" customFormat="1">
      <c r="A347" s="15"/>
      <c r="B347" s="259"/>
      <c r="C347" s="260"/>
      <c r="D347" s="233" t="s">
        <v>153</v>
      </c>
      <c r="E347" s="261" t="s">
        <v>1</v>
      </c>
      <c r="F347" s="262" t="s">
        <v>158</v>
      </c>
      <c r="G347" s="260"/>
      <c r="H347" s="263">
        <v>1.1279999999999999</v>
      </c>
      <c r="I347" s="264"/>
      <c r="J347" s="264"/>
      <c r="K347" s="260"/>
      <c r="L347" s="260"/>
      <c r="M347" s="265"/>
      <c r="N347" s="266"/>
      <c r="O347" s="267"/>
      <c r="P347" s="267"/>
      <c r="Q347" s="267"/>
      <c r="R347" s="267"/>
      <c r="S347" s="267"/>
      <c r="T347" s="267"/>
      <c r="U347" s="267"/>
      <c r="V347" s="267"/>
      <c r="W347" s="267"/>
      <c r="X347" s="268"/>
      <c r="Y347" s="15"/>
      <c r="Z347" s="15"/>
      <c r="AA347" s="15"/>
      <c r="AB347" s="15"/>
      <c r="AC347" s="15"/>
      <c r="AD347" s="15"/>
      <c r="AE347" s="15"/>
      <c r="AT347" s="269" t="s">
        <v>153</v>
      </c>
      <c r="AU347" s="269" t="s">
        <v>96</v>
      </c>
      <c r="AV347" s="15" t="s">
        <v>149</v>
      </c>
      <c r="AW347" s="15" t="s">
        <v>5</v>
      </c>
      <c r="AX347" s="15" t="s">
        <v>94</v>
      </c>
      <c r="AY347" s="269" t="s">
        <v>143</v>
      </c>
    </row>
    <row r="348" s="2" customFormat="1" ht="21.75" customHeight="1">
      <c r="A348" s="39"/>
      <c r="B348" s="40"/>
      <c r="C348" s="218" t="s">
        <v>497</v>
      </c>
      <c r="D348" s="218" t="s">
        <v>145</v>
      </c>
      <c r="E348" s="219" t="s">
        <v>498</v>
      </c>
      <c r="F348" s="220" t="s">
        <v>499</v>
      </c>
      <c r="G348" s="221" t="s">
        <v>225</v>
      </c>
      <c r="H348" s="222">
        <v>1.1279999999999999</v>
      </c>
      <c r="I348" s="223"/>
      <c r="J348" s="223"/>
      <c r="K348" s="224">
        <f>ROUND(P348*H348,2)</f>
        <v>0</v>
      </c>
      <c r="L348" s="225"/>
      <c r="M348" s="45"/>
      <c r="N348" s="226" t="s">
        <v>1</v>
      </c>
      <c r="O348" s="227" t="s">
        <v>52</v>
      </c>
      <c r="P348" s="228">
        <f>I348+J348</f>
        <v>0</v>
      </c>
      <c r="Q348" s="228">
        <f>ROUND(I348*H348,2)</f>
        <v>0</v>
      </c>
      <c r="R348" s="228">
        <f>ROUND(J348*H348,2)</f>
        <v>0</v>
      </c>
      <c r="S348" s="92"/>
      <c r="T348" s="229">
        <f>S348*H348</f>
        <v>0</v>
      </c>
      <c r="U348" s="229">
        <v>0</v>
      </c>
      <c r="V348" s="229">
        <f>U348*H348</f>
        <v>0</v>
      </c>
      <c r="W348" s="229">
        <v>0</v>
      </c>
      <c r="X348" s="230">
        <f>W348*H348</f>
        <v>0</v>
      </c>
      <c r="Y348" s="39"/>
      <c r="Z348" s="39"/>
      <c r="AA348" s="39"/>
      <c r="AB348" s="39"/>
      <c r="AC348" s="39"/>
      <c r="AD348" s="39"/>
      <c r="AE348" s="39"/>
      <c r="AR348" s="231" t="s">
        <v>149</v>
      </c>
      <c r="AT348" s="231" t="s">
        <v>145</v>
      </c>
      <c r="AU348" s="231" t="s">
        <v>96</v>
      </c>
      <c r="AY348" s="17" t="s">
        <v>143</v>
      </c>
      <c r="BE348" s="232">
        <f>IF(O348="základní",K348,0)</f>
        <v>0</v>
      </c>
      <c r="BF348" s="232">
        <f>IF(O348="snížená",K348,0)</f>
        <v>0</v>
      </c>
      <c r="BG348" s="232">
        <f>IF(O348="zákl. přenesená",K348,0)</f>
        <v>0</v>
      </c>
      <c r="BH348" s="232">
        <f>IF(O348="sníž. přenesená",K348,0)</f>
        <v>0</v>
      </c>
      <c r="BI348" s="232">
        <f>IF(O348="nulová",K348,0)</f>
        <v>0</v>
      </c>
      <c r="BJ348" s="17" t="s">
        <v>94</v>
      </c>
      <c r="BK348" s="232">
        <f>ROUND(P348*H348,2)</f>
        <v>0</v>
      </c>
      <c r="BL348" s="17" t="s">
        <v>149</v>
      </c>
      <c r="BM348" s="231" t="s">
        <v>500</v>
      </c>
    </row>
    <row r="349" s="2" customFormat="1">
      <c r="A349" s="39"/>
      <c r="B349" s="40"/>
      <c r="C349" s="41"/>
      <c r="D349" s="233" t="s">
        <v>151</v>
      </c>
      <c r="E349" s="41"/>
      <c r="F349" s="234" t="s">
        <v>501</v>
      </c>
      <c r="G349" s="41"/>
      <c r="H349" s="41"/>
      <c r="I349" s="235"/>
      <c r="J349" s="235"/>
      <c r="K349" s="41"/>
      <c r="L349" s="41"/>
      <c r="M349" s="45"/>
      <c r="N349" s="236"/>
      <c r="O349" s="237"/>
      <c r="P349" s="92"/>
      <c r="Q349" s="92"/>
      <c r="R349" s="92"/>
      <c r="S349" s="92"/>
      <c r="T349" s="92"/>
      <c r="U349" s="92"/>
      <c r="V349" s="92"/>
      <c r="W349" s="92"/>
      <c r="X349" s="93"/>
      <c r="Y349" s="39"/>
      <c r="Z349" s="39"/>
      <c r="AA349" s="39"/>
      <c r="AB349" s="39"/>
      <c r="AC349" s="39"/>
      <c r="AD349" s="39"/>
      <c r="AE349" s="39"/>
      <c r="AT349" s="17" t="s">
        <v>151</v>
      </c>
      <c r="AU349" s="17" t="s">
        <v>96</v>
      </c>
    </row>
    <row r="350" s="14" customFormat="1">
      <c r="A350" s="14"/>
      <c r="B350" s="248"/>
      <c r="C350" s="249"/>
      <c r="D350" s="233" t="s">
        <v>153</v>
      </c>
      <c r="E350" s="250" t="s">
        <v>1</v>
      </c>
      <c r="F350" s="251" t="s">
        <v>496</v>
      </c>
      <c r="G350" s="249"/>
      <c r="H350" s="252">
        <v>1.1279999999999999</v>
      </c>
      <c r="I350" s="253"/>
      <c r="J350" s="253"/>
      <c r="K350" s="249"/>
      <c r="L350" s="249"/>
      <c r="M350" s="254"/>
      <c r="N350" s="255"/>
      <c r="O350" s="256"/>
      <c r="P350" s="256"/>
      <c r="Q350" s="256"/>
      <c r="R350" s="256"/>
      <c r="S350" s="256"/>
      <c r="T350" s="256"/>
      <c r="U350" s="256"/>
      <c r="V350" s="256"/>
      <c r="W350" s="256"/>
      <c r="X350" s="257"/>
      <c r="Y350" s="14"/>
      <c r="Z350" s="14"/>
      <c r="AA350" s="14"/>
      <c r="AB350" s="14"/>
      <c r="AC350" s="14"/>
      <c r="AD350" s="14"/>
      <c r="AE350" s="14"/>
      <c r="AT350" s="258" t="s">
        <v>153</v>
      </c>
      <c r="AU350" s="258" t="s">
        <v>96</v>
      </c>
      <c r="AV350" s="14" t="s">
        <v>96</v>
      </c>
      <c r="AW350" s="14" t="s">
        <v>5</v>
      </c>
      <c r="AX350" s="14" t="s">
        <v>89</v>
      </c>
      <c r="AY350" s="258" t="s">
        <v>143</v>
      </c>
    </row>
    <row r="351" s="15" customFormat="1">
      <c r="A351" s="15"/>
      <c r="B351" s="259"/>
      <c r="C351" s="260"/>
      <c r="D351" s="233" t="s">
        <v>153</v>
      </c>
      <c r="E351" s="261" t="s">
        <v>1</v>
      </c>
      <c r="F351" s="262" t="s">
        <v>158</v>
      </c>
      <c r="G351" s="260"/>
      <c r="H351" s="263">
        <v>1.1279999999999999</v>
      </c>
      <c r="I351" s="264"/>
      <c r="J351" s="264"/>
      <c r="K351" s="260"/>
      <c r="L351" s="260"/>
      <c r="M351" s="265"/>
      <c r="N351" s="266"/>
      <c r="O351" s="267"/>
      <c r="P351" s="267"/>
      <c r="Q351" s="267"/>
      <c r="R351" s="267"/>
      <c r="S351" s="267"/>
      <c r="T351" s="267"/>
      <c r="U351" s="267"/>
      <c r="V351" s="267"/>
      <c r="W351" s="267"/>
      <c r="X351" s="268"/>
      <c r="Y351" s="15"/>
      <c r="Z351" s="15"/>
      <c r="AA351" s="15"/>
      <c r="AB351" s="15"/>
      <c r="AC351" s="15"/>
      <c r="AD351" s="15"/>
      <c r="AE351" s="15"/>
      <c r="AT351" s="269" t="s">
        <v>153</v>
      </c>
      <c r="AU351" s="269" t="s">
        <v>96</v>
      </c>
      <c r="AV351" s="15" t="s">
        <v>149</v>
      </c>
      <c r="AW351" s="15" t="s">
        <v>5</v>
      </c>
      <c r="AX351" s="15" t="s">
        <v>94</v>
      </c>
      <c r="AY351" s="269" t="s">
        <v>143</v>
      </c>
    </row>
    <row r="352" s="12" customFormat="1" ht="25.92" customHeight="1">
      <c r="A352" s="12"/>
      <c r="B352" s="201"/>
      <c r="C352" s="202"/>
      <c r="D352" s="203" t="s">
        <v>88</v>
      </c>
      <c r="E352" s="204" t="s">
        <v>502</v>
      </c>
      <c r="F352" s="204" t="s">
        <v>503</v>
      </c>
      <c r="G352" s="202"/>
      <c r="H352" s="202"/>
      <c r="I352" s="205"/>
      <c r="J352" s="205"/>
      <c r="K352" s="206">
        <f>BK352</f>
        <v>0</v>
      </c>
      <c r="L352" s="202"/>
      <c r="M352" s="207"/>
      <c r="N352" s="208"/>
      <c r="O352" s="209"/>
      <c r="P352" s="209"/>
      <c r="Q352" s="210">
        <f>Q353+Q360</f>
        <v>0</v>
      </c>
      <c r="R352" s="210">
        <f>R353+R360</f>
        <v>0</v>
      </c>
      <c r="S352" s="209"/>
      <c r="T352" s="211">
        <f>T353+T360</f>
        <v>0</v>
      </c>
      <c r="U352" s="209"/>
      <c r="V352" s="211">
        <f>V353+V360</f>
        <v>0.0069291999999999999</v>
      </c>
      <c r="W352" s="209"/>
      <c r="X352" s="212">
        <f>X353+X360</f>
        <v>0.0078799999999999999</v>
      </c>
      <c r="Y352" s="12"/>
      <c r="Z352" s="12"/>
      <c r="AA352" s="12"/>
      <c r="AB352" s="12"/>
      <c r="AC352" s="12"/>
      <c r="AD352" s="12"/>
      <c r="AE352" s="12"/>
      <c r="AR352" s="213" t="s">
        <v>96</v>
      </c>
      <c r="AT352" s="214" t="s">
        <v>88</v>
      </c>
      <c r="AU352" s="214" t="s">
        <v>89</v>
      </c>
      <c r="AY352" s="213" t="s">
        <v>143</v>
      </c>
      <c r="BK352" s="215">
        <f>BK353+BK360</f>
        <v>0</v>
      </c>
    </row>
    <row r="353" s="12" customFormat="1" ht="22.8" customHeight="1">
      <c r="A353" s="12"/>
      <c r="B353" s="201"/>
      <c r="C353" s="202"/>
      <c r="D353" s="203" t="s">
        <v>88</v>
      </c>
      <c r="E353" s="216" t="s">
        <v>504</v>
      </c>
      <c r="F353" s="216" t="s">
        <v>505</v>
      </c>
      <c r="G353" s="202"/>
      <c r="H353" s="202"/>
      <c r="I353" s="205"/>
      <c r="J353" s="205"/>
      <c r="K353" s="217">
        <f>BK353</f>
        <v>0</v>
      </c>
      <c r="L353" s="202"/>
      <c r="M353" s="207"/>
      <c r="N353" s="208"/>
      <c r="O353" s="209"/>
      <c r="P353" s="209"/>
      <c r="Q353" s="210">
        <f>SUM(Q354:Q359)</f>
        <v>0</v>
      </c>
      <c r="R353" s="210">
        <f>SUM(R354:R359)</f>
        <v>0</v>
      </c>
      <c r="S353" s="209"/>
      <c r="T353" s="211">
        <f>SUM(T354:T359)</f>
        <v>0</v>
      </c>
      <c r="U353" s="209"/>
      <c r="V353" s="211">
        <f>SUM(V354:V359)</f>
        <v>0.0018092</v>
      </c>
      <c r="W353" s="209"/>
      <c r="X353" s="212">
        <f>SUM(X354:X359)</f>
        <v>0</v>
      </c>
      <c r="Y353" s="12"/>
      <c r="Z353" s="12"/>
      <c r="AA353" s="12"/>
      <c r="AB353" s="12"/>
      <c r="AC353" s="12"/>
      <c r="AD353" s="12"/>
      <c r="AE353" s="12"/>
      <c r="AR353" s="213" t="s">
        <v>96</v>
      </c>
      <c r="AT353" s="214" t="s">
        <v>88</v>
      </c>
      <c r="AU353" s="214" t="s">
        <v>94</v>
      </c>
      <c r="AY353" s="213" t="s">
        <v>143</v>
      </c>
      <c r="BK353" s="215">
        <f>SUM(BK354:BK359)</f>
        <v>0</v>
      </c>
    </row>
    <row r="354" s="2" customFormat="1" ht="16.5" customHeight="1">
      <c r="A354" s="39"/>
      <c r="B354" s="40"/>
      <c r="C354" s="270" t="s">
        <v>506</v>
      </c>
      <c r="D354" s="270" t="s">
        <v>251</v>
      </c>
      <c r="E354" s="271" t="s">
        <v>507</v>
      </c>
      <c r="F354" s="272" t="s">
        <v>508</v>
      </c>
      <c r="G354" s="273" t="s">
        <v>316</v>
      </c>
      <c r="H354" s="274">
        <v>45.229999999999997</v>
      </c>
      <c r="I354" s="275"/>
      <c r="J354" s="276"/>
      <c r="K354" s="277">
        <f>ROUND(P354*H354,2)</f>
        <v>0</v>
      </c>
      <c r="L354" s="276"/>
      <c r="M354" s="278"/>
      <c r="N354" s="279" t="s">
        <v>1</v>
      </c>
      <c r="O354" s="227" t="s">
        <v>52</v>
      </c>
      <c r="P354" s="228">
        <f>I354+J354</f>
        <v>0</v>
      </c>
      <c r="Q354" s="228">
        <f>ROUND(I354*H354,2)</f>
        <v>0</v>
      </c>
      <c r="R354" s="228">
        <f>ROUND(J354*H354,2)</f>
        <v>0</v>
      </c>
      <c r="S354" s="92"/>
      <c r="T354" s="229">
        <f>S354*H354</f>
        <v>0</v>
      </c>
      <c r="U354" s="229">
        <v>4.0000000000000003E-05</v>
      </c>
      <c r="V354" s="229">
        <f>U354*H354</f>
        <v>0.0018092</v>
      </c>
      <c r="W354" s="229">
        <v>0</v>
      </c>
      <c r="X354" s="230">
        <f>W354*H354</f>
        <v>0</v>
      </c>
      <c r="Y354" s="39"/>
      <c r="Z354" s="39"/>
      <c r="AA354" s="39"/>
      <c r="AB354" s="39"/>
      <c r="AC354" s="39"/>
      <c r="AD354" s="39"/>
      <c r="AE354" s="39"/>
      <c r="AR354" s="231" t="s">
        <v>350</v>
      </c>
      <c r="AT354" s="231" t="s">
        <v>251</v>
      </c>
      <c r="AU354" s="231" t="s">
        <v>96</v>
      </c>
      <c r="AY354" s="17" t="s">
        <v>143</v>
      </c>
      <c r="BE354" s="232">
        <f>IF(O354="základní",K354,0)</f>
        <v>0</v>
      </c>
      <c r="BF354" s="232">
        <f>IF(O354="snížená",K354,0)</f>
        <v>0</v>
      </c>
      <c r="BG354" s="232">
        <f>IF(O354="zákl. přenesená",K354,0)</f>
        <v>0</v>
      </c>
      <c r="BH354" s="232">
        <f>IF(O354="sníž. přenesená",K354,0)</f>
        <v>0</v>
      </c>
      <c r="BI354" s="232">
        <f>IF(O354="nulová",K354,0)</f>
        <v>0</v>
      </c>
      <c r="BJ354" s="17" t="s">
        <v>94</v>
      </c>
      <c r="BK354" s="232">
        <f>ROUND(P354*H354,2)</f>
        <v>0</v>
      </c>
      <c r="BL354" s="17" t="s">
        <v>256</v>
      </c>
      <c r="BM354" s="231" t="s">
        <v>509</v>
      </c>
    </row>
    <row r="355" s="2" customFormat="1">
      <c r="A355" s="39"/>
      <c r="B355" s="40"/>
      <c r="C355" s="41"/>
      <c r="D355" s="233" t="s">
        <v>151</v>
      </c>
      <c r="E355" s="41"/>
      <c r="F355" s="234" t="s">
        <v>508</v>
      </c>
      <c r="G355" s="41"/>
      <c r="H355" s="41"/>
      <c r="I355" s="235"/>
      <c r="J355" s="235"/>
      <c r="K355" s="41"/>
      <c r="L355" s="41"/>
      <c r="M355" s="45"/>
      <c r="N355" s="236"/>
      <c r="O355" s="237"/>
      <c r="P355" s="92"/>
      <c r="Q355" s="92"/>
      <c r="R355" s="92"/>
      <c r="S355" s="92"/>
      <c r="T355" s="92"/>
      <c r="U355" s="92"/>
      <c r="V355" s="92"/>
      <c r="W355" s="92"/>
      <c r="X355" s="93"/>
      <c r="Y355" s="39"/>
      <c r="Z355" s="39"/>
      <c r="AA355" s="39"/>
      <c r="AB355" s="39"/>
      <c r="AC355" s="39"/>
      <c r="AD355" s="39"/>
      <c r="AE355" s="39"/>
      <c r="AT355" s="17" t="s">
        <v>151</v>
      </c>
      <c r="AU355" s="17" t="s">
        <v>96</v>
      </c>
    </row>
    <row r="356" s="13" customFormat="1">
      <c r="A356" s="13"/>
      <c r="B356" s="238"/>
      <c r="C356" s="239"/>
      <c r="D356" s="233" t="s">
        <v>153</v>
      </c>
      <c r="E356" s="240" t="s">
        <v>1</v>
      </c>
      <c r="F356" s="241" t="s">
        <v>510</v>
      </c>
      <c r="G356" s="239"/>
      <c r="H356" s="240" t="s">
        <v>1</v>
      </c>
      <c r="I356" s="242"/>
      <c r="J356" s="242"/>
      <c r="K356" s="239"/>
      <c r="L356" s="239"/>
      <c r="M356" s="243"/>
      <c r="N356" s="244"/>
      <c r="O356" s="245"/>
      <c r="P356" s="245"/>
      <c r="Q356" s="245"/>
      <c r="R356" s="245"/>
      <c r="S356" s="245"/>
      <c r="T356" s="245"/>
      <c r="U356" s="245"/>
      <c r="V356" s="245"/>
      <c r="W356" s="245"/>
      <c r="X356" s="246"/>
      <c r="Y356" s="13"/>
      <c r="Z356" s="13"/>
      <c r="AA356" s="13"/>
      <c r="AB356" s="13"/>
      <c r="AC356" s="13"/>
      <c r="AD356" s="13"/>
      <c r="AE356" s="13"/>
      <c r="AT356" s="247" t="s">
        <v>153</v>
      </c>
      <c r="AU356" s="247" t="s">
        <v>96</v>
      </c>
      <c r="AV356" s="13" t="s">
        <v>94</v>
      </c>
      <c r="AW356" s="13" t="s">
        <v>5</v>
      </c>
      <c r="AX356" s="13" t="s">
        <v>89</v>
      </c>
      <c r="AY356" s="247" t="s">
        <v>143</v>
      </c>
    </row>
    <row r="357" s="14" customFormat="1">
      <c r="A357" s="14"/>
      <c r="B357" s="248"/>
      <c r="C357" s="249"/>
      <c r="D357" s="233" t="s">
        <v>153</v>
      </c>
      <c r="E357" s="250" t="s">
        <v>1</v>
      </c>
      <c r="F357" s="251" t="s">
        <v>511</v>
      </c>
      <c r="G357" s="249"/>
      <c r="H357" s="252">
        <v>39.329999999999998</v>
      </c>
      <c r="I357" s="253"/>
      <c r="J357" s="253"/>
      <c r="K357" s="249"/>
      <c r="L357" s="249"/>
      <c r="M357" s="254"/>
      <c r="N357" s="255"/>
      <c r="O357" s="256"/>
      <c r="P357" s="256"/>
      <c r="Q357" s="256"/>
      <c r="R357" s="256"/>
      <c r="S357" s="256"/>
      <c r="T357" s="256"/>
      <c r="U357" s="256"/>
      <c r="V357" s="256"/>
      <c r="W357" s="256"/>
      <c r="X357" s="257"/>
      <c r="Y357" s="14"/>
      <c r="Z357" s="14"/>
      <c r="AA357" s="14"/>
      <c r="AB357" s="14"/>
      <c r="AC357" s="14"/>
      <c r="AD357" s="14"/>
      <c r="AE357" s="14"/>
      <c r="AT357" s="258" t="s">
        <v>153</v>
      </c>
      <c r="AU357" s="258" t="s">
        <v>96</v>
      </c>
      <c r="AV357" s="14" t="s">
        <v>96</v>
      </c>
      <c r="AW357" s="14" t="s">
        <v>5</v>
      </c>
      <c r="AX357" s="14" t="s">
        <v>89</v>
      </c>
      <c r="AY357" s="258" t="s">
        <v>143</v>
      </c>
    </row>
    <row r="358" s="15" customFormat="1">
      <c r="A358" s="15"/>
      <c r="B358" s="259"/>
      <c r="C358" s="260"/>
      <c r="D358" s="233" t="s">
        <v>153</v>
      </c>
      <c r="E358" s="261" t="s">
        <v>1</v>
      </c>
      <c r="F358" s="262" t="s">
        <v>158</v>
      </c>
      <c r="G358" s="260"/>
      <c r="H358" s="263">
        <v>39.329999999999998</v>
      </c>
      <c r="I358" s="264"/>
      <c r="J358" s="264"/>
      <c r="K358" s="260"/>
      <c r="L358" s="260"/>
      <c r="M358" s="265"/>
      <c r="N358" s="266"/>
      <c r="O358" s="267"/>
      <c r="P358" s="267"/>
      <c r="Q358" s="267"/>
      <c r="R358" s="267"/>
      <c r="S358" s="267"/>
      <c r="T358" s="267"/>
      <c r="U358" s="267"/>
      <c r="V358" s="267"/>
      <c r="W358" s="267"/>
      <c r="X358" s="268"/>
      <c r="Y358" s="15"/>
      <c r="Z358" s="15"/>
      <c r="AA358" s="15"/>
      <c r="AB358" s="15"/>
      <c r="AC358" s="15"/>
      <c r="AD358" s="15"/>
      <c r="AE358" s="15"/>
      <c r="AT358" s="269" t="s">
        <v>153</v>
      </c>
      <c r="AU358" s="269" t="s">
        <v>96</v>
      </c>
      <c r="AV358" s="15" t="s">
        <v>149</v>
      </c>
      <c r="AW358" s="15" t="s">
        <v>5</v>
      </c>
      <c r="AX358" s="15" t="s">
        <v>94</v>
      </c>
      <c r="AY358" s="269" t="s">
        <v>143</v>
      </c>
    </row>
    <row r="359" s="14" customFormat="1">
      <c r="A359" s="14"/>
      <c r="B359" s="248"/>
      <c r="C359" s="249"/>
      <c r="D359" s="233" t="s">
        <v>153</v>
      </c>
      <c r="E359" s="249"/>
      <c r="F359" s="251" t="s">
        <v>512</v>
      </c>
      <c r="G359" s="249"/>
      <c r="H359" s="252">
        <v>45.229999999999997</v>
      </c>
      <c r="I359" s="253"/>
      <c r="J359" s="253"/>
      <c r="K359" s="249"/>
      <c r="L359" s="249"/>
      <c r="M359" s="254"/>
      <c r="N359" s="255"/>
      <c r="O359" s="256"/>
      <c r="P359" s="256"/>
      <c r="Q359" s="256"/>
      <c r="R359" s="256"/>
      <c r="S359" s="256"/>
      <c r="T359" s="256"/>
      <c r="U359" s="256"/>
      <c r="V359" s="256"/>
      <c r="W359" s="256"/>
      <c r="X359" s="257"/>
      <c r="Y359" s="14"/>
      <c r="Z359" s="14"/>
      <c r="AA359" s="14"/>
      <c r="AB359" s="14"/>
      <c r="AC359" s="14"/>
      <c r="AD359" s="14"/>
      <c r="AE359" s="14"/>
      <c r="AT359" s="258" t="s">
        <v>153</v>
      </c>
      <c r="AU359" s="258" t="s">
        <v>96</v>
      </c>
      <c r="AV359" s="14" t="s">
        <v>96</v>
      </c>
      <c r="AW359" s="14" t="s">
        <v>4</v>
      </c>
      <c r="AX359" s="14" t="s">
        <v>94</v>
      </c>
      <c r="AY359" s="258" t="s">
        <v>143</v>
      </c>
    </row>
    <row r="360" s="12" customFormat="1" ht="22.8" customHeight="1">
      <c r="A360" s="12"/>
      <c r="B360" s="201"/>
      <c r="C360" s="202"/>
      <c r="D360" s="203" t="s">
        <v>88</v>
      </c>
      <c r="E360" s="216" t="s">
        <v>513</v>
      </c>
      <c r="F360" s="216" t="s">
        <v>514</v>
      </c>
      <c r="G360" s="202"/>
      <c r="H360" s="202"/>
      <c r="I360" s="205"/>
      <c r="J360" s="205"/>
      <c r="K360" s="217">
        <f>BK360</f>
        <v>0</v>
      </c>
      <c r="L360" s="202"/>
      <c r="M360" s="207"/>
      <c r="N360" s="208"/>
      <c r="O360" s="209"/>
      <c r="P360" s="209"/>
      <c r="Q360" s="210">
        <f>SUM(Q361:Q374)</f>
        <v>0</v>
      </c>
      <c r="R360" s="210">
        <f>SUM(R361:R374)</f>
        <v>0</v>
      </c>
      <c r="S360" s="209"/>
      <c r="T360" s="211">
        <f>SUM(T361:T374)</f>
        <v>0</v>
      </c>
      <c r="U360" s="209"/>
      <c r="V360" s="211">
        <f>SUM(V361:V374)</f>
        <v>0.0051199999999999996</v>
      </c>
      <c r="W360" s="209"/>
      <c r="X360" s="212">
        <f>SUM(X361:X374)</f>
        <v>0.0078799999999999999</v>
      </c>
      <c r="Y360" s="12"/>
      <c r="Z360" s="12"/>
      <c r="AA360" s="12"/>
      <c r="AB360" s="12"/>
      <c r="AC360" s="12"/>
      <c r="AD360" s="12"/>
      <c r="AE360" s="12"/>
      <c r="AR360" s="213" t="s">
        <v>96</v>
      </c>
      <c r="AT360" s="214" t="s">
        <v>88</v>
      </c>
      <c r="AU360" s="214" t="s">
        <v>94</v>
      </c>
      <c r="AY360" s="213" t="s">
        <v>143</v>
      </c>
      <c r="BK360" s="215">
        <f>SUM(BK361:BK374)</f>
        <v>0</v>
      </c>
    </row>
    <row r="361" s="2" customFormat="1" ht="16.5" customHeight="1">
      <c r="A361" s="39"/>
      <c r="B361" s="40"/>
      <c r="C361" s="218" t="s">
        <v>515</v>
      </c>
      <c r="D361" s="218" t="s">
        <v>145</v>
      </c>
      <c r="E361" s="219" t="s">
        <v>516</v>
      </c>
      <c r="F361" s="220" t="s">
        <v>517</v>
      </c>
      <c r="G361" s="221" t="s">
        <v>316</v>
      </c>
      <c r="H361" s="222">
        <v>2</v>
      </c>
      <c r="I361" s="223"/>
      <c r="J361" s="223"/>
      <c r="K361" s="224">
        <f>ROUND(P361*H361,2)</f>
        <v>0</v>
      </c>
      <c r="L361" s="225"/>
      <c r="M361" s="45"/>
      <c r="N361" s="226" t="s">
        <v>1</v>
      </c>
      <c r="O361" s="227" t="s">
        <v>52</v>
      </c>
      <c r="P361" s="228">
        <f>I361+J361</f>
        <v>0</v>
      </c>
      <c r="Q361" s="228">
        <f>ROUND(I361*H361,2)</f>
        <v>0</v>
      </c>
      <c r="R361" s="228">
        <f>ROUND(J361*H361,2)</f>
        <v>0</v>
      </c>
      <c r="S361" s="92"/>
      <c r="T361" s="229">
        <f>S361*H361</f>
        <v>0</v>
      </c>
      <c r="U361" s="229">
        <v>0</v>
      </c>
      <c r="V361" s="229">
        <f>U361*H361</f>
        <v>0</v>
      </c>
      <c r="W361" s="229">
        <v>0.0039399999999999999</v>
      </c>
      <c r="X361" s="230">
        <f>W361*H361</f>
        <v>0.0078799999999999999</v>
      </c>
      <c r="Y361" s="39"/>
      <c r="Z361" s="39"/>
      <c r="AA361" s="39"/>
      <c r="AB361" s="39"/>
      <c r="AC361" s="39"/>
      <c r="AD361" s="39"/>
      <c r="AE361" s="39"/>
      <c r="AR361" s="231" t="s">
        <v>256</v>
      </c>
      <c r="AT361" s="231" t="s">
        <v>145</v>
      </c>
      <c r="AU361" s="231" t="s">
        <v>96</v>
      </c>
      <c r="AY361" s="17" t="s">
        <v>143</v>
      </c>
      <c r="BE361" s="232">
        <f>IF(O361="základní",K361,0)</f>
        <v>0</v>
      </c>
      <c r="BF361" s="232">
        <f>IF(O361="snížená",K361,0)</f>
        <v>0</v>
      </c>
      <c r="BG361" s="232">
        <f>IF(O361="zákl. přenesená",K361,0)</f>
        <v>0</v>
      </c>
      <c r="BH361" s="232">
        <f>IF(O361="sníž. přenesená",K361,0)</f>
        <v>0</v>
      </c>
      <c r="BI361" s="232">
        <f>IF(O361="nulová",K361,0)</f>
        <v>0</v>
      </c>
      <c r="BJ361" s="17" t="s">
        <v>94</v>
      </c>
      <c r="BK361" s="232">
        <f>ROUND(P361*H361,2)</f>
        <v>0</v>
      </c>
      <c r="BL361" s="17" t="s">
        <v>256</v>
      </c>
      <c r="BM361" s="231" t="s">
        <v>518</v>
      </c>
    </row>
    <row r="362" s="2" customFormat="1">
      <c r="A362" s="39"/>
      <c r="B362" s="40"/>
      <c r="C362" s="41"/>
      <c r="D362" s="233" t="s">
        <v>151</v>
      </c>
      <c r="E362" s="41"/>
      <c r="F362" s="234" t="s">
        <v>519</v>
      </c>
      <c r="G362" s="41"/>
      <c r="H362" s="41"/>
      <c r="I362" s="235"/>
      <c r="J362" s="235"/>
      <c r="K362" s="41"/>
      <c r="L362" s="41"/>
      <c r="M362" s="45"/>
      <c r="N362" s="236"/>
      <c r="O362" s="237"/>
      <c r="P362" s="92"/>
      <c r="Q362" s="92"/>
      <c r="R362" s="92"/>
      <c r="S362" s="92"/>
      <c r="T362" s="92"/>
      <c r="U362" s="92"/>
      <c r="V362" s="92"/>
      <c r="W362" s="92"/>
      <c r="X362" s="93"/>
      <c r="Y362" s="39"/>
      <c r="Z362" s="39"/>
      <c r="AA362" s="39"/>
      <c r="AB362" s="39"/>
      <c r="AC362" s="39"/>
      <c r="AD362" s="39"/>
      <c r="AE362" s="39"/>
      <c r="AT362" s="17" t="s">
        <v>151</v>
      </c>
      <c r="AU362" s="17" t="s">
        <v>96</v>
      </c>
    </row>
    <row r="363" s="2" customFormat="1" ht="16.5" customHeight="1">
      <c r="A363" s="39"/>
      <c r="B363" s="40"/>
      <c r="C363" s="218" t="s">
        <v>520</v>
      </c>
      <c r="D363" s="218" t="s">
        <v>145</v>
      </c>
      <c r="E363" s="219" t="s">
        <v>521</v>
      </c>
      <c r="F363" s="220" t="s">
        <v>522</v>
      </c>
      <c r="G363" s="221" t="s">
        <v>316</v>
      </c>
      <c r="H363" s="222">
        <v>2</v>
      </c>
      <c r="I363" s="223"/>
      <c r="J363" s="223"/>
      <c r="K363" s="224">
        <f>ROUND(P363*H363,2)</f>
        <v>0</v>
      </c>
      <c r="L363" s="225"/>
      <c r="M363" s="45"/>
      <c r="N363" s="226" t="s">
        <v>1</v>
      </c>
      <c r="O363" s="227" t="s">
        <v>52</v>
      </c>
      <c r="P363" s="228">
        <f>I363+J363</f>
        <v>0</v>
      </c>
      <c r="Q363" s="228">
        <f>ROUND(I363*H363,2)</f>
        <v>0</v>
      </c>
      <c r="R363" s="228">
        <f>ROUND(J363*H363,2)</f>
        <v>0</v>
      </c>
      <c r="S363" s="92"/>
      <c r="T363" s="229">
        <f>S363*H363</f>
        <v>0</v>
      </c>
      <c r="U363" s="229">
        <v>0</v>
      </c>
      <c r="V363" s="229">
        <f>U363*H363</f>
        <v>0</v>
      </c>
      <c r="W363" s="229">
        <v>0</v>
      </c>
      <c r="X363" s="230">
        <f>W363*H363</f>
        <v>0</v>
      </c>
      <c r="Y363" s="39"/>
      <c r="Z363" s="39"/>
      <c r="AA363" s="39"/>
      <c r="AB363" s="39"/>
      <c r="AC363" s="39"/>
      <c r="AD363" s="39"/>
      <c r="AE363" s="39"/>
      <c r="AR363" s="231" t="s">
        <v>256</v>
      </c>
      <c r="AT363" s="231" t="s">
        <v>145</v>
      </c>
      <c r="AU363" s="231" t="s">
        <v>96</v>
      </c>
      <c r="AY363" s="17" t="s">
        <v>143</v>
      </c>
      <c r="BE363" s="232">
        <f>IF(O363="základní",K363,0)</f>
        <v>0</v>
      </c>
      <c r="BF363" s="232">
        <f>IF(O363="snížená",K363,0)</f>
        <v>0</v>
      </c>
      <c r="BG363" s="232">
        <f>IF(O363="zákl. přenesená",K363,0)</f>
        <v>0</v>
      </c>
      <c r="BH363" s="232">
        <f>IF(O363="sníž. přenesená",K363,0)</f>
        <v>0</v>
      </c>
      <c r="BI363" s="232">
        <f>IF(O363="nulová",K363,0)</f>
        <v>0</v>
      </c>
      <c r="BJ363" s="17" t="s">
        <v>94</v>
      </c>
      <c r="BK363" s="232">
        <f>ROUND(P363*H363,2)</f>
        <v>0</v>
      </c>
      <c r="BL363" s="17" t="s">
        <v>256</v>
      </c>
      <c r="BM363" s="231" t="s">
        <v>523</v>
      </c>
    </row>
    <row r="364" s="2" customFormat="1">
      <c r="A364" s="39"/>
      <c r="B364" s="40"/>
      <c r="C364" s="41"/>
      <c r="D364" s="233" t="s">
        <v>151</v>
      </c>
      <c r="E364" s="41"/>
      <c r="F364" s="234" t="s">
        <v>524</v>
      </c>
      <c r="G364" s="41"/>
      <c r="H364" s="41"/>
      <c r="I364" s="235"/>
      <c r="J364" s="235"/>
      <c r="K364" s="41"/>
      <c r="L364" s="41"/>
      <c r="M364" s="45"/>
      <c r="N364" s="236"/>
      <c r="O364" s="237"/>
      <c r="P364" s="92"/>
      <c r="Q364" s="92"/>
      <c r="R364" s="92"/>
      <c r="S364" s="92"/>
      <c r="T364" s="92"/>
      <c r="U364" s="92"/>
      <c r="V364" s="92"/>
      <c r="W364" s="92"/>
      <c r="X364" s="93"/>
      <c r="Y364" s="39"/>
      <c r="Z364" s="39"/>
      <c r="AA364" s="39"/>
      <c r="AB364" s="39"/>
      <c r="AC364" s="39"/>
      <c r="AD364" s="39"/>
      <c r="AE364" s="39"/>
      <c r="AT364" s="17" t="s">
        <v>151</v>
      </c>
      <c r="AU364" s="17" t="s">
        <v>96</v>
      </c>
    </row>
    <row r="365" s="2" customFormat="1" ht="16.5" customHeight="1">
      <c r="A365" s="39"/>
      <c r="B365" s="40"/>
      <c r="C365" s="270" t="s">
        <v>525</v>
      </c>
      <c r="D365" s="270" t="s">
        <v>251</v>
      </c>
      <c r="E365" s="271" t="s">
        <v>526</v>
      </c>
      <c r="F365" s="272" t="s">
        <v>527</v>
      </c>
      <c r="G365" s="273" t="s">
        <v>316</v>
      </c>
      <c r="H365" s="274">
        <v>2</v>
      </c>
      <c r="I365" s="275"/>
      <c r="J365" s="276"/>
      <c r="K365" s="277">
        <f>ROUND(P365*H365,2)</f>
        <v>0</v>
      </c>
      <c r="L365" s="276"/>
      <c r="M365" s="278"/>
      <c r="N365" s="279" t="s">
        <v>1</v>
      </c>
      <c r="O365" s="227" t="s">
        <v>52</v>
      </c>
      <c r="P365" s="228">
        <f>I365+J365</f>
        <v>0</v>
      </c>
      <c r="Q365" s="228">
        <f>ROUND(I365*H365,2)</f>
        <v>0</v>
      </c>
      <c r="R365" s="228">
        <f>ROUND(J365*H365,2)</f>
        <v>0</v>
      </c>
      <c r="S365" s="92"/>
      <c r="T365" s="229">
        <f>S365*H365</f>
        <v>0</v>
      </c>
      <c r="U365" s="229">
        <v>0.00164</v>
      </c>
      <c r="V365" s="229">
        <f>U365*H365</f>
        <v>0.0032799999999999999</v>
      </c>
      <c r="W365" s="229">
        <v>0</v>
      </c>
      <c r="X365" s="230">
        <f>W365*H365</f>
        <v>0</v>
      </c>
      <c r="Y365" s="39"/>
      <c r="Z365" s="39"/>
      <c r="AA365" s="39"/>
      <c r="AB365" s="39"/>
      <c r="AC365" s="39"/>
      <c r="AD365" s="39"/>
      <c r="AE365" s="39"/>
      <c r="AR365" s="231" t="s">
        <v>350</v>
      </c>
      <c r="AT365" s="231" t="s">
        <v>251</v>
      </c>
      <c r="AU365" s="231" t="s">
        <v>96</v>
      </c>
      <c r="AY365" s="17" t="s">
        <v>143</v>
      </c>
      <c r="BE365" s="232">
        <f>IF(O365="základní",K365,0)</f>
        <v>0</v>
      </c>
      <c r="BF365" s="232">
        <f>IF(O365="snížená",K365,0)</f>
        <v>0</v>
      </c>
      <c r="BG365" s="232">
        <f>IF(O365="zákl. přenesená",K365,0)</f>
        <v>0</v>
      </c>
      <c r="BH365" s="232">
        <f>IF(O365="sníž. přenesená",K365,0)</f>
        <v>0</v>
      </c>
      <c r="BI365" s="232">
        <f>IF(O365="nulová",K365,0)</f>
        <v>0</v>
      </c>
      <c r="BJ365" s="17" t="s">
        <v>94</v>
      </c>
      <c r="BK365" s="232">
        <f>ROUND(P365*H365,2)</f>
        <v>0</v>
      </c>
      <c r="BL365" s="17" t="s">
        <v>256</v>
      </c>
      <c r="BM365" s="231" t="s">
        <v>528</v>
      </c>
    </row>
    <row r="366" s="2" customFormat="1">
      <c r="A366" s="39"/>
      <c r="B366" s="40"/>
      <c r="C366" s="41"/>
      <c r="D366" s="233" t="s">
        <v>151</v>
      </c>
      <c r="E366" s="41"/>
      <c r="F366" s="234" t="s">
        <v>527</v>
      </c>
      <c r="G366" s="41"/>
      <c r="H366" s="41"/>
      <c r="I366" s="235"/>
      <c r="J366" s="235"/>
      <c r="K366" s="41"/>
      <c r="L366" s="41"/>
      <c r="M366" s="45"/>
      <c r="N366" s="236"/>
      <c r="O366" s="237"/>
      <c r="P366" s="92"/>
      <c r="Q366" s="92"/>
      <c r="R366" s="92"/>
      <c r="S366" s="92"/>
      <c r="T366" s="92"/>
      <c r="U366" s="92"/>
      <c r="V366" s="92"/>
      <c r="W366" s="92"/>
      <c r="X366" s="93"/>
      <c r="Y366" s="39"/>
      <c r="Z366" s="39"/>
      <c r="AA366" s="39"/>
      <c r="AB366" s="39"/>
      <c r="AC366" s="39"/>
      <c r="AD366" s="39"/>
      <c r="AE366" s="39"/>
      <c r="AT366" s="17" t="s">
        <v>151</v>
      </c>
      <c r="AU366" s="17" t="s">
        <v>96</v>
      </c>
    </row>
    <row r="367" s="2" customFormat="1" ht="16.5" customHeight="1">
      <c r="A367" s="39"/>
      <c r="B367" s="40"/>
      <c r="C367" s="218" t="s">
        <v>529</v>
      </c>
      <c r="D367" s="218" t="s">
        <v>145</v>
      </c>
      <c r="E367" s="219" t="s">
        <v>530</v>
      </c>
      <c r="F367" s="220" t="s">
        <v>531</v>
      </c>
      <c r="G367" s="221" t="s">
        <v>343</v>
      </c>
      <c r="H367" s="222">
        <v>2</v>
      </c>
      <c r="I367" s="223"/>
      <c r="J367" s="223"/>
      <c r="K367" s="224">
        <f>ROUND(P367*H367,2)</f>
        <v>0</v>
      </c>
      <c r="L367" s="225"/>
      <c r="M367" s="45"/>
      <c r="N367" s="226" t="s">
        <v>1</v>
      </c>
      <c r="O367" s="227" t="s">
        <v>52</v>
      </c>
      <c r="P367" s="228">
        <f>I367+J367</f>
        <v>0</v>
      </c>
      <c r="Q367" s="228">
        <f>ROUND(I367*H367,2)</f>
        <v>0</v>
      </c>
      <c r="R367" s="228">
        <f>ROUND(J367*H367,2)</f>
        <v>0</v>
      </c>
      <c r="S367" s="92"/>
      <c r="T367" s="229">
        <f>S367*H367</f>
        <v>0</v>
      </c>
      <c r="U367" s="229">
        <v>0</v>
      </c>
      <c r="V367" s="229">
        <f>U367*H367</f>
        <v>0</v>
      </c>
      <c r="W367" s="229">
        <v>0</v>
      </c>
      <c r="X367" s="230">
        <f>W367*H367</f>
        <v>0</v>
      </c>
      <c r="Y367" s="39"/>
      <c r="Z367" s="39"/>
      <c r="AA367" s="39"/>
      <c r="AB367" s="39"/>
      <c r="AC367" s="39"/>
      <c r="AD367" s="39"/>
      <c r="AE367" s="39"/>
      <c r="AR367" s="231" t="s">
        <v>256</v>
      </c>
      <c r="AT367" s="231" t="s">
        <v>145</v>
      </c>
      <c r="AU367" s="231" t="s">
        <v>96</v>
      </c>
      <c r="AY367" s="17" t="s">
        <v>143</v>
      </c>
      <c r="BE367" s="232">
        <f>IF(O367="základní",K367,0)</f>
        <v>0</v>
      </c>
      <c r="BF367" s="232">
        <f>IF(O367="snížená",K367,0)</f>
        <v>0</v>
      </c>
      <c r="BG367" s="232">
        <f>IF(O367="zákl. přenesená",K367,0)</f>
        <v>0</v>
      </c>
      <c r="BH367" s="232">
        <f>IF(O367="sníž. přenesená",K367,0)</f>
        <v>0</v>
      </c>
      <c r="BI367" s="232">
        <f>IF(O367="nulová",K367,0)</f>
        <v>0</v>
      </c>
      <c r="BJ367" s="17" t="s">
        <v>94</v>
      </c>
      <c r="BK367" s="232">
        <f>ROUND(P367*H367,2)</f>
        <v>0</v>
      </c>
      <c r="BL367" s="17" t="s">
        <v>256</v>
      </c>
      <c r="BM367" s="231" t="s">
        <v>532</v>
      </c>
    </row>
    <row r="368" s="2" customFormat="1">
      <c r="A368" s="39"/>
      <c r="B368" s="40"/>
      <c r="C368" s="41"/>
      <c r="D368" s="233" t="s">
        <v>151</v>
      </c>
      <c r="E368" s="41"/>
      <c r="F368" s="234" t="s">
        <v>533</v>
      </c>
      <c r="G368" s="41"/>
      <c r="H368" s="41"/>
      <c r="I368" s="235"/>
      <c r="J368" s="235"/>
      <c r="K368" s="41"/>
      <c r="L368" s="41"/>
      <c r="M368" s="45"/>
      <c r="N368" s="236"/>
      <c r="O368" s="237"/>
      <c r="P368" s="92"/>
      <c r="Q368" s="92"/>
      <c r="R368" s="92"/>
      <c r="S368" s="92"/>
      <c r="T368" s="92"/>
      <c r="U368" s="92"/>
      <c r="V368" s="92"/>
      <c r="W368" s="92"/>
      <c r="X368" s="93"/>
      <c r="Y368" s="39"/>
      <c r="Z368" s="39"/>
      <c r="AA368" s="39"/>
      <c r="AB368" s="39"/>
      <c r="AC368" s="39"/>
      <c r="AD368" s="39"/>
      <c r="AE368" s="39"/>
      <c r="AT368" s="17" t="s">
        <v>151</v>
      </c>
      <c r="AU368" s="17" t="s">
        <v>96</v>
      </c>
    </row>
    <row r="369" s="2" customFormat="1" ht="16.5" customHeight="1">
      <c r="A369" s="39"/>
      <c r="B369" s="40"/>
      <c r="C369" s="270" t="s">
        <v>534</v>
      </c>
      <c r="D369" s="270" t="s">
        <v>251</v>
      </c>
      <c r="E369" s="271" t="s">
        <v>535</v>
      </c>
      <c r="F369" s="272" t="s">
        <v>536</v>
      </c>
      <c r="G369" s="273" t="s">
        <v>343</v>
      </c>
      <c r="H369" s="274">
        <v>2</v>
      </c>
      <c r="I369" s="275"/>
      <c r="J369" s="276"/>
      <c r="K369" s="277">
        <f>ROUND(P369*H369,2)</f>
        <v>0</v>
      </c>
      <c r="L369" s="276"/>
      <c r="M369" s="278"/>
      <c r="N369" s="279" t="s">
        <v>1</v>
      </c>
      <c r="O369" s="227" t="s">
        <v>52</v>
      </c>
      <c r="P369" s="228">
        <f>I369+J369</f>
        <v>0</v>
      </c>
      <c r="Q369" s="228">
        <f>ROUND(I369*H369,2)</f>
        <v>0</v>
      </c>
      <c r="R369" s="228">
        <f>ROUND(J369*H369,2)</f>
        <v>0</v>
      </c>
      <c r="S369" s="92"/>
      <c r="T369" s="229">
        <f>S369*H369</f>
        <v>0</v>
      </c>
      <c r="U369" s="229">
        <v>0.00092000000000000003</v>
      </c>
      <c r="V369" s="229">
        <f>U369*H369</f>
        <v>0.0018400000000000001</v>
      </c>
      <c r="W369" s="229">
        <v>0</v>
      </c>
      <c r="X369" s="230">
        <f>W369*H369</f>
        <v>0</v>
      </c>
      <c r="Y369" s="39"/>
      <c r="Z369" s="39"/>
      <c r="AA369" s="39"/>
      <c r="AB369" s="39"/>
      <c r="AC369" s="39"/>
      <c r="AD369" s="39"/>
      <c r="AE369" s="39"/>
      <c r="AR369" s="231" t="s">
        <v>350</v>
      </c>
      <c r="AT369" s="231" t="s">
        <v>251</v>
      </c>
      <c r="AU369" s="231" t="s">
        <v>96</v>
      </c>
      <c r="AY369" s="17" t="s">
        <v>143</v>
      </c>
      <c r="BE369" s="232">
        <f>IF(O369="základní",K369,0)</f>
        <v>0</v>
      </c>
      <c r="BF369" s="232">
        <f>IF(O369="snížená",K369,0)</f>
        <v>0</v>
      </c>
      <c r="BG369" s="232">
        <f>IF(O369="zákl. přenesená",K369,0)</f>
        <v>0</v>
      </c>
      <c r="BH369" s="232">
        <f>IF(O369="sníž. přenesená",K369,0)</f>
        <v>0</v>
      </c>
      <c r="BI369" s="232">
        <f>IF(O369="nulová",K369,0)</f>
        <v>0</v>
      </c>
      <c r="BJ369" s="17" t="s">
        <v>94</v>
      </c>
      <c r="BK369" s="232">
        <f>ROUND(P369*H369,2)</f>
        <v>0</v>
      </c>
      <c r="BL369" s="17" t="s">
        <v>256</v>
      </c>
      <c r="BM369" s="231" t="s">
        <v>537</v>
      </c>
    </row>
    <row r="370" s="2" customFormat="1">
      <c r="A370" s="39"/>
      <c r="B370" s="40"/>
      <c r="C370" s="41"/>
      <c r="D370" s="233" t="s">
        <v>151</v>
      </c>
      <c r="E370" s="41"/>
      <c r="F370" s="234" t="s">
        <v>536</v>
      </c>
      <c r="G370" s="41"/>
      <c r="H370" s="41"/>
      <c r="I370" s="235"/>
      <c r="J370" s="235"/>
      <c r="K370" s="41"/>
      <c r="L370" s="41"/>
      <c r="M370" s="45"/>
      <c r="N370" s="236"/>
      <c r="O370" s="237"/>
      <c r="P370" s="92"/>
      <c r="Q370" s="92"/>
      <c r="R370" s="92"/>
      <c r="S370" s="92"/>
      <c r="T370" s="92"/>
      <c r="U370" s="92"/>
      <c r="V370" s="92"/>
      <c r="W370" s="92"/>
      <c r="X370" s="93"/>
      <c r="Y370" s="39"/>
      <c r="Z370" s="39"/>
      <c r="AA370" s="39"/>
      <c r="AB370" s="39"/>
      <c r="AC370" s="39"/>
      <c r="AD370" s="39"/>
      <c r="AE370" s="39"/>
      <c r="AT370" s="17" t="s">
        <v>151</v>
      </c>
      <c r="AU370" s="17" t="s">
        <v>96</v>
      </c>
    </row>
    <row r="371" s="2" customFormat="1" ht="16.5" customHeight="1">
      <c r="A371" s="39"/>
      <c r="B371" s="40"/>
      <c r="C371" s="218" t="s">
        <v>538</v>
      </c>
      <c r="D371" s="218" t="s">
        <v>145</v>
      </c>
      <c r="E371" s="219" t="s">
        <v>539</v>
      </c>
      <c r="F371" s="220" t="s">
        <v>540</v>
      </c>
      <c r="G371" s="221" t="s">
        <v>225</v>
      </c>
      <c r="H371" s="222">
        <v>0.0050000000000000001</v>
      </c>
      <c r="I371" s="223"/>
      <c r="J371" s="223"/>
      <c r="K371" s="224">
        <f>ROUND(P371*H371,2)</f>
        <v>0</v>
      </c>
      <c r="L371" s="225"/>
      <c r="M371" s="45"/>
      <c r="N371" s="226" t="s">
        <v>1</v>
      </c>
      <c r="O371" s="227" t="s">
        <v>52</v>
      </c>
      <c r="P371" s="228">
        <f>I371+J371</f>
        <v>0</v>
      </c>
      <c r="Q371" s="228">
        <f>ROUND(I371*H371,2)</f>
        <v>0</v>
      </c>
      <c r="R371" s="228">
        <f>ROUND(J371*H371,2)</f>
        <v>0</v>
      </c>
      <c r="S371" s="92"/>
      <c r="T371" s="229">
        <f>S371*H371</f>
        <v>0</v>
      </c>
      <c r="U371" s="229">
        <v>0</v>
      </c>
      <c r="V371" s="229">
        <f>U371*H371</f>
        <v>0</v>
      </c>
      <c r="W371" s="229">
        <v>0</v>
      </c>
      <c r="X371" s="230">
        <f>W371*H371</f>
        <v>0</v>
      </c>
      <c r="Y371" s="39"/>
      <c r="Z371" s="39"/>
      <c r="AA371" s="39"/>
      <c r="AB371" s="39"/>
      <c r="AC371" s="39"/>
      <c r="AD371" s="39"/>
      <c r="AE371" s="39"/>
      <c r="AR371" s="231" t="s">
        <v>256</v>
      </c>
      <c r="AT371" s="231" t="s">
        <v>145</v>
      </c>
      <c r="AU371" s="231" t="s">
        <v>96</v>
      </c>
      <c r="AY371" s="17" t="s">
        <v>143</v>
      </c>
      <c r="BE371" s="232">
        <f>IF(O371="základní",K371,0)</f>
        <v>0</v>
      </c>
      <c r="BF371" s="232">
        <f>IF(O371="snížená",K371,0)</f>
        <v>0</v>
      </c>
      <c r="BG371" s="232">
        <f>IF(O371="zákl. přenesená",K371,0)</f>
        <v>0</v>
      </c>
      <c r="BH371" s="232">
        <f>IF(O371="sníž. přenesená",K371,0)</f>
        <v>0</v>
      </c>
      <c r="BI371" s="232">
        <f>IF(O371="nulová",K371,0)</f>
        <v>0</v>
      </c>
      <c r="BJ371" s="17" t="s">
        <v>94</v>
      </c>
      <c r="BK371" s="232">
        <f>ROUND(P371*H371,2)</f>
        <v>0</v>
      </c>
      <c r="BL371" s="17" t="s">
        <v>256</v>
      </c>
      <c r="BM371" s="231" t="s">
        <v>541</v>
      </c>
    </row>
    <row r="372" s="2" customFormat="1">
      <c r="A372" s="39"/>
      <c r="B372" s="40"/>
      <c r="C372" s="41"/>
      <c r="D372" s="233" t="s">
        <v>151</v>
      </c>
      <c r="E372" s="41"/>
      <c r="F372" s="234" t="s">
        <v>542</v>
      </c>
      <c r="G372" s="41"/>
      <c r="H372" s="41"/>
      <c r="I372" s="235"/>
      <c r="J372" s="235"/>
      <c r="K372" s="41"/>
      <c r="L372" s="41"/>
      <c r="M372" s="45"/>
      <c r="N372" s="236"/>
      <c r="O372" s="237"/>
      <c r="P372" s="92"/>
      <c r="Q372" s="92"/>
      <c r="R372" s="92"/>
      <c r="S372" s="92"/>
      <c r="T372" s="92"/>
      <c r="U372" s="92"/>
      <c r="V372" s="92"/>
      <c r="W372" s="92"/>
      <c r="X372" s="93"/>
      <c r="Y372" s="39"/>
      <c r="Z372" s="39"/>
      <c r="AA372" s="39"/>
      <c r="AB372" s="39"/>
      <c r="AC372" s="39"/>
      <c r="AD372" s="39"/>
      <c r="AE372" s="39"/>
      <c r="AT372" s="17" t="s">
        <v>151</v>
      </c>
      <c r="AU372" s="17" t="s">
        <v>96</v>
      </c>
    </row>
    <row r="373" s="2" customFormat="1" ht="16.5" customHeight="1">
      <c r="A373" s="39"/>
      <c r="B373" s="40"/>
      <c r="C373" s="218" t="s">
        <v>543</v>
      </c>
      <c r="D373" s="218" t="s">
        <v>145</v>
      </c>
      <c r="E373" s="219" t="s">
        <v>544</v>
      </c>
      <c r="F373" s="220" t="s">
        <v>545</v>
      </c>
      <c r="G373" s="221" t="s">
        <v>225</v>
      </c>
      <c r="H373" s="222">
        <v>0.0050000000000000001</v>
      </c>
      <c r="I373" s="223"/>
      <c r="J373" s="223"/>
      <c r="K373" s="224">
        <f>ROUND(P373*H373,2)</f>
        <v>0</v>
      </c>
      <c r="L373" s="225"/>
      <c r="M373" s="45"/>
      <c r="N373" s="226" t="s">
        <v>1</v>
      </c>
      <c r="O373" s="227" t="s">
        <v>52</v>
      </c>
      <c r="P373" s="228">
        <f>I373+J373</f>
        <v>0</v>
      </c>
      <c r="Q373" s="228">
        <f>ROUND(I373*H373,2)</f>
        <v>0</v>
      </c>
      <c r="R373" s="228">
        <f>ROUND(J373*H373,2)</f>
        <v>0</v>
      </c>
      <c r="S373" s="92"/>
      <c r="T373" s="229">
        <f>S373*H373</f>
        <v>0</v>
      </c>
      <c r="U373" s="229">
        <v>0</v>
      </c>
      <c r="V373" s="229">
        <f>U373*H373</f>
        <v>0</v>
      </c>
      <c r="W373" s="229">
        <v>0</v>
      </c>
      <c r="X373" s="230">
        <f>W373*H373</f>
        <v>0</v>
      </c>
      <c r="Y373" s="39"/>
      <c r="Z373" s="39"/>
      <c r="AA373" s="39"/>
      <c r="AB373" s="39"/>
      <c r="AC373" s="39"/>
      <c r="AD373" s="39"/>
      <c r="AE373" s="39"/>
      <c r="AR373" s="231" t="s">
        <v>256</v>
      </c>
      <c r="AT373" s="231" t="s">
        <v>145</v>
      </c>
      <c r="AU373" s="231" t="s">
        <v>96</v>
      </c>
      <c r="AY373" s="17" t="s">
        <v>143</v>
      </c>
      <c r="BE373" s="232">
        <f>IF(O373="základní",K373,0)</f>
        <v>0</v>
      </c>
      <c r="BF373" s="232">
        <f>IF(O373="snížená",K373,0)</f>
        <v>0</v>
      </c>
      <c r="BG373" s="232">
        <f>IF(O373="zákl. přenesená",K373,0)</f>
        <v>0</v>
      </c>
      <c r="BH373" s="232">
        <f>IF(O373="sníž. přenesená",K373,0)</f>
        <v>0</v>
      </c>
      <c r="BI373" s="232">
        <f>IF(O373="nulová",K373,0)</f>
        <v>0</v>
      </c>
      <c r="BJ373" s="17" t="s">
        <v>94</v>
      </c>
      <c r="BK373" s="232">
        <f>ROUND(P373*H373,2)</f>
        <v>0</v>
      </c>
      <c r="BL373" s="17" t="s">
        <v>256</v>
      </c>
      <c r="BM373" s="231" t="s">
        <v>546</v>
      </c>
    </row>
    <row r="374" s="2" customFormat="1">
      <c r="A374" s="39"/>
      <c r="B374" s="40"/>
      <c r="C374" s="41"/>
      <c r="D374" s="233" t="s">
        <v>151</v>
      </c>
      <c r="E374" s="41"/>
      <c r="F374" s="234" t="s">
        <v>547</v>
      </c>
      <c r="G374" s="41"/>
      <c r="H374" s="41"/>
      <c r="I374" s="235"/>
      <c r="J374" s="235"/>
      <c r="K374" s="41"/>
      <c r="L374" s="41"/>
      <c r="M374" s="45"/>
      <c r="N374" s="236"/>
      <c r="O374" s="237"/>
      <c r="P374" s="92"/>
      <c r="Q374" s="92"/>
      <c r="R374" s="92"/>
      <c r="S374" s="92"/>
      <c r="T374" s="92"/>
      <c r="U374" s="92"/>
      <c r="V374" s="92"/>
      <c r="W374" s="92"/>
      <c r="X374" s="93"/>
      <c r="Y374" s="39"/>
      <c r="Z374" s="39"/>
      <c r="AA374" s="39"/>
      <c r="AB374" s="39"/>
      <c r="AC374" s="39"/>
      <c r="AD374" s="39"/>
      <c r="AE374" s="39"/>
      <c r="AT374" s="17" t="s">
        <v>151</v>
      </c>
      <c r="AU374" s="17" t="s">
        <v>96</v>
      </c>
    </row>
    <row r="375" s="12" customFormat="1" ht="25.92" customHeight="1">
      <c r="A375" s="12"/>
      <c r="B375" s="201"/>
      <c r="C375" s="202"/>
      <c r="D375" s="203" t="s">
        <v>88</v>
      </c>
      <c r="E375" s="204" t="s">
        <v>548</v>
      </c>
      <c r="F375" s="204" t="s">
        <v>549</v>
      </c>
      <c r="G375" s="202"/>
      <c r="H375" s="202"/>
      <c r="I375" s="205"/>
      <c r="J375" s="205"/>
      <c r="K375" s="206">
        <f>BK375</f>
        <v>0</v>
      </c>
      <c r="L375" s="202"/>
      <c r="M375" s="207"/>
      <c r="N375" s="208"/>
      <c r="O375" s="209"/>
      <c r="P375" s="209"/>
      <c r="Q375" s="210">
        <f>Q376+Q379+Q386+Q389+Q392+Q395</f>
        <v>0</v>
      </c>
      <c r="R375" s="210">
        <f>R376+R379+R386+R389+R392+R395</f>
        <v>0</v>
      </c>
      <c r="S375" s="209"/>
      <c r="T375" s="211">
        <f>T376+T379+T386+T389+T392+T395</f>
        <v>0</v>
      </c>
      <c r="U375" s="209"/>
      <c r="V375" s="211">
        <f>V376+V379+V386+V389+V392+V395</f>
        <v>0</v>
      </c>
      <c r="W375" s="209"/>
      <c r="X375" s="212">
        <f>X376+X379+X386+X389+X392+X395</f>
        <v>0</v>
      </c>
      <c r="Y375" s="12"/>
      <c r="Z375" s="12"/>
      <c r="AA375" s="12"/>
      <c r="AB375" s="12"/>
      <c r="AC375" s="12"/>
      <c r="AD375" s="12"/>
      <c r="AE375" s="12"/>
      <c r="AR375" s="213" t="s">
        <v>181</v>
      </c>
      <c r="AT375" s="214" t="s">
        <v>88</v>
      </c>
      <c r="AU375" s="214" t="s">
        <v>89</v>
      </c>
      <c r="AY375" s="213" t="s">
        <v>143</v>
      </c>
      <c r="BK375" s="215">
        <f>BK376+BK379+BK386+BK389+BK392+BK395</f>
        <v>0</v>
      </c>
    </row>
    <row r="376" s="12" customFormat="1" ht="22.8" customHeight="1">
      <c r="A376" s="12"/>
      <c r="B376" s="201"/>
      <c r="C376" s="202"/>
      <c r="D376" s="203" t="s">
        <v>88</v>
      </c>
      <c r="E376" s="216" t="s">
        <v>550</v>
      </c>
      <c r="F376" s="216" t="s">
        <v>551</v>
      </c>
      <c r="G376" s="202"/>
      <c r="H376" s="202"/>
      <c r="I376" s="205"/>
      <c r="J376" s="205"/>
      <c r="K376" s="217">
        <f>BK376</f>
        <v>0</v>
      </c>
      <c r="L376" s="202"/>
      <c r="M376" s="207"/>
      <c r="N376" s="208"/>
      <c r="O376" s="209"/>
      <c r="P376" s="209"/>
      <c r="Q376" s="210">
        <f>SUM(Q377:Q378)</f>
        <v>0</v>
      </c>
      <c r="R376" s="210">
        <f>SUM(R377:R378)</f>
        <v>0</v>
      </c>
      <c r="S376" s="209"/>
      <c r="T376" s="211">
        <f>SUM(T377:T378)</f>
        <v>0</v>
      </c>
      <c r="U376" s="209"/>
      <c r="V376" s="211">
        <f>SUM(V377:V378)</f>
        <v>0</v>
      </c>
      <c r="W376" s="209"/>
      <c r="X376" s="212">
        <f>SUM(X377:X378)</f>
        <v>0</v>
      </c>
      <c r="Y376" s="12"/>
      <c r="Z376" s="12"/>
      <c r="AA376" s="12"/>
      <c r="AB376" s="12"/>
      <c r="AC376" s="12"/>
      <c r="AD376" s="12"/>
      <c r="AE376" s="12"/>
      <c r="AR376" s="213" t="s">
        <v>181</v>
      </c>
      <c r="AT376" s="214" t="s">
        <v>88</v>
      </c>
      <c r="AU376" s="214" t="s">
        <v>94</v>
      </c>
      <c r="AY376" s="213" t="s">
        <v>143</v>
      </c>
      <c r="BK376" s="215">
        <f>SUM(BK377:BK378)</f>
        <v>0</v>
      </c>
    </row>
    <row r="377" s="2" customFormat="1" ht="16.5" customHeight="1">
      <c r="A377" s="39"/>
      <c r="B377" s="40"/>
      <c r="C377" s="218" t="s">
        <v>552</v>
      </c>
      <c r="D377" s="218" t="s">
        <v>145</v>
      </c>
      <c r="E377" s="219" t="s">
        <v>553</v>
      </c>
      <c r="F377" s="220" t="s">
        <v>554</v>
      </c>
      <c r="G377" s="221" t="s">
        <v>343</v>
      </c>
      <c r="H377" s="222">
        <v>1</v>
      </c>
      <c r="I377" s="223"/>
      <c r="J377" s="223"/>
      <c r="K377" s="224">
        <f>ROUND(P377*H377,2)</f>
        <v>0</v>
      </c>
      <c r="L377" s="225"/>
      <c r="M377" s="45"/>
      <c r="N377" s="226" t="s">
        <v>1</v>
      </c>
      <c r="O377" s="227" t="s">
        <v>52</v>
      </c>
      <c r="P377" s="228">
        <f>I377+J377</f>
        <v>0</v>
      </c>
      <c r="Q377" s="228">
        <f>ROUND(I377*H377,2)</f>
        <v>0</v>
      </c>
      <c r="R377" s="228">
        <f>ROUND(J377*H377,2)</f>
        <v>0</v>
      </c>
      <c r="S377" s="92"/>
      <c r="T377" s="229">
        <f>S377*H377</f>
        <v>0</v>
      </c>
      <c r="U377" s="229">
        <v>0</v>
      </c>
      <c r="V377" s="229">
        <f>U377*H377</f>
        <v>0</v>
      </c>
      <c r="W377" s="229">
        <v>0</v>
      </c>
      <c r="X377" s="230">
        <f>W377*H377</f>
        <v>0</v>
      </c>
      <c r="Y377" s="39"/>
      <c r="Z377" s="39"/>
      <c r="AA377" s="39"/>
      <c r="AB377" s="39"/>
      <c r="AC377" s="39"/>
      <c r="AD377" s="39"/>
      <c r="AE377" s="39"/>
      <c r="AR377" s="231" t="s">
        <v>555</v>
      </c>
      <c r="AT377" s="231" t="s">
        <v>145</v>
      </c>
      <c r="AU377" s="231" t="s">
        <v>96</v>
      </c>
      <c r="AY377" s="17" t="s">
        <v>143</v>
      </c>
      <c r="BE377" s="232">
        <f>IF(O377="základní",K377,0)</f>
        <v>0</v>
      </c>
      <c r="BF377" s="232">
        <f>IF(O377="snížená",K377,0)</f>
        <v>0</v>
      </c>
      <c r="BG377" s="232">
        <f>IF(O377="zákl. přenesená",K377,0)</f>
        <v>0</v>
      </c>
      <c r="BH377" s="232">
        <f>IF(O377="sníž. přenesená",K377,0)</f>
        <v>0</v>
      </c>
      <c r="BI377" s="232">
        <f>IF(O377="nulová",K377,0)</f>
        <v>0</v>
      </c>
      <c r="BJ377" s="17" t="s">
        <v>94</v>
      </c>
      <c r="BK377" s="232">
        <f>ROUND(P377*H377,2)</f>
        <v>0</v>
      </c>
      <c r="BL377" s="17" t="s">
        <v>555</v>
      </c>
      <c r="BM377" s="231" t="s">
        <v>556</v>
      </c>
    </row>
    <row r="378" s="2" customFormat="1">
      <c r="A378" s="39"/>
      <c r="B378" s="40"/>
      <c r="C378" s="41"/>
      <c r="D378" s="233" t="s">
        <v>151</v>
      </c>
      <c r="E378" s="41"/>
      <c r="F378" s="234" t="s">
        <v>554</v>
      </c>
      <c r="G378" s="41"/>
      <c r="H378" s="41"/>
      <c r="I378" s="235"/>
      <c r="J378" s="235"/>
      <c r="K378" s="41"/>
      <c r="L378" s="41"/>
      <c r="M378" s="45"/>
      <c r="N378" s="236"/>
      <c r="O378" s="237"/>
      <c r="P378" s="92"/>
      <c r="Q378" s="92"/>
      <c r="R378" s="92"/>
      <c r="S378" s="92"/>
      <c r="T378" s="92"/>
      <c r="U378" s="92"/>
      <c r="V378" s="92"/>
      <c r="W378" s="92"/>
      <c r="X378" s="93"/>
      <c r="Y378" s="39"/>
      <c r="Z378" s="39"/>
      <c r="AA378" s="39"/>
      <c r="AB378" s="39"/>
      <c r="AC378" s="39"/>
      <c r="AD378" s="39"/>
      <c r="AE378" s="39"/>
      <c r="AT378" s="17" t="s">
        <v>151</v>
      </c>
      <c r="AU378" s="17" t="s">
        <v>96</v>
      </c>
    </row>
    <row r="379" s="12" customFormat="1" ht="22.8" customHeight="1">
      <c r="A379" s="12"/>
      <c r="B379" s="201"/>
      <c r="C379" s="202"/>
      <c r="D379" s="203" t="s">
        <v>88</v>
      </c>
      <c r="E379" s="216" t="s">
        <v>557</v>
      </c>
      <c r="F379" s="216" t="s">
        <v>558</v>
      </c>
      <c r="G379" s="202"/>
      <c r="H379" s="202"/>
      <c r="I379" s="205"/>
      <c r="J379" s="205"/>
      <c r="K379" s="217">
        <f>BK379</f>
        <v>0</v>
      </c>
      <c r="L379" s="202"/>
      <c r="M379" s="207"/>
      <c r="N379" s="208"/>
      <c r="O379" s="209"/>
      <c r="P379" s="209"/>
      <c r="Q379" s="210">
        <f>SUM(Q380:Q385)</f>
        <v>0</v>
      </c>
      <c r="R379" s="210">
        <f>SUM(R380:R385)</f>
        <v>0</v>
      </c>
      <c r="S379" s="209"/>
      <c r="T379" s="211">
        <f>SUM(T380:T385)</f>
        <v>0</v>
      </c>
      <c r="U379" s="209"/>
      <c r="V379" s="211">
        <f>SUM(V380:V385)</f>
        <v>0</v>
      </c>
      <c r="W379" s="209"/>
      <c r="X379" s="212">
        <f>SUM(X380:X385)</f>
        <v>0</v>
      </c>
      <c r="Y379" s="12"/>
      <c r="Z379" s="12"/>
      <c r="AA379" s="12"/>
      <c r="AB379" s="12"/>
      <c r="AC379" s="12"/>
      <c r="AD379" s="12"/>
      <c r="AE379" s="12"/>
      <c r="AR379" s="213" t="s">
        <v>181</v>
      </c>
      <c r="AT379" s="214" t="s">
        <v>88</v>
      </c>
      <c r="AU379" s="214" t="s">
        <v>94</v>
      </c>
      <c r="AY379" s="213" t="s">
        <v>143</v>
      </c>
      <c r="BK379" s="215">
        <f>SUM(BK380:BK385)</f>
        <v>0</v>
      </c>
    </row>
    <row r="380" s="2" customFormat="1" ht="16.5" customHeight="1">
      <c r="A380" s="39"/>
      <c r="B380" s="40"/>
      <c r="C380" s="218" t="s">
        <v>559</v>
      </c>
      <c r="D380" s="218" t="s">
        <v>145</v>
      </c>
      <c r="E380" s="219" t="s">
        <v>560</v>
      </c>
      <c r="F380" s="220" t="s">
        <v>561</v>
      </c>
      <c r="G380" s="221" t="s">
        <v>343</v>
      </c>
      <c r="H380" s="222">
        <v>1</v>
      </c>
      <c r="I380" s="223"/>
      <c r="J380" s="223"/>
      <c r="K380" s="224">
        <f>ROUND(P380*H380,2)</f>
        <v>0</v>
      </c>
      <c r="L380" s="225"/>
      <c r="M380" s="45"/>
      <c r="N380" s="226" t="s">
        <v>1</v>
      </c>
      <c r="O380" s="227" t="s">
        <v>52</v>
      </c>
      <c r="P380" s="228">
        <f>I380+J380</f>
        <v>0</v>
      </c>
      <c r="Q380" s="228">
        <f>ROUND(I380*H380,2)</f>
        <v>0</v>
      </c>
      <c r="R380" s="228">
        <f>ROUND(J380*H380,2)</f>
        <v>0</v>
      </c>
      <c r="S380" s="92"/>
      <c r="T380" s="229">
        <f>S380*H380</f>
        <v>0</v>
      </c>
      <c r="U380" s="229">
        <v>0</v>
      </c>
      <c r="V380" s="229">
        <f>U380*H380</f>
        <v>0</v>
      </c>
      <c r="W380" s="229">
        <v>0</v>
      </c>
      <c r="X380" s="230">
        <f>W380*H380</f>
        <v>0</v>
      </c>
      <c r="Y380" s="39"/>
      <c r="Z380" s="39"/>
      <c r="AA380" s="39"/>
      <c r="AB380" s="39"/>
      <c r="AC380" s="39"/>
      <c r="AD380" s="39"/>
      <c r="AE380" s="39"/>
      <c r="AR380" s="231" t="s">
        <v>555</v>
      </c>
      <c r="AT380" s="231" t="s">
        <v>145</v>
      </c>
      <c r="AU380" s="231" t="s">
        <v>96</v>
      </c>
      <c r="AY380" s="17" t="s">
        <v>143</v>
      </c>
      <c r="BE380" s="232">
        <f>IF(O380="základní",K380,0)</f>
        <v>0</v>
      </c>
      <c r="BF380" s="232">
        <f>IF(O380="snížená",K380,0)</f>
        <v>0</v>
      </c>
      <c r="BG380" s="232">
        <f>IF(O380="zákl. přenesená",K380,0)</f>
        <v>0</v>
      </c>
      <c r="BH380" s="232">
        <f>IF(O380="sníž. přenesená",K380,0)</f>
        <v>0</v>
      </c>
      <c r="BI380" s="232">
        <f>IF(O380="nulová",K380,0)</f>
        <v>0</v>
      </c>
      <c r="BJ380" s="17" t="s">
        <v>94</v>
      </c>
      <c r="BK380" s="232">
        <f>ROUND(P380*H380,2)</f>
        <v>0</v>
      </c>
      <c r="BL380" s="17" t="s">
        <v>555</v>
      </c>
      <c r="BM380" s="231" t="s">
        <v>562</v>
      </c>
    </row>
    <row r="381" s="2" customFormat="1">
      <c r="A381" s="39"/>
      <c r="B381" s="40"/>
      <c r="C381" s="41"/>
      <c r="D381" s="233" t="s">
        <v>151</v>
      </c>
      <c r="E381" s="41"/>
      <c r="F381" s="234" t="s">
        <v>563</v>
      </c>
      <c r="G381" s="41"/>
      <c r="H381" s="41"/>
      <c r="I381" s="235"/>
      <c r="J381" s="235"/>
      <c r="K381" s="41"/>
      <c r="L381" s="41"/>
      <c r="M381" s="45"/>
      <c r="N381" s="236"/>
      <c r="O381" s="237"/>
      <c r="P381" s="92"/>
      <c r="Q381" s="92"/>
      <c r="R381" s="92"/>
      <c r="S381" s="92"/>
      <c r="T381" s="92"/>
      <c r="U381" s="92"/>
      <c r="V381" s="92"/>
      <c r="W381" s="92"/>
      <c r="X381" s="93"/>
      <c r="Y381" s="39"/>
      <c r="Z381" s="39"/>
      <c r="AA381" s="39"/>
      <c r="AB381" s="39"/>
      <c r="AC381" s="39"/>
      <c r="AD381" s="39"/>
      <c r="AE381" s="39"/>
      <c r="AT381" s="17" t="s">
        <v>151</v>
      </c>
      <c r="AU381" s="17" t="s">
        <v>96</v>
      </c>
    </row>
    <row r="382" s="2" customFormat="1" ht="16.5" customHeight="1">
      <c r="A382" s="39"/>
      <c r="B382" s="40"/>
      <c r="C382" s="218" t="s">
        <v>564</v>
      </c>
      <c r="D382" s="218" t="s">
        <v>145</v>
      </c>
      <c r="E382" s="219" t="s">
        <v>565</v>
      </c>
      <c r="F382" s="220" t="s">
        <v>566</v>
      </c>
      <c r="G382" s="221" t="s">
        <v>343</v>
      </c>
      <c r="H382" s="222">
        <v>1</v>
      </c>
      <c r="I382" s="223"/>
      <c r="J382" s="223"/>
      <c r="K382" s="224">
        <f>ROUND(P382*H382,2)</f>
        <v>0</v>
      </c>
      <c r="L382" s="225"/>
      <c r="M382" s="45"/>
      <c r="N382" s="226" t="s">
        <v>1</v>
      </c>
      <c r="O382" s="227" t="s">
        <v>52</v>
      </c>
      <c r="P382" s="228">
        <f>I382+J382</f>
        <v>0</v>
      </c>
      <c r="Q382" s="228">
        <f>ROUND(I382*H382,2)</f>
        <v>0</v>
      </c>
      <c r="R382" s="228">
        <f>ROUND(J382*H382,2)</f>
        <v>0</v>
      </c>
      <c r="S382" s="92"/>
      <c r="T382" s="229">
        <f>S382*H382</f>
        <v>0</v>
      </c>
      <c r="U382" s="229">
        <v>0</v>
      </c>
      <c r="V382" s="229">
        <f>U382*H382</f>
        <v>0</v>
      </c>
      <c r="W382" s="229">
        <v>0</v>
      </c>
      <c r="X382" s="230">
        <f>W382*H382</f>
        <v>0</v>
      </c>
      <c r="Y382" s="39"/>
      <c r="Z382" s="39"/>
      <c r="AA382" s="39"/>
      <c r="AB382" s="39"/>
      <c r="AC382" s="39"/>
      <c r="AD382" s="39"/>
      <c r="AE382" s="39"/>
      <c r="AR382" s="231" t="s">
        <v>555</v>
      </c>
      <c r="AT382" s="231" t="s">
        <v>145</v>
      </c>
      <c r="AU382" s="231" t="s">
        <v>96</v>
      </c>
      <c r="AY382" s="17" t="s">
        <v>143</v>
      </c>
      <c r="BE382" s="232">
        <f>IF(O382="základní",K382,0)</f>
        <v>0</v>
      </c>
      <c r="BF382" s="232">
        <f>IF(O382="snížená",K382,0)</f>
        <v>0</v>
      </c>
      <c r="BG382" s="232">
        <f>IF(O382="zákl. přenesená",K382,0)</f>
        <v>0</v>
      </c>
      <c r="BH382" s="232">
        <f>IF(O382="sníž. přenesená",K382,0)</f>
        <v>0</v>
      </c>
      <c r="BI382" s="232">
        <f>IF(O382="nulová",K382,0)</f>
        <v>0</v>
      </c>
      <c r="BJ382" s="17" t="s">
        <v>94</v>
      </c>
      <c r="BK382" s="232">
        <f>ROUND(P382*H382,2)</f>
        <v>0</v>
      </c>
      <c r="BL382" s="17" t="s">
        <v>555</v>
      </c>
      <c r="BM382" s="231" t="s">
        <v>567</v>
      </c>
    </row>
    <row r="383" s="2" customFormat="1">
      <c r="A383" s="39"/>
      <c r="B383" s="40"/>
      <c r="C383" s="41"/>
      <c r="D383" s="233" t="s">
        <v>151</v>
      </c>
      <c r="E383" s="41"/>
      <c r="F383" s="234" t="s">
        <v>566</v>
      </c>
      <c r="G383" s="41"/>
      <c r="H383" s="41"/>
      <c r="I383" s="235"/>
      <c r="J383" s="235"/>
      <c r="K383" s="41"/>
      <c r="L383" s="41"/>
      <c r="M383" s="45"/>
      <c r="N383" s="236"/>
      <c r="O383" s="237"/>
      <c r="P383" s="92"/>
      <c r="Q383" s="92"/>
      <c r="R383" s="92"/>
      <c r="S383" s="92"/>
      <c r="T383" s="92"/>
      <c r="U383" s="92"/>
      <c r="V383" s="92"/>
      <c r="W383" s="92"/>
      <c r="X383" s="93"/>
      <c r="Y383" s="39"/>
      <c r="Z383" s="39"/>
      <c r="AA383" s="39"/>
      <c r="AB383" s="39"/>
      <c r="AC383" s="39"/>
      <c r="AD383" s="39"/>
      <c r="AE383" s="39"/>
      <c r="AT383" s="17" t="s">
        <v>151</v>
      </c>
      <c r="AU383" s="17" t="s">
        <v>96</v>
      </c>
    </row>
    <row r="384" s="2" customFormat="1" ht="16.5" customHeight="1">
      <c r="A384" s="39"/>
      <c r="B384" s="40"/>
      <c r="C384" s="218" t="s">
        <v>568</v>
      </c>
      <c r="D384" s="218" t="s">
        <v>145</v>
      </c>
      <c r="E384" s="219" t="s">
        <v>569</v>
      </c>
      <c r="F384" s="220" t="s">
        <v>570</v>
      </c>
      <c r="G384" s="221" t="s">
        <v>571</v>
      </c>
      <c r="H384" s="222">
        <v>1</v>
      </c>
      <c r="I384" s="223"/>
      <c r="J384" s="223"/>
      <c r="K384" s="224">
        <f>ROUND(P384*H384,2)</f>
        <v>0</v>
      </c>
      <c r="L384" s="225"/>
      <c r="M384" s="45"/>
      <c r="N384" s="226" t="s">
        <v>1</v>
      </c>
      <c r="O384" s="227" t="s">
        <v>52</v>
      </c>
      <c r="P384" s="228">
        <f>I384+J384</f>
        <v>0</v>
      </c>
      <c r="Q384" s="228">
        <f>ROUND(I384*H384,2)</f>
        <v>0</v>
      </c>
      <c r="R384" s="228">
        <f>ROUND(J384*H384,2)</f>
        <v>0</v>
      </c>
      <c r="S384" s="92"/>
      <c r="T384" s="229">
        <f>S384*H384</f>
        <v>0</v>
      </c>
      <c r="U384" s="229">
        <v>0</v>
      </c>
      <c r="V384" s="229">
        <f>U384*H384</f>
        <v>0</v>
      </c>
      <c r="W384" s="229">
        <v>0</v>
      </c>
      <c r="X384" s="230">
        <f>W384*H384</f>
        <v>0</v>
      </c>
      <c r="Y384" s="39"/>
      <c r="Z384" s="39"/>
      <c r="AA384" s="39"/>
      <c r="AB384" s="39"/>
      <c r="AC384" s="39"/>
      <c r="AD384" s="39"/>
      <c r="AE384" s="39"/>
      <c r="AR384" s="231" t="s">
        <v>555</v>
      </c>
      <c r="AT384" s="231" t="s">
        <v>145</v>
      </c>
      <c r="AU384" s="231" t="s">
        <v>96</v>
      </c>
      <c r="AY384" s="17" t="s">
        <v>143</v>
      </c>
      <c r="BE384" s="232">
        <f>IF(O384="základní",K384,0)</f>
        <v>0</v>
      </c>
      <c r="BF384" s="232">
        <f>IF(O384="snížená",K384,0)</f>
        <v>0</v>
      </c>
      <c r="BG384" s="232">
        <f>IF(O384="zákl. přenesená",K384,0)</f>
        <v>0</v>
      </c>
      <c r="BH384" s="232">
        <f>IF(O384="sníž. přenesená",K384,0)</f>
        <v>0</v>
      </c>
      <c r="BI384" s="232">
        <f>IF(O384="nulová",K384,0)</f>
        <v>0</v>
      </c>
      <c r="BJ384" s="17" t="s">
        <v>94</v>
      </c>
      <c r="BK384" s="232">
        <f>ROUND(P384*H384,2)</f>
        <v>0</v>
      </c>
      <c r="BL384" s="17" t="s">
        <v>555</v>
      </c>
      <c r="BM384" s="231" t="s">
        <v>572</v>
      </c>
    </row>
    <row r="385" s="2" customFormat="1">
      <c r="A385" s="39"/>
      <c r="B385" s="40"/>
      <c r="C385" s="41"/>
      <c r="D385" s="233" t="s">
        <v>151</v>
      </c>
      <c r="E385" s="41"/>
      <c r="F385" s="234" t="s">
        <v>570</v>
      </c>
      <c r="G385" s="41"/>
      <c r="H385" s="41"/>
      <c r="I385" s="235"/>
      <c r="J385" s="235"/>
      <c r="K385" s="41"/>
      <c r="L385" s="41"/>
      <c r="M385" s="45"/>
      <c r="N385" s="236"/>
      <c r="O385" s="237"/>
      <c r="P385" s="92"/>
      <c r="Q385" s="92"/>
      <c r="R385" s="92"/>
      <c r="S385" s="92"/>
      <c r="T385" s="92"/>
      <c r="U385" s="92"/>
      <c r="V385" s="92"/>
      <c r="W385" s="92"/>
      <c r="X385" s="93"/>
      <c r="Y385" s="39"/>
      <c r="Z385" s="39"/>
      <c r="AA385" s="39"/>
      <c r="AB385" s="39"/>
      <c r="AC385" s="39"/>
      <c r="AD385" s="39"/>
      <c r="AE385" s="39"/>
      <c r="AT385" s="17" t="s">
        <v>151</v>
      </c>
      <c r="AU385" s="17" t="s">
        <v>96</v>
      </c>
    </row>
    <row r="386" s="12" customFormat="1" ht="22.8" customHeight="1">
      <c r="A386" s="12"/>
      <c r="B386" s="201"/>
      <c r="C386" s="202"/>
      <c r="D386" s="203" t="s">
        <v>88</v>
      </c>
      <c r="E386" s="216" t="s">
        <v>573</v>
      </c>
      <c r="F386" s="216" t="s">
        <v>574</v>
      </c>
      <c r="G386" s="202"/>
      <c r="H386" s="202"/>
      <c r="I386" s="205"/>
      <c r="J386" s="205"/>
      <c r="K386" s="217">
        <f>BK386</f>
        <v>0</v>
      </c>
      <c r="L386" s="202"/>
      <c r="M386" s="207"/>
      <c r="N386" s="208"/>
      <c r="O386" s="209"/>
      <c r="P386" s="209"/>
      <c r="Q386" s="210">
        <f>SUM(Q387:Q388)</f>
        <v>0</v>
      </c>
      <c r="R386" s="210">
        <f>SUM(R387:R388)</f>
        <v>0</v>
      </c>
      <c r="S386" s="209"/>
      <c r="T386" s="211">
        <f>SUM(T387:T388)</f>
        <v>0</v>
      </c>
      <c r="U386" s="209"/>
      <c r="V386" s="211">
        <f>SUM(V387:V388)</f>
        <v>0</v>
      </c>
      <c r="W386" s="209"/>
      <c r="X386" s="212">
        <f>SUM(X387:X388)</f>
        <v>0</v>
      </c>
      <c r="Y386" s="12"/>
      <c r="Z386" s="12"/>
      <c r="AA386" s="12"/>
      <c r="AB386" s="12"/>
      <c r="AC386" s="12"/>
      <c r="AD386" s="12"/>
      <c r="AE386" s="12"/>
      <c r="AR386" s="213" t="s">
        <v>181</v>
      </c>
      <c r="AT386" s="214" t="s">
        <v>88</v>
      </c>
      <c r="AU386" s="214" t="s">
        <v>94</v>
      </c>
      <c r="AY386" s="213" t="s">
        <v>143</v>
      </c>
      <c r="BK386" s="215">
        <f>SUM(BK387:BK388)</f>
        <v>0</v>
      </c>
    </row>
    <row r="387" s="2" customFormat="1" ht="16.5" customHeight="1">
      <c r="A387" s="39"/>
      <c r="B387" s="40"/>
      <c r="C387" s="218" t="s">
        <v>575</v>
      </c>
      <c r="D387" s="218" t="s">
        <v>145</v>
      </c>
      <c r="E387" s="219" t="s">
        <v>576</v>
      </c>
      <c r="F387" s="220" t="s">
        <v>577</v>
      </c>
      <c r="G387" s="221" t="s">
        <v>343</v>
      </c>
      <c r="H387" s="222">
        <v>1</v>
      </c>
      <c r="I387" s="223"/>
      <c r="J387" s="223"/>
      <c r="K387" s="224">
        <f>ROUND(P387*H387,2)</f>
        <v>0</v>
      </c>
      <c r="L387" s="225"/>
      <c r="M387" s="45"/>
      <c r="N387" s="226" t="s">
        <v>1</v>
      </c>
      <c r="O387" s="227" t="s">
        <v>52</v>
      </c>
      <c r="P387" s="228">
        <f>I387+J387</f>
        <v>0</v>
      </c>
      <c r="Q387" s="228">
        <f>ROUND(I387*H387,2)</f>
        <v>0</v>
      </c>
      <c r="R387" s="228">
        <f>ROUND(J387*H387,2)</f>
        <v>0</v>
      </c>
      <c r="S387" s="92"/>
      <c r="T387" s="229">
        <f>S387*H387</f>
        <v>0</v>
      </c>
      <c r="U387" s="229">
        <v>0</v>
      </c>
      <c r="V387" s="229">
        <f>U387*H387</f>
        <v>0</v>
      </c>
      <c r="W387" s="229">
        <v>0</v>
      </c>
      <c r="X387" s="230">
        <f>W387*H387</f>
        <v>0</v>
      </c>
      <c r="Y387" s="39"/>
      <c r="Z387" s="39"/>
      <c r="AA387" s="39"/>
      <c r="AB387" s="39"/>
      <c r="AC387" s="39"/>
      <c r="AD387" s="39"/>
      <c r="AE387" s="39"/>
      <c r="AR387" s="231" t="s">
        <v>555</v>
      </c>
      <c r="AT387" s="231" t="s">
        <v>145</v>
      </c>
      <c r="AU387" s="231" t="s">
        <v>96</v>
      </c>
      <c r="AY387" s="17" t="s">
        <v>143</v>
      </c>
      <c r="BE387" s="232">
        <f>IF(O387="základní",K387,0)</f>
        <v>0</v>
      </c>
      <c r="BF387" s="232">
        <f>IF(O387="snížená",K387,0)</f>
        <v>0</v>
      </c>
      <c r="BG387" s="232">
        <f>IF(O387="zákl. přenesená",K387,0)</f>
        <v>0</v>
      </c>
      <c r="BH387" s="232">
        <f>IF(O387="sníž. přenesená",K387,0)</f>
        <v>0</v>
      </c>
      <c r="BI387" s="232">
        <f>IF(O387="nulová",K387,0)</f>
        <v>0</v>
      </c>
      <c r="BJ387" s="17" t="s">
        <v>94</v>
      </c>
      <c r="BK387" s="232">
        <f>ROUND(P387*H387,2)</f>
        <v>0</v>
      </c>
      <c r="BL387" s="17" t="s">
        <v>555</v>
      </c>
      <c r="BM387" s="231" t="s">
        <v>578</v>
      </c>
    </row>
    <row r="388" s="2" customFormat="1">
      <c r="A388" s="39"/>
      <c r="B388" s="40"/>
      <c r="C388" s="41"/>
      <c r="D388" s="233" t="s">
        <v>151</v>
      </c>
      <c r="E388" s="41"/>
      <c r="F388" s="234" t="s">
        <v>577</v>
      </c>
      <c r="G388" s="41"/>
      <c r="H388" s="41"/>
      <c r="I388" s="235"/>
      <c r="J388" s="235"/>
      <c r="K388" s="41"/>
      <c r="L388" s="41"/>
      <c r="M388" s="45"/>
      <c r="N388" s="236"/>
      <c r="O388" s="237"/>
      <c r="P388" s="92"/>
      <c r="Q388" s="92"/>
      <c r="R388" s="92"/>
      <c r="S388" s="92"/>
      <c r="T388" s="92"/>
      <c r="U388" s="92"/>
      <c r="V388" s="92"/>
      <c r="W388" s="92"/>
      <c r="X388" s="93"/>
      <c r="Y388" s="39"/>
      <c r="Z388" s="39"/>
      <c r="AA388" s="39"/>
      <c r="AB388" s="39"/>
      <c r="AC388" s="39"/>
      <c r="AD388" s="39"/>
      <c r="AE388" s="39"/>
      <c r="AT388" s="17" t="s">
        <v>151</v>
      </c>
      <c r="AU388" s="17" t="s">
        <v>96</v>
      </c>
    </row>
    <row r="389" s="12" customFormat="1" ht="22.8" customHeight="1">
      <c r="A389" s="12"/>
      <c r="B389" s="201"/>
      <c r="C389" s="202"/>
      <c r="D389" s="203" t="s">
        <v>88</v>
      </c>
      <c r="E389" s="216" t="s">
        <v>579</v>
      </c>
      <c r="F389" s="216" t="s">
        <v>580</v>
      </c>
      <c r="G389" s="202"/>
      <c r="H389" s="202"/>
      <c r="I389" s="205"/>
      <c r="J389" s="205"/>
      <c r="K389" s="217">
        <f>BK389</f>
        <v>0</v>
      </c>
      <c r="L389" s="202"/>
      <c r="M389" s="207"/>
      <c r="N389" s="208"/>
      <c r="O389" s="209"/>
      <c r="P389" s="209"/>
      <c r="Q389" s="210">
        <f>SUM(Q390:Q391)</f>
        <v>0</v>
      </c>
      <c r="R389" s="210">
        <f>SUM(R390:R391)</f>
        <v>0</v>
      </c>
      <c r="S389" s="209"/>
      <c r="T389" s="211">
        <f>SUM(T390:T391)</f>
        <v>0</v>
      </c>
      <c r="U389" s="209"/>
      <c r="V389" s="211">
        <f>SUM(V390:V391)</f>
        <v>0</v>
      </c>
      <c r="W389" s="209"/>
      <c r="X389" s="212">
        <f>SUM(X390:X391)</f>
        <v>0</v>
      </c>
      <c r="Y389" s="12"/>
      <c r="Z389" s="12"/>
      <c r="AA389" s="12"/>
      <c r="AB389" s="12"/>
      <c r="AC389" s="12"/>
      <c r="AD389" s="12"/>
      <c r="AE389" s="12"/>
      <c r="AR389" s="213" t="s">
        <v>181</v>
      </c>
      <c r="AT389" s="214" t="s">
        <v>88</v>
      </c>
      <c r="AU389" s="214" t="s">
        <v>94</v>
      </c>
      <c r="AY389" s="213" t="s">
        <v>143</v>
      </c>
      <c r="BK389" s="215">
        <f>SUM(BK390:BK391)</f>
        <v>0</v>
      </c>
    </row>
    <row r="390" s="2" customFormat="1" ht="16.5" customHeight="1">
      <c r="A390" s="39"/>
      <c r="B390" s="40"/>
      <c r="C390" s="218" t="s">
        <v>581</v>
      </c>
      <c r="D390" s="218" t="s">
        <v>145</v>
      </c>
      <c r="E390" s="219" t="s">
        <v>582</v>
      </c>
      <c r="F390" s="220" t="s">
        <v>583</v>
      </c>
      <c r="G390" s="221" t="s">
        <v>282</v>
      </c>
      <c r="H390" s="222">
        <v>1</v>
      </c>
      <c r="I390" s="223"/>
      <c r="J390" s="223"/>
      <c r="K390" s="224">
        <f>ROUND(P390*H390,2)</f>
        <v>0</v>
      </c>
      <c r="L390" s="225"/>
      <c r="M390" s="45"/>
      <c r="N390" s="226" t="s">
        <v>1</v>
      </c>
      <c r="O390" s="227" t="s">
        <v>52</v>
      </c>
      <c r="P390" s="228">
        <f>I390+J390</f>
        <v>0</v>
      </c>
      <c r="Q390" s="228">
        <f>ROUND(I390*H390,2)</f>
        <v>0</v>
      </c>
      <c r="R390" s="228">
        <f>ROUND(J390*H390,2)</f>
        <v>0</v>
      </c>
      <c r="S390" s="92"/>
      <c r="T390" s="229">
        <f>S390*H390</f>
        <v>0</v>
      </c>
      <c r="U390" s="229">
        <v>0</v>
      </c>
      <c r="V390" s="229">
        <f>U390*H390</f>
        <v>0</v>
      </c>
      <c r="W390" s="229">
        <v>0</v>
      </c>
      <c r="X390" s="230">
        <f>W390*H390</f>
        <v>0</v>
      </c>
      <c r="Y390" s="39"/>
      <c r="Z390" s="39"/>
      <c r="AA390" s="39"/>
      <c r="AB390" s="39"/>
      <c r="AC390" s="39"/>
      <c r="AD390" s="39"/>
      <c r="AE390" s="39"/>
      <c r="AR390" s="231" t="s">
        <v>555</v>
      </c>
      <c r="AT390" s="231" t="s">
        <v>145</v>
      </c>
      <c r="AU390" s="231" t="s">
        <v>96</v>
      </c>
      <c r="AY390" s="17" t="s">
        <v>143</v>
      </c>
      <c r="BE390" s="232">
        <f>IF(O390="základní",K390,0)</f>
        <v>0</v>
      </c>
      <c r="BF390" s="232">
        <f>IF(O390="snížená",K390,0)</f>
        <v>0</v>
      </c>
      <c r="BG390" s="232">
        <f>IF(O390="zákl. přenesená",K390,0)</f>
        <v>0</v>
      </c>
      <c r="BH390" s="232">
        <f>IF(O390="sníž. přenesená",K390,0)</f>
        <v>0</v>
      </c>
      <c r="BI390" s="232">
        <f>IF(O390="nulová",K390,0)</f>
        <v>0</v>
      </c>
      <c r="BJ390" s="17" t="s">
        <v>94</v>
      </c>
      <c r="BK390" s="232">
        <f>ROUND(P390*H390,2)</f>
        <v>0</v>
      </c>
      <c r="BL390" s="17" t="s">
        <v>555</v>
      </c>
      <c r="BM390" s="231" t="s">
        <v>584</v>
      </c>
    </row>
    <row r="391" s="2" customFormat="1">
      <c r="A391" s="39"/>
      <c r="B391" s="40"/>
      <c r="C391" s="41"/>
      <c r="D391" s="233" t="s">
        <v>151</v>
      </c>
      <c r="E391" s="41"/>
      <c r="F391" s="234" t="s">
        <v>583</v>
      </c>
      <c r="G391" s="41"/>
      <c r="H391" s="41"/>
      <c r="I391" s="235"/>
      <c r="J391" s="235"/>
      <c r="K391" s="41"/>
      <c r="L391" s="41"/>
      <c r="M391" s="45"/>
      <c r="N391" s="236"/>
      <c r="O391" s="237"/>
      <c r="P391" s="92"/>
      <c r="Q391" s="92"/>
      <c r="R391" s="92"/>
      <c r="S391" s="92"/>
      <c r="T391" s="92"/>
      <c r="U391" s="92"/>
      <c r="V391" s="92"/>
      <c r="W391" s="92"/>
      <c r="X391" s="93"/>
      <c r="Y391" s="39"/>
      <c r="Z391" s="39"/>
      <c r="AA391" s="39"/>
      <c r="AB391" s="39"/>
      <c r="AC391" s="39"/>
      <c r="AD391" s="39"/>
      <c r="AE391" s="39"/>
      <c r="AT391" s="17" t="s">
        <v>151</v>
      </c>
      <c r="AU391" s="17" t="s">
        <v>96</v>
      </c>
    </row>
    <row r="392" s="12" customFormat="1" ht="22.8" customHeight="1">
      <c r="A392" s="12"/>
      <c r="B392" s="201"/>
      <c r="C392" s="202"/>
      <c r="D392" s="203" t="s">
        <v>88</v>
      </c>
      <c r="E392" s="216" t="s">
        <v>585</v>
      </c>
      <c r="F392" s="216" t="s">
        <v>586</v>
      </c>
      <c r="G392" s="202"/>
      <c r="H392" s="202"/>
      <c r="I392" s="205"/>
      <c r="J392" s="205"/>
      <c r="K392" s="217">
        <f>BK392</f>
        <v>0</v>
      </c>
      <c r="L392" s="202"/>
      <c r="M392" s="207"/>
      <c r="N392" s="208"/>
      <c r="O392" s="209"/>
      <c r="P392" s="209"/>
      <c r="Q392" s="210">
        <f>SUM(Q393:Q394)</f>
        <v>0</v>
      </c>
      <c r="R392" s="210">
        <f>SUM(R393:R394)</f>
        <v>0</v>
      </c>
      <c r="S392" s="209"/>
      <c r="T392" s="211">
        <f>SUM(T393:T394)</f>
        <v>0</v>
      </c>
      <c r="U392" s="209"/>
      <c r="V392" s="211">
        <f>SUM(V393:V394)</f>
        <v>0</v>
      </c>
      <c r="W392" s="209"/>
      <c r="X392" s="212">
        <f>SUM(X393:X394)</f>
        <v>0</v>
      </c>
      <c r="Y392" s="12"/>
      <c r="Z392" s="12"/>
      <c r="AA392" s="12"/>
      <c r="AB392" s="12"/>
      <c r="AC392" s="12"/>
      <c r="AD392" s="12"/>
      <c r="AE392" s="12"/>
      <c r="AR392" s="213" t="s">
        <v>181</v>
      </c>
      <c r="AT392" s="214" t="s">
        <v>88</v>
      </c>
      <c r="AU392" s="214" t="s">
        <v>94</v>
      </c>
      <c r="AY392" s="213" t="s">
        <v>143</v>
      </c>
      <c r="BK392" s="215">
        <f>SUM(BK393:BK394)</f>
        <v>0</v>
      </c>
    </row>
    <row r="393" s="2" customFormat="1" ht="16.5" customHeight="1">
      <c r="A393" s="39"/>
      <c r="B393" s="40"/>
      <c r="C393" s="218" t="s">
        <v>587</v>
      </c>
      <c r="D393" s="218" t="s">
        <v>145</v>
      </c>
      <c r="E393" s="219" t="s">
        <v>588</v>
      </c>
      <c r="F393" s="220" t="s">
        <v>589</v>
      </c>
      <c r="G393" s="221" t="s">
        <v>343</v>
      </c>
      <c r="H393" s="222">
        <v>1</v>
      </c>
      <c r="I393" s="223"/>
      <c r="J393" s="223"/>
      <c r="K393" s="224">
        <f>ROUND(P393*H393,2)</f>
        <v>0</v>
      </c>
      <c r="L393" s="225"/>
      <c r="M393" s="45"/>
      <c r="N393" s="226" t="s">
        <v>1</v>
      </c>
      <c r="O393" s="227" t="s">
        <v>52</v>
      </c>
      <c r="P393" s="228">
        <f>I393+J393</f>
        <v>0</v>
      </c>
      <c r="Q393" s="228">
        <f>ROUND(I393*H393,2)</f>
        <v>0</v>
      </c>
      <c r="R393" s="228">
        <f>ROUND(J393*H393,2)</f>
        <v>0</v>
      </c>
      <c r="S393" s="92"/>
      <c r="T393" s="229">
        <f>S393*H393</f>
        <v>0</v>
      </c>
      <c r="U393" s="229">
        <v>0</v>
      </c>
      <c r="V393" s="229">
        <f>U393*H393</f>
        <v>0</v>
      </c>
      <c r="W393" s="229">
        <v>0</v>
      </c>
      <c r="X393" s="230">
        <f>W393*H393</f>
        <v>0</v>
      </c>
      <c r="Y393" s="39"/>
      <c r="Z393" s="39"/>
      <c r="AA393" s="39"/>
      <c r="AB393" s="39"/>
      <c r="AC393" s="39"/>
      <c r="AD393" s="39"/>
      <c r="AE393" s="39"/>
      <c r="AR393" s="231" t="s">
        <v>555</v>
      </c>
      <c r="AT393" s="231" t="s">
        <v>145</v>
      </c>
      <c r="AU393" s="231" t="s">
        <v>96</v>
      </c>
      <c r="AY393" s="17" t="s">
        <v>143</v>
      </c>
      <c r="BE393" s="232">
        <f>IF(O393="základní",K393,0)</f>
        <v>0</v>
      </c>
      <c r="BF393" s="232">
        <f>IF(O393="snížená",K393,0)</f>
        <v>0</v>
      </c>
      <c r="BG393" s="232">
        <f>IF(O393="zákl. přenesená",K393,0)</f>
        <v>0</v>
      </c>
      <c r="BH393" s="232">
        <f>IF(O393="sníž. přenesená",K393,0)</f>
        <v>0</v>
      </c>
      <c r="BI393" s="232">
        <f>IF(O393="nulová",K393,0)</f>
        <v>0</v>
      </c>
      <c r="BJ393" s="17" t="s">
        <v>94</v>
      </c>
      <c r="BK393" s="232">
        <f>ROUND(P393*H393,2)</f>
        <v>0</v>
      </c>
      <c r="BL393" s="17" t="s">
        <v>555</v>
      </c>
      <c r="BM393" s="231" t="s">
        <v>590</v>
      </c>
    </row>
    <row r="394" s="2" customFormat="1">
      <c r="A394" s="39"/>
      <c r="B394" s="40"/>
      <c r="C394" s="41"/>
      <c r="D394" s="233" t="s">
        <v>151</v>
      </c>
      <c r="E394" s="41"/>
      <c r="F394" s="234" t="s">
        <v>591</v>
      </c>
      <c r="G394" s="41"/>
      <c r="H394" s="41"/>
      <c r="I394" s="235"/>
      <c r="J394" s="235"/>
      <c r="K394" s="41"/>
      <c r="L394" s="41"/>
      <c r="M394" s="45"/>
      <c r="N394" s="236"/>
      <c r="O394" s="237"/>
      <c r="P394" s="92"/>
      <c r="Q394" s="92"/>
      <c r="R394" s="92"/>
      <c r="S394" s="92"/>
      <c r="T394" s="92"/>
      <c r="U394" s="92"/>
      <c r="V394" s="92"/>
      <c r="W394" s="92"/>
      <c r="X394" s="93"/>
      <c r="Y394" s="39"/>
      <c r="Z394" s="39"/>
      <c r="AA394" s="39"/>
      <c r="AB394" s="39"/>
      <c r="AC394" s="39"/>
      <c r="AD394" s="39"/>
      <c r="AE394" s="39"/>
      <c r="AT394" s="17" t="s">
        <v>151</v>
      </c>
      <c r="AU394" s="17" t="s">
        <v>96</v>
      </c>
    </row>
    <row r="395" s="12" customFormat="1" ht="22.8" customHeight="1">
      <c r="A395" s="12"/>
      <c r="B395" s="201"/>
      <c r="C395" s="202"/>
      <c r="D395" s="203" t="s">
        <v>88</v>
      </c>
      <c r="E395" s="216" t="s">
        <v>592</v>
      </c>
      <c r="F395" s="216" t="s">
        <v>593</v>
      </c>
      <c r="G395" s="202"/>
      <c r="H395" s="202"/>
      <c r="I395" s="205"/>
      <c r="J395" s="205"/>
      <c r="K395" s="217">
        <f>BK395</f>
        <v>0</v>
      </c>
      <c r="L395" s="202"/>
      <c r="M395" s="207"/>
      <c r="N395" s="208"/>
      <c r="O395" s="209"/>
      <c r="P395" s="209"/>
      <c r="Q395" s="210">
        <f>SUM(Q396:Q397)</f>
        <v>0</v>
      </c>
      <c r="R395" s="210">
        <f>SUM(R396:R397)</f>
        <v>0</v>
      </c>
      <c r="S395" s="209"/>
      <c r="T395" s="211">
        <f>SUM(T396:T397)</f>
        <v>0</v>
      </c>
      <c r="U395" s="209"/>
      <c r="V395" s="211">
        <f>SUM(V396:V397)</f>
        <v>0</v>
      </c>
      <c r="W395" s="209"/>
      <c r="X395" s="212">
        <f>SUM(X396:X397)</f>
        <v>0</v>
      </c>
      <c r="Y395" s="12"/>
      <c r="Z395" s="12"/>
      <c r="AA395" s="12"/>
      <c r="AB395" s="12"/>
      <c r="AC395" s="12"/>
      <c r="AD395" s="12"/>
      <c r="AE395" s="12"/>
      <c r="AR395" s="213" t="s">
        <v>181</v>
      </c>
      <c r="AT395" s="214" t="s">
        <v>88</v>
      </c>
      <c r="AU395" s="214" t="s">
        <v>94</v>
      </c>
      <c r="AY395" s="213" t="s">
        <v>143</v>
      </c>
      <c r="BK395" s="215">
        <f>SUM(BK396:BK397)</f>
        <v>0</v>
      </c>
    </row>
    <row r="396" s="2" customFormat="1" ht="16.5" customHeight="1">
      <c r="A396" s="39"/>
      <c r="B396" s="40"/>
      <c r="C396" s="218" t="s">
        <v>594</v>
      </c>
      <c r="D396" s="218" t="s">
        <v>145</v>
      </c>
      <c r="E396" s="219" t="s">
        <v>595</v>
      </c>
      <c r="F396" s="220" t="s">
        <v>596</v>
      </c>
      <c r="G396" s="221" t="s">
        <v>343</v>
      </c>
      <c r="H396" s="222">
        <v>1</v>
      </c>
      <c r="I396" s="223"/>
      <c r="J396" s="223"/>
      <c r="K396" s="224">
        <f>ROUND(P396*H396,2)</f>
        <v>0</v>
      </c>
      <c r="L396" s="225"/>
      <c r="M396" s="45"/>
      <c r="N396" s="226" t="s">
        <v>1</v>
      </c>
      <c r="O396" s="227" t="s">
        <v>52</v>
      </c>
      <c r="P396" s="228">
        <f>I396+J396</f>
        <v>0</v>
      </c>
      <c r="Q396" s="228">
        <f>ROUND(I396*H396,2)</f>
        <v>0</v>
      </c>
      <c r="R396" s="228">
        <f>ROUND(J396*H396,2)</f>
        <v>0</v>
      </c>
      <c r="S396" s="92"/>
      <c r="T396" s="229">
        <f>S396*H396</f>
        <v>0</v>
      </c>
      <c r="U396" s="229">
        <v>0</v>
      </c>
      <c r="V396" s="229">
        <f>U396*H396</f>
        <v>0</v>
      </c>
      <c r="W396" s="229">
        <v>0</v>
      </c>
      <c r="X396" s="230">
        <f>W396*H396</f>
        <v>0</v>
      </c>
      <c r="Y396" s="39"/>
      <c r="Z396" s="39"/>
      <c r="AA396" s="39"/>
      <c r="AB396" s="39"/>
      <c r="AC396" s="39"/>
      <c r="AD396" s="39"/>
      <c r="AE396" s="39"/>
      <c r="AR396" s="231" t="s">
        <v>555</v>
      </c>
      <c r="AT396" s="231" t="s">
        <v>145</v>
      </c>
      <c r="AU396" s="231" t="s">
        <v>96</v>
      </c>
      <c r="AY396" s="17" t="s">
        <v>143</v>
      </c>
      <c r="BE396" s="232">
        <f>IF(O396="základní",K396,0)</f>
        <v>0</v>
      </c>
      <c r="BF396" s="232">
        <f>IF(O396="snížená",K396,0)</f>
        <v>0</v>
      </c>
      <c r="BG396" s="232">
        <f>IF(O396="zákl. přenesená",K396,0)</f>
        <v>0</v>
      </c>
      <c r="BH396" s="232">
        <f>IF(O396="sníž. přenesená",K396,0)</f>
        <v>0</v>
      </c>
      <c r="BI396" s="232">
        <f>IF(O396="nulová",K396,0)</f>
        <v>0</v>
      </c>
      <c r="BJ396" s="17" t="s">
        <v>94</v>
      </c>
      <c r="BK396" s="232">
        <f>ROUND(P396*H396,2)</f>
        <v>0</v>
      </c>
      <c r="BL396" s="17" t="s">
        <v>555</v>
      </c>
      <c r="BM396" s="231" t="s">
        <v>597</v>
      </c>
    </row>
    <row r="397" s="2" customFormat="1">
      <c r="A397" s="39"/>
      <c r="B397" s="40"/>
      <c r="C397" s="41"/>
      <c r="D397" s="233" t="s">
        <v>151</v>
      </c>
      <c r="E397" s="41"/>
      <c r="F397" s="234" t="s">
        <v>598</v>
      </c>
      <c r="G397" s="41"/>
      <c r="H397" s="41"/>
      <c r="I397" s="235"/>
      <c r="J397" s="235"/>
      <c r="K397" s="41"/>
      <c r="L397" s="41"/>
      <c r="M397" s="45"/>
      <c r="N397" s="280"/>
      <c r="O397" s="281"/>
      <c r="P397" s="282"/>
      <c r="Q397" s="282"/>
      <c r="R397" s="282"/>
      <c r="S397" s="282"/>
      <c r="T397" s="282"/>
      <c r="U397" s="282"/>
      <c r="V397" s="282"/>
      <c r="W397" s="282"/>
      <c r="X397" s="283"/>
      <c r="Y397" s="39"/>
      <c r="Z397" s="39"/>
      <c r="AA397" s="39"/>
      <c r="AB397" s="39"/>
      <c r="AC397" s="39"/>
      <c r="AD397" s="39"/>
      <c r="AE397" s="39"/>
      <c r="AT397" s="17" t="s">
        <v>151</v>
      </c>
      <c r="AU397" s="17" t="s">
        <v>96</v>
      </c>
    </row>
    <row r="398" s="2" customFormat="1" ht="6.96" customHeight="1">
      <c r="A398" s="39"/>
      <c r="B398" s="6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45"/>
      <c r="N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</sheetData>
  <sheetProtection sheet="1" autoFilter="0" formatColumns="0" formatRows="0" objects="1" scenarios="1" spinCount="100000" saltValue="GD2N0BSklzYMtDy7pIK3zDyx7QEB/WjDpJ894eOOLZ3dqReJ0c8xjhDpx3yTCsGK0AXbdf7aOoKyJYcuOsTmHA==" hashValue="hoj61Xe6HaFVqQDze7CpWseOr3fzI8EOw8jR0HF+tNAxDQHYOEgTcjwkJBt34FT9J2sh+VgFJrGYYUKlI6eUJg==" algorithmName="SHA-512" password="CC35"/>
  <autoFilter ref="C127:L397"/>
  <mergeCells count="6">
    <mergeCell ref="E7:H7"/>
    <mergeCell ref="E16:H16"/>
    <mergeCell ref="E25:H25"/>
    <mergeCell ref="E84:H84"/>
    <mergeCell ref="E120:H12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SNooPY-PC\SNooPY</dc:creator>
  <cp:lastModifiedBy>SNooPY-PC\SNooPY</cp:lastModifiedBy>
  <dcterms:created xsi:type="dcterms:W3CDTF">2022-03-02T12:59:15Z</dcterms:created>
  <dcterms:modified xsi:type="dcterms:W3CDTF">2022-03-02T12:59:18Z</dcterms:modified>
</cp:coreProperties>
</file>