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0 - ZŠ Švabinského - ods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'00 - ZŠ Švabinského - ods...'!$C$85:$K$259</definedName>
    <definedName name="_xlnm.Print_Area" localSheetId="1">'00 - ZŠ Švabinského - ods...'!$C$4:$J$37,'00 - ZŠ Švabinského - ods...'!$C$43:$J$69,'00 - ZŠ Švabinského - ods...'!$C$75:$K$259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'00 - ZŠ Švabinského - ods...'!$85:$85</definedName>
  </definedNames>
  <calcPr fullCalcOnLoad="1"/>
</workbook>
</file>

<file path=xl/sharedStrings.xml><?xml version="1.0" encoding="utf-8"?>
<sst xmlns="http://schemas.openxmlformats.org/spreadsheetml/2006/main" count="2341" uniqueCount="581">
  <si>
    <t>Export Komplet</t>
  </si>
  <si>
    <t>VZ</t>
  </si>
  <si>
    <t>2.0</t>
  </si>
  <si>
    <t>ZAMOK</t>
  </si>
  <si>
    <t>False</t>
  </si>
  <si>
    <t>{a7c19fe7-c5df-46f2-a94b-eb48f14b1272}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</si>
  <si>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</si>
  <si>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</si>
  <si>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</si>
  <si>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</si>
  <si>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</si>
  <si>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</si>
  <si>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</si>
  <si>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</si>
  <si>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</si>
  <si>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</si>
  <si>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</si>
  <si>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ZŠ Švabinského - odstranění příčky v učebně 1. stupně</t>
  </si>
  <si>
    <t>KSO:</t>
  </si>
  <si>
    <t/>
  </si>
  <si>
    <t>CC-CZ:</t>
  </si>
  <si>
    <t>Místo:</t>
  </si>
  <si>
    <t>Sokolov, Švabinského 1702</t>
  </si>
  <si>
    <t>Datum:</t>
  </si>
  <si>
    <t>28. 6. 2022</t>
  </si>
  <si>
    <t>Zadavatel:</t>
  </si>
  <si>
    <t>IČ:</t>
  </si>
  <si>
    <t>Město Sokolov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</si>
  <si>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</si>
  <si>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</si>
  <si>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</si>
  <si>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</si>
  <si>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</si>
  <si>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</si>
  <si>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</si>
  <si>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Kubelka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</si>
  <si>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</si>
  <si>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</si>
  <si>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</si>
  <si>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</si>
  <si>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</si>
  <si>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</si>
  <si>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</si>
  <si>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</si>
  <si>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</si>
  <si>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</si>
  <si>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</si>
  <si>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</si>
  <si>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</si>
  <si>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</si>
  <si>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</si>
  <si>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</si>
  <si>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</si>
  <si>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</si>
  <si>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</si>
  <si>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</si>
  <si>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</si>
  <si>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</si>
  <si>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</si>
  <si>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</si>
  <si>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</si>
  <si>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</si>
  <si>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</si>
  <si>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</si>
  <si>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</si>
  <si>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</si>
  <si>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</si>
  <si>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</si>
  <si>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</si>
  <si>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</si>
  <si>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</si>
  <si>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</si>
  <si>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</si>
  <si>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</si>
  <si>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</si>
  <si>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</si>
  <si>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</si>
  <si>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</si>
  <si>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</si>
  <si>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</si>
  <si>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</si>
  <si>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</si>
  <si>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</si>
  <si>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</si>
  <si>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</si>
  <si>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</si>
  <si>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</si>
  <si>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</si>
  <si>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</si>
  <si>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</si>
  <si>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</si>
  <si>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</si>
  <si>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 xml:space="preserve">    766 - Konstrukce truhlářské</t>
  </si>
  <si>
    <t xml:space="preserve">    776 - Podlahy povlakové</t>
  </si>
  <si>
    <t xml:space="preserve">    783 - Dokončovací práce - nátěry</t>
  </si>
  <si>
    <t xml:space="preserve">    784 - Dokončovací práce - malby a tapety</t>
  </si>
  <si>
    <t>VRN - Vedlejší rozpočtové náklady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</si>
  <si>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</si>
  <si>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</si>
  <si>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</si>
  <si>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</si>
  <si>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</si>
  <si>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</si>
  <si>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</si>
  <si>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</si>
  <si>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</si>
  <si>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</si>
  <si>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</si>
  <si>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</si>
  <si>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</si>
  <si>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</si>
  <si>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</si>
  <si>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</si>
  <si>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</si>
  <si>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</si>
  <si>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</si>
  <si>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</si>
  <si>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629991011/R</t>
  </si>
  <si>
    <t>Zakrytí vnitřních ploch před znečištěním včetně pozdějšího odkrytí výplní otvorů a svislých ploch fólií přilepenou lepící páskou</t>
  </si>
  <si>
    <t>m2</t>
  </si>
  <si>
    <t>4</t>
  </si>
  <si>
    <t>1276273708</t>
  </si>
  <si>
    <t>VV</t>
  </si>
  <si>
    <t>(2,36*2,11)*3</t>
  </si>
  <si>
    <t>611325122</t>
  </si>
  <si>
    <t>Vápenocementová omítka rýh štuková ve stropech, šířky rýhy přes 150 do 300 mm</t>
  </si>
  <si>
    <t>CS ÚRS 2022 01</t>
  </si>
  <si>
    <t>2017029928</t>
  </si>
  <si>
    <t>Online PSC</t>
  </si>
  <si>
    <t>https://podminky.urs.cz/item/CS_URS_2022_01/611325122</t>
  </si>
  <si>
    <t>Po vybourání příčky</t>
  </si>
  <si>
    <t>6,65*0,3</t>
  </si>
  <si>
    <t>3</t>
  </si>
  <si>
    <t>611325421</t>
  </si>
  <si>
    <t>Oprava vápenocementové omítky vnitřních ploch štukové dvouvrstvé, tloušťky do 20 mm a tloušťky štuku do 3 mm stropů, v rozsahu opravované plochy do 10%</t>
  </si>
  <si>
    <t>-1107656034</t>
  </si>
  <si>
    <t>https://podminky.urs.cz/item/CS_URS_2022_01/611325421</t>
  </si>
  <si>
    <t>612325122</t>
  </si>
  <si>
    <t>Vápenocementová omítka rýh štuková ve stěnách, šířky rýhy přes 150 do 300 mm</t>
  </si>
  <si>
    <t>-585749294</t>
  </si>
  <si>
    <t>https://podminky.urs.cz/item/CS_URS_2022_01/612325122</t>
  </si>
  <si>
    <t>Po vybourání stěny</t>
  </si>
  <si>
    <t>(3,03*0,3)*2</t>
  </si>
  <si>
    <t>5</t>
  </si>
  <si>
    <t>612325421</t>
  </si>
  <si>
    <t>Oprava vápenocementové omítky vnitřních ploch štukové dvouvrstvé, tloušťky do 20 mm a tloušťky štuku do 3 mm stěn, v rozsahu opravované plochy do 10%</t>
  </si>
  <si>
    <t>1572991445</t>
  </si>
  <si>
    <t>https://podminky.urs.cz/item/CS_URS_2022_01/612325421</t>
  </si>
  <si>
    <t>9</t>
  </si>
  <si>
    <t>Ostatní konstrukce a práce, bourání</t>
  </si>
  <si>
    <t>968072455</t>
  </si>
  <si>
    <t>Vybourání kovových rámů oken s křídly, dveřních zárubní, vrat, stěn, ostění nebo obkladů dveřních zárubní, plochy do 2 m2</t>
  </si>
  <si>
    <t>-747170203</t>
  </si>
  <si>
    <t>https://podminky.urs.cz/item/CS_URS_2022_01/968072455</t>
  </si>
  <si>
    <t>0,9*2</t>
  </si>
  <si>
    <t>7</t>
  </si>
  <si>
    <t>962032231</t>
  </si>
  <si>
    <t>Bourání zdiva nadzákladového z cihel nebo tvárnic z cihel pálených nebo vápenopískových, na maltu vápennou nebo vápenocementovou, objemu přes 1 m3</t>
  </si>
  <si>
    <t>m3</t>
  </si>
  <si>
    <t>-954860258</t>
  </si>
  <si>
    <t>https://podminky.urs.cz/item/CS_URS_2022_01/962032231</t>
  </si>
  <si>
    <t>(6,65*3,03)*0,16</t>
  </si>
  <si>
    <t>-(0,9*2)*0,16</t>
  </si>
  <si>
    <t>Součet</t>
  </si>
  <si>
    <t>8</t>
  </si>
  <si>
    <t>978011121</t>
  </si>
  <si>
    <t>Otlučení vápenných nebo vápenocementových omítek vnitřních ploch stropů, v rozsahu přes 5 do 10 %</t>
  </si>
  <si>
    <t>-100443536</t>
  </si>
  <si>
    <t>https://podminky.urs.cz/item/CS_URS_2022_01/978011121</t>
  </si>
  <si>
    <t>6,57*5,75</t>
  </si>
  <si>
    <t>0,78*0,31</t>
  </si>
  <si>
    <t>5,36*0,35</t>
  </si>
  <si>
    <t>(2,68*0,42)*2</t>
  </si>
  <si>
    <t>2,04*0,27</t>
  </si>
  <si>
    <t>7,25*2,67</t>
  </si>
  <si>
    <t>(6,57*0,3)*4</t>
  </si>
  <si>
    <t>978013121</t>
  </si>
  <si>
    <t>Otlučení vápenných nebo vápenocementových omítek vnitřních ploch stěn s vyškrabáním spar, s očištěním zdiva, v rozsahu přes 5 do 10 %</t>
  </si>
  <si>
    <t>1946711440</t>
  </si>
  <si>
    <t>https://podminky.urs.cz/item/CS_URS_2022_01/978013121</t>
  </si>
  <si>
    <t>(7,25+2,67+2,67)*3,03</t>
  </si>
  <si>
    <t>-2,36*2,11</t>
  </si>
  <si>
    <t>(6,57+5,75+5,75+0,39*4+0,35+0,3+0,27+0,27+1)*1,47</t>
  </si>
  <si>
    <t>-(2,36*1,4)*2</t>
  </si>
  <si>
    <t>(6,57+5,75+5,75+0,39*4+0,35*2+0,3+0,27*2-0,9)*1,56</t>
  </si>
  <si>
    <t>-(2,36*0,71)*2</t>
  </si>
  <si>
    <t>10</t>
  </si>
  <si>
    <t>949101111</t>
  </si>
  <si>
    <t>Lešení pomocné pracovní pro objekty pozemních staveb pro zatížení do 150 kg/m2, o výšce lešeňové podlahy do 1,9 m</t>
  </si>
  <si>
    <t>1022081501</t>
  </si>
  <si>
    <t>https://podminky.urs.cz/item/CS_URS_2022_01/949101111</t>
  </si>
  <si>
    <t>11</t>
  </si>
  <si>
    <t>952901111</t>
  </si>
  <si>
    <t>Vyčištění budov nebo objektů před předáním do užívání budov bytové nebo občanské výstavby, světlé výšky podlaží do 4 m</t>
  </si>
  <si>
    <t>1878723321</t>
  </si>
  <si>
    <t>https://podminky.urs.cz/item/CS_URS_2022_01/952901111</t>
  </si>
  <si>
    <t>997</t>
  </si>
  <si>
    <t>Přesun sutě</t>
  </si>
  <si>
    <t>12</t>
  </si>
  <si>
    <t>997002611</t>
  </si>
  <si>
    <t>Nakládání suti a vybouraných hmot na dopravní prostředek pro vodorovné přemístění</t>
  </si>
  <si>
    <t>t</t>
  </si>
  <si>
    <t>-2073303455</t>
  </si>
  <si>
    <t>https://podminky.urs.cz/item/CS_URS_2022_01/997002611</t>
  </si>
  <si>
    <t>13</t>
  </si>
  <si>
    <t>997013212</t>
  </si>
  <si>
    <t>Vnitrostaveništní doprava suti a vybouraných hmot vodorovně do 50 m svisle ručně pro budovy a haly výšky přes 6 do 9 m</t>
  </si>
  <si>
    <t>-2115651612</t>
  </si>
  <si>
    <t>https://podminky.urs.cz/item/CS_URS_2022_01/997013212</t>
  </si>
  <si>
    <t>14</t>
  </si>
  <si>
    <t>997013501</t>
  </si>
  <si>
    <t>Odvoz suti a vybouraných hmot na skládku nebo meziskládku se složením, na vzdálenost do 1 km</t>
  </si>
  <si>
    <t>-1259999593</t>
  </si>
  <si>
    <t>https://podminky.urs.cz/item/CS_URS_2022_01/997013501</t>
  </si>
  <si>
    <t>997013509</t>
  </si>
  <si>
    <t>Odvoz suti a vybouraných hmot na skládku nebo meziskládku se složením, na vzdálenost Příplatek k ceně za každý další i započatý 1 km přes 1 km</t>
  </si>
  <si>
    <t>188814035</t>
  </si>
  <si>
    <t>https://podminky.urs.cz/item/CS_URS_2022_01/997013509</t>
  </si>
  <si>
    <t>6,255*10</t>
  </si>
  <si>
    <t>16</t>
  </si>
  <si>
    <t>997013631</t>
  </si>
  <si>
    <t>Poplatek za uložení stavebního odpadu na skládce (skládkovné) směsného stavebního a demoličního zatříděného do Katalogu odpadů pod kódem 17 09 04</t>
  </si>
  <si>
    <t>2113024902</t>
  </si>
  <si>
    <t>https://podminky.urs.cz/item/CS_URS_2022_01/997013631</t>
  </si>
  <si>
    <t>998</t>
  </si>
  <si>
    <t>Přesun hmot</t>
  </si>
  <si>
    <t>17</t>
  </si>
  <si>
    <t>998018002</t>
  </si>
  <si>
    <t>Přesun hmot pro budovy občanské výstavby, bydlení, výrobu a služby ruční - bez užití mechanizace vodorovná dopravní vzdálenost do 100 m pro budovy s jakoukoliv nosnou konstrukcí výšky přes 6 do 12 m</t>
  </si>
  <si>
    <t>2011899289</t>
  </si>
  <si>
    <t>https://podminky.urs.cz/item/CS_URS_2022_01/998018002</t>
  </si>
  <si>
    <t>PSV</t>
  </si>
  <si>
    <t>Práce a dodávky PSV</t>
  </si>
  <si>
    <t>741</t>
  </si>
  <si>
    <t>Elektroinstalace - silnoproud</t>
  </si>
  <si>
    <t>18</t>
  </si>
  <si>
    <t>741-x1</t>
  </si>
  <si>
    <t xml:space="preserve">Úprava elektroinstalace - demontáž 2x zásuvka + 1x vypínač + kabeláž v bourané stěně, výměna 1x jednonásobná zásuvka + 3x dvojnásobná zásuvka + vypínač, propojení 2 světelných okruhů na 1 s odpojením v rozvaděči, apod., případné propojení 2 zásuvkových okruhů na 1 s odpojením v rozvaděči (pouze v případě nefunkčnosti po vybourání příčky), likvidace odpadu, stavební přípomoc, revize, apod.... </t>
  </si>
  <si>
    <t>soubor</t>
  </si>
  <si>
    <t>-2097752586</t>
  </si>
  <si>
    <t>19</t>
  </si>
  <si>
    <t>998741202</t>
  </si>
  <si>
    <t>Přesun hmot pro silnoproud stanovený procentní sazbou (%) z ceny vodorovná dopravní vzdálenost do 50 m v objektech výšky přes 6 do 12 m</t>
  </si>
  <si>
    <t>%</t>
  </si>
  <si>
    <t>-708263229</t>
  </si>
  <si>
    <t>https://podminky.urs.cz/item/CS_URS_2022_01/998741202</t>
  </si>
  <si>
    <t>766</t>
  </si>
  <si>
    <t>Konstrukce truhlářské</t>
  </si>
  <si>
    <t>20</t>
  </si>
  <si>
    <t>766491851</t>
  </si>
  <si>
    <t>Demontáž ostatních truhlářských konstrukcí prahů dveří jednokřídlových</t>
  </si>
  <si>
    <t>kus</t>
  </si>
  <si>
    <t>368677031</t>
  </si>
  <si>
    <t>https://podminky.urs.cz/item/CS_URS_2022_01/766491851</t>
  </si>
  <si>
    <t>776</t>
  </si>
  <si>
    <t>Podlahy povlakové</t>
  </si>
  <si>
    <t>776201811</t>
  </si>
  <si>
    <t>Demontáž povlakových podlahovin lepených ručně bez podložky</t>
  </si>
  <si>
    <t>2080503811</t>
  </si>
  <si>
    <t>https://podminky.urs.cz/item/CS_URS_2022_01/776201811</t>
  </si>
  <si>
    <t>22</t>
  </si>
  <si>
    <t>776410811</t>
  </si>
  <si>
    <t>Demontáž soklíků nebo lišt pryžových nebo plastových</t>
  </si>
  <si>
    <t>m</t>
  </si>
  <si>
    <t>1401274392</t>
  </si>
  <si>
    <t>https://podminky.urs.cz/item/CS_URS_2022_01/776410811</t>
  </si>
  <si>
    <t>6,57+6,57+5,75+5,75-0,9-0,9+0,27*2+0,42*4+0,35*2+7,25*2+2,67*2+0,16*2-0,9</t>
  </si>
  <si>
    <t>23</t>
  </si>
  <si>
    <t>776111116</t>
  </si>
  <si>
    <t>Příprava podkladu broušení podlah stávajícího podkladu pro odstranění lepidla (po starých krytinách)</t>
  </si>
  <si>
    <t>-117469792</t>
  </si>
  <si>
    <t>https://podminky.urs.cz/item/CS_URS_2022_01/776111116</t>
  </si>
  <si>
    <t>24</t>
  </si>
  <si>
    <t>776111311</t>
  </si>
  <si>
    <t>Příprava podkladu vysátí podlah</t>
  </si>
  <si>
    <t>-720718603</t>
  </si>
  <si>
    <t>https://podminky.urs.cz/item/CS_URS_2022_01/776111311</t>
  </si>
  <si>
    <t>Před litím stěrky</t>
  </si>
  <si>
    <t>62,056</t>
  </si>
  <si>
    <t>6,65*0,16</t>
  </si>
  <si>
    <t>Před pokládkou PVC</t>
  </si>
  <si>
    <t>63,12</t>
  </si>
  <si>
    <t>25</t>
  </si>
  <si>
    <t>776121112</t>
  </si>
  <si>
    <t>Příprava podkladu penetrace vodou ředitelná podlah</t>
  </si>
  <si>
    <t>-1564141113</t>
  </si>
  <si>
    <t>https://podminky.urs.cz/item/CS_URS_2022_01/776121112</t>
  </si>
  <si>
    <t>26</t>
  </si>
  <si>
    <t>776141114/R</t>
  </si>
  <si>
    <t>Příprava podkladu vyrovnání samonivelační stěrkou podlah min.pevnosti 20 MPa, tloušťky 15 mm</t>
  </si>
  <si>
    <t>-72302196</t>
  </si>
  <si>
    <t>27</t>
  </si>
  <si>
    <t>776221111</t>
  </si>
  <si>
    <t>Montáž podlahovin z PVC lepením standardním lepidlem z pásů standardních</t>
  </si>
  <si>
    <t>1746879132</t>
  </si>
  <si>
    <t>https://podminky.urs.cz/item/CS_URS_2022_01/776221111</t>
  </si>
  <si>
    <t>28</t>
  </si>
  <si>
    <t>M</t>
  </si>
  <si>
    <t>28412245</t>
  </si>
  <si>
    <t>podlahovina PVC třída zátěže 34-43, tloušťka min. 2,5mm, nášlapná vrstva min. 0,7mm, třída hořlavosti bfl-s1 - výběr dle ředitelky ZŠ</t>
  </si>
  <si>
    <t>32</t>
  </si>
  <si>
    <t>-372282254</t>
  </si>
  <si>
    <t>63,12*1,1 'Přepočtené koeficientem množství</t>
  </si>
  <si>
    <t>29</t>
  </si>
  <si>
    <t>776411111</t>
  </si>
  <si>
    <t>Montáž soklíků lepením obvodových, výšky do 80 mm</t>
  </si>
  <si>
    <t>-1674533645</t>
  </si>
  <si>
    <t>https://podminky.urs.cz/item/CS_URS_2022_01/776411111</t>
  </si>
  <si>
    <t>6,57+5,75+5,75-0,9+0,27*2+0,42*4+0,35*2+7,25+2,67*2+0,16*2+0,16+0,16</t>
  </si>
  <si>
    <t>30</t>
  </si>
  <si>
    <t>28411004</t>
  </si>
  <si>
    <t>lišta soklová PVC samolepící 30x30mm - výběr dle ředitelky ZŠ</t>
  </si>
  <si>
    <t>1597662359</t>
  </si>
  <si>
    <t>33,32*1,05 'Přepočtené koeficientem množství</t>
  </si>
  <si>
    <t>31</t>
  </si>
  <si>
    <t>776421312</t>
  </si>
  <si>
    <t>Montáž lišt přechodových šroubovaných</t>
  </si>
  <si>
    <t>-53404714</t>
  </si>
  <si>
    <t>https://podminky.urs.cz/item/CS_URS_2022_01/776421312</t>
  </si>
  <si>
    <t>55343120</t>
  </si>
  <si>
    <t>profil přechodový Al vrtaný - výběr dle ředitelky ZŠ</t>
  </si>
  <si>
    <t>56978097</t>
  </si>
  <si>
    <t>0,9*1,05 'Přepočtené koeficientem množství</t>
  </si>
  <si>
    <t>33</t>
  </si>
  <si>
    <t>998776202</t>
  </si>
  <si>
    <t>Přesun hmot pro podlahy povlakové stanovený procentní sazbou (%) z ceny vodorovná dopravní vzdálenost do 50 m v objektech výšky přes 6 do 12 m</t>
  </si>
  <si>
    <t>-1180914875</t>
  </si>
  <si>
    <t>https://podminky.urs.cz/item/CS_URS_2022_01/998776202</t>
  </si>
  <si>
    <t>783</t>
  </si>
  <si>
    <t>Dokončovací práce - nátěry</t>
  </si>
  <si>
    <t>34</t>
  </si>
  <si>
    <t>783806805</t>
  </si>
  <si>
    <t>Odstranění nátěrů z omítek opálením s obroušením</t>
  </si>
  <si>
    <t>-1669201962</t>
  </si>
  <si>
    <t>https://podminky.urs.cz/item/CS_URS_2022_01/783806805</t>
  </si>
  <si>
    <t>35</t>
  </si>
  <si>
    <t>783-x1</t>
  </si>
  <si>
    <t>D+M+PH Dvojnásobný olejový nátěr stěn vč. podkladní penetrace</t>
  </si>
  <si>
    <t>1989028308</t>
  </si>
  <si>
    <t>(6,57+5,75+5,75+0,39*4+0,35*2+0,3+0,27*2-0,9+7,25+2,67+2,67+0,16+0,16)*1,56</t>
  </si>
  <si>
    <t>-(2,36*0,71)*3</t>
  </si>
  <si>
    <t>784</t>
  </si>
  <si>
    <t>Dokončovací práce - malby a tapety</t>
  </si>
  <si>
    <t>36</t>
  </si>
  <si>
    <t>784121001</t>
  </si>
  <si>
    <t>Oškrabání malby v místnostech výšky do 3,80 m</t>
  </si>
  <si>
    <t>1325007872</t>
  </si>
  <si>
    <t>https://podminky.urs.cz/item/CS_URS_2022_01/784121001</t>
  </si>
  <si>
    <t>Stropy</t>
  </si>
  <si>
    <t>(6,57*5,75)*0,9</t>
  </si>
  <si>
    <t>(0,78*0,31)*0,9</t>
  </si>
  <si>
    <t>(5,36*0,35)*0,9</t>
  </si>
  <si>
    <t>((2,68*0,42)*2)*0,9</t>
  </si>
  <si>
    <t>(2,04*0,27)*0,9</t>
  </si>
  <si>
    <t>(7,25*2,67)*0,9</t>
  </si>
  <si>
    <t>((6,57*0,3)*4)*0,9</t>
  </si>
  <si>
    <t>Mezisoučet</t>
  </si>
  <si>
    <t>Stěny</t>
  </si>
  <si>
    <t>((7,25+2,67+2,67)*3,03)*0,9</t>
  </si>
  <si>
    <t>-(2,36*2,11)*0,9</t>
  </si>
  <si>
    <t>((6,57+5,75+5,75+0,39*4+0,35+0,3+0,27+0,27+1)*1,47)*0,9</t>
  </si>
  <si>
    <t>-((2,36*1,4)*2)*0,9</t>
  </si>
  <si>
    <t>37</t>
  </si>
  <si>
    <t>784181121</t>
  </si>
  <si>
    <t>Penetrace podkladu jednonásobná hloubková akrylátová bezbarvá v místnostech výšky do 3,80 m</t>
  </si>
  <si>
    <t>1051399253</t>
  </si>
  <si>
    <t>https://podminky.urs.cz/item/CS_URS_2022_01/784181121</t>
  </si>
  <si>
    <t>Strop</t>
  </si>
  <si>
    <t>6,57*0,16</t>
  </si>
  <si>
    <t>(6,57+5,75+5,75+0,39*4+0,35+0,3+0,27+0,27+1+7,25+2,67+2,67)*1,47</t>
  </si>
  <si>
    <t>-(2,36*1,4)*3</t>
  </si>
  <si>
    <t>38</t>
  </si>
  <si>
    <t>784211101</t>
  </si>
  <si>
    <t>Malby z malířských směsí oděruvzdorných za mokra dvojnásobné, bílé za mokra oděruvzdorné výborně v místnostech výšky do 3,80 m</t>
  </si>
  <si>
    <t>-1331567150</t>
  </si>
  <si>
    <t>https://podminky.urs.cz/item/CS_URS_2022_01/784211101</t>
  </si>
  <si>
    <t>39</t>
  </si>
  <si>
    <t>784211163</t>
  </si>
  <si>
    <t>Malby z malířských směsí oděruvzdorných za mokra Příplatek k cenám dvojnásobných maleb za provádění barevné malby tónované na tónovacích automatech, v odstínu středně sytém</t>
  </si>
  <si>
    <t>-1999348973</t>
  </si>
  <si>
    <t>https://podminky.urs.cz/item/CS_URS_2022_01/784211163</t>
  </si>
  <si>
    <t>40,671</t>
  </si>
  <si>
    <t>VRN</t>
  </si>
  <si>
    <t>Vedlejší rozpočtové náklady</t>
  </si>
  <si>
    <t>VRN9</t>
  </si>
  <si>
    <t>Ostatní náklady</t>
  </si>
  <si>
    <t>40</t>
  </si>
  <si>
    <t>094002000/R</t>
  </si>
  <si>
    <t>Ostatní náklady související s výstavbou - náklady dle uvážení zhotovitele - např. průběžný úklid stavbou dotčených prostor školy, vzorkování, inženýrská činnost, apod....</t>
  </si>
  <si>
    <t>…</t>
  </si>
  <si>
    <t>1024</t>
  </si>
  <si>
    <t>-2142532328</t>
  </si>
  <si>
    <t>41</t>
  </si>
  <si>
    <t>VRN9-x1</t>
  </si>
  <si>
    <t>Vystěhování a zpětné nastěhování většího zařízení tříd + demontáž, přesun a zpětná montáž zařízení učebny</t>
  </si>
  <si>
    <t>-1630331591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</si>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</sst>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6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1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3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4" fillId="0" borderId="28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 wrapText="1"/>
    </xf>
    <xf numFmtId="0" fontId="42" fillId="0" borderId="28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8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1" fillId="0" borderId="28" xfId="0" applyFont="1" applyBorder="1" applyAlignment="1">
      <alignment horizontal="left"/>
    </xf>
    <xf numFmtId="0" fontId="44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611325122" TargetMode="External" /><Relationship Id="rId2" Type="http://schemas.openxmlformats.org/officeDocument/2006/relationships/hyperlink" Target="https://podminky.urs.cz/item/CS_URS_2022_01/611325421" TargetMode="External" /><Relationship Id="rId3" Type="http://schemas.openxmlformats.org/officeDocument/2006/relationships/hyperlink" Target="https://podminky.urs.cz/item/CS_URS_2022_01/612325122" TargetMode="External" /><Relationship Id="rId4" Type="http://schemas.openxmlformats.org/officeDocument/2006/relationships/hyperlink" Target="https://podminky.urs.cz/item/CS_URS_2022_01/612325421" TargetMode="External" /><Relationship Id="rId5" Type="http://schemas.openxmlformats.org/officeDocument/2006/relationships/hyperlink" Target="https://podminky.urs.cz/item/CS_URS_2022_01/968072455" TargetMode="External" /><Relationship Id="rId6" Type="http://schemas.openxmlformats.org/officeDocument/2006/relationships/hyperlink" Target="https://podminky.urs.cz/item/CS_URS_2022_01/962032231" TargetMode="External" /><Relationship Id="rId7" Type="http://schemas.openxmlformats.org/officeDocument/2006/relationships/hyperlink" Target="https://podminky.urs.cz/item/CS_URS_2022_01/978011121" TargetMode="External" /><Relationship Id="rId8" Type="http://schemas.openxmlformats.org/officeDocument/2006/relationships/hyperlink" Target="https://podminky.urs.cz/item/CS_URS_2022_01/978013121" TargetMode="External" /><Relationship Id="rId9" Type="http://schemas.openxmlformats.org/officeDocument/2006/relationships/hyperlink" Target="https://podminky.urs.cz/item/CS_URS_2022_01/949101111" TargetMode="External" /><Relationship Id="rId10" Type="http://schemas.openxmlformats.org/officeDocument/2006/relationships/hyperlink" Target="https://podminky.urs.cz/item/CS_URS_2022_01/952901111" TargetMode="External" /><Relationship Id="rId11" Type="http://schemas.openxmlformats.org/officeDocument/2006/relationships/hyperlink" Target="https://podminky.urs.cz/item/CS_URS_2022_01/997002611" TargetMode="External" /><Relationship Id="rId12" Type="http://schemas.openxmlformats.org/officeDocument/2006/relationships/hyperlink" Target="https://podminky.urs.cz/item/CS_URS_2022_01/997013212" TargetMode="External" /><Relationship Id="rId13" Type="http://schemas.openxmlformats.org/officeDocument/2006/relationships/hyperlink" Target="https://podminky.urs.cz/item/CS_URS_2022_01/997013501" TargetMode="External" /><Relationship Id="rId14" Type="http://schemas.openxmlformats.org/officeDocument/2006/relationships/hyperlink" Target="https://podminky.urs.cz/item/CS_URS_2022_01/997013509" TargetMode="External" /><Relationship Id="rId15" Type="http://schemas.openxmlformats.org/officeDocument/2006/relationships/hyperlink" Target="https://podminky.urs.cz/item/CS_URS_2022_01/997013631" TargetMode="External" /><Relationship Id="rId16" Type="http://schemas.openxmlformats.org/officeDocument/2006/relationships/hyperlink" Target="https://podminky.urs.cz/item/CS_URS_2022_01/998018002" TargetMode="External" /><Relationship Id="rId17" Type="http://schemas.openxmlformats.org/officeDocument/2006/relationships/hyperlink" Target="https://podminky.urs.cz/item/CS_URS_2022_01/998741202" TargetMode="External" /><Relationship Id="rId18" Type="http://schemas.openxmlformats.org/officeDocument/2006/relationships/hyperlink" Target="https://podminky.urs.cz/item/CS_URS_2022_01/766491851" TargetMode="External" /><Relationship Id="rId19" Type="http://schemas.openxmlformats.org/officeDocument/2006/relationships/hyperlink" Target="https://podminky.urs.cz/item/CS_URS_2022_01/776201811" TargetMode="External" /><Relationship Id="rId20" Type="http://schemas.openxmlformats.org/officeDocument/2006/relationships/hyperlink" Target="https://podminky.urs.cz/item/CS_URS_2022_01/776410811" TargetMode="External" /><Relationship Id="rId21" Type="http://schemas.openxmlformats.org/officeDocument/2006/relationships/hyperlink" Target="https://podminky.urs.cz/item/CS_URS_2022_01/776111116" TargetMode="External" /><Relationship Id="rId22" Type="http://schemas.openxmlformats.org/officeDocument/2006/relationships/hyperlink" Target="https://podminky.urs.cz/item/CS_URS_2022_01/776111311" TargetMode="External" /><Relationship Id="rId23" Type="http://schemas.openxmlformats.org/officeDocument/2006/relationships/hyperlink" Target="https://podminky.urs.cz/item/CS_URS_2022_01/776121112" TargetMode="External" /><Relationship Id="rId24" Type="http://schemas.openxmlformats.org/officeDocument/2006/relationships/hyperlink" Target="https://podminky.urs.cz/item/CS_URS_2022_01/776221111" TargetMode="External" /><Relationship Id="rId25" Type="http://schemas.openxmlformats.org/officeDocument/2006/relationships/hyperlink" Target="https://podminky.urs.cz/item/CS_URS_2022_01/776411111" TargetMode="External" /><Relationship Id="rId26" Type="http://schemas.openxmlformats.org/officeDocument/2006/relationships/hyperlink" Target="https://podminky.urs.cz/item/CS_URS_2022_01/776421312" TargetMode="External" /><Relationship Id="rId27" Type="http://schemas.openxmlformats.org/officeDocument/2006/relationships/hyperlink" Target="https://podminky.urs.cz/item/CS_URS_2022_01/998776202" TargetMode="External" /><Relationship Id="rId28" Type="http://schemas.openxmlformats.org/officeDocument/2006/relationships/hyperlink" Target="https://podminky.urs.cz/item/CS_URS_2022_01/783806805" TargetMode="External" /><Relationship Id="rId29" Type="http://schemas.openxmlformats.org/officeDocument/2006/relationships/hyperlink" Target="https://podminky.urs.cz/item/CS_URS_2022_01/784121001" TargetMode="External" /><Relationship Id="rId30" Type="http://schemas.openxmlformats.org/officeDocument/2006/relationships/hyperlink" Target="https://podminky.urs.cz/item/CS_URS_2022_01/784181121" TargetMode="External" /><Relationship Id="rId31" Type="http://schemas.openxmlformats.org/officeDocument/2006/relationships/hyperlink" Target="https://podminky.urs.cz/item/CS_URS_2022_01/784211101" TargetMode="External" /><Relationship Id="rId32" Type="http://schemas.openxmlformats.org/officeDocument/2006/relationships/hyperlink" Target="https://podminky.urs.cz/item/CS_URS_2022_01/784211163" TargetMode="External" /><Relationship Id="rId3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00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ZŠ Švabinského - odstranění příčky v učebně 1. stupně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Sokolov, Švabinského 1702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28. 6. 2022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Město Sokolov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Michal Kubelka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ROUND(AS55,2)</f>
        <v>0</v>
      </c>
      <c r="AT54" s="108">
        <f>ROUND(SUM(AV54:AW54),2)</f>
        <v>0</v>
      </c>
      <c r="AU54" s="109">
        <f>ROUND(AU55,5)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ROUND(AZ55,2)</f>
        <v>0</v>
      </c>
      <c r="BA54" s="108">
        <f>ROUND(BA55,2)</f>
        <v>0</v>
      </c>
      <c r="BB54" s="108">
        <f>ROUND(BB55,2)</f>
        <v>0</v>
      </c>
      <c r="BC54" s="108">
        <f>ROUND(BC55,2)</f>
        <v>0</v>
      </c>
      <c r="BD54" s="110">
        <f>ROUND(BD55,2)</f>
        <v>0</v>
      </c>
      <c r="BE54" s="6"/>
      <c r="BS54" s="111" t="s">
        <v>71</v>
      </c>
      <c r="BT54" s="111" t="s">
        <v>72</v>
      </c>
      <c r="BV54" s="111" t="s">
        <v>73</v>
      </c>
      <c r="BW54" s="111" t="s">
        <v>5</v>
      </c>
      <c r="BX54" s="111" t="s">
        <v>74</v>
      </c>
      <c r="CL54" s="111" t="s">
        <v>19</v>
      </c>
    </row>
    <row r="55" spans="1:90" s="7" customFormat="1" ht="24.75" customHeight="1">
      <c r="A55" s="112" t="s">
        <v>75</v>
      </c>
      <c r="B55" s="113"/>
      <c r="C55" s="114"/>
      <c r="D55" s="115" t="s">
        <v>14</v>
      </c>
      <c r="E55" s="115"/>
      <c r="F55" s="115"/>
      <c r="G55" s="115"/>
      <c r="H55" s="115"/>
      <c r="I55" s="116"/>
      <c r="J55" s="115" t="s">
        <v>17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'00 - ZŠ Švabinského - ods...'!J28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76</v>
      </c>
      <c r="AR55" s="119"/>
      <c r="AS55" s="120">
        <v>0</v>
      </c>
      <c r="AT55" s="121">
        <f>ROUND(SUM(AV55:AW55),2)</f>
        <v>0</v>
      </c>
      <c r="AU55" s="122">
        <f>'00 - ZŠ Švabinského - ods...'!P86</f>
        <v>0</v>
      </c>
      <c r="AV55" s="121">
        <f>'00 - ZŠ Švabinského - ods...'!J31</f>
        <v>0</v>
      </c>
      <c r="AW55" s="121">
        <f>'00 - ZŠ Švabinského - ods...'!J32</f>
        <v>0</v>
      </c>
      <c r="AX55" s="121">
        <f>'00 - ZŠ Švabinského - ods...'!J33</f>
        <v>0</v>
      </c>
      <c r="AY55" s="121">
        <f>'00 - ZŠ Švabinského - ods...'!J34</f>
        <v>0</v>
      </c>
      <c r="AZ55" s="121">
        <f>'00 - ZŠ Švabinského - ods...'!F31</f>
        <v>0</v>
      </c>
      <c r="BA55" s="121">
        <f>'00 - ZŠ Švabinského - ods...'!F32</f>
        <v>0</v>
      </c>
      <c r="BB55" s="121">
        <f>'00 - ZŠ Švabinského - ods...'!F33</f>
        <v>0</v>
      </c>
      <c r="BC55" s="121">
        <f>'00 - ZŠ Švabinského - ods...'!F34</f>
        <v>0</v>
      </c>
      <c r="BD55" s="123">
        <f>'00 - ZŠ Švabinského - ods...'!F35</f>
        <v>0</v>
      </c>
      <c r="BE55" s="7"/>
      <c r="BT55" s="124" t="s">
        <v>77</v>
      </c>
      <c r="BU55" s="124" t="s">
        <v>78</v>
      </c>
      <c r="BV55" s="124" t="s">
        <v>73</v>
      </c>
      <c r="BW55" s="124" t="s">
        <v>5</v>
      </c>
      <c r="BX55" s="124" t="s">
        <v>74</v>
      </c>
      <c r="CL55" s="124" t="s">
        <v>19</v>
      </c>
    </row>
    <row r="56" spans="1:57" s="2" customFormat="1" ht="30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6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</row>
    <row r="57" spans="1:57" s="2" customFormat="1" ht="6.95" customHeight="1">
      <c r="A57" s="40"/>
      <c r="B57" s="61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46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</row>
  </sheetData>
  <sheetProtection password="80EB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00 - ZŠ Švabinského - ods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6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5</v>
      </c>
    </row>
    <row r="3" spans="2:46" s="1" customFormat="1" ht="6.95" customHeight="1">
      <c r="B3" s="125"/>
      <c r="C3" s="126"/>
      <c r="D3" s="126"/>
      <c r="E3" s="126"/>
      <c r="F3" s="126"/>
      <c r="G3" s="126"/>
      <c r="H3" s="126"/>
      <c r="I3" s="126"/>
      <c r="J3" s="126"/>
      <c r="K3" s="126"/>
      <c r="L3" s="22"/>
      <c r="AT3" s="19" t="s">
        <v>79</v>
      </c>
    </row>
    <row r="4" spans="2:46" s="1" customFormat="1" ht="24.95" customHeight="1">
      <c r="B4" s="22"/>
      <c r="D4" s="127" t="s">
        <v>80</v>
      </c>
      <c r="L4" s="22"/>
      <c r="M4" s="128" t="s">
        <v>10</v>
      </c>
      <c r="AT4" s="19" t="s">
        <v>4</v>
      </c>
    </row>
    <row r="5" spans="2:12" s="1" customFormat="1" ht="6.95" customHeight="1">
      <c r="B5" s="22"/>
      <c r="L5" s="22"/>
    </row>
    <row r="6" spans="1:31" s="2" customFormat="1" ht="12" customHeight="1">
      <c r="A6" s="40"/>
      <c r="B6" s="46"/>
      <c r="C6" s="40"/>
      <c r="D6" s="129" t="s">
        <v>16</v>
      </c>
      <c r="E6" s="40"/>
      <c r="F6" s="40"/>
      <c r="G6" s="40"/>
      <c r="H6" s="40"/>
      <c r="I6" s="40"/>
      <c r="J6" s="40"/>
      <c r="K6" s="40"/>
      <c r="L6" s="13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</row>
    <row r="7" spans="1:31" s="2" customFormat="1" ht="16.5" customHeight="1">
      <c r="A7" s="40"/>
      <c r="B7" s="46"/>
      <c r="C7" s="40"/>
      <c r="D7" s="40"/>
      <c r="E7" s="131" t="s">
        <v>17</v>
      </c>
      <c r="F7" s="40"/>
      <c r="G7" s="40"/>
      <c r="H7" s="40"/>
      <c r="I7" s="40"/>
      <c r="J7" s="40"/>
      <c r="K7" s="40"/>
      <c r="L7" s="13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</row>
    <row r="8" spans="1:31" s="2" customFormat="1" ht="12">
      <c r="A8" s="40"/>
      <c r="B8" s="46"/>
      <c r="C8" s="40"/>
      <c r="D8" s="40"/>
      <c r="E8" s="40"/>
      <c r="F8" s="40"/>
      <c r="G8" s="40"/>
      <c r="H8" s="40"/>
      <c r="I8" s="40"/>
      <c r="J8" s="40"/>
      <c r="K8" s="40"/>
      <c r="L8" s="13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2" customHeight="1">
      <c r="A9" s="40"/>
      <c r="B9" s="46"/>
      <c r="C9" s="40"/>
      <c r="D9" s="129" t="s">
        <v>18</v>
      </c>
      <c r="E9" s="40"/>
      <c r="F9" s="132" t="s">
        <v>19</v>
      </c>
      <c r="G9" s="40"/>
      <c r="H9" s="40"/>
      <c r="I9" s="129" t="s">
        <v>20</v>
      </c>
      <c r="J9" s="132" t="s">
        <v>19</v>
      </c>
      <c r="K9" s="40"/>
      <c r="L9" s="13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29" t="s">
        <v>21</v>
      </c>
      <c r="E10" s="40"/>
      <c r="F10" s="132" t="s">
        <v>22</v>
      </c>
      <c r="G10" s="40"/>
      <c r="H10" s="40"/>
      <c r="I10" s="129" t="s">
        <v>23</v>
      </c>
      <c r="J10" s="133" t="str">
        <f>'Rekapitulace stavby'!AN8</f>
        <v>28. 6. 2022</v>
      </c>
      <c r="K10" s="40"/>
      <c r="L10" s="13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0.8" customHeight="1">
      <c r="A11" s="40"/>
      <c r="B11" s="46"/>
      <c r="C11" s="40"/>
      <c r="D11" s="40"/>
      <c r="E11" s="40"/>
      <c r="F11" s="40"/>
      <c r="G11" s="40"/>
      <c r="H11" s="40"/>
      <c r="I11" s="40"/>
      <c r="J11" s="40"/>
      <c r="K11" s="40"/>
      <c r="L11" s="13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29" t="s">
        <v>25</v>
      </c>
      <c r="E12" s="40"/>
      <c r="F12" s="40"/>
      <c r="G12" s="40"/>
      <c r="H12" s="40"/>
      <c r="I12" s="129" t="s">
        <v>26</v>
      </c>
      <c r="J12" s="132" t="s">
        <v>19</v>
      </c>
      <c r="K12" s="40"/>
      <c r="L12" s="130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8" customHeight="1">
      <c r="A13" s="40"/>
      <c r="B13" s="46"/>
      <c r="C13" s="40"/>
      <c r="D13" s="40"/>
      <c r="E13" s="132" t="s">
        <v>27</v>
      </c>
      <c r="F13" s="40"/>
      <c r="G13" s="40"/>
      <c r="H13" s="40"/>
      <c r="I13" s="129" t="s">
        <v>28</v>
      </c>
      <c r="J13" s="132" t="s">
        <v>19</v>
      </c>
      <c r="K13" s="40"/>
      <c r="L13" s="13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6.95" customHeight="1">
      <c r="A14" s="40"/>
      <c r="B14" s="46"/>
      <c r="C14" s="40"/>
      <c r="D14" s="40"/>
      <c r="E14" s="40"/>
      <c r="F14" s="40"/>
      <c r="G14" s="40"/>
      <c r="H14" s="40"/>
      <c r="I14" s="40"/>
      <c r="J14" s="40"/>
      <c r="K14" s="40"/>
      <c r="L14" s="13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2" customHeight="1">
      <c r="A15" s="40"/>
      <c r="B15" s="46"/>
      <c r="C15" s="40"/>
      <c r="D15" s="129" t="s">
        <v>29</v>
      </c>
      <c r="E15" s="40"/>
      <c r="F15" s="40"/>
      <c r="G15" s="40"/>
      <c r="H15" s="40"/>
      <c r="I15" s="129" t="s">
        <v>26</v>
      </c>
      <c r="J15" s="35" t="str">
        <f>'Rekapitulace stavby'!AN13</f>
        <v>Vyplň údaj</v>
      </c>
      <c r="K15" s="40"/>
      <c r="L15" s="13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8" customHeight="1">
      <c r="A16" s="40"/>
      <c r="B16" s="46"/>
      <c r="C16" s="40"/>
      <c r="D16" s="40"/>
      <c r="E16" s="35" t="str">
        <f>'Rekapitulace stavby'!E14</f>
        <v>Vyplň údaj</v>
      </c>
      <c r="F16" s="132"/>
      <c r="G16" s="132"/>
      <c r="H16" s="132"/>
      <c r="I16" s="129" t="s">
        <v>28</v>
      </c>
      <c r="J16" s="35" t="str">
        <f>'Rekapitulace stavby'!AN14</f>
        <v>Vyplň údaj</v>
      </c>
      <c r="K16" s="40"/>
      <c r="L16" s="13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6.95" customHeight="1">
      <c r="A17" s="40"/>
      <c r="B17" s="46"/>
      <c r="C17" s="40"/>
      <c r="D17" s="40"/>
      <c r="E17" s="40"/>
      <c r="F17" s="40"/>
      <c r="G17" s="40"/>
      <c r="H17" s="40"/>
      <c r="I17" s="40"/>
      <c r="J17" s="40"/>
      <c r="K17" s="40"/>
      <c r="L17" s="13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2" customHeight="1">
      <c r="A18" s="40"/>
      <c r="B18" s="46"/>
      <c r="C18" s="40"/>
      <c r="D18" s="129" t="s">
        <v>31</v>
      </c>
      <c r="E18" s="40"/>
      <c r="F18" s="40"/>
      <c r="G18" s="40"/>
      <c r="H18" s="40"/>
      <c r="I18" s="129" t="s">
        <v>26</v>
      </c>
      <c r="J18" s="132" t="str">
        <f>IF('Rekapitulace stavby'!AN16="","",'Rekapitulace stavby'!AN16)</f>
        <v/>
      </c>
      <c r="K18" s="40"/>
      <c r="L18" s="13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8" customHeight="1">
      <c r="A19" s="40"/>
      <c r="B19" s="46"/>
      <c r="C19" s="40"/>
      <c r="D19" s="40"/>
      <c r="E19" s="132" t="str">
        <f>IF('Rekapitulace stavby'!E17="","",'Rekapitulace stavby'!E17)</f>
        <v xml:space="preserve"> </v>
      </c>
      <c r="F19" s="40"/>
      <c r="G19" s="40"/>
      <c r="H19" s="40"/>
      <c r="I19" s="129" t="s">
        <v>28</v>
      </c>
      <c r="J19" s="132" t="str">
        <f>IF('Rekapitulace stavby'!AN17="","",'Rekapitulace stavby'!AN17)</f>
        <v/>
      </c>
      <c r="K19" s="40"/>
      <c r="L19" s="13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6.95" customHeight="1">
      <c r="A20" s="40"/>
      <c r="B20" s="46"/>
      <c r="C20" s="40"/>
      <c r="D20" s="40"/>
      <c r="E20" s="40"/>
      <c r="F20" s="40"/>
      <c r="G20" s="40"/>
      <c r="H20" s="40"/>
      <c r="I20" s="40"/>
      <c r="J20" s="40"/>
      <c r="K20" s="40"/>
      <c r="L20" s="13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2" customHeight="1">
      <c r="A21" s="40"/>
      <c r="B21" s="46"/>
      <c r="C21" s="40"/>
      <c r="D21" s="129" t="s">
        <v>34</v>
      </c>
      <c r="E21" s="40"/>
      <c r="F21" s="40"/>
      <c r="G21" s="40"/>
      <c r="H21" s="40"/>
      <c r="I21" s="129" t="s">
        <v>26</v>
      </c>
      <c r="J21" s="132" t="s">
        <v>19</v>
      </c>
      <c r="K21" s="40"/>
      <c r="L21" s="13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8" customHeight="1">
      <c r="A22" s="40"/>
      <c r="B22" s="46"/>
      <c r="C22" s="40"/>
      <c r="D22" s="40"/>
      <c r="E22" s="132" t="s">
        <v>35</v>
      </c>
      <c r="F22" s="40"/>
      <c r="G22" s="40"/>
      <c r="H22" s="40"/>
      <c r="I22" s="129" t="s">
        <v>28</v>
      </c>
      <c r="J22" s="132" t="s">
        <v>19</v>
      </c>
      <c r="K22" s="40"/>
      <c r="L22" s="13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6.95" customHeight="1">
      <c r="A23" s="40"/>
      <c r="B23" s="46"/>
      <c r="C23" s="40"/>
      <c r="D23" s="40"/>
      <c r="E23" s="40"/>
      <c r="F23" s="40"/>
      <c r="G23" s="40"/>
      <c r="H23" s="40"/>
      <c r="I23" s="40"/>
      <c r="J23" s="40"/>
      <c r="K23" s="40"/>
      <c r="L23" s="130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2" customHeight="1">
      <c r="A24" s="40"/>
      <c r="B24" s="46"/>
      <c r="C24" s="40"/>
      <c r="D24" s="129" t="s">
        <v>36</v>
      </c>
      <c r="E24" s="40"/>
      <c r="F24" s="40"/>
      <c r="G24" s="40"/>
      <c r="H24" s="40"/>
      <c r="I24" s="40"/>
      <c r="J24" s="40"/>
      <c r="K24" s="40"/>
      <c r="L24" s="13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8" customFormat="1" ht="47.25" customHeight="1">
      <c r="A25" s="134"/>
      <c r="B25" s="135"/>
      <c r="C25" s="134"/>
      <c r="D25" s="134"/>
      <c r="E25" s="136" t="s">
        <v>37</v>
      </c>
      <c r="F25" s="136"/>
      <c r="G25" s="136"/>
      <c r="H25" s="136"/>
      <c r="I25" s="134"/>
      <c r="J25" s="134"/>
      <c r="K25" s="134"/>
      <c r="L25" s="137"/>
      <c r="S25" s="134"/>
      <c r="T25" s="134"/>
      <c r="U25" s="134"/>
      <c r="V25" s="134"/>
      <c r="W25" s="134"/>
      <c r="X25" s="134"/>
      <c r="Y25" s="134"/>
      <c r="Z25" s="134"/>
      <c r="AA25" s="134"/>
      <c r="AB25" s="134"/>
      <c r="AC25" s="134"/>
      <c r="AD25" s="134"/>
      <c r="AE25" s="134"/>
    </row>
    <row r="26" spans="1:31" s="2" customFormat="1" ht="6.95" customHeight="1">
      <c r="A26" s="40"/>
      <c r="B26" s="46"/>
      <c r="C26" s="40"/>
      <c r="D26" s="40"/>
      <c r="E26" s="40"/>
      <c r="F26" s="40"/>
      <c r="G26" s="40"/>
      <c r="H26" s="40"/>
      <c r="I26" s="40"/>
      <c r="J26" s="40"/>
      <c r="K26" s="40"/>
      <c r="L26" s="13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138"/>
      <c r="E27" s="138"/>
      <c r="F27" s="138"/>
      <c r="G27" s="138"/>
      <c r="H27" s="138"/>
      <c r="I27" s="138"/>
      <c r="J27" s="138"/>
      <c r="K27" s="138"/>
      <c r="L27" s="13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25.4" customHeight="1">
      <c r="A28" s="40"/>
      <c r="B28" s="46"/>
      <c r="C28" s="40"/>
      <c r="D28" s="139" t="s">
        <v>38</v>
      </c>
      <c r="E28" s="40"/>
      <c r="F28" s="40"/>
      <c r="G28" s="40"/>
      <c r="H28" s="40"/>
      <c r="I28" s="40"/>
      <c r="J28" s="140">
        <f>ROUND(J86,2)</f>
        <v>0</v>
      </c>
      <c r="K28" s="40"/>
      <c r="L28" s="13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38"/>
      <c r="E29" s="138"/>
      <c r="F29" s="138"/>
      <c r="G29" s="138"/>
      <c r="H29" s="138"/>
      <c r="I29" s="138"/>
      <c r="J29" s="138"/>
      <c r="K29" s="138"/>
      <c r="L29" s="13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14.4" customHeight="1">
      <c r="A30" s="40"/>
      <c r="B30" s="46"/>
      <c r="C30" s="40"/>
      <c r="D30" s="40"/>
      <c r="E30" s="40"/>
      <c r="F30" s="141" t="s">
        <v>40</v>
      </c>
      <c r="G30" s="40"/>
      <c r="H30" s="40"/>
      <c r="I30" s="141" t="s">
        <v>39</v>
      </c>
      <c r="J30" s="141" t="s">
        <v>41</v>
      </c>
      <c r="K30" s="40"/>
      <c r="L30" s="13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14.4" customHeight="1">
      <c r="A31" s="40"/>
      <c r="B31" s="46"/>
      <c r="C31" s="40"/>
      <c r="D31" s="142" t="s">
        <v>42</v>
      </c>
      <c r="E31" s="129" t="s">
        <v>43</v>
      </c>
      <c r="F31" s="143">
        <f>ROUND((SUM(BE86:BE259)),2)</f>
        <v>0</v>
      </c>
      <c r="G31" s="40"/>
      <c r="H31" s="40"/>
      <c r="I31" s="144">
        <v>0.21</v>
      </c>
      <c r="J31" s="143">
        <f>ROUND(((SUM(BE86:BE259))*I31),2)</f>
        <v>0</v>
      </c>
      <c r="K31" s="40"/>
      <c r="L31" s="13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129" t="s">
        <v>44</v>
      </c>
      <c r="F32" s="143">
        <f>ROUND((SUM(BF86:BF259)),2)</f>
        <v>0</v>
      </c>
      <c r="G32" s="40"/>
      <c r="H32" s="40"/>
      <c r="I32" s="144">
        <v>0.15</v>
      </c>
      <c r="J32" s="143">
        <f>ROUND(((SUM(BF86:BF259))*I32),2)</f>
        <v>0</v>
      </c>
      <c r="K32" s="40"/>
      <c r="L32" s="13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 hidden="1">
      <c r="A33" s="40"/>
      <c r="B33" s="46"/>
      <c r="C33" s="40"/>
      <c r="D33" s="40"/>
      <c r="E33" s="129" t="s">
        <v>45</v>
      </c>
      <c r="F33" s="143">
        <f>ROUND((SUM(BG86:BG259)),2)</f>
        <v>0</v>
      </c>
      <c r="G33" s="40"/>
      <c r="H33" s="40"/>
      <c r="I33" s="144">
        <v>0.21</v>
      </c>
      <c r="J33" s="143">
        <f>0</f>
        <v>0</v>
      </c>
      <c r="K33" s="40"/>
      <c r="L33" s="13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 hidden="1">
      <c r="A34" s="40"/>
      <c r="B34" s="46"/>
      <c r="C34" s="40"/>
      <c r="D34" s="40"/>
      <c r="E34" s="129" t="s">
        <v>46</v>
      </c>
      <c r="F34" s="143">
        <f>ROUND((SUM(BH86:BH259)),2)</f>
        <v>0</v>
      </c>
      <c r="G34" s="40"/>
      <c r="H34" s="40"/>
      <c r="I34" s="144">
        <v>0.15</v>
      </c>
      <c r="J34" s="143">
        <f>0</f>
        <v>0</v>
      </c>
      <c r="K34" s="40"/>
      <c r="L34" s="13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29" t="s">
        <v>47</v>
      </c>
      <c r="F35" s="143">
        <f>ROUND((SUM(BI86:BI259)),2)</f>
        <v>0</v>
      </c>
      <c r="G35" s="40"/>
      <c r="H35" s="40"/>
      <c r="I35" s="144">
        <v>0</v>
      </c>
      <c r="J35" s="143">
        <f>0</f>
        <v>0</v>
      </c>
      <c r="K35" s="40"/>
      <c r="L35" s="13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6.95" customHeight="1">
      <c r="A36" s="40"/>
      <c r="B36" s="46"/>
      <c r="C36" s="40"/>
      <c r="D36" s="40"/>
      <c r="E36" s="40"/>
      <c r="F36" s="40"/>
      <c r="G36" s="40"/>
      <c r="H36" s="40"/>
      <c r="I36" s="40"/>
      <c r="J36" s="40"/>
      <c r="K36" s="40"/>
      <c r="L36" s="13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25.4" customHeight="1">
      <c r="A37" s="40"/>
      <c r="B37" s="46"/>
      <c r="C37" s="145"/>
      <c r="D37" s="146" t="s">
        <v>48</v>
      </c>
      <c r="E37" s="147"/>
      <c r="F37" s="147"/>
      <c r="G37" s="148" t="s">
        <v>49</v>
      </c>
      <c r="H37" s="149" t="s">
        <v>50</v>
      </c>
      <c r="I37" s="147"/>
      <c r="J37" s="150">
        <f>SUM(J28:J35)</f>
        <v>0</v>
      </c>
      <c r="K37" s="151"/>
      <c r="L37" s="13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>
      <c r="A38" s="40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3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42" spans="1:31" s="2" customFormat="1" ht="6.95" customHeight="1">
      <c r="A42" s="40"/>
      <c r="B42" s="154"/>
      <c r="C42" s="155"/>
      <c r="D42" s="155"/>
      <c r="E42" s="155"/>
      <c r="F42" s="155"/>
      <c r="G42" s="155"/>
      <c r="H42" s="155"/>
      <c r="I42" s="155"/>
      <c r="J42" s="155"/>
      <c r="K42" s="155"/>
      <c r="L42" s="13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3" spans="1:31" s="2" customFormat="1" ht="24.95" customHeight="1">
      <c r="A43" s="40"/>
      <c r="B43" s="41"/>
      <c r="C43" s="25" t="s">
        <v>81</v>
      </c>
      <c r="D43" s="42"/>
      <c r="E43" s="42"/>
      <c r="F43" s="42"/>
      <c r="G43" s="42"/>
      <c r="H43" s="42"/>
      <c r="I43" s="42"/>
      <c r="J43" s="42"/>
      <c r="K43" s="42"/>
      <c r="L43" s="13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</row>
    <row r="44" spans="1:31" s="2" customFormat="1" ht="6.95" customHeight="1">
      <c r="A44" s="40"/>
      <c r="B44" s="41"/>
      <c r="C44" s="42"/>
      <c r="D44" s="42"/>
      <c r="E44" s="42"/>
      <c r="F44" s="42"/>
      <c r="G44" s="42"/>
      <c r="H44" s="42"/>
      <c r="I44" s="42"/>
      <c r="J44" s="42"/>
      <c r="K44" s="42"/>
      <c r="L44" s="13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12" customHeight="1">
      <c r="A45" s="40"/>
      <c r="B45" s="41"/>
      <c r="C45" s="34" t="s">
        <v>16</v>
      </c>
      <c r="D45" s="42"/>
      <c r="E45" s="42"/>
      <c r="F45" s="42"/>
      <c r="G45" s="42"/>
      <c r="H45" s="42"/>
      <c r="I45" s="42"/>
      <c r="J45" s="42"/>
      <c r="K45" s="42"/>
      <c r="L45" s="13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16.5" customHeight="1">
      <c r="A46" s="40"/>
      <c r="B46" s="41"/>
      <c r="C46" s="42"/>
      <c r="D46" s="42"/>
      <c r="E46" s="71" t="str">
        <f>E7</f>
        <v>ZŠ Švabinského - odstranění příčky v učebně 1. stupně</v>
      </c>
      <c r="F46" s="42"/>
      <c r="G46" s="42"/>
      <c r="H46" s="42"/>
      <c r="I46" s="42"/>
      <c r="J46" s="42"/>
      <c r="K46" s="42"/>
      <c r="L46" s="13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6.95" customHeight="1">
      <c r="A47" s="40"/>
      <c r="B47" s="41"/>
      <c r="C47" s="42"/>
      <c r="D47" s="42"/>
      <c r="E47" s="42"/>
      <c r="F47" s="42"/>
      <c r="G47" s="42"/>
      <c r="H47" s="42"/>
      <c r="I47" s="42"/>
      <c r="J47" s="42"/>
      <c r="K47" s="42"/>
      <c r="L47" s="13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12" customHeight="1">
      <c r="A48" s="40"/>
      <c r="B48" s="41"/>
      <c r="C48" s="34" t="s">
        <v>21</v>
      </c>
      <c r="D48" s="42"/>
      <c r="E48" s="42"/>
      <c r="F48" s="29" t="str">
        <f>F10</f>
        <v>Sokolov, Švabinského 1702</v>
      </c>
      <c r="G48" s="42"/>
      <c r="H48" s="42"/>
      <c r="I48" s="34" t="s">
        <v>23</v>
      </c>
      <c r="J48" s="74" t="str">
        <f>IF(J10="","",J10)</f>
        <v>28. 6. 2022</v>
      </c>
      <c r="K48" s="42"/>
      <c r="L48" s="13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6.95" customHeight="1">
      <c r="A49" s="40"/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13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5.15" customHeight="1">
      <c r="A50" s="40"/>
      <c r="B50" s="41"/>
      <c r="C50" s="34" t="s">
        <v>25</v>
      </c>
      <c r="D50" s="42"/>
      <c r="E50" s="42"/>
      <c r="F50" s="29" t="str">
        <f>E13</f>
        <v>Město Sokolov</v>
      </c>
      <c r="G50" s="42"/>
      <c r="H50" s="42"/>
      <c r="I50" s="34" t="s">
        <v>31</v>
      </c>
      <c r="J50" s="38" t="str">
        <f>E19</f>
        <v xml:space="preserve"> </v>
      </c>
      <c r="K50" s="42"/>
      <c r="L50" s="13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15.15" customHeight="1">
      <c r="A51" s="40"/>
      <c r="B51" s="41"/>
      <c r="C51" s="34" t="s">
        <v>29</v>
      </c>
      <c r="D51" s="42"/>
      <c r="E51" s="42"/>
      <c r="F51" s="29" t="str">
        <f>IF(E16="","",E16)</f>
        <v>Vyplň údaj</v>
      </c>
      <c r="G51" s="42"/>
      <c r="H51" s="42"/>
      <c r="I51" s="34" t="s">
        <v>34</v>
      </c>
      <c r="J51" s="38" t="str">
        <f>E22</f>
        <v>Michal Kubelka</v>
      </c>
      <c r="K51" s="42"/>
      <c r="L51" s="13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0.3" customHeight="1">
      <c r="A52" s="40"/>
      <c r="B52" s="41"/>
      <c r="C52" s="42"/>
      <c r="D52" s="42"/>
      <c r="E52" s="42"/>
      <c r="F52" s="42"/>
      <c r="G52" s="42"/>
      <c r="H52" s="42"/>
      <c r="I52" s="42"/>
      <c r="J52" s="42"/>
      <c r="K52" s="42"/>
      <c r="L52" s="13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29.25" customHeight="1">
      <c r="A53" s="40"/>
      <c r="B53" s="41"/>
      <c r="C53" s="156" t="s">
        <v>82</v>
      </c>
      <c r="D53" s="157"/>
      <c r="E53" s="157"/>
      <c r="F53" s="157"/>
      <c r="G53" s="157"/>
      <c r="H53" s="157"/>
      <c r="I53" s="157"/>
      <c r="J53" s="158" t="s">
        <v>83</v>
      </c>
      <c r="K53" s="157"/>
      <c r="L53" s="13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0.3" customHeight="1">
      <c r="A54" s="40"/>
      <c r="B54" s="41"/>
      <c r="C54" s="42"/>
      <c r="D54" s="42"/>
      <c r="E54" s="42"/>
      <c r="F54" s="42"/>
      <c r="G54" s="42"/>
      <c r="H54" s="42"/>
      <c r="I54" s="42"/>
      <c r="J54" s="42"/>
      <c r="K54" s="42"/>
      <c r="L54" s="13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47" s="2" customFormat="1" ht="22.8" customHeight="1">
      <c r="A55" s="40"/>
      <c r="B55" s="41"/>
      <c r="C55" s="159" t="s">
        <v>70</v>
      </c>
      <c r="D55" s="42"/>
      <c r="E55" s="42"/>
      <c r="F55" s="42"/>
      <c r="G55" s="42"/>
      <c r="H55" s="42"/>
      <c r="I55" s="42"/>
      <c r="J55" s="104">
        <f>J86</f>
        <v>0</v>
      </c>
      <c r="K55" s="42"/>
      <c r="L55" s="13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U55" s="19" t="s">
        <v>84</v>
      </c>
    </row>
    <row r="56" spans="1:31" s="9" customFormat="1" ht="24.95" customHeight="1">
      <c r="A56" s="9"/>
      <c r="B56" s="160"/>
      <c r="C56" s="161"/>
      <c r="D56" s="162" t="s">
        <v>85</v>
      </c>
      <c r="E56" s="163"/>
      <c r="F56" s="163"/>
      <c r="G56" s="163"/>
      <c r="H56" s="163"/>
      <c r="I56" s="163"/>
      <c r="J56" s="164">
        <f>J87</f>
        <v>0</v>
      </c>
      <c r="K56" s="161"/>
      <c r="L56" s="165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6"/>
      <c r="C57" s="167"/>
      <c r="D57" s="168" t="s">
        <v>86</v>
      </c>
      <c r="E57" s="169"/>
      <c r="F57" s="169"/>
      <c r="G57" s="169"/>
      <c r="H57" s="169"/>
      <c r="I57" s="169"/>
      <c r="J57" s="170">
        <f>J88</f>
        <v>0</v>
      </c>
      <c r="K57" s="167"/>
      <c r="L57" s="171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10" customFormat="1" ht="19.9" customHeight="1">
      <c r="A58" s="10"/>
      <c r="B58" s="166"/>
      <c r="C58" s="167"/>
      <c r="D58" s="168" t="s">
        <v>87</v>
      </c>
      <c r="E58" s="169"/>
      <c r="F58" s="169"/>
      <c r="G58" s="169"/>
      <c r="H58" s="169"/>
      <c r="I58" s="169"/>
      <c r="J58" s="170">
        <f>J103</f>
        <v>0</v>
      </c>
      <c r="K58" s="167"/>
      <c r="L58" s="171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s="10" customFormat="1" ht="19.9" customHeight="1">
      <c r="A59" s="10"/>
      <c r="B59" s="166"/>
      <c r="C59" s="167"/>
      <c r="D59" s="168" t="s">
        <v>88</v>
      </c>
      <c r="E59" s="169"/>
      <c r="F59" s="169"/>
      <c r="G59" s="169"/>
      <c r="H59" s="169"/>
      <c r="I59" s="169"/>
      <c r="J59" s="170">
        <f>J135</f>
        <v>0</v>
      </c>
      <c r="K59" s="167"/>
      <c r="L59" s="171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s="10" customFormat="1" ht="19.9" customHeight="1">
      <c r="A60" s="10"/>
      <c r="B60" s="166"/>
      <c r="C60" s="167"/>
      <c r="D60" s="168" t="s">
        <v>89</v>
      </c>
      <c r="E60" s="169"/>
      <c r="F60" s="169"/>
      <c r="G60" s="169"/>
      <c r="H60" s="169"/>
      <c r="I60" s="169"/>
      <c r="J60" s="170">
        <f>J147</f>
        <v>0</v>
      </c>
      <c r="K60" s="167"/>
      <c r="L60" s="171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s="9" customFormat="1" ht="24.95" customHeight="1">
      <c r="A61" s="9"/>
      <c r="B61" s="160"/>
      <c r="C61" s="161"/>
      <c r="D61" s="162" t="s">
        <v>90</v>
      </c>
      <c r="E61" s="163"/>
      <c r="F61" s="163"/>
      <c r="G61" s="163"/>
      <c r="H61" s="163"/>
      <c r="I61" s="163"/>
      <c r="J61" s="164">
        <f>J150</f>
        <v>0</v>
      </c>
      <c r="K61" s="161"/>
      <c r="L61" s="165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1" s="10" customFormat="1" ht="19.9" customHeight="1">
      <c r="A62" s="10"/>
      <c r="B62" s="166"/>
      <c r="C62" s="167"/>
      <c r="D62" s="168" t="s">
        <v>91</v>
      </c>
      <c r="E62" s="169"/>
      <c r="F62" s="169"/>
      <c r="G62" s="169"/>
      <c r="H62" s="169"/>
      <c r="I62" s="169"/>
      <c r="J62" s="170">
        <f>J151</f>
        <v>0</v>
      </c>
      <c r="K62" s="167"/>
      <c r="L62" s="17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66"/>
      <c r="C63" s="167"/>
      <c r="D63" s="168" t="s">
        <v>92</v>
      </c>
      <c r="E63" s="169"/>
      <c r="F63" s="169"/>
      <c r="G63" s="169"/>
      <c r="H63" s="169"/>
      <c r="I63" s="169"/>
      <c r="J63" s="170">
        <f>J155</f>
        <v>0</v>
      </c>
      <c r="K63" s="167"/>
      <c r="L63" s="17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66"/>
      <c r="C64" s="167"/>
      <c r="D64" s="168" t="s">
        <v>93</v>
      </c>
      <c r="E64" s="169"/>
      <c r="F64" s="169"/>
      <c r="G64" s="169"/>
      <c r="H64" s="169"/>
      <c r="I64" s="169"/>
      <c r="J64" s="170">
        <f>J158</f>
        <v>0</v>
      </c>
      <c r="K64" s="167"/>
      <c r="L64" s="17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66"/>
      <c r="C65" s="167"/>
      <c r="D65" s="168" t="s">
        <v>94</v>
      </c>
      <c r="E65" s="169"/>
      <c r="F65" s="169"/>
      <c r="G65" s="169"/>
      <c r="H65" s="169"/>
      <c r="I65" s="169"/>
      <c r="J65" s="170">
        <f>J204</f>
        <v>0</v>
      </c>
      <c r="K65" s="167"/>
      <c r="L65" s="17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66"/>
      <c r="C66" s="167"/>
      <c r="D66" s="168" t="s">
        <v>95</v>
      </c>
      <c r="E66" s="169"/>
      <c r="F66" s="169"/>
      <c r="G66" s="169"/>
      <c r="H66" s="169"/>
      <c r="I66" s="169"/>
      <c r="J66" s="170">
        <f>J214</f>
        <v>0</v>
      </c>
      <c r="K66" s="167"/>
      <c r="L66" s="17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60"/>
      <c r="C67" s="161"/>
      <c r="D67" s="162" t="s">
        <v>96</v>
      </c>
      <c r="E67" s="163"/>
      <c r="F67" s="163"/>
      <c r="G67" s="163"/>
      <c r="H67" s="163"/>
      <c r="I67" s="163"/>
      <c r="J67" s="164">
        <f>J256</f>
        <v>0</v>
      </c>
      <c r="K67" s="161"/>
      <c r="L67" s="165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66"/>
      <c r="C68" s="167"/>
      <c r="D68" s="168" t="s">
        <v>97</v>
      </c>
      <c r="E68" s="169"/>
      <c r="F68" s="169"/>
      <c r="G68" s="169"/>
      <c r="H68" s="169"/>
      <c r="I68" s="169"/>
      <c r="J68" s="170">
        <f>J257</f>
        <v>0</v>
      </c>
      <c r="K68" s="167"/>
      <c r="L68" s="17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2" customFormat="1" ht="21.8" customHeight="1">
      <c r="A69" s="40"/>
      <c r="B69" s="41"/>
      <c r="C69" s="42"/>
      <c r="D69" s="42"/>
      <c r="E69" s="42"/>
      <c r="F69" s="42"/>
      <c r="G69" s="42"/>
      <c r="H69" s="42"/>
      <c r="I69" s="42"/>
      <c r="J69" s="42"/>
      <c r="K69" s="42"/>
      <c r="L69" s="13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0" spans="1:31" s="2" customFormat="1" ht="6.95" customHeight="1">
      <c r="A70" s="40"/>
      <c r="B70" s="61"/>
      <c r="C70" s="62"/>
      <c r="D70" s="62"/>
      <c r="E70" s="62"/>
      <c r="F70" s="62"/>
      <c r="G70" s="62"/>
      <c r="H70" s="62"/>
      <c r="I70" s="62"/>
      <c r="J70" s="62"/>
      <c r="K70" s="62"/>
      <c r="L70" s="13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</row>
    <row r="74" spans="1:31" s="2" customFormat="1" ht="6.95" customHeight="1">
      <c r="A74" s="40"/>
      <c r="B74" s="63"/>
      <c r="C74" s="64"/>
      <c r="D74" s="64"/>
      <c r="E74" s="64"/>
      <c r="F74" s="64"/>
      <c r="G74" s="64"/>
      <c r="H74" s="64"/>
      <c r="I74" s="64"/>
      <c r="J74" s="64"/>
      <c r="K74" s="64"/>
      <c r="L74" s="13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24.95" customHeight="1">
      <c r="A75" s="40"/>
      <c r="B75" s="41"/>
      <c r="C75" s="25" t="s">
        <v>98</v>
      </c>
      <c r="D75" s="42"/>
      <c r="E75" s="42"/>
      <c r="F75" s="42"/>
      <c r="G75" s="42"/>
      <c r="H75" s="42"/>
      <c r="I75" s="42"/>
      <c r="J75" s="42"/>
      <c r="K75" s="42"/>
      <c r="L75" s="13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6.95" customHeight="1">
      <c r="A76" s="40"/>
      <c r="B76" s="41"/>
      <c r="C76" s="42"/>
      <c r="D76" s="42"/>
      <c r="E76" s="42"/>
      <c r="F76" s="42"/>
      <c r="G76" s="42"/>
      <c r="H76" s="42"/>
      <c r="I76" s="42"/>
      <c r="J76" s="42"/>
      <c r="K76" s="42"/>
      <c r="L76" s="13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12" customHeight="1">
      <c r="A77" s="40"/>
      <c r="B77" s="41"/>
      <c r="C77" s="34" t="s">
        <v>16</v>
      </c>
      <c r="D77" s="42"/>
      <c r="E77" s="42"/>
      <c r="F77" s="42"/>
      <c r="G77" s="42"/>
      <c r="H77" s="42"/>
      <c r="I77" s="42"/>
      <c r="J77" s="42"/>
      <c r="K77" s="42"/>
      <c r="L77" s="13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6.5" customHeight="1">
      <c r="A78" s="40"/>
      <c r="B78" s="41"/>
      <c r="C78" s="42"/>
      <c r="D78" s="42"/>
      <c r="E78" s="71" t="str">
        <f>E7</f>
        <v>ZŠ Švabinského - odstranění příčky v učebně 1. stupně</v>
      </c>
      <c r="F78" s="42"/>
      <c r="G78" s="42"/>
      <c r="H78" s="42"/>
      <c r="I78" s="42"/>
      <c r="J78" s="42"/>
      <c r="K78" s="42"/>
      <c r="L78" s="13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3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12" customHeight="1">
      <c r="A80" s="40"/>
      <c r="B80" s="41"/>
      <c r="C80" s="34" t="s">
        <v>21</v>
      </c>
      <c r="D80" s="42"/>
      <c r="E80" s="42"/>
      <c r="F80" s="29" t="str">
        <f>F10</f>
        <v>Sokolov, Švabinského 1702</v>
      </c>
      <c r="G80" s="42"/>
      <c r="H80" s="42"/>
      <c r="I80" s="34" t="s">
        <v>23</v>
      </c>
      <c r="J80" s="74" t="str">
        <f>IF(J10="","",J10)</f>
        <v>28. 6. 2022</v>
      </c>
      <c r="K80" s="42"/>
      <c r="L80" s="13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3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5.15" customHeight="1">
      <c r="A82" s="40"/>
      <c r="B82" s="41"/>
      <c r="C82" s="34" t="s">
        <v>25</v>
      </c>
      <c r="D82" s="42"/>
      <c r="E82" s="42"/>
      <c r="F82" s="29" t="str">
        <f>E13</f>
        <v>Město Sokolov</v>
      </c>
      <c r="G82" s="42"/>
      <c r="H82" s="42"/>
      <c r="I82" s="34" t="s">
        <v>31</v>
      </c>
      <c r="J82" s="38" t="str">
        <f>E19</f>
        <v xml:space="preserve"> </v>
      </c>
      <c r="K82" s="42"/>
      <c r="L82" s="13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29</v>
      </c>
      <c r="D83" s="42"/>
      <c r="E83" s="42"/>
      <c r="F83" s="29" t="str">
        <f>IF(E16="","",E16)</f>
        <v>Vyplň údaj</v>
      </c>
      <c r="G83" s="42"/>
      <c r="H83" s="42"/>
      <c r="I83" s="34" t="s">
        <v>34</v>
      </c>
      <c r="J83" s="38" t="str">
        <f>E22</f>
        <v>Michal Kubelka</v>
      </c>
      <c r="K83" s="42"/>
      <c r="L83" s="13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0.3" customHeight="1">
      <c r="A84" s="40"/>
      <c r="B84" s="41"/>
      <c r="C84" s="42"/>
      <c r="D84" s="42"/>
      <c r="E84" s="42"/>
      <c r="F84" s="42"/>
      <c r="G84" s="42"/>
      <c r="H84" s="42"/>
      <c r="I84" s="42"/>
      <c r="J84" s="42"/>
      <c r="K84" s="42"/>
      <c r="L84" s="13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11" customFormat="1" ht="29.25" customHeight="1">
      <c r="A85" s="172"/>
      <c r="B85" s="173"/>
      <c r="C85" s="174" t="s">
        <v>99</v>
      </c>
      <c r="D85" s="175" t="s">
        <v>57</v>
      </c>
      <c r="E85" s="175" t="s">
        <v>53</v>
      </c>
      <c r="F85" s="175" t="s">
        <v>54</v>
      </c>
      <c r="G85" s="175" t="s">
        <v>100</v>
      </c>
      <c r="H85" s="175" t="s">
        <v>101</v>
      </c>
      <c r="I85" s="175" t="s">
        <v>102</v>
      </c>
      <c r="J85" s="175" t="s">
        <v>83</v>
      </c>
      <c r="K85" s="176" t="s">
        <v>103</v>
      </c>
      <c r="L85" s="177"/>
      <c r="M85" s="94" t="s">
        <v>19</v>
      </c>
      <c r="N85" s="95" t="s">
        <v>42</v>
      </c>
      <c r="O85" s="95" t="s">
        <v>104</v>
      </c>
      <c r="P85" s="95" t="s">
        <v>105</v>
      </c>
      <c r="Q85" s="95" t="s">
        <v>106</v>
      </c>
      <c r="R85" s="95" t="s">
        <v>107</v>
      </c>
      <c r="S85" s="95" t="s">
        <v>108</v>
      </c>
      <c r="T85" s="96" t="s">
        <v>109</v>
      </c>
      <c r="U85" s="172"/>
      <c r="V85" s="172"/>
      <c r="W85" s="172"/>
      <c r="X85" s="172"/>
      <c r="Y85" s="172"/>
      <c r="Z85" s="172"/>
      <c r="AA85" s="172"/>
      <c r="AB85" s="172"/>
      <c r="AC85" s="172"/>
      <c r="AD85" s="172"/>
      <c r="AE85" s="172"/>
    </row>
    <row r="86" spans="1:63" s="2" customFormat="1" ht="22.8" customHeight="1">
      <c r="A86" s="40"/>
      <c r="B86" s="41"/>
      <c r="C86" s="101" t="s">
        <v>110</v>
      </c>
      <c r="D86" s="42"/>
      <c r="E86" s="42"/>
      <c r="F86" s="42"/>
      <c r="G86" s="42"/>
      <c r="H86" s="42"/>
      <c r="I86" s="42"/>
      <c r="J86" s="178">
        <f>BK86</f>
        <v>0</v>
      </c>
      <c r="K86" s="42"/>
      <c r="L86" s="46"/>
      <c r="M86" s="97"/>
      <c r="N86" s="179"/>
      <c r="O86" s="98"/>
      <c r="P86" s="180">
        <f>P87+P150+P256</f>
        <v>0</v>
      </c>
      <c r="Q86" s="98"/>
      <c r="R86" s="180">
        <f>R87+R150+R256</f>
        <v>2.8654017300000003</v>
      </c>
      <c r="S86" s="98"/>
      <c r="T86" s="181">
        <f>T87+T150+T256</f>
        <v>6.25549858</v>
      </c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T86" s="19" t="s">
        <v>71</v>
      </c>
      <c r="AU86" s="19" t="s">
        <v>84</v>
      </c>
      <c r="BK86" s="182">
        <f>BK87+BK150+BK256</f>
        <v>0</v>
      </c>
    </row>
    <row r="87" spans="1:63" s="12" customFormat="1" ht="25.9" customHeight="1">
      <c r="A87" s="12"/>
      <c r="B87" s="183"/>
      <c r="C87" s="184"/>
      <c r="D87" s="185" t="s">
        <v>71</v>
      </c>
      <c r="E87" s="186" t="s">
        <v>111</v>
      </c>
      <c r="F87" s="186" t="s">
        <v>112</v>
      </c>
      <c r="G87" s="184"/>
      <c r="H87" s="184"/>
      <c r="I87" s="187"/>
      <c r="J87" s="188">
        <f>BK87</f>
        <v>0</v>
      </c>
      <c r="K87" s="184"/>
      <c r="L87" s="189"/>
      <c r="M87" s="190"/>
      <c r="N87" s="191"/>
      <c r="O87" s="191"/>
      <c r="P87" s="192">
        <f>P88+P103+P135+P147</f>
        <v>0</v>
      </c>
      <c r="Q87" s="191"/>
      <c r="R87" s="192">
        <f>R88+R103+R135+R147</f>
        <v>1.06310079</v>
      </c>
      <c r="S87" s="191"/>
      <c r="T87" s="193">
        <f>T88+T103+T135+T147</f>
        <v>6.04898</v>
      </c>
      <c r="U87" s="12"/>
      <c r="V87" s="12"/>
      <c r="W87" s="12"/>
      <c r="X87" s="12"/>
      <c r="Y87" s="12"/>
      <c r="Z87" s="12"/>
      <c r="AA87" s="12"/>
      <c r="AB87" s="12"/>
      <c r="AC87" s="12"/>
      <c r="AD87" s="12"/>
      <c r="AE87" s="12"/>
      <c r="AR87" s="194" t="s">
        <v>77</v>
      </c>
      <c r="AT87" s="195" t="s">
        <v>71</v>
      </c>
      <c r="AU87" s="195" t="s">
        <v>72</v>
      </c>
      <c r="AY87" s="194" t="s">
        <v>113</v>
      </c>
      <c r="BK87" s="196">
        <f>BK88+BK103+BK135+BK147</f>
        <v>0</v>
      </c>
    </row>
    <row r="88" spans="1:63" s="12" customFormat="1" ht="22.8" customHeight="1">
      <c r="A88" s="12"/>
      <c r="B88" s="183"/>
      <c r="C88" s="184"/>
      <c r="D88" s="185" t="s">
        <v>71</v>
      </c>
      <c r="E88" s="197" t="s">
        <v>114</v>
      </c>
      <c r="F88" s="197" t="s">
        <v>115</v>
      </c>
      <c r="G88" s="184"/>
      <c r="H88" s="184"/>
      <c r="I88" s="187"/>
      <c r="J88" s="198">
        <f>BK88</f>
        <v>0</v>
      </c>
      <c r="K88" s="184"/>
      <c r="L88" s="189"/>
      <c r="M88" s="190"/>
      <c r="N88" s="191"/>
      <c r="O88" s="191"/>
      <c r="P88" s="192">
        <f>SUM(P89:P102)</f>
        <v>0</v>
      </c>
      <c r="Q88" s="191"/>
      <c r="R88" s="192">
        <f>SUM(R89:R102)</f>
        <v>1.05237039</v>
      </c>
      <c r="S88" s="191"/>
      <c r="T88" s="193">
        <f>SUM(T89:T102)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94" t="s">
        <v>77</v>
      </c>
      <c r="AT88" s="195" t="s">
        <v>71</v>
      </c>
      <c r="AU88" s="195" t="s">
        <v>77</v>
      </c>
      <c r="AY88" s="194" t="s">
        <v>113</v>
      </c>
      <c r="BK88" s="196">
        <f>SUM(BK89:BK102)</f>
        <v>0</v>
      </c>
    </row>
    <row r="89" spans="1:65" s="2" customFormat="1" ht="24.15" customHeight="1">
      <c r="A89" s="40"/>
      <c r="B89" s="41"/>
      <c r="C89" s="199" t="s">
        <v>77</v>
      </c>
      <c r="D89" s="199" t="s">
        <v>116</v>
      </c>
      <c r="E89" s="200" t="s">
        <v>117</v>
      </c>
      <c r="F89" s="201" t="s">
        <v>118</v>
      </c>
      <c r="G89" s="202" t="s">
        <v>119</v>
      </c>
      <c r="H89" s="203">
        <v>14.939</v>
      </c>
      <c r="I89" s="204"/>
      <c r="J89" s="205">
        <f>ROUND(I89*H89,2)</f>
        <v>0</v>
      </c>
      <c r="K89" s="201" t="s">
        <v>19</v>
      </c>
      <c r="L89" s="46"/>
      <c r="M89" s="206" t="s">
        <v>19</v>
      </c>
      <c r="N89" s="207" t="s">
        <v>43</v>
      </c>
      <c r="O89" s="86"/>
      <c r="P89" s="208">
        <f>O89*H89</f>
        <v>0</v>
      </c>
      <c r="Q89" s="208">
        <v>0</v>
      </c>
      <c r="R89" s="208">
        <f>Q89*H89</f>
        <v>0</v>
      </c>
      <c r="S89" s="208">
        <v>0</v>
      </c>
      <c r="T89" s="209">
        <f>S89*H89</f>
        <v>0</v>
      </c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R89" s="210" t="s">
        <v>120</v>
      </c>
      <c r="AT89" s="210" t="s">
        <v>116</v>
      </c>
      <c r="AU89" s="210" t="s">
        <v>79</v>
      </c>
      <c r="AY89" s="19" t="s">
        <v>113</v>
      </c>
      <c r="BE89" s="211">
        <f>IF(N89="základní",J89,0)</f>
        <v>0</v>
      </c>
      <c r="BF89" s="211">
        <f>IF(N89="snížená",J89,0)</f>
        <v>0</v>
      </c>
      <c r="BG89" s="211">
        <f>IF(N89="zákl. přenesená",J89,0)</f>
        <v>0</v>
      </c>
      <c r="BH89" s="211">
        <f>IF(N89="sníž. přenesená",J89,0)</f>
        <v>0</v>
      </c>
      <c r="BI89" s="211">
        <f>IF(N89="nulová",J89,0)</f>
        <v>0</v>
      </c>
      <c r="BJ89" s="19" t="s">
        <v>77</v>
      </c>
      <c r="BK89" s="211">
        <f>ROUND(I89*H89,2)</f>
        <v>0</v>
      </c>
      <c r="BL89" s="19" t="s">
        <v>120</v>
      </c>
      <c r="BM89" s="210" t="s">
        <v>121</v>
      </c>
    </row>
    <row r="90" spans="1:51" s="13" customFormat="1" ht="12">
      <c r="A90" s="13"/>
      <c r="B90" s="212"/>
      <c r="C90" s="213"/>
      <c r="D90" s="214" t="s">
        <v>122</v>
      </c>
      <c r="E90" s="215" t="s">
        <v>19</v>
      </c>
      <c r="F90" s="216" t="s">
        <v>123</v>
      </c>
      <c r="G90" s="213"/>
      <c r="H90" s="217">
        <v>14.939</v>
      </c>
      <c r="I90" s="218"/>
      <c r="J90" s="213"/>
      <c r="K90" s="213"/>
      <c r="L90" s="219"/>
      <c r="M90" s="220"/>
      <c r="N90" s="221"/>
      <c r="O90" s="221"/>
      <c r="P90" s="221"/>
      <c r="Q90" s="221"/>
      <c r="R90" s="221"/>
      <c r="S90" s="221"/>
      <c r="T90" s="222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23" t="s">
        <v>122</v>
      </c>
      <c r="AU90" s="223" t="s">
        <v>79</v>
      </c>
      <c r="AV90" s="13" t="s">
        <v>79</v>
      </c>
      <c r="AW90" s="13" t="s">
        <v>33</v>
      </c>
      <c r="AX90" s="13" t="s">
        <v>77</v>
      </c>
      <c r="AY90" s="223" t="s">
        <v>113</v>
      </c>
    </row>
    <row r="91" spans="1:65" s="2" customFormat="1" ht="16.5" customHeight="1">
      <c r="A91" s="40"/>
      <c r="B91" s="41"/>
      <c r="C91" s="199" t="s">
        <v>79</v>
      </c>
      <c r="D91" s="199" t="s">
        <v>116</v>
      </c>
      <c r="E91" s="200" t="s">
        <v>124</v>
      </c>
      <c r="F91" s="201" t="s">
        <v>125</v>
      </c>
      <c r="G91" s="202" t="s">
        <v>119</v>
      </c>
      <c r="H91" s="203">
        <v>1.995</v>
      </c>
      <c r="I91" s="204"/>
      <c r="J91" s="205">
        <f>ROUND(I91*H91,2)</f>
        <v>0</v>
      </c>
      <c r="K91" s="201" t="s">
        <v>126</v>
      </c>
      <c r="L91" s="46"/>
      <c r="M91" s="206" t="s">
        <v>19</v>
      </c>
      <c r="N91" s="207" t="s">
        <v>43</v>
      </c>
      <c r="O91" s="86"/>
      <c r="P91" s="208">
        <f>O91*H91</f>
        <v>0</v>
      </c>
      <c r="Q91" s="208">
        <v>0.04153</v>
      </c>
      <c r="R91" s="208">
        <f>Q91*H91</f>
        <v>0.08285235</v>
      </c>
      <c r="S91" s="208">
        <v>0</v>
      </c>
      <c r="T91" s="209">
        <f>S91*H91</f>
        <v>0</v>
      </c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R91" s="210" t="s">
        <v>120</v>
      </c>
      <c r="AT91" s="210" t="s">
        <v>116</v>
      </c>
      <c r="AU91" s="210" t="s">
        <v>79</v>
      </c>
      <c r="AY91" s="19" t="s">
        <v>113</v>
      </c>
      <c r="BE91" s="211">
        <f>IF(N91="základní",J91,0)</f>
        <v>0</v>
      </c>
      <c r="BF91" s="211">
        <f>IF(N91="snížená",J91,0)</f>
        <v>0</v>
      </c>
      <c r="BG91" s="211">
        <f>IF(N91="zákl. přenesená",J91,0)</f>
        <v>0</v>
      </c>
      <c r="BH91" s="211">
        <f>IF(N91="sníž. přenesená",J91,0)</f>
        <v>0</v>
      </c>
      <c r="BI91" s="211">
        <f>IF(N91="nulová",J91,0)</f>
        <v>0</v>
      </c>
      <c r="BJ91" s="19" t="s">
        <v>77</v>
      </c>
      <c r="BK91" s="211">
        <f>ROUND(I91*H91,2)</f>
        <v>0</v>
      </c>
      <c r="BL91" s="19" t="s">
        <v>120</v>
      </c>
      <c r="BM91" s="210" t="s">
        <v>127</v>
      </c>
    </row>
    <row r="92" spans="1:47" s="2" customFormat="1" ht="12">
      <c r="A92" s="40"/>
      <c r="B92" s="41"/>
      <c r="C92" s="42"/>
      <c r="D92" s="224" t="s">
        <v>128</v>
      </c>
      <c r="E92" s="42"/>
      <c r="F92" s="225" t="s">
        <v>129</v>
      </c>
      <c r="G92" s="42"/>
      <c r="H92" s="42"/>
      <c r="I92" s="226"/>
      <c r="J92" s="42"/>
      <c r="K92" s="42"/>
      <c r="L92" s="46"/>
      <c r="M92" s="227"/>
      <c r="N92" s="228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128</v>
      </c>
      <c r="AU92" s="19" t="s">
        <v>79</v>
      </c>
    </row>
    <row r="93" spans="1:51" s="14" customFormat="1" ht="12">
      <c r="A93" s="14"/>
      <c r="B93" s="229"/>
      <c r="C93" s="230"/>
      <c r="D93" s="214" t="s">
        <v>122</v>
      </c>
      <c r="E93" s="231" t="s">
        <v>19</v>
      </c>
      <c r="F93" s="232" t="s">
        <v>130</v>
      </c>
      <c r="G93" s="230"/>
      <c r="H93" s="231" t="s">
        <v>19</v>
      </c>
      <c r="I93" s="233"/>
      <c r="J93" s="230"/>
      <c r="K93" s="230"/>
      <c r="L93" s="234"/>
      <c r="M93" s="235"/>
      <c r="N93" s="236"/>
      <c r="O93" s="236"/>
      <c r="P93" s="236"/>
      <c r="Q93" s="236"/>
      <c r="R93" s="236"/>
      <c r="S93" s="236"/>
      <c r="T93" s="237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T93" s="238" t="s">
        <v>122</v>
      </c>
      <c r="AU93" s="238" t="s">
        <v>79</v>
      </c>
      <c r="AV93" s="14" t="s">
        <v>77</v>
      </c>
      <c r="AW93" s="14" t="s">
        <v>33</v>
      </c>
      <c r="AX93" s="14" t="s">
        <v>72</v>
      </c>
      <c r="AY93" s="238" t="s">
        <v>113</v>
      </c>
    </row>
    <row r="94" spans="1:51" s="13" customFormat="1" ht="12">
      <c r="A94" s="13"/>
      <c r="B94" s="212"/>
      <c r="C94" s="213"/>
      <c r="D94" s="214" t="s">
        <v>122</v>
      </c>
      <c r="E94" s="215" t="s">
        <v>19</v>
      </c>
      <c r="F94" s="216" t="s">
        <v>131</v>
      </c>
      <c r="G94" s="213"/>
      <c r="H94" s="217">
        <v>1.995</v>
      </c>
      <c r="I94" s="218"/>
      <c r="J94" s="213"/>
      <c r="K94" s="213"/>
      <c r="L94" s="219"/>
      <c r="M94" s="220"/>
      <c r="N94" s="221"/>
      <c r="O94" s="221"/>
      <c r="P94" s="221"/>
      <c r="Q94" s="221"/>
      <c r="R94" s="221"/>
      <c r="S94" s="221"/>
      <c r="T94" s="222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T94" s="223" t="s">
        <v>122</v>
      </c>
      <c r="AU94" s="223" t="s">
        <v>79</v>
      </c>
      <c r="AV94" s="13" t="s">
        <v>79</v>
      </c>
      <c r="AW94" s="13" t="s">
        <v>33</v>
      </c>
      <c r="AX94" s="13" t="s">
        <v>77</v>
      </c>
      <c r="AY94" s="223" t="s">
        <v>113</v>
      </c>
    </row>
    <row r="95" spans="1:65" s="2" customFormat="1" ht="24.15" customHeight="1">
      <c r="A95" s="40"/>
      <c r="B95" s="41"/>
      <c r="C95" s="199" t="s">
        <v>132</v>
      </c>
      <c r="D95" s="199" t="s">
        <v>116</v>
      </c>
      <c r="E95" s="200" t="s">
        <v>133</v>
      </c>
      <c r="F95" s="201" t="s">
        <v>134</v>
      </c>
      <c r="G95" s="202" t="s">
        <v>119</v>
      </c>
      <c r="H95" s="203">
        <v>69.94</v>
      </c>
      <c r="I95" s="204"/>
      <c r="J95" s="205">
        <f>ROUND(I95*H95,2)</f>
        <v>0</v>
      </c>
      <c r="K95" s="201" t="s">
        <v>126</v>
      </c>
      <c r="L95" s="46"/>
      <c r="M95" s="206" t="s">
        <v>19</v>
      </c>
      <c r="N95" s="207" t="s">
        <v>43</v>
      </c>
      <c r="O95" s="86"/>
      <c r="P95" s="208">
        <f>O95*H95</f>
        <v>0</v>
      </c>
      <c r="Q95" s="208">
        <v>0.0057</v>
      </c>
      <c r="R95" s="208">
        <f>Q95*H95</f>
        <v>0.398658</v>
      </c>
      <c r="S95" s="208">
        <v>0</v>
      </c>
      <c r="T95" s="209">
        <f>S95*H95</f>
        <v>0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R95" s="210" t="s">
        <v>120</v>
      </c>
      <c r="AT95" s="210" t="s">
        <v>116</v>
      </c>
      <c r="AU95" s="210" t="s">
        <v>79</v>
      </c>
      <c r="AY95" s="19" t="s">
        <v>113</v>
      </c>
      <c r="BE95" s="211">
        <f>IF(N95="základní",J95,0)</f>
        <v>0</v>
      </c>
      <c r="BF95" s="211">
        <f>IF(N95="snížená",J95,0)</f>
        <v>0</v>
      </c>
      <c r="BG95" s="211">
        <f>IF(N95="zákl. přenesená",J95,0)</f>
        <v>0</v>
      </c>
      <c r="BH95" s="211">
        <f>IF(N95="sníž. přenesená",J95,0)</f>
        <v>0</v>
      </c>
      <c r="BI95" s="211">
        <f>IF(N95="nulová",J95,0)</f>
        <v>0</v>
      </c>
      <c r="BJ95" s="19" t="s">
        <v>77</v>
      </c>
      <c r="BK95" s="211">
        <f>ROUND(I95*H95,2)</f>
        <v>0</v>
      </c>
      <c r="BL95" s="19" t="s">
        <v>120</v>
      </c>
      <c r="BM95" s="210" t="s">
        <v>135</v>
      </c>
    </row>
    <row r="96" spans="1:47" s="2" customFormat="1" ht="12">
      <c r="A96" s="40"/>
      <c r="B96" s="41"/>
      <c r="C96" s="42"/>
      <c r="D96" s="224" t="s">
        <v>128</v>
      </c>
      <c r="E96" s="42"/>
      <c r="F96" s="225" t="s">
        <v>136</v>
      </c>
      <c r="G96" s="42"/>
      <c r="H96" s="42"/>
      <c r="I96" s="226"/>
      <c r="J96" s="42"/>
      <c r="K96" s="42"/>
      <c r="L96" s="46"/>
      <c r="M96" s="227"/>
      <c r="N96" s="228"/>
      <c r="O96" s="86"/>
      <c r="P96" s="86"/>
      <c r="Q96" s="86"/>
      <c r="R96" s="86"/>
      <c r="S96" s="86"/>
      <c r="T96" s="87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T96" s="19" t="s">
        <v>128</v>
      </c>
      <c r="AU96" s="19" t="s">
        <v>79</v>
      </c>
    </row>
    <row r="97" spans="1:65" s="2" customFormat="1" ht="16.5" customHeight="1">
      <c r="A97" s="40"/>
      <c r="B97" s="41"/>
      <c r="C97" s="199" t="s">
        <v>120</v>
      </c>
      <c r="D97" s="199" t="s">
        <v>116</v>
      </c>
      <c r="E97" s="200" t="s">
        <v>137</v>
      </c>
      <c r="F97" s="201" t="s">
        <v>138</v>
      </c>
      <c r="G97" s="202" t="s">
        <v>119</v>
      </c>
      <c r="H97" s="203">
        <v>1.818</v>
      </c>
      <c r="I97" s="204"/>
      <c r="J97" s="205">
        <f>ROUND(I97*H97,2)</f>
        <v>0</v>
      </c>
      <c r="K97" s="201" t="s">
        <v>126</v>
      </c>
      <c r="L97" s="46"/>
      <c r="M97" s="206" t="s">
        <v>19</v>
      </c>
      <c r="N97" s="207" t="s">
        <v>43</v>
      </c>
      <c r="O97" s="86"/>
      <c r="P97" s="208">
        <f>O97*H97</f>
        <v>0</v>
      </c>
      <c r="Q97" s="208">
        <v>0.04153</v>
      </c>
      <c r="R97" s="208">
        <f>Q97*H97</f>
        <v>0.07550153999999999</v>
      </c>
      <c r="S97" s="208">
        <v>0</v>
      </c>
      <c r="T97" s="209">
        <f>S97*H97</f>
        <v>0</v>
      </c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R97" s="210" t="s">
        <v>120</v>
      </c>
      <c r="AT97" s="210" t="s">
        <v>116</v>
      </c>
      <c r="AU97" s="210" t="s">
        <v>79</v>
      </c>
      <c r="AY97" s="19" t="s">
        <v>113</v>
      </c>
      <c r="BE97" s="211">
        <f>IF(N97="základní",J97,0)</f>
        <v>0</v>
      </c>
      <c r="BF97" s="211">
        <f>IF(N97="snížená",J97,0)</f>
        <v>0</v>
      </c>
      <c r="BG97" s="211">
        <f>IF(N97="zákl. přenesená",J97,0)</f>
        <v>0</v>
      </c>
      <c r="BH97" s="211">
        <f>IF(N97="sníž. přenesená",J97,0)</f>
        <v>0</v>
      </c>
      <c r="BI97" s="211">
        <f>IF(N97="nulová",J97,0)</f>
        <v>0</v>
      </c>
      <c r="BJ97" s="19" t="s">
        <v>77</v>
      </c>
      <c r="BK97" s="211">
        <f>ROUND(I97*H97,2)</f>
        <v>0</v>
      </c>
      <c r="BL97" s="19" t="s">
        <v>120</v>
      </c>
      <c r="BM97" s="210" t="s">
        <v>139</v>
      </c>
    </row>
    <row r="98" spans="1:47" s="2" customFormat="1" ht="12">
      <c r="A98" s="40"/>
      <c r="B98" s="41"/>
      <c r="C98" s="42"/>
      <c r="D98" s="224" t="s">
        <v>128</v>
      </c>
      <c r="E98" s="42"/>
      <c r="F98" s="225" t="s">
        <v>140</v>
      </c>
      <c r="G98" s="42"/>
      <c r="H98" s="42"/>
      <c r="I98" s="226"/>
      <c r="J98" s="42"/>
      <c r="K98" s="42"/>
      <c r="L98" s="46"/>
      <c r="M98" s="227"/>
      <c r="N98" s="228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128</v>
      </c>
      <c r="AU98" s="19" t="s">
        <v>79</v>
      </c>
    </row>
    <row r="99" spans="1:51" s="14" customFormat="1" ht="12">
      <c r="A99" s="14"/>
      <c r="B99" s="229"/>
      <c r="C99" s="230"/>
      <c r="D99" s="214" t="s">
        <v>122</v>
      </c>
      <c r="E99" s="231" t="s">
        <v>19</v>
      </c>
      <c r="F99" s="232" t="s">
        <v>141</v>
      </c>
      <c r="G99" s="230"/>
      <c r="H99" s="231" t="s">
        <v>19</v>
      </c>
      <c r="I99" s="233"/>
      <c r="J99" s="230"/>
      <c r="K99" s="230"/>
      <c r="L99" s="234"/>
      <c r="M99" s="235"/>
      <c r="N99" s="236"/>
      <c r="O99" s="236"/>
      <c r="P99" s="236"/>
      <c r="Q99" s="236"/>
      <c r="R99" s="236"/>
      <c r="S99" s="236"/>
      <c r="T99" s="237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T99" s="238" t="s">
        <v>122</v>
      </c>
      <c r="AU99" s="238" t="s">
        <v>79</v>
      </c>
      <c r="AV99" s="14" t="s">
        <v>77</v>
      </c>
      <c r="AW99" s="14" t="s">
        <v>33</v>
      </c>
      <c r="AX99" s="14" t="s">
        <v>72</v>
      </c>
      <c r="AY99" s="238" t="s">
        <v>113</v>
      </c>
    </row>
    <row r="100" spans="1:51" s="13" customFormat="1" ht="12">
      <c r="A100" s="13"/>
      <c r="B100" s="212"/>
      <c r="C100" s="213"/>
      <c r="D100" s="214" t="s">
        <v>122</v>
      </c>
      <c r="E100" s="215" t="s">
        <v>19</v>
      </c>
      <c r="F100" s="216" t="s">
        <v>142</v>
      </c>
      <c r="G100" s="213"/>
      <c r="H100" s="217">
        <v>1.818</v>
      </c>
      <c r="I100" s="218"/>
      <c r="J100" s="213"/>
      <c r="K100" s="213"/>
      <c r="L100" s="219"/>
      <c r="M100" s="220"/>
      <c r="N100" s="221"/>
      <c r="O100" s="221"/>
      <c r="P100" s="221"/>
      <c r="Q100" s="221"/>
      <c r="R100" s="221"/>
      <c r="S100" s="221"/>
      <c r="T100" s="222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3" t="s">
        <v>122</v>
      </c>
      <c r="AU100" s="223" t="s">
        <v>79</v>
      </c>
      <c r="AV100" s="13" t="s">
        <v>79</v>
      </c>
      <c r="AW100" s="13" t="s">
        <v>33</v>
      </c>
      <c r="AX100" s="13" t="s">
        <v>77</v>
      </c>
      <c r="AY100" s="223" t="s">
        <v>113</v>
      </c>
    </row>
    <row r="101" spans="1:65" s="2" customFormat="1" ht="24.15" customHeight="1">
      <c r="A101" s="40"/>
      <c r="B101" s="41"/>
      <c r="C101" s="199" t="s">
        <v>143</v>
      </c>
      <c r="D101" s="199" t="s">
        <v>116</v>
      </c>
      <c r="E101" s="200" t="s">
        <v>144</v>
      </c>
      <c r="F101" s="201" t="s">
        <v>145</v>
      </c>
      <c r="G101" s="202" t="s">
        <v>119</v>
      </c>
      <c r="H101" s="203">
        <v>86.905</v>
      </c>
      <c r="I101" s="204"/>
      <c r="J101" s="205">
        <f>ROUND(I101*H101,2)</f>
        <v>0</v>
      </c>
      <c r="K101" s="201" t="s">
        <v>126</v>
      </c>
      <c r="L101" s="46"/>
      <c r="M101" s="206" t="s">
        <v>19</v>
      </c>
      <c r="N101" s="207" t="s">
        <v>43</v>
      </c>
      <c r="O101" s="86"/>
      <c r="P101" s="208">
        <f>O101*H101</f>
        <v>0</v>
      </c>
      <c r="Q101" s="208">
        <v>0.0057</v>
      </c>
      <c r="R101" s="208">
        <f>Q101*H101</f>
        <v>0.49535850000000003</v>
      </c>
      <c r="S101" s="208">
        <v>0</v>
      </c>
      <c r="T101" s="209">
        <f>S101*H101</f>
        <v>0</v>
      </c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R101" s="210" t="s">
        <v>120</v>
      </c>
      <c r="AT101" s="210" t="s">
        <v>116</v>
      </c>
      <c r="AU101" s="210" t="s">
        <v>79</v>
      </c>
      <c r="AY101" s="19" t="s">
        <v>113</v>
      </c>
      <c r="BE101" s="211">
        <f>IF(N101="základní",J101,0)</f>
        <v>0</v>
      </c>
      <c r="BF101" s="211">
        <f>IF(N101="snížená",J101,0)</f>
        <v>0</v>
      </c>
      <c r="BG101" s="211">
        <f>IF(N101="zákl. přenesená",J101,0)</f>
        <v>0</v>
      </c>
      <c r="BH101" s="211">
        <f>IF(N101="sníž. přenesená",J101,0)</f>
        <v>0</v>
      </c>
      <c r="BI101" s="211">
        <f>IF(N101="nulová",J101,0)</f>
        <v>0</v>
      </c>
      <c r="BJ101" s="19" t="s">
        <v>77</v>
      </c>
      <c r="BK101" s="211">
        <f>ROUND(I101*H101,2)</f>
        <v>0</v>
      </c>
      <c r="BL101" s="19" t="s">
        <v>120</v>
      </c>
      <c r="BM101" s="210" t="s">
        <v>146</v>
      </c>
    </row>
    <row r="102" spans="1:47" s="2" customFormat="1" ht="12">
      <c r="A102" s="40"/>
      <c r="B102" s="41"/>
      <c r="C102" s="42"/>
      <c r="D102" s="224" t="s">
        <v>128</v>
      </c>
      <c r="E102" s="42"/>
      <c r="F102" s="225" t="s">
        <v>147</v>
      </c>
      <c r="G102" s="42"/>
      <c r="H102" s="42"/>
      <c r="I102" s="226"/>
      <c r="J102" s="42"/>
      <c r="K102" s="42"/>
      <c r="L102" s="46"/>
      <c r="M102" s="227"/>
      <c r="N102" s="228"/>
      <c r="O102" s="86"/>
      <c r="P102" s="86"/>
      <c r="Q102" s="86"/>
      <c r="R102" s="86"/>
      <c r="S102" s="86"/>
      <c r="T102" s="87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T102" s="19" t="s">
        <v>128</v>
      </c>
      <c r="AU102" s="19" t="s">
        <v>79</v>
      </c>
    </row>
    <row r="103" spans="1:63" s="12" customFormat="1" ht="22.8" customHeight="1">
      <c r="A103" s="12"/>
      <c r="B103" s="183"/>
      <c r="C103" s="184"/>
      <c r="D103" s="185" t="s">
        <v>71</v>
      </c>
      <c r="E103" s="197" t="s">
        <v>148</v>
      </c>
      <c r="F103" s="197" t="s">
        <v>149</v>
      </c>
      <c r="G103" s="184"/>
      <c r="H103" s="184"/>
      <c r="I103" s="187"/>
      <c r="J103" s="198">
        <f>BK103</f>
        <v>0</v>
      </c>
      <c r="K103" s="184"/>
      <c r="L103" s="189"/>
      <c r="M103" s="190"/>
      <c r="N103" s="191"/>
      <c r="O103" s="191"/>
      <c r="P103" s="192">
        <f>SUM(P104:P134)</f>
        <v>0</v>
      </c>
      <c r="Q103" s="191"/>
      <c r="R103" s="192">
        <f>SUM(R104:R134)</f>
        <v>0.0107304</v>
      </c>
      <c r="S103" s="191"/>
      <c r="T103" s="193">
        <f>SUM(T104:T134)</f>
        <v>6.04898</v>
      </c>
      <c r="U103" s="12"/>
      <c r="V103" s="12"/>
      <c r="W103" s="12"/>
      <c r="X103" s="12"/>
      <c r="Y103" s="12"/>
      <c r="Z103" s="12"/>
      <c r="AA103" s="12"/>
      <c r="AB103" s="12"/>
      <c r="AC103" s="12"/>
      <c r="AD103" s="12"/>
      <c r="AE103" s="12"/>
      <c r="AR103" s="194" t="s">
        <v>77</v>
      </c>
      <c r="AT103" s="195" t="s">
        <v>71</v>
      </c>
      <c r="AU103" s="195" t="s">
        <v>77</v>
      </c>
      <c r="AY103" s="194" t="s">
        <v>113</v>
      </c>
      <c r="BK103" s="196">
        <f>SUM(BK104:BK134)</f>
        <v>0</v>
      </c>
    </row>
    <row r="104" spans="1:65" s="2" customFormat="1" ht="24.15" customHeight="1">
      <c r="A104" s="40"/>
      <c r="B104" s="41"/>
      <c r="C104" s="199" t="s">
        <v>114</v>
      </c>
      <c r="D104" s="199" t="s">
        <v>116</v>
      </c>
      <c r="E104" s="200" t="s">
        <v>150</v>
      </c>
      <c r="F104" s="201" t="s">
        <v>151</v>
      </c>
      <c r="G104" s="202" t="s">
        <v>119</v>
      </c>
      <c r="H104" s="203">
        <v>1.8</v>
      </c>
      <c r="I104" s="204"/>
      <c r="J104" s="205">
        <f>ROUND(I104*H104,2)</f>
        <v>0</v>
      </c>
      <c r="K104" s="201" t="s">
        <v>126</v>
      </c>
      <c r="L104" s="46"/>
      <c r="M104" s="206" t="s">
        <v>19</v>
      </c>
      <c r="N104" s="207" t="s">
        <v>43</v>
      </c>
      <c r="O104" s="86"/>
      <c r="P104" s="208">
        <f>O104*H104</f>
        <v>0</v>
      </c>
      <c r="Q104" s="208">
        <v>0</v>
      </c>
      <c r="R104" s="208">
        <f>Q104*H104</f>
        <v>0</v>
      </c>
      <c r="S104" s="208">
        <v>0.076</v>
      </c>
      <c r="T104" s="209">
        <f>S104*H104</f>
        <v>0.1368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10" t="s">
        <v>120</v>
      </c>
      <c r="AT104" s="210" t="s">
        <v>116</v>
      </c>
      <c r="AU104" s="210" t="s">
        <v>79</v>
      </c>
      <c r="AY104" s="19" t="s">
        <v>113</v>
      </c>
      <c r="BE104" s="211">
        <f>IF(N104="základní",J104,0)</f>
        <v>0</v>
      </c>
      <c r="BF104" s="211">
        <f>IF(N104="snížená",J104,0)</f>
        <v>0</v>
      </c>
      <c r="BG104" s="211">
        <f>IF(N104="zákl. přenesená",J104,0)</f>
        <v>0</v>
      </c>
      <c r="BH104" s="211">
        <f>IF(N104="sníž. přenesená",J104,0)</f>
        <v>0</v>
      </c>
      <c r="BI104" s="211">
        <f>IF(N104="nulová",J104,0)</f>
        <v>0</v>
      </c>
      <c r="BJ104" s="19" t="s">
        <v>77</v>
      </c>
      <c r="BK104" s="211">
        <f>ROUND(I104*H104,2)</f>
        <v>0</v>
      </c>
      <c r="BL104" s="19" t="s">
        <v>120</v>
      </c>
      <c r="BM104" s="210" t="s">
        <v>152</v>
      </c>
    </row>
    <row r="105" spans="1:47" s="2" customFormat="1" ht="12">
      <c r="A105" s="40"/>
      <c r="B105" s="41"/>
      <c r="C105" s="42"/>
      <c r="D105" s="224" t="s">
        <v>128</v>
      </c>
      <c r="E105" s="42"/>
      <c r="F105" s="225" t="s">
        <v>153</v>
      </c>
      <c r="G105" s="42"/>
      <c r="H105" s="42"/>
      <c r="I105" s="226"/>
      <c r="J105" s="42"/>
      <c r="K105" s="42"/>
      <c r="L105" s="46"/>
      <c r="M105" s="227"/>
      <c r="N105" s="228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128</v>
      </c>
      <c r="AU105" s="19" t="s">
        <v>79</v>
      </c>
    </row>
    <row r="106" spans="1:51" s="13" customFormat="1" ht="12">
      <c r="A106" s="13"/>
      <c r="B106" s="212"/>
      <c r="C106" s="213"/>
      <c r="D106" s="214" t="s">
        <v>122</v>
      </c>
      <c r="E106" s="215" t="s">
        <v>19</v>
      </c>
      <c r="F106" s="216" t="s">
        <v>154</v>
      </c>
      <c r="G106" s="213"/>
      <c r="H106" s="217">
        <v>1.8</v>
      </c>
      <c r="I106" s="218"/>
      <c r="J106" s="213"/>
      <c r="K106" s="213"/>
      <c r="L106" s="219"/>
      <c r="M106" s="220"/>
      <c r="N106" s="221"/>
      <c r="O106" s="221"/>
      <c r="P106" s="221"/>
      <c r="Q106" s="221"/>
      <c r="R106" s="221"/>
      <c r="S106" s="221"/>
      <c r="T106" s="22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3" t="s">
        <v>122</v>
      </c>
      <c r="AU106" s="223" t="s">
        <v>79</v>
      </c>
      <c r="AV106" s="13" t="s">
        <v>79</v>
      </c>
      <c r="AW106" s="13" t="s">
        <v>33</v>
      </c>
      <c r="AX106" s="13" t="s">
        <v>77</v>
      </c>
      <c r="AY106" s="223" t="s">
        <v>113</v>
      </c>
    </row>
    <row r="107" spans="1:65" s="2" customFormat="1" ht="24.15" customHeight="1">
      <c r="A107" s="40"/>
      <c r="B107" s="41"/>
      <c r="C107" s="199" t="s">
        <v>155</v>
      </c>
      <c r="D107" s="199" t="s">
        <v>116</v>
      </c>
      <c r="E107" s="200" t="s">
        <v>156</v>
      </c>
      <c r="F107" s="201" t="s">
        <v>157</v>
      </c>
      <c r="G107" s="202" t="s">
        <v>158</v>
      </c>
      <c r="H107" s="203">
        <v>2.936</v>
      </c>
      <c r="I107" s="204"/>
      <c r="J107" s="205">
        <f>ROUND(I107*H107,2)</f>
        <v>0</v>
      </c>
      <c r="K107" s="201" t="s">
        <v>126</v>
      </c>
      <c r="L107" s="46"/>
      <c r="M107" s="206" t="s">
        <v>19</v>
      </c>
      <c r="N107" s="207" t="s">
        <v>43</v>
      </c>
      <c r="O107" s="86"/>
      <c r="P107" s="208">
        <f>O107*H107</f>
        <v>0</v>
      </c>
      <c r="Q107" s="208">
        <v>0</v>
      </c>
      <c r="R107" s="208">
        <f>Q107*H107</f>
        <v>0</v>
      </c>
      <c r="S107" s="208">
        <v>1.8</v>
      </c>
      <c r="T107" s="209">
        <f>S107*H107</f>
        <v>5.2848</v>
      </c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R107" s="210" t="s">
        <v>120</v>
      </c>
      <c r="AT107" s="210" t="s">
        <v>116</v>
      </c>
      <c r="AU107" s="210" t="s">
        <v>79</v>
      </c>
      <c r="AY107" s="19" t="s">
        <v>113</v>
      </c>
      <c r="BE107" s="211">
        <f>IF(N107="základní",J107,0)</f>
        <v>0</v>
      </c>
      <c r="BF107" s="211">
        <f>IF(N107="snížená",J107,0)</f>
        <v>0</v>
      </c>
      <c r="BG107" s="211">
        <f>IF(N107="zákl. přenesená",J107,0)</f>
        <v>0</v>
      </c>
      <c r="BH107" s="211">
        <f>IF(N107="sníž. přenesená",J107,0)</f>
        <v>0</v>
      </c>
      <c r="BI107" s="211">
        <f>IF(N107="nulová",J107,0)</f>
        <v>0</v>
      </c>
      <c r="BJ107" s="19" t="s">
        <v>77</v>
      </c>
      <c r="BK107" s="211">
        <f>ROUND(I107*H107,2)</f>
        <v>0</v>
      </c>
      <c r="BL107" s="19" t="s">
        <v>120</v>
      </c>
      <c r="BM107" s="210" t="s">
        <v>159</v>
      </c>
    </row>
    <row r="108" spans="1:47" s="2" customFormat="1" ht="12">
      <c r="A108" s="40"/>
      <c r="B108" s="41"/>
      <c r="C108" s="42"/>
      <c r="D108" s="224" t="s">
        <v>128</v>
      </c>
      <c r="E108" s="42"/>
      <c r="F108" s="225" t="s">
        <v>160</v>
      </c>
      <c r="G108" s="42"/>
      <c r="H108" s="42"/>
      <c r="I108" s="226"/>
      <c r="J108" s="42"/>
      <c r="K108" s="42"/>
      <c r="L108" s="46"/>
      <c r="M108" s="227"/>
      <c r="N108" s="228"/>
      <c r="O108" s="86"/>
      <c r="P108" s="86"/>
      <c r="Q108" s="86"/>
      <c r="R108" s="86"/>
      <c r="S108" s="86"/>
      <c r="T108" s="87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T108" s="19" t="s">
        <v>128</v>
      </c>
      <c r="AU108" s="19" t="s">
        <v>79</v>
      </c>
    </row>
    <row r="109" spans="1:51" s="13" customFormat="1" ht="12">
      <c r="A109" s="13"/>
      <c r="B109" s="212"/>
      <c r="C109" s="213"/>
      <c r="D109" s="214" t="s">
        <v>122</v>
      </c>
      <c r="E109" s="215" t="s">
        <v>19</v>
      </c>
      <c r="F109" s="216" t="s">
        <v>161</v>
      </c>
      <c r="G109" s="213"/>
      <c r="H109" s="217">
        <v>3.224</v>
      </c>
      <c r="I109" s="218"/>
      <c r="J109" s="213"/>
      <c r="K109" s="213"/>
      <c r="L109" s="219"/>
      <c r="M109" s="220"/>
      <c r="N109" s="221"/>
      <c r="O109" s="221"/>
      <c r="P109" s="221"/>
      <c r="Q109" s="221"/>
      <c r="R109" s="221"/>
      <c r="S109" s="221"/>
      <c r="T109" s="222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23" t="s">
        <v>122</v>
      </c>
      <c r="AU109" s="223" t="s">
        <v>79</v>
      </c>
      <c r="AV109" s="13" t="s">
        <v>79</v>
      </c>
      <c r="AW109" s="13" t="s">
        <v>33</v>
      </c>
      <c r="AX109" s="13" t="s">
        <v>72</v>
      </c>
      <c r="AY109" s="223" t="s">
        <v>113</v>
      </c>
    </row>
    <row r="110" spans="1:51" s="13" customFormat="1" ht="12">
      <c r="A110" s="13"/>
      <c r="B110" s="212"/>
      <c r="C110" s="213"/>
      <c r="D110" s="214" t="s">
        <v>122</v>
      </c>
      <c r="E110" s="215" t="s">
        <v>19</v>
      </c>
      <c r="F110" s="216" t="s">
        <v>162</v>
      </c>
      <c r="G110" s="213"/>
      <c r="H110" s="217">
        <v>-0.288</v>
      </c>
      <c r="I110" s="218"/>
      <c r="J110" s="213"/>
      <c r="K110" s="213"/>
      <c r="L110" s="219"/>
      <c r="M110" s="220"/>
      <c r="N110" s="221"/>
      <c r="O110" s="221"/>
      <c r="P110" s="221"/>
      <c r="Q110" s="221"/>
      <c r="R110" s="221"/>
      <c r="S110" s="221"/>
      <c r="T110" s="222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23" t="s">
        <v>122</v>
      </c>
      <c r="AU110" s="223" t="s">
        <v>79</v>
      </c>
      <c r="AV110" s="13" t="s">
        <v>79</v>
      </c>
      <c r="AW110" s="13" t="s">
        <v>33</v>
      </c>
      <c r="AX110" s="13" t="s">
        <v>72</v>
      </c>
      <c r="AY110" s="223" t="s">
        <v>113</v>
      </c>
    </row>
    <row r="111" spans="1:51" s="15" customFormat="1" ht="12">
      <c r="A111" s="15"/>
      <c r="B111" s="239"/>
      <c r="C111" s="240"/>
      <c r="D111" s="214" t="s">
        <v>122</v>
      </c>
      <c r="E111" s="241" t="s">
        <v>19</v>
      </c>
      <c r="F111" s="242" t="s">
        <v>163</v>
      </c>
      <c r="G111" s="240"/>
      <c r="H111" s="243">
        <v>2.9360000000000004</v>
      </c>
      <c r="I111" s="244"/>
      <c r="J111" s="240"/>
      <c r="K111" s="240"/>
      <c r="L111" s="245"/>
      <c r="M111" s="246"/>
      <c r="N111" s="247"/>
      <c r="O111" s="247"/>
      <c r="P111" s="247"/>
      <c r="Q111" s="247"/>
      <c r="R111" s="247"/>
      <c r="S111" s="247"/>
      <c r="T111" s="248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49" t="s">
        <v>122</v>
      </c>
      <c r="AU111" s="249" t="s">
        <v>79</v>
      </c>
      <c r="AV111" s="15" t="s">
        <v>120</v>
      </c>
      <c r="AW111" s="15" t="s">
        <v>33</v>
      </c>
      <c r="AX111" s="15" t="s">
        <v>77</v>
      </c>
      <c r="AY111" s="249" t="s">
        <v>113</v>
      </c>
    </row>
    <row r="112" spans="1:65" s="2" customFormat="1" ht="21.75" customHeight="1">
      <c r="A112" s="40"/>
      <c r="B112" s="41"/>
      <c r="C112" s="199" t="s">
        <v>164</v>
      </c>
      <c r="D112" s="199" t="s">
        <v>116</v>
      </c>
      <c r="E112" s="200" t="s">
        <v>165</v>
      </c>
      <c r="F112" s="201" t="s">
        <v>166</v>
      </c>
      <c r="G112" s="202" t="s">
        <v>119</v>
      </c>
      <c r="H112" s="203">
        <v>69.94</v>
      </c>
      <c r="I112" s="204"/>
      <c r="J112" s="205">
        <f>ROUND(I112*H112,2)</f>
        <v>0</v>
      </c>
      <c r="K112" s="201" t="s">
        <v>126</v>
      </c>
      <c r="L112" s="46"/>
      <c r="M112" s="206" t="s">
        <v>19</v>
      </c>
      <c r="N112" s="207" t="s">
        <v>43</v>
      </c>
      <c r="O112" s="86"/>
      <c r="P112" s="208">
        <f>O112*H112</f>
        <v>0</v>
      </c>
      <c r="Q112" s="208">
        <v>0</v>
      </c>
      <c r="R112" s="208">
        <f>Q112*H112</f>
        <v>0</v>
      </c>
      <c r="S112" s="208">
        <v>0.004</v>
      </c>
      <c r="T112" s="209">
        <f>S112*H112</f>
        <v>0.27976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R112" s="210" t="s">
        <v>120</v>
      </c>
      <c r="AT112" s="210" t="s">
        <v>116</v>
      </c>
      <c r="AU112" s="210" t="s">
        <v>79</v>
      </c>
      <c r="AY112" s="19" t="s">
        <v>113</v>
      </c>
      <c r="BE112" s="211">
        <f>IF(N112="základní",J112,0)</f>
        <v>0</v>
      </c>
      <c r="BF112" s="211">
        <f>IF(N112="snížená",J112,0)</f>
        <v>0</v>
      </c>
      <c r="BG112" s="211">
        <f>IF(N112="zákl. přenesená",J112,0)</f>
        <v>0</v>
      </c>
      <c r="BH112" s="211">
        <f>IF(N112="sníž. přenesená",J112,0)</f>
        <v>0</v>
      </c>
      <c r="BI112" s="211">
        <f>IF(N112="nulová",J112,0)</f>
        <v>0</v>
      </c>
      <c r="BJ112" s="19" t="s">
        <v>77</v>
      </c>
      <c r="BK112" s="211">
        <f>ROUND(I112*H112,2)</f>
        <v>0</v>
      </c>
      <c r="BL112" s="19" t="s">
        <v>120</v>
      </c>
      <c r="BM112" s="210" t="s">
        <v>167</v>
      </c>
    </row>
    <row r="113" spans="1:47" s="2" customFormat="1" ht="12">
      <c r="A113" s="40"/>
      <c r="B113" s="41"/>
      <c r="C113" s="42"/>
      <c r="D113" s="224" t="s">
        <v>128</v>
      </c>
      <c r="E113" s="42"/>
      <c r="F113" s="225" t="s">
        <v>168</v>
      </c>
      <c r="G113" s="42"/>
      <c r="H113" s="42"/>
      <c r="I113" s="226"/>
      <c r="J113" s="42"/>
      <c r="K113" s="42"/>
      <c r="L113" s="46"/>
      <c r="M113" s="227"/>
      <c r="N113" s="228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128</v>
      </c>
      <c r="AU113" s="19" t="s">
        <v>79</v>
      </c>
    </row>
    <row r="114" spans="1:51" s="13" customFormat="1" ht="12">
      <c r="A114" s="13"/>
      <c r="B114" s="212"/>
      <c r="C114" s="213"/>
      <c r="D114" s="214" t="s">
        <v>122</v>
      </c>
      <c r="E114" s="215" t="s">
        <v>19</v>
      </c>
      <c r="F114" s="216" t="s">
        <v>169</v>
      </c>
      <c r="G114" s="213"/>
      <c r="H114" s="217">
        <v>37.778</v>
      </c>
      <c r="I114" s="218"/>
      <c r="J114" s="213"/>
      <c r="K114" s="213"/>
      <c r="L114" s="219"/>
      <c r="M114" s="220"/>
      <c r="N114" s="221"/>
      <c r="O114" s="221"/>
      <c r="P114" s="221"/>
      <c r="Q114" s="221"/>
      <c r="R114" s="221"/>
      <c r="S114" s="221"/>
      <c r="T114" s="22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23" t="s">
        <v>122</v>
      </c>
      <c r="AU114" s="223" t="s">
        <v>79</v>
      </c>
      <c r="AV114" s="13" t="s">
        <v>79</v>
      </c>
      <c r="AW114" s="13" t="s">
        <v>33</v>
      </c>
      <c r="AX114" s="13" t="s">
        <v>72</v>
      </c>
      <c r="AY114" s="223" t="s">
        <v>113</v>
      </c>
    </row>
    <row r="115" spans="1:51" s="13" customFormat="1" ht="12">
      <c r="A115" s="13"/>
      <c r="B115" s="212"/>
      <c r="C115" s="213"/>
      <c r="D115" s="214" t="s">
        <v>122</v>
      </c>
      <c r="E115" s="215" t="s">
        <v>19</v>
      </c>
      <c r="F115" s="216" t="s">
        <v>170</v>
      </c>
      <c r="G115" s="213"/>
      <c r="H115" s="217">
        <v>0.242</v>
      </c>
      <c r="I115" s="218"/>
      <c r="J115" s="213"/>
      <c r="K115" s="213"/>
      <c r="L115" s="219"/>
      <c r="M115" s="220"/>
      <c r="N115" s="221"/>
      <c r="O115" s="221"/>
      <c r="P115" s="221"/>
      <c r="Q115" s="221"/>
      <c r="R115" s="221"/>
      <c r="S115" s="221"/>
      <c r="T115" s="222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23" t="s">
        <v>122</v>
      </c>
      <c r="AU115" s="223" t="s">
        <v>79</v>
      </c>
      <c r="AV115" s="13" t="s">
        <v>79</v>
      </c>
      <c r="AW115" s="13" t="s">
        <v>33</v>
      </c>
      <c r="AX115" s="13" t="s">
        <v>72</v>
      </c>
      <c r="AY115" s="223" t="s">
        <v>113</v>
      </c>
    </row>
    <row r="116" spans="1:51" s="13" customFormat="1" ht="12">
      <c r="A116" s="13"/>
      <c r="B116" s="212"/>
      <c r="C116" s="213"/>
      <c r="D116" s="214" t="s">
        <v>122</v>
      </c>
      <c r="E116" s="215" t="s">
        <v>19</v>
      </c>
      <c r="F116" s="216" t="s">
        <v>171</v>
      </c>
      <c r="G116" s="213"/>
      <c r="H116" s="217">
        <v>1.876</v>
      </c>
      <c r="I116" s="218"/>
      <c r="J116" s="213"/>
      <c r="K116" s="213"/>
      <c r="L116" s="219"/>
      <c r="M116" s="220"/>
      <c r="N116" s="221"/>
      <c r="O116" s="221"/>
      <c r="P116" s="221"/>
      <c r="Q116" s="221"/>
      <c r="R116" s="221"/>
      <c r="S116" s="221"/>
      <c r="T116" s="222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23" t="s">
        <v>122</v>
      </c>
      <c r="AU116" s="223" t="s">
        <v>79</v>
      </c>
      <c r="AV116" s="13" t="s">
        <v>79</v>
      </c>
      <c r="AW116" s="13" t="s">
        <v>33</v>
      </c>
      <c r="AX116" s="13" t="s">
        <v>72</v>
      </c>
      <c r="AY116" s="223" t="s">
        <v>113</v>
      </c>
    </row>
    <row r="117" spans="1:51" s="13" customFormat="1" ht="12">
      <c r="A117" s="13"/>
      <c r="B117" s="212"/>
      <c r="C117" s="213"/>
      <c r="D117" s="214" t="s">
        <v>122</v>
      </c>
      <c r="E117" s="215" t="s">
        <v>19</v>
      </c>
      <c r="F117" s="216" t="s">
        <v>172</v>
      </c>
      <c r="G117" s="213"/>
      <c r="H117" s="217">
        <v>2.251</v>
      </c>
      <c r="I117" s="218"/>
      <c r="J117" s="213"/>
      <c r="K117" s="213"/>
      <c r="L117" s="219"/>
      <c r="M117" s="220"/>
      <c r="N117" s="221"/>
      <c r="O117" s="221"/>
      <c r="P117" s="221"/>
      <c r="Q117" s="221"/>
      <c r="R117" s="221"/>
      <c r="S117" s="221"/>
      <c r="T117" s="222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23" t="s">
        <v>122</v>
      </c>
      <c r="AU117" s="223" t="s">
        <v>79</v>
      </c>
      <c r="AV117" s="13" t="s">
        <v>79</v>
      </c>
      <c r="AW117" s="13" t="s">
        <v>33</v>
      </c>
      <c r="AX117" s="13" t="s">
        <v>72</v>
      </c>
      <c r="AY117" s="223" t="s">
        <v>113</v>
      </c>
    </row>
    <row r="118" spans="1:51" s="13" customFormat="1" ht="12">
      <c r="A118" s="13"/>
      <c r="B118" s="212"/>
      <c r="C118" s="213"/>
      <c r="D118" s="214" t="s">
        <v>122</v>
      </c>
      <c r="E118" s="215" t="s">
        <v>19</v>
      </c>
      <c r="F118" s="216" t="s">
        <v>173</v>
      </c>
      <c r="G118" s="213"/>
      <c r="H118" s="217">
        <v>0.551</v>
      </c>
      <c r="I118" s="218"/>
      <c r="J118" s="213"/>
      <c r="K118" s="213"/>
      <c r="L118" s="219"/>
      <c r="M118" s="220"/>
      <c r="N118" s="221"/>
      <c r="O118" s="221"/>
      <c r="P118" s="221"/>
      <c r="Q118" s="221"/>
      <c r="R118" s="221"/>
      <c r="S118" s="221"/>
      <c r="T118" s="22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23" t="s">
        <v>122</v>
      </c>
      <c r="AU118" s="223" t="s">
        <v>79</v>
      </c>
      <c r="AV118" s="13" t="s">
        <v>79</v>
      </c>
      <c r="AW118" s="13" t="s">
        <v>33</v>
      </c>
      <c r="AX118" s="13" t="s">
        <v>72</v>
      </c>
      <c r="AY118" s="223" t="s">
        <v>113</v>
      </c>
    </row>
    <row r="119" spans="1:51" s="13" customFormat="1" ht="12">
      <c r="A119" s="13"/>
      <c r="B119" s="212"/>
      <c r="C119" s="213"/>
      <c r="D119" s="214" t="s">
        <v>122</v>
      </c>
      <c r="E119" s="215" t="s">
        <v>19</v>
      </c>
      <c r="F119" s="216" t="s">
        <v>174</v>
      </c>
      <c r="G119" s="213"/>
      <c r="H119" s="217">
        <v>19.358</v>
      </c>
      <c r="I119" s="218"/>
      <c r="J119" s="213"/>
      <c r="K119" s="213"/>
      <c r="L119" s="219"/>
      <c r="M119" s="220"/>
      <c r="N119" s="221"/>
      <c r="O119" s="221"/>
      <c r="P119" s="221"/>
      <c r="Q119" s="221"/>
      <c r="R119" s="221"/>
      <c r="S119" s="221"/>
      <c r="T119" s="222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23" t="s">
        <v>122</v>
      </c>
      <c r="AU119" s="223" t="s">
        <v>79</v>
      </c>
      <c r="AV119" s="13" t="s">
        <v>79</v>
      </c>
      <c r="AW119" s="13" t="s">
        <v>33</v>
      </c>
      <c r="AX119" s="13" t="s">
        <v>72</v>
      </c>
      <c r="AY119" s="223" t="s">
        <v>113</v>
      </c>
    </row>
    <row r="120" spans="1:51" s="13" customFormat="1" ht="12">
      <c r="A120" s="13"/>
      <c r="B120" s="212"/>
      <c r="C120" s="213"/>
      <c r="D120" s="214" t="s">
        <v>122</v>
      </c>
      <c r="E120" s="215" t="s">
        <v>19</v>
      </c>
      <c r="F120" s="216" t="s">
        <v>175</v>
      </c>
      <c r="G120" s="213"/>
      <c r="H120" s="217">
        <v>7.884</v>
      </c>
      <c r="I120" s="218"/>
      <c r="J120" s="213"/>
      <c r="K120" s="213"/>
      <c r="L120" s="219"/>
      <c r="M120" s="220"/>
      <c r="N120" s="221"/>
      <c r="O120" s="221"/>
      <c r="P120" s="221"/>
      <c r="Q120" s="221"/>
      <c r="R120" s="221"/>
      <c r="S120" s="221"/>
      <c r="T120" s="22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23" t="s">
        <v>122</v>
      </c>
      <c r="AU120" s="223" t="s">
        <v>79</v>
      </c>
      <c r="AV120" s="13" t="s">
        <v>79</v>
      </c>
      <c r="AW120" s="13" t="s">
        <v>33</v>
      </c>
      <c r="AX120" s="13" t="s">
        <v>72</v>
      </c>
      <c r="AY120" s="223" t="s">
        <v>113</v>
      </c>
    </row>
    <row r="121" spans="1:51" s="15" customFormat="1" ht="12">
      <c r="A121" s="15"/>
      <c r="B121" s="239"/>
      <c r="C121" s="240"/>
      <c r="D121" s="214" t="s">
        <v>122</v>
      </c>
      <c r="E121" s="241" t="s">
        <v>19</v>
      </c>
      <c r="F121" s="242" t="s">
        <v>163</v>
      </c>
      <c r="G121" s="240"/>
      <c r="H121" s="243">
        <v>69.94</v>
      </c>
      <c r="I121" s="244"/>
      <c r="J121" s="240"/>
      <c r="K121" s="240"/>
      <c r="L121" s="245"/>
      <c r="M121" s="246"/>
      <c r="N121" s="247"/>
      <c r="O121" s="247"/>
      <c r="P121" s="247"/>
      <c r="Q121" s="247"/>
      <c r="R121" s="247"/>
      <c r="S121" s="247"/>
      <c r="T121" s="248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T121" s="249" t="s">
        <v>122</v>
      </c>
      <c r="AU121" s="249" t="s">
        <v>79</v>
      </c>
      <c r="AV121" s="15" t="s">
        <v>120</v>
      </c>
      <c r="AW121" s="15" t="s">
        <v>33</v>
      </c>
      <c r="AX121" s="15" t="s">
        <v>77</v>
      </c>
      <c r="AY121" s="249" t="s">
        <v>113</v>
      </c>
    </row>
    <row r="122" spans="1:65" s="2" customFormat="1" ht="24.15" customHeight="1">
      <c r="A122" s="40"/>
      <c r="B122" s="41"/>
      <c r="C122" s="199" t="s">
        <v>148</v>
      </c>
      <c r="D122" s="199" t="s">
        <v>116</v>
      </c>
      <c r="E122" s="200" t="s">
        <v>176</v>
      </c>
      <c r="F122" s="201" t="s">
        <v>177</v>
      </c>
      <c r="G122" s="202" t="s">
        <v>119</v>
      </c>
      <c r="H122" s="203">
        <v>86.905</v>
      </c>
      <c r="I122" s="204"/>
      <c r="J122" s="205">
        <f>ROUND(I122*H122,2)</f>
        <v>0</v>
      </c>
      <c r="K122" s="201" t="s">
        <v>126</v>
      </c>
      <c r="L122" s="46"/>
      <c r="M122" s="206" t="s">
        <v>19</v>
      </c>
      <c r="N122" s="207" t="s">
        <v>43</v>
      </c>
      <c r="O122" s="86"/>
      <c r="P122" s="208">
        <f>O122*H122</f>
        <v>0</v>
      </c>
      <c r="Q122" s="208">
        <v>0</v>
      </c>
      <c r="R122" s="208">
        <f>Q122*H122</f>
        <v>0</v>
      </c>
      <c r="S122" s="208">
        <v>0.004</v>
      </c>
      <c r="T122" s="209">
        <f>S122*H122</f>
        <v>0.34762</v>
      </c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R122" s="210" t="s">
        <v>120</v>
      </c>
      <c r="AT122" s="210" t="s">
        <v>116</v>
      </c>
      <c r="AU122" s="210" t="s">
        <v>79</v>
      </c>
      <c r="AY122" s="19" t="s">
        <v>113</v>
      </c>
      <c r="BE122" s="211">
        <f>IF(N122="základní",J122,0)</f>
        <v>0</v>
      </c>
      <c r="BF122" s="211">
        <f>IF(N122="snížená",J122,0)</f>
        <v>0</v>
      </c>
      <c r="BG122" s="211">
        <f>IF(N122="zákl. přenesená",J122,0)</f>
        <v>0</v>
      </c>
      <c r="BH122" s="211">
        <f>IF(N122="sníž. přenesená",J122,0)</f>
        <v>0</v>
      </c>
      <c r="BI122" s="211">
        <f>IF(N122="nulová",J122,0)</f>
        <v>0</v>
      </c>
      <c r="BJ122" s="19" t="s">
        <v>77</v>
      </c>
      <c r="BK122" s="211">
        <f>ROUND(I122*H122,2)</f>
        <v>0</v>
      </c>
      <c r="BL122" s="19" t="s">
        <v>120</v>
      </c>
      <c r="BM122" s="210" t="s">
        <v>178</v>
      </c>
    </row>
    <row r="123" spans="1:47" s="2" customFormat="1" ht="12">
      <c r="A123" s="40"/>
      <c r="B123" s="41"/>
      <c r="C123" s="42"/>
      <c r="D123" s="224" t="s">
        <v>128</v>
      </c>
      <c r="E123" s="42"/>
      <c r="F123" s="225" t="s">
        <v>179</v>
      </c>
      <c r="G123" s="42"/>
      <c r="H123" s="42"/>
      <c r="I123" s="226"/>
      <c r="J123" s="42"/>
      <c r="K123" s="42"/>
      <c r="L123" s="46"/>
      <c r="M123" s="227"/>
      <c r="N123" s="228"/>
      <c r="O123" s="86"/>
      <c r="P123" s="86"/>
      <c r="Q123" s="86"/>
      <c r="R123" s="86"/>
      <c r="S123" s="86"/>
      <c r="T123" s="87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T123" s="19" t="s">
        <v>128</v>
      </c>
      <c r="AU123" s="19" t="s">
        <v>79</v>
      </c>
    </row>
    <row r="124" spans="1:51" s="13" customFormat="1" ht="12">
      <c r="A124" s="13"/>
      <c r="B124" s="212"/>
      <c r="C124" s="213"/>
      <c r="D124" s="214" t="s">
        <v>122</v>
      </c>
      <c r="E124" s="215" t="s">
        <v>19</v>
      </c>
      <c r="F124" s="216" t="s">
        <v>180</v>
      </c>
      <c r="G124" s="213"/>
      <c r="H124" s="217">
        <v>38.148</v>
      </c>
      <c r="I124" s="218"/>
      <c r="J124" s="213"/>
      <c r="K124" s="213"/>
      <c r="L124" s="219"/>
      <c r="M124" s="220"/>
      <c r="N124" s="221"/>
      <c r="O124" s="221"/>
      <c r="P124" s="221"/>
      <c r="Q124" s="221"/>
      <c r="R124" s="221"/>
      <c r="S124" s="221"/>
      <c r="T124" s="222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23" t="s">
        <v>122</v>
      </c>
      <c r="AU124" s="223" t="s">
        <v>79</v>
      </c>
      <c r="AV124" s="13" t="s">
        <v>79</v>
      </c>
      <c r="AW124" s="13" t="s">
        <v>33</v>
      </c>
      <c r="AX124" s="13" t="s">
        <v>72</v>
      </c>
      <c r="AY124" s="223" t="s">
        <v>113</v>
      </c>
    </row>
    <row r="125" spans="1:51" s="13" customFormat="1" ht="12">
      <c r="A125" s="13"/>
      <c r="B125" s="212"/>
      <c r="C125" s="213"/>
      <c r="D125" s="214" t="s">
        <v>122</v>
      </c>
      <c r="E125" s="215" t="s">
        <v>19</v>
      </c>
      <c r="F125" s="216" t="s">
        <v>181</v>
      </c>
      <c r="G125" s="213"/>
      <c r="H125" s="217">
        <v>-4.98</v>
      </c>
      <c r="I125" s="218"/>
      <c r="J125" s="213"/>
      <c r="K125" s="213"/>
      <c r="L125" s="219"/>
      <c r="M125" s="220"/>
      <c r="N125" s="221"/>
      <c r="O125" s="221"/>
      <c r="P125" s="221"/>
      <c r="Q125" s="221"/>
      <c r="R125" s="221"/>
      <c r="S125" s="221"/>
      <c r="T125" s="222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23" t="s">
        <v>122</v>
      </c>
      <c r="AU125" s="223" t="s">
        <v>79</v>
      </c>
      <c r="AV125" s="13" t="s">
        <v>79</v>
      </c>
      <c r="AW125" s="13" t="s">
        <v>33</v>
      </c>
      <c r="AX125" s="13" t="s">
        <v>72</v>
      </c>
      <c r="AY125" s="223" t="s">
        <v>113</v>
      </c>
    </row>
    <row r="126" spans="1:51" s="13" customFormat="1" ht="12">
      <c r="A126" s="13"/>
      <c r="B126" s="212"/>
      <c r="C126" s="213"/>
      <c r="D126" s="214" t="s">
        <v>122</v>
      </c>
      <c r="E126" s="215" t="s">
        <v>19</v>
      </c>
      <c r="F126" s="216" t="s">
        <v>182</v>
      </c>
      <c r="G126" s="213"/>
      <c r="H126" s="217">
        <v>32.075</v>
      </c>
      <c r="I126" s="218"/>
      <c r="J126" s="213"/>
      <c r="K126" s="213"/>
      <c r="L126" s="219"/>
      <c r="M126" s="220"/>
      <c r="N126" s="221"/>
      <c r="O126" s="221"/>
      <c r="P126" s="221"/>
      <c r="Q126" s="221"/>
      <c r="R126" s="221"/>
      <c r="S126" s="221"/>
      <c r="T126" s="222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23" t="s">
        <v>122</v>
      </c>
      <c r="AU126" s="223" t="s">
        <v>79</v>
      </c>
      <c r="AV126" s="13" t="s">
        <v>79</v>
      </c>
      <c r="AW126" s="13" t="s">
        <v>33</v>
      </c>
      <c r="AX126" s="13" t="s">
        <v>72</v>
      </c>
      <c r="AY126" s="223" t="s">
        <v>113</v>
      </c>
    </row>
    <row r="127" spans="1:51" s="13" customFormat="1" ht="12">
      <c r="A127" s="13"/>
      <c r="B127" s="212"/>
      <c r="C127" s="213"/>
      <c r="D127" s="214" t="s">
        <v>122</v>
      </c>
      <c r="E127" s="215" t="s">
        <v>19</v>
      </c>
      <c r="F127" s="216" t="s">
        <v>183</v>
      </c>
      <c r="G127" s="213"/>
      <c r="H127" s="217">
        <v>-6.608</v>
      </c>
      <c r="I127" s="218"/>
      <c r="J127" s="213"/>
      <c r="K127" s="213"/>
      <c r="L127" s="219"/>
      <c r="M127" s="220"/>
      <c r="N127" s="221"/>
      <c r="O127" s="221"/>
      <c r="P127" s="221"/>
      <c r="Q127" s="221"/>
      <c r="R127" s="221"/>
      <c r="S127" s="221"/>
      <c r="T127" s="22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23" t="s">
        <v>122</v>
      </c>
      <c r="AU127" s="223" t="s">
        <v>79</v>
      </c>
      <c r="AV127" s="13" t="s">
        <v>79</v>
      </c>
      <c r="AW127" s="13" t="s">
        <v>33</v>
      </c>
      <c r="AX127" s="13" t="s">
        <v>72</v>
      </c>
      <c r="AY127" s="223" t="s">
        <v>113</v>
      </c>
    </row>
    <row r="128" spans="1:51" s="13" customFormat="1" ht="12">
      <c r="A128" s="13"/>
      <c r="B128" s="212"/>
      <c r="C128" s="213"/>
      <c r="D128" s="214" t="s">
        <v>122</v>
      </c>
      <c r="E128" s="215" t="s">
        <v>19</v>
      </c>
      <c r="F128" s="216" t="s">
        <v>184</v>
      </c>
      <c r="G128" s="213"/>
      <c r="H128" s="217">
        <v>31.621</v>
      </c>
      <c r="I128" s="218"/>
      <c r="J128" s="213"/>
      <c r="K128" s="213"/>
      <c r="L128" s="219"/>
      <c r="M128" s="220"/>
      <c r="N128" s="221"/>
      <c r="O128" s="221"/>
      <c r="P128" s="221"/>
      <c r="Q128" s="221"/>
      <c r="R128" s="221"/>
      <c r="S128" s="221"/>
      <c r="T128" s="22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23" t="s">
        <v>122</v>
      </c>
      <c r="AU128" s="223" t="s">
        <v>79</v>
      </c>
      <c r="AV128" s="13" t="s">
        <v>79</v>
      </c>
      <c r="AW128" s="13" t="s">
        <v>33</v>
      </c>
      <c r="AX128" s="13" t="s">
        <v>72</v>
      </c>
      <c r="AY128" s="223" t="s">
        <v>113</v>
      </c>
    </row>
    <row r="129" spans="1:51" s="13" customFormat="1" ht="12">
      <c r="A129" s="13"/>
      <c r="B129" s="212"/>
      <c r="C129" s="213"/>
      <c r="D129" s="214" t="s">
        <v>122</v>
      </c>
      <c r="E129" s="215" t="s">
        <v>19</v>
      </c>
      <c r="F129" s="216" t="s">
        <v>185</v>
      </c>
      <c r="G129" s="213"/>
      <c r="H129" s="217">
        <v>-3.351</v>
      </c>
      <c r="I129" s="218"/>
      <c r="J129" s="213"/>
      <c r="K129" s="213"/>
      <c r="L129" s="219"/>
      <c r="M129" s="220"/>
      <c r="N129" s="221"/>
      <c r="O129" s="221"/>
      <c r="P129" s="221"/>
      <c r="Q129" s="221"/>
      <c r="R129" s="221"/>
      <c r="S129" s="221"/>
      <c r="T129" s="22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23" t="s">
        <v>122</v>
      </c>
      <c r="AU129" s="223" t="s">
        <v>79</v>
      </c>
      <c r="AV129" s="13" t="s">
        <v>79</v>
      </c>
      <c r="AW129" s="13" t="s">
        <v>33</v>
      </c>
      <c r="AX129" s="13" t="s">
        <v>72</v>
      </c>
      <c r="AY129" s="223" t="s">
        <v>113</v>
      </c>
    </row>
    <row r="130" spans="1:51" s="15" customFormat="1" ht="12">
      <c r="A130" s="15"/>
      <c r="B130" s="239"/>
      <c r="C130" s="240"/>
      <c r="D130" s="214" t="s">
        <v>122</v>
      </c>
      <c r="E130" s="241" t="s">
        <v>19</v>
      </c>
      <c r="F130" s="242" t="s">
        <v>163</v>
      </c>
      <c r="G130" s="240"/>
      <c r="H130" s="243">
        <v>86.90500000000002</v>
      </c>
      <c r="I130" s="244"/>
      <c r="J130" s="240"/>
      <c r="K130" s="240"/>
      <c r="L130" s="245"/>
      <c r="M130" s="246"/>
      <c r="N130" s="247"/>
      <c r="O130" s="247"/>
      <c r="P130" s="247"/>
      <c r="Q130" s="247"/>
      <c r="R130" s="247"/>
      <c r="S130" s="247"/>
      <c r="T130" s="248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49" t="s">
        <v>122</v>
      </c>
      <c r="AU130" s="249" t="s">
        <v>79</v>
      </c>
      <c r="AV130" s="15" t="s">
        <v>120</v>
      </c>
      <c r="AW130" s="15" t="s">
        <v>33</v>
      </c>
      <c r="AX130" s="15" t="s">
        <v>77</v>
      </c>
      <c r="AY130" s="249" t="s">
        <v>113</v>
      </c>
    </row>
    <row r="131" spans="1:65" s="2" customFormat="1" ht="24.15" customHeight="1">
      <c r="A131" s="40"/>
      <c r="B131" s="41"/>
      <c r="C131" s="199" t="s">
        <v>186</v>
      </c>
      <c r="D131" s="199" t="s">
        <v>116</v>
      </c>
      <c r="E131" s="200" t="s">
        <v>187</v>
      </c>
      <c r="F131" s="201" t="s">
        <v>188</v>
      </c>
      <c r="G131" s="202" t="s">
        <v>119</v>
      </c>
      <c r="H131" s="203">
        <v>63.12</v>
      </c>
      <c r="I131" s="204"/>
      <c r="J131" s="205">
        <f>ROUND(I131*H131,2)</f>
        <v>0</v>
      </c>
      <c r="K131" s="201" t="s">
        <v>126</v>
      </c>
      <c r="L131" s="46"/>
      <c r="M131" s="206" t="s">
        <v>19</v>
      </c>
      <c r="N131" s="207" t="s">
        <v>43</v>
      </c>
      <c r="O131" s="86"/>
      <c r="P131" s="208">
        <f>O131*H131</f>
        <v>0</v>
      </c>
      <c r="Q131" s="208">
        <v>0.00013</v>
      </c>
      <c r="R131" s="208">
        <f>Q131*H131</f>
        <v>0.008205599999999999</v>
      </c>
      <c r="S131" s="208">
        <v>0</v>
      </c>
      <c r="T131" s="209">
        <f>S131*H131</f>
        <v>0</v>
      </c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R131" s="210" t="s">
        <v>120</v>
      </c>
      <c r="AT131" s="210" t="s">
        <v>116</v>
      </c>
      <c r="AU131" s="210" t="s">
        <v>79</v>
      </c>
      <c r="AY131" s="19" t="s">
        <v>113</v>
      </c>
      <c r="BE131" s="211">
        <f>IF(N131="základní",J131,0)</f>
        <v>0</v>
      </c>
      <c r="BF131" s="211">
        <f>IF(N131="snížená",J131,0)</f>
        <v>0</v>
      </c>
      <c r="BG131" s="211">
        <f>IF(N131="zákl. přenesená",J131,0)</f>
        <v>0</v>
      </c>
      <c r="BH131" s="211">
        <f>IF(N131="sníž. přenesená",J131,0)</f>
        <v>0</v>
      </c>
      <c r="BI131" s="211">
        <f>IF(N131="nulová",J131,0)</f>
        <v>0</v>
      </c>
      <c r="BJ131" s="19" t="s">
        <v>77</v>
      </c>
      <c r="BK131" s="211">
        <f>ROUND(I131*H131,2)</f>
        <v>0</v>
      </c>
      <c r="BL131" s="19" t="s">
        <v>120</v>
      </c>
      <c r="BM131" s="210" t="s">
        <v>189</v>
      </c>
    </row>
    <row r="132" spans="1:47" s="2" customFormat="1" ht="12">
      <c r="A132" s="40"/>
      <c r="B132" s="41"/>
      <c r="C132" s="42"/>
      <c r="D132" s="224" t="s">
        <v>128</v>
      </c>
      <c r="E132" s="42"/>
      <c r="F132" s="225" t="s">
        <v>190</v>
      </c>
      <c r="G132" s="42"/>
      <c r="H132" s="42"/>
      <c r="I132" s="226"/>
      <c r="J132" s="42"/>
      <c r="K132" s="42"/>
      <c r="L132" s="46"/>
      <c r="M132" s="227"/>
      <c r="N132" s="228"/>
      <c r="O132" s="86"/>
      <c r="P132" s="86"/>
      <c r="Q132" s="86"/>
      <c r="R132" s="86"/>
      <c r="S132" s="86"/>
      <c r="T132" s="87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T132" s="19" t="s">
        <v>128</v>
      </c>
      <c r="AU132" s="19" t="s">
        <v>79</v>
      </c>
    </row>
    <row r="133" spans="1:65" s="2" customFormat="1" ht="24.15" customHeight="1">
      <c r="A133" s="40"/>
      <c r="B133" s="41"/>
      <c r="C133" s="199" t="s">
        <v>191</v>
      </c>
      <c r="D133" s="199" t="s">
        <v>116</v>
      </c>
      <c r="E133" s="200" t="s">
        <v>192</v>
      </c>
      <c r="F133" s="201" t="s">
        <v>193</v>
      </c>
      <c r="G133" s="202" t="s">
        <v>119</v>
      </c>
      <c r="H133" s="203">
        <v>63.12</v>
      </c>
      <c r="I133" s="204"/>
      <c r="J133" s="205">
        <f>ROUND(I133*H133,2)</f>
        <v>0</v>
      </c>
      <c r="K133" s="201" t="s">
        <v>126</v>
      </c>
      <c r="L133" s="46"/>
      <c r="M133" s="206" t="s">
        <v>19</v>
      </c>
      <c r="N133" s="207" t="s">
        <v>43</v>
      </c>
      <c r="O133" s="86"/>
      <c r="P133" s="208">
        <f>O133*H133</f>
        <v>0</v>
      </c>
      <c r="Q133" s="208">
        <v>4E-05</v>
      </c>
      <c r="R133" s="208">
        <f>Q133*H133</f>
        <v>0.0025248000000000002</v>
      </c>
      <c r="S133" s="208">
        <v>0</v>
      </c>
      <c r="T133" s="209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10" t="s">
        <v>120</v>
      </c>
      <c r="AT133" s="210" t="s">
        <v>116</v>
      </c>
      <c r="AU133" s="210" t="s">
        <v>79</v>
      </c>
      <c r="AY133" s="19" t="s">
        <v>113</v>
      </c>
      <c r="BE133" s="211">
        <f>IF(N133="základní",J133,0)</f>
        <v>0</v>
      </c>
      <c r="BF133" s="211">
        <f>IF(N133="snížená",J133,0)</f>
        <v>0</v>
      </c>
      <c r="BG133" s="211">
        <f>IF(N133="zákl. přenesená",J133,0)</f>
        <v>0</v>
      </c>
      <c r="BH133" s="211">
        <f>IF(N133="sníž. přenesená",J133,0)</f>
        <v>0</v>
      </c>
      <c r="BI133" s="211">
        <f>IF(N133="nulová",J133,0)</f>
        <v>0</v>
      </c>
      <c r="BJ133" s="19" t="s">
        <v>77</v>
      </c>
      <c r="BK133" s="211">
        <f>ROUND(I133*H133,2)</f>
        <v>0</v>
      </c>
      <c r="BL133" s="19" t="s">
        <v>120</v>
      </c>
      <c r="BM133" s="210" t="s">
        <v>194</v>
      </c>
    </row>
    <row r="134" spans="1:47" s="2" customFormat="1" ht="12">
      <c r="A134" s="40"/>
      <c r="B134" s="41"/>
      <c r="C134" s="42"/>
      <c r="D134" s="224" t="s">
        <v>128</v>
      </c>
      <c r="E134" s="42"/>
      <c r="F134" s="225" t="s">
        <v>195</v>
      </c>
      <c r="G134" s="42"/>
      <c r="H134" s="42"/>
      <c r="I134" s="226"/>
      <c r="J134" s="42"/>
      <c r="K134" s="42"/>
      <c r="L134" s="46"/>
      <c r="M134" s="227"/>
      <c r="N134" s="228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128</v>
      </c>
      <c r="AU134" s="19" t="s">
        <v>79</v>
      </c>
    </row>
    <row r="135" spans="1:63" s="12" customFormat="1" ht="22.8" customHeight="1">
      <c r="A135" s="12"/>
      <c r="B135" s="183"/>
      <c r="C135" s="184"/>
      <c r="D135" s="185" t="s">
        <v>71</v>
      </c>
      <c r="E135" s="197" t="s">
        <v>196</v>
      </c>
      <c r="F135" s="197" t="s">
        <v>197</v>
      </c>
      <c r="G135" s="184"/>
      <c r="H135" s="184"/>
      <c r="I135" s="187"/>
      <c r="J135" s="198">
        <f>BK135</f>
        <v>0</v>
      </c>
      <c r="K135" s="184"/>
      <c r="L135" s="189"/>
      <c r="M135" s="190"/>
      <c r="N135" s="191"/>
      <c r="O135" s="191"/>
      <c r="P135" s="192">
        <f>SUM(P136:P146)</f>
        <v>0</v>
      </c>
      <c r="Q135" s="191"/>
      <c r="R135" s="192">
        <f>SUM(R136:R146)</f>
        <v>0</v>
      </c>
      <c r="S135" s="191"/>
      <c r="T135" s="193">
        <f>SUM(T136:T146)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194" t="s">
        <v>77</v>
      </c>
      <c r="AT135" s="195" t="s">
        <v>71</v>
      </c>
      <c r="AU135" s="195" t="s">
        <v>77</v>
      </c>
      <c r="AY135" s="194" t="s">
        <v>113</v>
      </c>
      <c r="BK135" s="196">
        <f>SUM(BK136:BK146)</f>
        <v>0</v>
      </c>
    </row>
    <row r="136" spans="1:65" s="2" customFormat="1" ht="16.5" customHeight="1">
      <c r="A136" s="40"/>
      <c r="B136" s="41"/>
      <c r="C136" s="199" t="s">
        <v>198</v>
      </c>
      <c r="D136" s="199" t="s">
        <v>116</v>
      </c>
      <c r="E136" s="200" t="s">
        <v>199</v>
      </c>
      <c r="F136" s="201" t="s">
        <v>200</v>
      </c>
      <c r="G136" s="202" t="s">
        <v>201</v>
      </c>
      <c r="H136" s="203">
        <v>6.255</v>
      </c>
      <c r="I136" s="204"/>
      <c r="J136" s="205">
        <f>ROUND(I136*H136,2)</f>
        <v>0</v>
      </c>
      <c r="K136" s="201" t="s">
        <v>126</v>
      </c>
      <c r="L136" s="46"/>
      <c r="M136" s="206" t="s">
        <v>19</v>
      </c>
      <c r="N136" s="207" t="s">
        <v>43</v>
      </c>
      <c r="O136" s="86"/>
      <c r="P136" s="208">
        <f>O136*H136</f>
        <v>0</v>
      </c>
      <c r="Q136" s="208">
        <v>0</v>
      </c>
      <c r="R136" s="208">
        <f>Q136*H136</f>
        <v>0</v>
      </c>
      <c r="S136" s="208">
        <v>0</v>
      </c>
      <c r="T136" s="209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10" t="s">
        <v>120</v>
      </c>
      <c r="AT136" s="210" t="s">
        <v>116</v>
      </c>
      <c r="AU136" s="210" t="s">
        <v>79</v>
      </c>
      <c r="AY136" s="19" t="s">
        <v>113</v>
      </c>
      <c r="BE136" s="211">
        <f>IF(N136="základní",J136,0)</f>
        <v>0</v>
      </c>
      <c r="BF136" s="211">
        <f>IF(N136="snížená",J136,0)</f>
        <v>0</v>
      </c>
      <c r="BG136" s="211">
        <f>IF(N136="zákl. přenesená",J136,0)</f>
        <v>0</v>
      </c>
      <c r="BH136" s="211">
        <f>IF(N136="sníž. přenesená",J136,0)</f>
        <v>0</v>
      </c>
      <c r="BI136" s="211">
        <f>IF(N136="nulová",J136,0)</f>
        <v>0</v>
      </c>
      <c r="BJ136" s="19" t="s">
        <v>77</v>
      </c>
      <c r="BK136" s="211">
        <f>ROUND(I136*H136,2)</f>
        <v>0</v>
      </c>
      <c r="BL136" s="19" t="s">
        <v>120</v>
      </c>
      <c r="BM136" s="210" t="s">
        <v>202</v>
      </c>
    </row>
    <row r="137" spans="1:47" s="2" customFormat="1" ht="12">
      <c r="A137" s="40"/>
      <c r="B137" s="41"/>
      <c r="C137" s="42"/>
      <c r="D137" s="224" t="s">
        <v>128</v>
      </c>
      <c r="E137" s="42"/>
      <c r="F137" s="225" t="s">
        <v>203</v>
      </c>
      <c r="G137" s="42"/>
      <c r="H137" s="42"/>
      <c r="I137" s="226"/>
      <c r="J137" s="42"/>
      <c r="K137" s="42"/>
      <c r="L137" s="46"/>
      <c r="M137" s="227"/>
      <c r="N137" s="228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128</v>
      </c>
      <c r="AU137" s="19" t="s">
        <v>79</v>
      </c>
    </row>
    <row r="138" spans="1:65" s="2" customFormat="1" ht="24.15" customHeight="1">
      <c r="A138" s="40"/>
      <c r="B138" s="41"/>
      <c r="C138" s="199" t="s">
        <v>204</v>
      </c>
      <c r="D138" s="199" t="s">
        <v>116</v>
      </c>
      <c r="E138" s="200" t="s">
        <v>205</v>
      </c>
      <c r="F138" s="201" t="s">
        <v>206</v>
      </c>
      <c r="G138" s="202" t="s">
        <v>201</v>
      </c>
      <c r="H138" s="203">
        <v>6.255</v>
      </c>
      <c r="I138" s="204"/>
      <c r="J138" s="205">
        <f>ROUND(I138*H138,2)</f>
        <v>0</v>
      </c>
      <c r="K138" s="201" t="s">
        <v>126</v>
      </c>
      <c r="L138" s="46"/>
      <c r="M138" s="206" t="s">
        <v>19</v>
      </c>
      <c r="N138" s="207" t="s">
        <v>43</v>
      </c>
      <c r="O138" s="86"/>
      <c r="P138" s="208">
        <f>O138*H138</f>
        <v>0</v>
      </c>
      <c r="Q138" s="208">
        <v>0</v>
      </c>
      <c r="R138" s="208">
        <f>Q138*H138</f>
        <v>0</v>
      </c>
      <c r="S138" s="208">
        <v>0</v>
      </c>
      <c r="T138" s="209">
        <f>S138*H138</f>
        <v>0</v>
      </c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R138" s="210" t="s">
        <v>120</v>
      </c>
      <c r="AT138" s="210" t="s">
        <v>116</v>
      </c>
      <c r="AU138" s="210" t="s">
        <v>79</v>
      </c>
      <c r="AY138" s="19" t="s">
        <v>113</v>
      </c>
      <c r="BE138" s="211">
        <f>IF(N138="základní",J138,0)</f>
        <v>0</v>
      </c>
      <c r="BF138" s="211">
        <f>IF(N138="snížená",J138,0)</f>
        <v>0</v>
      </c>
      <c r="BG138" s="211">
        <f>IF(N138="zákl. přenesená",J138,0)</f>
        <v>0</v>
      </c>
      <c r="BH138" s="211">
        <f>IF(N138="sníž. přenesená",J138,0)</f>
        <v>0</v>
      </c>
      <c r="BI138" s="211">
        <f>IF(N138="nulová",J138,0)</f>
        <v>0</v>
      </c>
      <c r="BJ138" s="19" t="s">
        <v>77</v>
      </c>
      <c r="BK138" s="211">
        <f>ROUND(I138*H138,2)</f>
        <v>0</v>
      </c>
      <c r="BL138" s="19" t="s">
        <v>120</v>
      </c>
      <c r="BM138" s="210" t="s">
        <v>207</v>
      </c>
    </row>
    <row r="139" spans="1:47" s="2" customFormat="1" ht="12">
      <c r="A139" s="40"/>
      <c r="B139" s="41"/>
      <c r="C139" s="42"/>
      <c r="D139" s="224" t="s">
        <v>128</v>
      </c>
      <c r="E139" s="42"/>
      <c r="F139" s="225" t="s">
        <v>208</v>
      </c>
      <c r="G139" s="42"/>
      <c r="H139" s="42"/>
      <c r="I139" s="226"/>
      <c r="J139" s="42"/>
      <c r="K139" s="42"/>
      <c r="L139" s="46"/>
      <c r="M139" s="227"/>
      <c r="N139" s="228"/>
      <c r="O139" s="86"/>
      <c r="P139" s="86"/>
      <c r="Q139" s="86"/>
      <c r="R139" s="86"/>
      <c r="S139" s="86"/>
      <c r="T139" s="87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T139" s="19" t="s">
        <v>128</v>
      </c>
      <c r="AU139" s="19" t="s">
        <v>79</v>
      </c>
    </row>
    <row r="140" spans="1:65" s="2" customFormat="1" ht="21.75" customHeight="1">
      <c r="A140" s="40"/>
      <c r="B140" s="41"/>
      <c r="C140" s="199" t="s">
        <v>209</v>
      </c>
      <c r="D140" s="199" t="s">
        <v>116</v>
      </c>
      <c r="E140" s="200" t="s">
        <v>210</v>
      </c>
      <c r="F140" s="201" t="s">
        <v>211</v>
      </c>
      <c r="G140" s="202" t="s">
        <v>201</v>
      </c>
      <c r="H140" s="203">
        <v>6.255</v>
      </c>
      <c r="I140" s="204"/>
      <c r="J140" s="205">
        <f>ROUND(I140*H140,2)</f>
        <v>0</v>
      </c>
      <c r="K140" s="201" t="s">
        <v>126</v>
      </c>
      <c r="L140" s="46"/>
      <c r="M140" s="206" t="s">
        <v>19</v>
      </c>
      <c r="N140" s="207" t="s">
        <v>43</v>
      </c>
      <c r="O140" s="86"/>
      <c r="P140" s="208">
        <f>O140*H140</f>
        <v>0</v>
      </c>
      <c r="Q140" s="208">
        <v>0</v>
      </c>
      <c r="R140" s="208">
        <f>Q140*H140</f>
        <v>0</v>
      </c>
      <c r="S140" s="208">
        <v>0</v>
      </c>
      <c r="T140" s="209">
        <f>S140*H140</f>
        <v>0</v>
      </c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R140" s="210" t="s">
        <v>120</v>
      </c>
      <c r="AT140" s="210" t="s">
        <v>116</v>
      </c>
      <c r="AU140" s="210" t="s">
        <v>79</v>
      </c>
      <c r="AY140" s="19" t="s">
        <v>113</v>
      </c>
      <c r="BE140" s="211">
        <f>IF(N140="základní",J140,0)</f>
        <v>0</v>
      </c>
      <c r="BF140" s="211">
        <f>IF(N140="snížená",J140,0)</f>
        <v>0</v>
      </c>
      <c r="BG140" s="211">
        <f>IF(N140="zákl. přenesená",J140,0)</f>
        <v>0</v>
      </c>
      <c r="BH140" s="211">
        <f>IF(N140="sníž. přenesená",J140,0)</f>
        <v>0</v>
      </c>
      <c r="BI140" s="211">
        <f>IF(N140="nulová",J140,0)</f>
        <v>0</v>
      </c>
      <c r="BJ140" s="19" t="s">
        <v>77</v>
      </c>
      <c r="BK140" s="211">
        <f>ROUND(I140*H140,2)</f>
        <v>0</v>
      </c>
      <c r="BL140" s="19" t="s">
        <v>120</v>
      </c>
      <c r="BM140" s="210" t="s">
        <v>212</v>
      </c>
    </row>
    <row r="141" spans="1:47" s="2" customFormat="1" ht="12">
      <c r="A141" s="40"/>
      <c r="B141" s="41"/>
      <c r="C141" s="42"/>
      <c r="D141" s="224" t="s">
        <v>128</v>
      </c>
      <c r="E141" s="42"/>
      <c r="F141" s="225" t="s">
        <v>213</v>
      </c>
      <c r="G141" s="42"/>
      <c r="H141" s="42"/>
      <c r="I141" s="226"/>
      <c r="J141" s="42"/>
      <c r="K141" s="42"/>
      <c r="L141" s="46"/>
      <c r="M141" s="227"/>
      <c r="N141" s="228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128</v>
      </c>
      <c r="AU141" s="19" t="s">
        <v>79</v>
      </c>
    </row>
    <row r="142" spans="1:65" s="2" customFormat="1" ht="24.15" customHeight="1">
      <c r="A142" s="40"/>
      <c r="B142" s="41"/>
      <c r="C142" s="199" t="s">
        <v>8</v>
      </c>
      <c r="D142" s="199" t="s">
        <v>116</v>
      </c>
      <c r="E142" s="200" t="s">
        <v>214</v>
      </c>
      <c r="F142" s="201" t="s">
        <v>215</v>
      </c>
      <c r="G142" s="202" t="s">
        <v>201</v>
      </c>
      <c r="H142" s="203">
        <v>62.55</v>
      </c>
      <c r="I142" s="204"/>
      <c r="J142" s="205">
        <f>ROUND(I142*H142,2)</f>
        <v>0</v>
      </c>
      <c r="K142" s="201" t="s">
        <v>126</v>
      </c>
      <c r="L142" s="46"/>
      <c r="M142" s="206" t="s">
        <v>19</v>
      </c>
      <c r="N142" s="207" t="s">
        <v>43</v>
      </c>
      <c r="O142" s="86"/>
      <c r="P142" s="208">
        <f>O142*H142</f>
        <v>0</v>
      </c>
      <c r="Q142" s="208">
        <v>0</v>
      </c>
      <c r="R142" s="208">
        <f>Q142*H142</f>
        <v>0</v>
      </c>
      <c r="S142" s="208">
        <v>0</v>
      </c>
      <c r="T142" s="209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10" t="s">
        <v>120</v>
      </c>
      <c r="AT142" s="210" t="s">
        <v>116</v>
      </c>
      <c r="AU142" s="210" t="s">
        <v>79</v>
      </c>
      <c r="AY142" s="19" t="s">
        <v>113</v>
      </c>
      <c r="BE142" s="211">
        <f>IF(N142="základní",J142,0)</f>
        <v>0</v>
      </c>
      <c r="BF142" s="211">
        <f>IF(N142="snížená",J142,0)</f>
        <v>0</v>
      </c>
      <c r="BG142" s="211">
        <f>IF(N142="zákl. přenesená",J142,0)</f>
        <v>0</v>
      </c>
      <c r="BH142" s="211">
        <f>IF(N142="sníž. přenesená",J142,0)</f>
        <v>0</v>
      </c>
      <c r="BI142" s="211">
        <f>IF(N142="nulová",J142,0)</f>
        <v>0</v>
      </c>
      <c r="BJ142" s="19" t="s">
        <v>77</v>
      </c>
      <c r="BK142" s="211">
        <f>ROUND(I142*H142,2)</f>
        <v>0</v>
      </c>
      <c r="BL142" s="19" t="s">
        <v>120</v>
      </c>
      <c r="BM142" s="210" t="s">
        <v>216</v>
      </c>
    </row>
    <row r="143" spans="1:47" s="2" customFormat="1" ht="12">
      <c r="A143" s="40"/>
      <c r="B143" s="41"/>
      <c r="C143" s="42"/>
      <c r="D143" s="224" t="s">
        <v>128</v>
      </c>
      <c r="E143" s="42"/>
      <c r="F143" s="225" t="s">
        <v>217</v>
      </c>
      <c r="G143" s="42"/>
      <c r="H143" s="42"/>
      <c r="I143" s="226"/>
      <c r="J143" s="42"/>
      <c r="K143" s="42"/>
      <c r="L143" s="46"/>
      <c r="M143" s="227"/>
      <c r="N143" s="228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128</v>
      </c>
      <c r="AU143" s="19" t="s">
        <v>79</v>
      </c>
    </row>
    <row r="144" spans="1:51" s="13" customFormat="1" ht="12">
      <c r="A144" s="13"/>
      <c r="B144" s="212"/>
      <c r="C144" s="213"/>
      <c r="D144" s="214" t="s">
        <v>122</v>
      </c>
      <c r="E144" s="215" t="s">
        <v>19</v>
      </c>
      <c r="F144" s="216" t="s">
        <v>218</v>
      </c>
      <c r="G144" s="213"/>
      <c r="H144" s="217">
        <v>62.55</v>
      </c>
      <c r="I144" s="218"/>
      <c r="J144" s="213"/>
      <c r="K144" s="213"/>
      <c r="L144" s="219"/>
      <c r="M144" s="220"/>
      <c r="N144" s="221"/>
      <c r="O144" s="221"/>
      <c r="P144" s="221"/>
      <c r="Q144" s="221"/>
      <c r="R144" s="221"/>
      <c r="S144" s="221"/>
      <c r="T144" s="22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23" t="s">
        <v>122</v>
      </c>
      <c r="AU144" s="223" t="s">
        <v>79</v>
      </c>
      <c r="AV144" s="13" t="s">
        <v>79</v>
      </c>
      <c r="AW144" s="13" t="s">
        <v>33</v>
      </c>
      <c r="AX144" s="13" t="s">
        <v>77</v>
      </c>
      <c r="AY144" s="223" t="s">
        <v>113</v>
      </c>
    </row>
    <row r="145" spans="1:65" s="2" customFormat="1" ht="24.15" customHeight="1">
      <c r="A145" s="40"/>
      <c r="B145" s="41"/>
      <c r="C145" s="199" t="s">
        <v>219</v>
      </c>
      <c r="D145" s="199" t="s">
        <v>116</v>
      </c>
      <c r="E145" s="200" t="s">
        <v>220</v>
      </c>
      <c r="F145" s="201" t="s">
        <v>221</v>
      </c>
      <c r="G145" s="202" t="s">
        <v>201</v>
      </c>
      <c r="H145" s="203">
        <v>6.255</v>
      </c>
      <c r="I145" s="204"/>
      <c r="J145" s="205">
        <f>ROUND(I145*H145,2)</f>
        <v>0</v>
      </c>
      <c r="K145" s="201" t="s">
        <v>126</v>
      </c>
      <c r="L145" s="46"/>
      <c r="M145" s="206" t="s">
        <v>19</v>
      </c>
      <c r="N145" s="207" t="s">
        <v>43</v>
      </c>
      <c r="O145" s="86"/>
      <c r="P145" s="208">
        <f>O145*H145</f>
        <v>0</v>
      </c>
      <c r="Q145" s="208">
        <v>0</v>
      </c>
      <c r="R145" s="208">
        <f>Q145*H145</f>
        <v>0</v>
      </c>
      <c r="S145" s="208">
        <v>0</v>
      </c>
      <c r="T145" s="209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10" t="s">
        <v>120</v>
      </c>
      <c r="AT145" s="210" t="s">
        <v>116</v>
      </c>
      <c r="AU145" s="210" t="s">
        <v>79</v>
      </c>
      <c r="AY145" s="19" t="s">
        <v>113</v>
      </c>
      <c r="BE145" s="211">
        <f>IF(N145="základní",J145,0)</f>
        <v>0</v>
      </c>
      <c r="BF145" s="211">
        <f>IF(N145="snížená",J145,0)</f>
        <v>0</v>
      </c>
      <c r="BG145" s="211">
        <f>IF(N145="zákl. přenesená",J145,0)</f>
        <v>0</v>
      </c>
      <c r="BH145" s="211">
        <f>IF(N145="sníž. přenesená",J145,0)</f>
        <v>0</v>
      </c>
      <c r="BI145" s="211">
        <f>IF(N145="nulová",J145,0)</f>
        <v>0</v>
      </c>
      <c r="BJ145" s="19" t="s">
        <v>77</v>
      </c>
      <c r="BK145" s="211">
        <f>ROUND(I145*H145,2)</f>
        <v>0</v>
      </c>
      <c r="BL145" s="19" t="s">
        <v>120</v>
      </c>
      <c r="BM145" s="210" t="s">
        <v>222</v>
      </c>
    </row>
    <row r="146" spans="1:47" s="2" customFormat="1" ht="12">
      <c r="A146" s="40"/>
      <c r="B146" s="41"/>
      <c r="C146" s="42"/>
      <c r="D146" s="224" t="s">
        <v>128</v>
      </c>
      <c r="E146" s="42"/>
      <c r="F146" s="225" t="s">
        <v>223</v>
      </c>
      <c r="G146" s="42"/>
      <c r="H146" s="42"/>
      <c r="I146" s="226"/>
      <c r="J146" s="42"/>
      <c r="K146" s="42"/>
      <c r="L146" s="46"/>
      <c r="M146" s="227"/>
      <c r="N146" s="228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128</v>
      </c>
      <c r="AU146" s="19" t="s">
        <v>79</v>
      </c>
    </row>
    <row r="147" spans="1:63" s="12" customFormat="1" ht="22.8" customHeight="1">
      <c r="A147" s="12"/>
      <c r="B147" s="183"/>
      <c r="C147" s="184"/>
      <c r="D147" s="185" t="s">
        <v>71</v>
      </c>
      <c r="E147" s="197" t="s">
        <v>224</v>
      </c>
      <c r="F147" s="197" t="s">
        <v>225</v>
      </c>
      <c r="G147" s="184"/>
      <c r="H147" s="184"/>
      <c r="I147" s="187"/>
      <c r="J147" s="198">
        <f>BK147</f>
        <v>0</v>
      </c>
      <c r="K147" s="184"/>
      <c r="L147" s="189"/>
      <c r="M147" s="190"/>
      <c r="N147" s="191"/>
      <c r="O147" s="191"/>
      <c r="P147" s="192">
        <f>SUM(P148:P149)</f>
        <v>0</v>
      </c>
      <c r="Q147" s="191"/>
      <c r="R147" s="192">
        <f>SUM(R148:R149)</f>
        <v>0</v>
      </c>
      <c r="S147" s="191"/>
      <c r="T147" s="193">
        <f>SUM(T148:T149)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94" t="s">
        <v>77</v>
      </c>
      <c r="AT147" s="195" t="s">
        <v>71</v>
      </c>
      <c r="AU147" s="195" t="s">
        <v>77</v>
      </c>
      <c r="AY147" s="194" t="s">
        <v>113</v>
      </c>
      <c r="BK147" s="196">
        <f>SUM(BK148:BK149)</f>
        <v>0</v>
      </c>
    </row>
    <row r="148" spans="1:65" s="2" customFormat="1" ht="33" customHeight="1">
      <c r="A148" s="40"/>
      <c r="B148" s="41"/>
      <c r="C148" s="199" t="s">
        <v>226</v>
      </c>
      <c r="D148" s="199" t="s">
        <v>116</v>
      </c>
      <c r="E148" s="200" t="s">
        <v>227</v>
      </c>
      <c r="F148" s="201" t="s">
        <v>228</v>
      </c>
      <c r="G148" s="202" t="s">
        <v>201</v>
      </c>
      <c r="H148" s="203">
        <v>1.063</v>
      </c>
      <c r="I148" s="204"/>
      <c r="J148" s="205">
        <f>ROUND(I148*H148,2)</f>
        <v>0</v>
      </c>
      <c r="K148" s="201" t="s">
        <v>126</v>
      </c>
      <c r="L148" s="46"/>
      <c r="M148" s="206" t="s">
        <v>19</v>
      </c>
      <c r="N148" s="207" t="s">
        <v>43</v>
      </c>
      <c r="O148" s="86"/>
      <c r="P148" s="208">
        <f>O148*H148</f>
        <v>0</v>
      </c>
      <c r="Q148" s="208">
        <v>0</v>
      </c>
      <c r="R148" s="208">
        <f>Q148*H148</f>
        <v>0</v>
      </c>
      <c r="S148" s="208">
        <v>0</v>
      </c>
      <c r="T148" s="209">
        <f>S148*H148</f>
        <v>0</v>
      </c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R148" s="210" t="s">
        <v>120</v>
      </c>
      <c r="AT148" s="210" t="s">
        <v>116</v>
      </c>
      <c r="AU148" s="210" t="s">
        <v>79</v>
      </c>
      <c r="AY148" s="19" t="s">
        <v>113</v>
      </c>
      <c r="BE148" s="211">
        <f>IF(N148="základní",J148,0)</f>
        <v>0</v>
      </c>
      <c r="BF148" s="211">
        <f>IF(N148="snížená",J148,0)</f>
        <v>0</v>
      </c>
      <c r="BG148" s="211">
        <f>IF(N148="zákl. přenesená",J148,0)</f>
        <v>0</v>
      </c>
      <c r="BH148" s="211">
        <f>IF(N148="sníž. přenesená",J148,0)</f>
        <v>0</v>
      </c>
      <c r="BI148" s="211">
        <f>IF(N148="nulová",J148,0)</f>
        <v>0</v>
      </c>
      <c r="BJ148" s="19" t="s">
        <v>77</v>
      </c>
      <c r="BK148" s="211">
        <f>ROUND(I148*H148,2)</f>
        <v>0</v>
      </c>
      <c r="BL148" s="19" t="s">
        <v>120</v>
      </c>
      <c r="BM148" s="210" t="s">
        <v>229</v>
      </c>
    </row>
    <row r="149" spans="1:47" s="2" customFormat="1" ht="12">
      <c r="A149" s="40"/>
      <c r="B149" s="41"/>
      <c r="C149" s="42"/>
      <c r="D149" s="224" t="s">
        <v>128</v>
      </c>
      <c r="E149" s="42"/>
      <c r="F149" s="225" t="s">
        <v>230</v>
      </c>
      <c r="G149" s="42"/>
      <c r="H149" s="42"/>
      <c r="I149" s="226"/>
      <c r="J149" s="42"/>
      <c r="K149" s="42"/>
      <c r="L149" s="46"/>
      <c r="M149" s="227"/>
      <c r="N149" s="228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128</v>
      </c>
      <c r="AU149" s="19" t="s">
        <v>79</v>
      </c>
    </row>
    <row r="150" spans="1:63" s="12" customFormat="1" ht="25.9" customHeight="1">
      <c r="A150" s="12"/>
      <c r="B150" s="183"/>
      <c r="C150" s="184"/>
      <c r="D150" s="185" t="s">
        <v>71</v>
      </c>
      <c r="E150" s="186" t="s">
        <v>231</v>
      </c>
      <c r="F150" s="186" t="s">
        <v>232</v>
      </c>
      <c r="G150" s="184"/>
      <c r="H150" s="184"/>
      <c r="I150" s="187"/>
      <c r="J150" s="188">
        <f>BK150</f>
        <v>0</v>
      </c>
      <c r="K150" s="184"/>
      <c r="L150" s="189"/>
      <c r="M150" s="190"/>
      <c r="N150" s="191"/>
      <c r="O150" s="191"/>
      <c r="P150" s="192">
        <f>P151+P155+P158+P204+P214</f>
        <v>0</v>
      </c>
      <c r="Q150" s="191"/>
      <c r="R150" s="192">
        <f>R151+R155+R158+R204+R214</f>
        <v>1.80230094</v>
      </c>
      <c r="S150" s="191"/>
      <c r="T150" s="193">
        <f>T151+T155+T158+T204+T214</f>
        <v>0.20651858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194" t="s">
        <v>79</v>
      </c>
      <c r="AT150" s="195" t="s">
        <v>71</v>
      </c>
      <c r="AU150" s="195" t="s">
        <v>72</v>
      </c>
      <c r="AY150" s="194" t="s">
        <v>113</v>
      </c>
      <c r="BK150" s="196">
        <f>BK151+BK155+BK158+BK204+BK214</f>
        <v>0</v>
      </c>
    </row>
    <row r="151" spans="1:63" s="12" customFormat="1" ht="22.8" customHeight="1">
      <c r="A151" s="12"/>
      <c r="B151" s="183"/>
      <c r="C151" s="184"/>
      <c r="D151" s="185" t="s">
        <v>71</v>
      </c>
      <c r="E151" s="197" t="s">
        <v>233</v>
      </c>
      <c r="F151" s="197" t="s">
        <v>234</v>
      </c>
      <c r="G151" s="184"/>
      <c r="H151" s="184"/>
      <c r="I151" s="187"/>
      <c r="J151" s="198">
        <f>BK151</f>
        <v>0</v>
      </c>
      <c r="K151" s="184"/>
      <c r="L151" s="189"/>
      <c r="M151" s="190"/>
      <c r="N151" s="191"/>
      <c r="O151" s="191"/>
      <c r="P151" s="192">
        <f>SUM(P152:P154)</f>
        <v>0</v>
      </c>
      <c r="Q151" s="191"/>
      <c r="R151" s="192">
        <f>SUM(R152:R154)</f>
        <v>0</v>
      </c>
      <c r="S151" s="191"/>
      <c r="T151" s="193">
        <f>SUM(T152:T154)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94" t="s">
        <v>79</v>
      </c>
      <c r="AT151" s="195" t="s">
        <v>71</v>
      </c>
      <c r="AU151" s="195" t="s">
        <v>77</v>
      </c>
      <c r="AY151" s="194" t="s">
        <v>113</v>
      </c>
      <c r="BK151" s="196">
        <f>SUM(BK152:BK154)</f>
        <v>0</v>
      </c>
    </row>
    <row r="152" spans="1:65" s="2" customFormat="1" ht="55.5" customHeight="1">
      <c r="A152" s="40"/>
      <c r="B152" s="41"/>
      <c r="C152" s="199" t="s">
        <v>235</v>
      </c>
      <c r="D152" s="199" t="s">
        <v>116</v>
      </c>
      <c r="E152" s="200" t="s">
        <v>236</v>
      </c>
      <c r="F152" s="201" t="s">
        <v>237</v>
      </c>
      <c r="G152" s="202" t="s">
        <v>238</v>
      </c>
      <c r="H152" s="203">
        <v>1</v>
      </c>
      <c r="I152" s="204"/>
      <c r="J152" s="205">
        <f>ROUND(I152*H152,2)</f>
        <v>0</v>
      </c>
      <c r="K152" s="201" t="s">
        <v>19</v>
      </c>
      <c r="L152" s="46"/>
      <c r="M152" s="206" t="s">
        <v>19</v>
      </c>
      <c r="N152" s="207" t="s">
        <v>43</v>
      </c>
      <c r="O152" s="86"/>
      <c r="P152" s="208">
        <f>O152*H152</f>
        <v>0</v>
      </c>
      <c r="Q152" s="208">
        <v>0</v>
      </c>
      <c r="R152" s="208">
        <f>Q152*H152</f>
        <v>0</v>
      </c>
      <c r="S152" s="208">
        <v>0</v>
      </c>
      <c r="T152" s="209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10" t="s">
        <v>219</v>
      </c>
      <c r="AT152" s="210" t="s">
        <v>116</v>
      </c>
      <c r="AU152" s="210" t="s">
        <v>79</v>
      </c>
      <c r="AY152" s="19" t="s">
        <v>113</v>
      </c>
      <c r="BE152" s="211">
        <f>IF(N152="základní",J152,0)</f>
        <v>0</v>
      </c>
      <c r="BF152" s="211">
        <f>IF(N152="snížená",J152,0)</f>
        <v>0</v>
      </c>
      <c r="BG152" s="211">
        <f>IF(N152="zákl. přenesená",J152,0)</f>
        <v>0</v>
      </c>
      <c r="BH152" s="211">
        <f>IF(N152="sníž. přenesená",J152,0)</f>
        <v>0</v>
      </c>
      <c r="BI152" s="211">
        <f>IF(N152="nulová",J152,0)</f>
        <v>0</v>
      </c>
      <c r="BJ152" s="19" t="s">
        <v>77</v>
      </c>
      <c r="BK152" s="211">
        <f>ROUND(I152*H152,2)</f>
        <v>0</v>
      </c>
      <c r="BL152" s="19" t="s">
        <v>219</v>
      </c>
      <c r="BM152" s="210" t="s">
        <v>239</v>
      </c>
    </row>
    <row r="153" spans="1:65" s="2" customFormat="1" ht="24.15" customHeight="1">
      <c r="A153" s="40"/>
      <c r="B153" s="41"/>
      <c r="C153" s="199" t="s">
        <v>240</v>
      </c>
      <c r="D153" s="199" t="s">
        <v>116</v>
      </c>
      <c r="E153" s="200" t="s">
        <v>241</v>
      </c>
      <c r="F153" s="201" t="s">
        <v>242</v>
      </c>
      <c r="G153" s="202" t="s">
        <v>243</v>
      </c>
      <c r="H153" s="250"/>
      <c r="I153" s="204"/>
      <c r="J153" s="205">
        <f>ROUND(I153*H153,2)</f>
        <v>0</v>
      </c>
      <c r="K153" s="201" t="s">
        <v>126</v>
      </c>
      <c r="L153" s="46"/>
      <c r="M153" s="206" t="s">
        <v>19</v>
      </c>
      <c r="N153" s="207" t="s">
        <v>43</v>
      </c>
      <c r="O153" s="86"/>
      <c r="P153" s="208">
        <f>O153*H153</f>
        <v>0</v>
      </c>
      <c r="Q153" s="208">
        <v>0</v>
      </c>
      <c r="R153" s="208">
        <f>Q153*H153</f>
        <v>0</v>
      </c>
      <c r="S153" s="208">
        <v>0</v>
      </c>
      <c r="T153" s="209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10" t="s">
        <v>219</v>
      </c>
      <c r="AT153" s="210" t="s">
        <v>116</v>
      </c>
      <c r="AU153" s="210" t="s">
        <v>79</v>
      </c>
      <c r="AY153" s="19" t="s">
        <v>113</v>
      </c>
      <c r="BE153" s="211">
        <f>IF(N153="základní",J153,0)</f>
        <v>0</v>
      </c>
      <c r="BF153" s="211">
        <f>IF(N153="snížená",J153,0)</f>
        <v>0</v>
      </c>
      <c r="BG153" s="211">
        <f>IF(N153="zákl. přenesená",J153,0)</f>
        <v>0</v>
      </c>
      <c r="BH153" s="211">
        <f>IF(N153="sníž. přenesená",J153,0)</f>
        <v>0</v>
      </c>
      <c r="BI153" s="211">
        <f>IF(N153="nulová",J153,0)</f>
        <v>0</v>
      </c>
      <c r="BJ153" s="19" t="s">
        <v>77</v>
      </c>
      <c r="BK153" s="211">
        <f>ROUND(I153*H153,2)</f>
        <v>0</v>
      </c>
      <c r="BL153" s="19" t="s">
        <v>219</v>
      </c>
      <c r="BM153" s="210" t="s">
        <v>244</v>
      </c>
    </row>
    <row r="154" spans="1:47" s="2" customFormat="1" ht="12">
      <c r="A154" s="40"/>
      <c r="B154" s="41"/>
      <c r="C154" s="42"/>
      <c r="D154" s="224" t="s">
        <v>128</v>
      </c>
      <c r="E154" s="42"/>
      <c r="F154" s="225" t="s">
        <v>245</v>
      </c>
      <c r="G154" s="42"/>
      <c r="H154" s="42"/>
      <c r="I154" s="226"/>
      <c r="J154" s="42"/>
      <c r="K154" s="42"/>
      <c r="L154" s="46"/>
      <c r="M154" s="227"/>
      <c r="N154" s="228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128</v>
      </c>
      <c r="AU154" s="19" t="s">
        <v>79</v>
      </c>
    </row>
    <row r="155" spans="1:63" s="12" customFormat="1" ht="22.8" customHeight="1">
      <c r="A155" s="12"/>
      <c r="B155" s="183"/>
      <c r="C155" s="184"/>
      <c r="D155" s="185" t="s">
        <v>71</v>
      </c>
      <c r="E155" s="197" t="s">
        <v>246</v>
      </c>
      <c r="F155" s="197" t="s">
        <v>247</v>
      </c>
      <c r="G155" s="184"/>
      <c r="H155" s="184"/>
      <c r="I155" s="187"/>
      <c r="J155" s="198">
        <f>BK155</f>
        <v>0</v>
      </c>
      <c r="K155" s="184"/>
      <c r="L155" s="189"/>
      <c r="M155" s="190"/>
      <c r="N155" s="191"/>
      <c r="O155" s="191"/>
      <c r="P155" s="192">
        <f>SUM(P156:P157)</f>
        <v>0</v>
      </c>
      <c r="Q155" s="191"/>
      <c r="R155" s="192">
        <f>SUM(R156:R157)</f>
        <v>0</v>
      </c>
      <c r="S155" s="191"/>
      <c r="T155" s="193">
        <f>SUM(T156:T157)</f>
        <v>0.002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194" t="s">
        <v>79</v>
      </c>
      <c r="AT155" s="195" t="s">
        <v>71</v>
      </c>
      <c r="AU155" s="195" t="s">
        <v>77</v>
      </c>
      <c r="AY155" s="194" t="s">
        <v>113</v>
      </c>
      <c r="BK155" s="196">
        <f>SUM(BK156:BK157)</f>
        <v>0</v>
      </c>
    </row>
    <row r="156" spans="1:65" s="2" customFormat="1" ht="16.5" customHeight="1">
      <c r="A156" s="40"/>
      <c r="B156" s="41"/>
      <c r="C156" s="199" t="s">
        <v>248</v>
      </c>
      <c r="D156" s="199" t="s">
        <v>116</v>
      </c>
      <c r="E156" s="200" t="s">
        <v>249</v>
      </c>
      <c r="F156" s="201" t="s">
        <v>250</v>
      </c>
      <c r="G156" s="202" t="s">
        <v>251</v>
      </c>
      <c r="H156" s="203">
        <v>2</v>
      </c>
      <c r="I156" s="204"/>
      <c r="J156" s="205">
        <f>ROUND(I156*H156,2)</f>
        <v>0</v>
      </c>
      <c r="K156" s="201" t="s">
        <v>126</v>
      </c>
      <c r="L156" s="46"/>
      <c r="M156" s="206" t="s">
        <v>19</v>
      </c>
      <c r="N156" s="207" t="s">
        <v>43</v>
      </c>
      <c r="O156" s="86"/>
      <c r="P156" s="208">
        <f>O156*H156</f>
        <v>0</v>
      </c>
      <c r="Q156" s="208">
        <v>0</v>
      </c>
      <c r="R156" s="208">
        <f>Q156*H156</f>
        <v>0</v>
      </c>
      <c r="S156" s="208">
        <v>0.001</v>
      </c>
      <c r="T156" s="209">
        <f>S156*H156</f>
        <v>0.002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10" t="s">
        <v>219</v>
      </c>
      <c r="AT156" s="210" t="s">
        <v>116</v>
      </c>
      <c r="AU156" s="210" t="s">
        <v>79</v>
      </c>
      <c r="AY156" s="19" t="s">
        <v>113</v>
      </c>
      <c r="BE156" s="211">
        <f>IF(N156="základní",J156,0)</f>
        <v>0</v>
      </c>
      <c r="BF156" s="211">
        <f>IF(N156="snížená",J156,0)</f>
        <v>0</v>
      </c>
      <c r="BG156" s="211">
        <f>IF(N156="zákl. přenesená",J156,0)</f>
        <v>0</v>
      </c>
      <c r="BH156" s="211">
        <f>IF(N156="sníž. přenesená",J156,0)</f>
        <v>0</v>
      </c>
      <c r="BI156" s="211">
        <f>IF(N156="nulová",J156,0)</f>
        <v>0</v>
      </c>
      <c r="BJ156" s="19" t="s">
        <v>77</v>
      </c>
      <c r="BK156" s="211">
        <f>ROUND(I156*H156,2)</f>
        <v>0</v>
      </c>
      <c r="BL156" s="19" t="s">
        <v>219</v>
      </c>
      <c r="BM156" s="210" t="s">
        <v>252</v>
      </c>
    </row>
    <row r="157" spans="1:47" s="2" customFormat="1" ht="12">
      <c r="A157" s="40"/>
      <c r="B157" s="41"/>
      <c r="C157" s="42"/>
      <c r="D157" s="224" t="s">
        <v>128</v>
      </c>
      <c r="E157" s="42"/>
      <c r="F157" s="225" t="s">
        <v>253</v>
      </c>
      <c r="G157" s="42"/>
      <c r="H157" s="42"/>
      <c r="I157" s="226"/>
      <c r="J157" s="42"/>
      <c r="K157" s="42"/>
      <c r="L157" s="46"/>
      <c r="M157" s="227"/>
      <c r="N157" s="228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128</v>
      </c>
      <c r="AU157" s="19" t="s">
        <v>79</v>
      </c>
    </row>
    <row r="158" spans="1:63" s="12" customFormat="1" ht="22.8" customHeight="1">
      <c r="A158" s="12"/>
      <c r="B158" s="183"/>
      <c r="C158" s="184"/>
      <c r="D158" s="185" t="s">
        <v>71</v>
      </c>
      <c r="E158" s="197" t="s">
        <v>254</v>
      </c>
      <c r="F158" s="197" t="s">
        <v>255</v>
      </c>
      <c r="G158" s="184"/>
      <c r="H158" s="184"/>
      <c r="I158" s="187"/>
      <c r="J158" s="198">
        <f>BK158</f>
        <v>0</v>
      </c>
      <c r="K158" s="184"/>
      <c r="L158" s="189"/>
      <c r="M158" s="190"/>
      <c r="N158" s="191"/>
      <c r="O158" s="191"/>
      <c r="P158" s="192">
        <f>SUM(P159:P203)</f>
        <v>0</v>
      </c>
      <c r="Q158" s="191"/>
      <c r="R158" s="192">
        <f>SUM(R159:R203)</f>
        <v>1.634405</v>
      </c>
      <c r="S158" s="191"/>
      <c r="T158" s="193">
        <f>SUM(T159:T203)</f>
        <v>0.168646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94" t="s">
        <v>79</v>
      </c>
      <c r="AT158" s="195" t="s">
        <v>71</v>
      </c>
      <c r="AU158" s="195" t="s">
        <v>77</v>
      </c>
      <c r="AY158" s="194" t="s">
        <v>113</v>
      </c>
      <c r="BK158" s="196">
        <f>SUM(BK159:BK203)</f>
        <v>0</v>
      </c>
    </row>
    <row r="159" spans="1:65" s="2" customFormat="1" ht="16.5" customHeight="1">
      <c r="A159" s="40"/>
      <c r="B159" s="41"/>
      <c r="C159" s="199" t="s">
        <v>7</v>
      </c>
      <c r="D159" s="199" t="s">
        <v>116</v>
      </c>
      <c r="E159" s="200" t="s">
        <v>256</v>
      </c>
      <c r="F159" s="201" t="s">
        <v>257</v>
      </c>
      <c r="G159" s="202" t="s">
        <v>119</v>
      </c>
      <c r="H159" s="203">
        <v>62.056</v>
      </c>
      <c r="I159" s="204"/>
      <c r="J159" s="205">
        <f>ROUND(I159*H159,2)</f>
        <v>0</v>
      </c>
      <c r="K159" s="201" t="s">
        <v>126</v>
      </c>
      <c r="L159" s="46"/>
      <c r="M159" s="206" t="s">
        <v>19</v>
      </c>
      <c r="N159" s="207" t="s">
        <v>43</v>
      </c>
      <c r="O159" s="86"/>
      <c r="P159" s="208">
        <f>O159*H159</f>
        <v>0</v>
      </c>
      <c r="Q159" s="208">
        <v>0</v>
      </c>
      <c r="R159" s="208">
        <f>Q159*H159</f>
        <v>0</v>
      </c>
      <c r="S159" s="208">
        <v>0.0025</v>
      </c>
      <c r="T159" s="209">
        <f>S159*H159</f>
        <v>0.15514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10" t="s">
        <v>219</v>
      </c>
      <c r="AT159" s="210" t="s">
        <v>116</v>
      </c>
      <c r="AU159" s="210" t="s">
        <v>79</v>
      </c>
      <c r="AY159" s="19" t="s">
        <v>113</v>
      </c>
      <c r="BE159" s="211">
        <f>IF(N159="základní",J159,0)</f>
        <v>0</v>
      </c>
      <c r="BF159" s="211">
        <f>IF(N159="snížená",J159,0)</f>
        <v>0</v>
      </c>
      <c r="BG159" s="211">
        <f>IF(N159="zákl. přenesená",J159,0)</f>
        <v>0</v>
      </c>
      <c r="BH159" s="211">
        <f>IF(N159="sníž. přenesená",J159,0)</f>
        <v>0</v>
      </c>
      <c r="BI159" s="211">
        <f>IF(N159="nulová",J159,0)</f>
        <v>0</v>
      </c>
      <c r="BJ159" s="19" t="s">
        <v>77</v>
      </c>
      <c r="BK159" s="211">
        <f>ROUND(I159*H159,2)</f>
        <v>0</v>
      </c>
      <c r="BL159" s="19" t="s">
        <v>219</v>
      </c>
      <c r="BM159" s="210" t="s">
        <v>258</v>
      </c>
    </row>
    <row r="160" spans="1:47" s="2" customFormat="1" ht="12">
      <c r="A160" s="40"/>
      <c r="B160" s="41"/>
      <c r="C160" s="42"/>
      <c r="D160" s="224" t="s">
        <v>128</v>
      </c>
      <c r="E160" s="42"/>
      <c r="F160" s="225" t="s">
        <v>259</v>
      </c>
      <c r="G160" s="42"/>
      <c r="H160" s="42"/>
      <c r="I160" s="226"/>
      <c r="J160" s="42"/>
      <c r="K160" s="42"/>
      <c r="L160" s="46"/>
      <c r="M160" s="227"/>
      <c r="N160" s="228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128</v>
      </c>
      <c r="AU160" s="19" t="s">
        <v>79</v>
      </c>
    </row>
    <row r="161" spans="1:51" s="13" customFormat="1" ht="12">
      <c r="A161" s="13"/>
      <c r="B161" s="212"/>
      <c r="C161" s="213"/>
      <c r="D161" s="214" t="s">
        <v>122</v>
      </c>
      <c r="E161" s="215" t="s">
        <v>19</v>
      </c>
      <c r="F161" s="216" t="s">
        <v>169</v>
      </c>
      <c r="G161" s="213"/>
      <c r="H161" s="217">
        <v>37.778</v>
      </c>
      <c r="I161" s="218"/>
      <c r="J161" s="213"/>
      <c r="K161" s="213"/>
      <c r="L161" s="219"/>
      <c r="M161" s="220"/>
      <c r="N161" s="221"/>
      <c r="O161" s="221"/>
      <c r="P161" s="221"/>
      <c r="Q161" s="221"/>
      <c r="R161" s="221"/>
      <c r="S161" s="221"/>
      <c r="T161" s="22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23" t="s">
        <v>122</v>
      </c>
      <c r="AU161" s="223" t="s">
        <v>79</v>
      </c>
      <c r="AV161" s="13" t="s">
        <v>79</v>
      </c>
      <c r="AW161" s="13" t="s">
        <v>33</v>
      </c>
      <c r="AX161" s="13" t="s">
        <v>72</v>
      </c>
      <c r="AY161" s="223" t="s">
        <v>113</v>
      </c>
    </row>
    <row r="162" spans="1:51" s="13" customFormat="1" ht="12">
      <c r="A162" s="13"/>
      <c r="B162" s="212"/>
      <c r="C162" s="213"/>
      <c r="D162" s="214" t="s">
        <v>122</v>
      </c>
      <c r="E162" s="215" t="s">
        <v>19</v>
      </c>
      <c r="F162" s="216" t="s">
        <v>170</v>
      </c>
      <c r="G162" s="213"/>
      <c r="H162" s="217">
        <v>0.242</v>
      </c>
      <c r="I162" s="218"/>
      <c r="J162" s="213"/>
      <c r="K162" s="213"/>
      <c r="L162" s="219"/>
      <c r="M162" s="220"/>
      <c r="N162" s="221"/>
      <c r="O162" s="221"/>
      <c r="P162" s="221"/>
      <c r="Q162" s="221"/>
      <c r="R162" s="221"/>
      <c r="S162" s="221"/>
      <c r="T162" s="22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23" t="s">
        <v>122</v>
      </c>
      <c r="AU162" s="223" t="s">
        <v>79</v>
      </c>
      <c r="AV162" s="13" t="s">
        <v>79</v>
      </c>
      <c r="AW162" s="13" t="s">
        <v>33</v>
      </c>
      <c r="AX162" s="13" t="s">
        <v>72</v>
      </c>
      <c r="AY162" s="223" t="s">
        <v>113</v>
      </c>
    </row>
    <row r="163" spans="1:51" s="13" customFormat="1" ht="12">
      <c r="A163" s="13"/>
      <c r="B163" s="212"/>
      <c r="C163" s="213"/>
      <c r="D163" s="214" t="s">
        <v>122</v>
      </c>
      <c r="E163" s="215" t="s">
        <v>19</v>
      </c>
      <c r="F163" s="216" t="s">
        <v>171</v>
      </c>
      <c r="G163" s="213"/>
      <c r="H163" s="217">
        <v>1.876</v>
      </c>
      <c r="I163" s="218"/>
      <c r="J163" s="213"/>
      <c r="K163" s="213"/>
      <c r="L163" s="219"/>
      <c r="M163" s="220"/>
      <c r="N163" s="221"/>
      <c r="O163" s="221"/>
      <c r="P163" s="221"/>
      <c r="Q163" s="221"/>
      <c r="R163" s="221"/>
      <c r="S163" s="221"/>
      <c r="T163" s="22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23" t="s">
        <v>122</v>
      </c>
      <c r="AU163" s="223" t="s">
        <v>79</v>
      </c>
      <c r="AV163" s="13" t="s">
        <v>79</v>
      </c>
      <c r="AW163" s="13" t="s">
        <v>33</v>
      </c>
      <c r="AX163" s="13" t="s">
        <v>72</v>
      </c>
      <c r="AY163" s="223" t="s">
        <v>113</v>
      </c>
    </row>
    <row r="164" spans="1:51" s="13" customFormat="1" ht="12">
      <c r="A164" s="13"/>
      <c r="B164" s="212"/>
      <c r="C164" s="213"/>
      <c r="D164" s="214" t="s">
        <v>122</v>
      </c>
      <c r="E164" s="215" t="s">
        <v>19</v>
      </c>
      <c r="F164" s="216" t="s">
        <v>172</v>
      </c>
      <c r="G164" s="213"/>
      <c r="H164" s="217">
        <v>2.251</v>
      </c>
      <c r="I164" s="218"/>
      <c r="J164" s="213"/>
      <c r="K164" s="213"/>
      <c r="L164" s="219"/>
      <c r="M164" s="220"/>
      <c r="N164" s="221"/>
      <c r="O164" s="221"/>
      <c r="P164" s="221"/>
      <c r="Q164" s="221"/>
      <c r="R164" s="221"/>
      <c r="S164" s="221"/>
      <c r="T164" s="22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23" t="s">
        <v>122</v>
      </c>
      <c r="AU164" s="223" t="s">
        <v>79</v>
      </c>
      <c r="AV164" s="13" t="s">
        <v>79</v>
      </c>
      <c r="AW164" s="13" t="s">
        <v>33</v>
      </c>
      <c r="AX164" s="13" t="s">
        <v>72</v>
      </c>
      <c r="AY164" s="223" t="s">
        <v>113</v>
      </c>
    </row>
    <row r="165" spans="1:51" s="13" customFormat="1" ht="12">
      <c r="A165" s="13"/>
      <c r="B165" s="212"/>
      <c r="C165" s="213"/>
      <c r="D165" s="214" t="s">
        <v>122</v>
      </c>
      <c r="E165" s="215" t="s">
        <v>19</v>
      </c>
      <c r="F165" s="216" t="s">
        <v>173</v>
      </c>
      <c r="G165" s="213"/>
      <c r="H165" s="217">
        <v>0.551</v>
      </c>
      <c r="I165" s="218"/>
      <c r="J165" s="213"/>
      <c r="K165" s="213"/>
      <c r="L165" s="219"/>
      <c r="M165" s="220"/>
      <c r="N165" s="221"/>
      <c r="O165" s="221"/>
      <c r="P165" s="221"/>
      <c r="Q165" s="221"/>
      <c r="R165" s="221"/>
      <c r="S165" s="221"/>
      <c r="T165" s="22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23" t="s">
        <v>122</v>
      </c>
      <c r="AU165" s="223" t="s">
        <v>79</v>
      </c>
      <c r="AV165" s="13" t="s">
        <v>79</v>
      </c>
      <c r="AW165" s="13" t="s">
        <v>33</v>
      </c>
      <c r="AX165" s="13" t="s">
        <v>72</v>
      </c>
      <c r="AY165" s="223" t="s">
        <v>113</v>
      </c>
    </row>
    <row r="166" spans="1:51" s="13" customFormat="1" ht="12">
      <c r="A166" s="13"/>
      <c r="B166" s="212"/>
      <c r="C166" s="213"/>
      <c r="D166" s="214" t="s">
        <v>122</v>
      </c>
      <c r="E166" s="215" t="s">
        <v>19</v>
      </c>
      <c r="F166" s="216" t="s">
        <v>174</v>
      </c>
      <c r="G166" s="213"/>
      <c r="H166" s="217">
        <v>19.358</v>
      </c>
      <c r="I166" s="218"/>
      <c r="J166" s="213"/>
      <c r="K166" s="213"/>
      <c r="L166" s="219"/>
      <c r="M166" s="220"/>
      <c r="N166" s="221"/>
      <c r="O166" s="221"/>
      <c r="P166" s="221"/>
      <c r="Q166" s="221"/>
      <c r="R166" s="221"/>
      <c r="S166" s="221"/>
      <c r="T166" s="22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23" t="s">
        <v>122</v>
      </c>
      <c r="AU166" s="223" t="s">
        <v>79</v>
      </c>
      <c r="AV166" s="13" t="s">
        <v>79</v>
      </c>
      <c r="AW166" s="13" t="s">
        <v>33</v>
      </c>
      <c r="AX166" s="13" t="s">
        <v>72</v>
      </c>
      <c r="AY166" s="223" t="s">
        <v>113</v>
      </c>
    </row>
    <row r="167" spans="1:51" s="15" customFormat="1" ht="12">
      <c r="A167" s="15"/>
      <c r="B167" s="239"/>
      <c r="C167" s="240"/>
      <c r="D167" s="214" t="s">
        <v>122</v>
      </c>
      <c r="E167" s="241" t="s">
        <v>19</v>
      </c>
      <c r="F167" s="242" t="s">
        <v>163</v>
      </c>
      <c r="G167" s="240"/>
      <c r="H167" s="243">
        <v>62.056</v>
      </c>
      <c r="I167" s="244"/>
      <c r="J167" s="240"/>
      <c r="K167" s="240"/>
      <c r="L167" s="245"/>
      <c r="M167" s="246"/>
      <c r="N167" s="247"/>
      <c r="O167" s="247"/>
      <c r="P167" s="247"/>
      <c r="Q167" s="247"/>
      <c r="R167" s="247"/>
      <c r="S167" s="247"/>
      <c r="T167" s="248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49" t="s">
        <v>122</v>
      </c>
      <c r="AU167" s="249" t="s">
        <v>79</v>
      </c>
      <c r="AV167" s="15" t="s">
        <v>120</v>
      </c>
      <c r="AW167" s="15" t="s">
        <v>33</v>
      </c>
      <c r="AX167" s="15" t="s">
        <v>77</v>
      </c>
      <c r="AY167" s="249" t="s">
        <v>113</v>
      </c>
    </row>
    <row r="168" spans="1:65" s="2" customFormat="1" ht="16.5" customHeight="1">
      <c r="A168" s="40"/>
      <c r="B168" s="41"/>
      <c r="C168" s="199" t="s">
        <v>260</v>
      </c>
      <c r="D168" s="199" t="s">
        <v>116</v>
      </c>
      <c r="E168" s="200" t="s">
        <v>261</v>
      </c>
      <c r="F168" s="201" t="s">
        <v>262</v>
      </c>
      <c r="G168" s="202" t="s">
        <v>263</v>
      </c>
      <c r="H168" s="203">
        <v>45.02</v>
      </c>
      <c r="I168" s="204"/>
      <c r="J168" s="205">
        <f>ROUND(I168*H168,2)</f>
        <v>0</v>
      </c>
      <c r="K168" s="201" t="s">
        <v>126</v>
      </c>
      <c r="L168" s="46"/>
      <c r="M168" s="206" t="s">
        <v>19</v>
      </c>
      <c r="N168" s="207" t="s">
        <v>43</v>
      </c>
      <c r="O168" s="86"/>
      <c r="P168" s="208">
        <f>O168*H168</f>
        <v>0</v>
      </c>
      <c r="Q168" s="208">
        <v>0</v>
      </c>
      <c r="R168" s="208">
        <f>Q168*H168</f>
        <v>0</v>
      </c>
      <c r="S168" s="208">
        <v>0.0003</v>
      </c>
      <c r="T168" s="209">
        <f>S168*H168</f>
        <v>0.013505999999999999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10" t="s">
        <v>219</v>
      </c>
      <c r="AT168" s="210" t="s">
        <v>116</v>
      </c>
      <c r="AU168" s="210" t="s">
        <v>79</v>
      </c>
      <c r="AY168" s="19" t="s">
        <v>113</v>
      </c>
      <c r="BE168" s="211">
        <f>IF(N168="základní",J168,0)</f>
        <v>0</v>
      </c>
      <c r="BF168" s="211">
        <f>IF(N168="snížená",J168,0)</f>
        <v>0</v>
      </c>
      <c r="BG168" s="211">
        <f>IF(N168="zákl. přenesená",J168,0)</f>
        <v>0</v>
      </c>
      <c r="BH168" s="211">
        <f>IF(N168="sníž. přenesená",J168,0)</f>
        <v>0</v>
      </c>
      <c r="BI168" s="211">
        <f>IF(N168="nulová",J168,0)</f>
        <v>0</v>
      </c>
      <c r="BJ168" s="19" t="s">
        <v>77</v>
      </c>
      <c r="BK168" s="211">
        <f>ROUND(I168*H168,2)</f>
        <v>0</v>
      </c>
      <c r="BL168" s="19" t="s">
        <v>219</v>
      </c>
      <c r="BM168" s="210" t="s">
        <v>264</v>
      </c>
    </row>
    <row r="169" spans="1:47" s="2" customFormat="1" ht="12">
      <c r="A169" s="40"/>
      <c r="B169" s="41"/>
      <c r="C169" s="42"/>
      <c r="D169" s="224" t="s">
        <v>128</v>
      </c>
      <c r="E169" s="42"/>
      <c r="F169" s="225" t="s">
        <v>265</v>
      </c>
      <c r="G169" s="42"/>
      <c r="H169" s="42"/>
      <c r="I169" s="226"/>
      <c r="J169" s="42"/>
      <c r="K169" s="42"/>
      <c r="L169" s="46"/>
      <c r="M169" s="227"/>
      <c r="N169" s="228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128</v>
      </c>
      <c r="AU169" s="19" t="s">
        <v>79</v>
      </c>
    </row>
    <row r="170" spans="1:51" s="13" customFormat="1" ht="12">
      <c r="A170" s="13"/>
      <c r="B170" s="212"/>
      <c r="C170" s="213"/>
      <c r="D170" s="214" t="s">
        <v>122</v>
      </c>
      <c r="E170" s="215" t="s">
        <v>19</v>
      </c>
      <c r="F170" s="216" t="s">
        <v>266</v>
      </c>
      <c r="G170" s="213"/>
      <c r="H170" s="217">
        <v>45.02</v>
      </c>
      <c r="I170" s="218"/>
      <c r="J170" s="213"/>
      <c r="K170" s="213"/>
      <c r="L170" s="219"/>
      <c r="M170" s="220"/>
      <c r="N170" s="221"/>
      <c r="O170" s="221"/>
      <c r="P170" s="221"/>
      <c r="Q170" s="221"/>
      <c r="R170" s="221"/>
      <c r="S170" s="221"/>
      <c r="T170" s="22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23" t="s">
        <v>122</v>
      </c>
      <c r="AU170" s="223" t="s">
        <v>79</v>
      </c>
      <c r="AV170" s="13" t="s">
        <v>79</v>
      </c>
      <c r="AW170" s="13" t="s">
        <v>33</v>
      </c>
      <c r="AX170" s="13" t="s">
        <v>77</v>
      </c>
      <c r="AY170" s="223" t="s">
        <v>113</v>
      </c>
    </row>
    <row r="171" spans="1:65" s="2" customFormat="1" ht="21.75" customHeight="1">
      <c r="A171" s="40"/>
      <c r="B171" s="41"/>
      <c r="C171" s="199" t="s">
        <v>267</v>
      </c>
      <c r="D171" s="199" t="s">
        <v>116</v>
      </c>
      <c r="E171" s="200" t="s">
        <v>268</v>
      </c>
      <c r="F171" s="201" t="s">
        <v>269</v>
      </c>
      <c r="G171" s="202" t="s">
        <v>119</v>
      </c>
      <c r="H171" s="203">
        <v>62.056</v>
      </c>
      <c r="I171" s="204"/>
      <c r="J171" s="205">
        <f>ROUND(I171*H171,2)</f>
        <v>0</v>
      </c>
      <c r="K171" s="201" t="s">
        <v>126</v>
      </c>
      <c r="L171" s="46"/>
      <c r="M171" s="206" t="s">
        <v>19</v>
      </c>
      <c r="N171" s="207" t="s">
        <v>43</v>
      </c>
      <c r="O171" s="86"/>
      <c r="P171" s="208">
        <f>O171*H171</f>
        <v>0</v>
      </c>
      <c r="Q171" s="208">
        <v>0</v>
      </c>
      <c r="R171" s="208">
        <f>Q171*H171</f>
        <v>0</v>
      </c>
      <c r="S171" s="208">
        <v>0</v>
      </c>
      <c r="T171" s="209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10" t="s">
        <v>219</v>
      </c>
      <c r="AT171" s="210" t="s">
        <v>116</v>
      </c>
      <c r="AU171" s="210" t="s">
        <v>79</v>
      </c>
      <c r="AY171" s="19" t="s">
        <v>113</v>
      </c>
      <c r="BE171" s="211">
        <f>IF(N171="základní",J171,0)</f>
        <v>0</v>
      </c>
      <c r="BF171" s="211">
        <f>IF(N171="snížená",J171,0)</f>
        <v>0</v>
      </c>
      <c r="BG171" s="211">
        <f>IF(N171="zákl. přenesená",J171,0)</f>
        <v>0</v>
      </c>
      <c r="BH171" s="211">
        <f>IF(N171="sníž. přenesená",J171,0)</f>
        <v>0</v>
      </c>
      <c r="BI171" s="211">
        <f>IF(N171="nulová",J171,0)</f>
        <v>0</v>
      </c>
      <c r="BJ171" s="19" t="s">
        <v>77</v>
      </c>
      <c r="BK171" s="211">
        <f>ROUND(I171*H171,2)</f>
        <v>0</v>
      </c>
      <c r="BL171" s="19" t="s">
        <v>219</v>
      </c>
      <c r="BM171" s="210" t="s">
        <v>270</v>
      </c>
    </row>
    <row r="172" spans="1:47" s="2" customFormat="1" ht="12">
      <c r="A172" s="40"/>
      <c r="B172" s="41"/>
      <c r="C172" s="42"/>
      <c r="D172" s="224" t="s">
        <v>128</v>
      </c>
      <c r="E172" s="42"/>
      <c r="F172" s="225" t="s">
        <v>271</v>
      </c>
      <c r="G172" s="42"/>
      <c r="H172" s="42"/>
      <c r="I172" s="226"/>
      <c r="J172" s="42"/>
      <c r="K172" s="42"/>
      <c r="L172" s="46"/>
      <c r="M172" s="227"/>
      <c r="N172" s="228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128</v>
      </c>
      <c r="AU172" s="19" t="s">
        <v>79</v>
      </c>
    </row>
    <row r="173" spans="1:65" s="2" customFormat="1" ht="16.5" customHeight="1">
      <c r="A173" s="40"/>
      <c r="B173" s="41"/>
      <c r="C173" s="199" t="s">
        <v>272</v>
      </c>
      <c r="D173" s="199" t="s">
        <v>116</v>
      </c>
      <c r="E173" s="200" t="s">
        <v>273</v>
      </c>
      <c r="F173" s="201" t="s">
        <v>274</v>
      </c>
      <c r="G173" s="202" t="s">
        <v>119</v>
      </c>
      <c r="H173" s="203">
        <v>126.24</v>
      </c>
      <c r="I173" s="204"/>
      <c r="J173" s="205">
        <f>ROUND(I173*H173,2)</f>
        <v>0</v>
      </c>
      <c r="K173" s="201" t="s">
        <v>126</v>
      </c>
      <c r="L173" s="46"/>
      <c r="M173" s="206" t="s">
        <v>19</v>
      </c>
      <c r="N173" s="207" t="s">
        <v>43</v>
      </c>
      <c r="O173" s="86"/>
      <c r="P173" s="208">
        <f>O173*H173</f>
        <v>0</v>
      </c>
      <c r="Q173" s="208">
        <v>0</v>
      </c>
      <c r="R173" s="208">
        <f>Q173*H173</f>
        <v>0</v>
      </c>
      <c r="S173" s="208">
        <v>0</v>
      </c>
      <c r="T173" s="209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10" t="s">
        <v>219</v>
      </c>
      <c r="AT173" s="210" t="s">
        <v>116</v>
      </c>
      <c r="AU173" s="210" t="s">
        <v>79</v>
      </c>
      <c r="AY173" s="19" t="s">
        <v>113</v>
      </c>
      <c r="BE173" s="211">
        <f>IF(N173="základní",J173,0)</f>
        <v>0</v>
      </c>
      <c r="BF173" s="211">
        <f>IF(N173="snížená",J173,0)</f>
        <v>0</v>
      </c>
      <c r="BG173" s="211">
        <f>IF(N173="zákl. přenesená",J173,0)</f>
        <v>0</v>
      </c>
      <c r="BH173" s="211">
        <f>IF(N173="sníž. přenesená",J173,0)</f>
        <v>0</v>
      </c>
      <c r="BI173" s="211">
        <f>IF(N173="nulová",J173,0)</f>
        <v>0</v>
      </c>
      <c r="BJ173" s="19" t="s">
        <v>77</v>
      </c>
      <c r="BK173" s="211">
        <f>ROUND(I173*H173,2)</f>
        <v>0</v>
      </c>
      <c r="BL173" s="19" t="s">
        <v>219</v>
      </c>
      <c r="BM173" s="210" t="s">
        <v>275</v>
      </c>
    </row>
    <row r="174" spans="1:47" s="2" customFormat="1" ht="12">
      <c r="A174" s="40"/>
      <c r="B174" s="41"/>
      <c r="C174" s="42"/>
      <c r="D174" s="224" t="s">
        <v>128</v>
      </c>
      <c r="E174" s="42"/>
      <c r="F174" s="225" t="s">
        <v>276</v>
      </c>
      <c r="G174" s="42"/>
      <c r="H174" s="42"/>
      <c r="I174" s="226"/>
      <c r="J174" s="42"/>
      <c r="K174" s="42"/>
      <c r="L174" s="46"/>
      <c r="M174" s="227"/>
      <c r="N174" s="228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128</v>
      </c>
      <c r="AU174" s="19" t="s">
        <v>79</v>
      </c>
    </row>
    <row r="175" spans="1:51" s="14" customFormat="1" ht="12">
      <c r="A175" s="14"/>
      <c r="B175" s="229"/>
      <c r="C175" s="230"/>
      <c r="D175" s="214" t="s">
        <v>122</v>
      </c>
      <c r="E175" s="231" t="s">
        <v>19</v>
      </c>
      <c r="F175" s="232" t="s">
        <v>277</v>
      </c>
      <c r="G175" s="230"/>
      <c r="H175" s="231" t="s">
        <v>19</v>
      </c>
      <c r="I175" s="233"/>
      <c r="J175" s="230"/>
      <c r="K175" s="230"/>
      <c r="L175" s="234"/>
      <c r="M175" s="235"/>
      <c r="N175" s="236"/>
      <c r="O175" s="236"/>
      <c r="P175" s="236"/>
      <c r="Q175" s="236"/>
      <c r="R175" s="236"/>
      <c r="S175" s="236"/>
      <c r="T175" s="237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38" t="s">
        <v>122</v>
      </c>
      <c r="AU175" s="238" t="s">
        <v>79</v>
      </c>
      <c r="AV175" s="14" t="s">
        <v>77</v>
      </c>
      <c r="AW175" s="14" t="s">
        <v>33</v>
      </c>
      <c r="AX175" s="14" t="s">
        <v>72</v>
      </c>
      <c r="AY175" s="238" t="s">
        <v>113</v>
      </c>
    </row>
    <row r="176" spans="1:51" s="13" customFormat="1" ht="12">
      <c r="A176" s="13"/>
      <c r="B176" s="212"/>
      <c r="C176" s="213"/>
      <c r="D176" s="214" t="s">
        <v>122</v>
      </c>
      <c r="E176" s="215" t="s">
        <v>19</v>
      </c>
      <c r="F176" s="216" t="s">
        <v>278</v>
      </c>
      <c r="G176" s="213"/>
      <c r="H176" s="217">
        <v>62.056</v>
      </c>
      <c r="I176" s="218"/>
      <c r="J176" s="213"/>
      <c r="K176" s="213"/>
      <c r="L176" s="219"/>
      <c r="M176" s="220"/>
      <c r="N176" s="221"/>
      <c r="O176" s="221"/>
      <c r="P176" s="221"/>
      <c r="Q176" s="221"/>
      <c r="R176" s="221"/>
      <c r="S176" s="221"/>
      <c r="T176" s="222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23" t="s">
        <v>122</v>
      </c>
      <c r="AU176" s="223" t="s">
        <v>79</v>
      </c>
      <c r="AV176" s="13" t="s">
        <v>79</v>
      </c>
      <c r="AW176" s="13" t="s">
        <v>33</v>
      </c>
      <c r="AX176" s="13" t="s">
        <v>72</v>
      </c>
      <c r="AY176" s="223" t="s">
        <v>113</v>
      </c>
    </row>
    <row r="177" spans="1:51" s="13" customFormat="1" ht="12">
      <c r="A177" s="13"/>
      <c r="B177" s="212"/>
      <c r="C177" s="213"/>
      <c r="D177" s="214" t="s">
        <v>122</v>
      </c>
      <c r="E177" s="215" t="s">
        <v>19</v>
      </c>
      <c r="F177" s="216" t="s">
        <v>279</v>
      </c>
      <c r="G177" s="213"/>
      <c r="H177" s="217">
        <v>1.064</v>
      </c>
      <c r="I177" s="218"/>
      <c r="J177" s="213"/>
      <c r="K177" s="213"/>
      <c r="L177" s="219"/>
      <c r="M177" s="220"/>
      <c r="N177" s="221"/>
      <c r="O177" s="221"/>
      <c r="P177" s="221"/>
      <c r="Q177" s="221"/>
      <c r="R177" s="221"/>
      <c r="S177" s="221"/>
      <c r="T177" s="22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23" t="s">
        <v>122</v>
      </c>
      <c r="AU177" s="223" t="s">
        <v>79</v>
      </c>
      <c r="AV177" s="13" t="s">
        <v>79</v>
      </c>
      <c r="AW177" s="13" t="s">
        <v>33</v>
      </c>
      <c r="AX177" s="13" t="s">
        <v>72</v>
      </c>
      <c r="AY177" s="223" t="s">
        <v>113</v>
      </c>
    </row>
    <row r="178" spans="1:51" s="14" customFormat="1" ht="12">
      <c r="A178" s="14"/>
      <c r="B178" s="229"/>
      <c r="C178" s="230"/>
      <c r="D178" s="214" t="s">
        <v>122</v>
      </c>
      <c r="E178" s="231" t="s">
        <v>19</v>
      </c>
      <c r="F178" s="232" t="s">
        <v>280</v>
      </c>
      <c r="G178" s="230"/>
      <c r="H178" s="231" t="s">
        <v>19</v>
      </c>
      <c r="I178" s="233"/>
      <c r="J178" s="230"/>
      <c r="K178" s="230"/>
      <c r="L178" s="234"/>
      <c r="M178" s="235"/>
      <c r="N178" s="236"/>
      <c r="O178" s="236"/>
      <c r="P178" s="236"/>
      <c r="Q178" s="236"/>
      <c r="R178" s="236"/>
      <c r="S178" s="236"/>
      <c r="T178" s="237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38" t="s">
        <v>122</v>
      </c>
      <c r="AU178" s="238" t="s">
        <v>79</v>
      </c>
      <c r="AV178" s="14" t="s">
        <v>77</v>
      </c>
      <c r="AW178" s="14" t="s">
        <v>33</v>
      </c>
      <c r="AX178" s="14" t="s">
        <v>72</v>
      </c>
      <c r="AY178" s="238" t="s">
        <v>113</v>
      </c>
    </row>
    <row r="179" spans="1:51" s="13" customFormat="1" ht="12">
      <c r="A179" s="13"/>
      <c r="B179" s="212"/>
      <c r="C179" s="213"/>
      <c r="D179" s="214" t="s">
        <v>122</v>
      </c>
      <c r="E179" s="215" t="s">
        <v>19</v>
      </c>
      <c r="F179" s="216" t="s">
        <v>281</v>
      </c>
      <c r="G179" s="213"/>
      <c r="H179" s="217">
        <v>63.12</v>
      </c>
      <c r="I179" s="218"/>
      <c r="J179" s="213"/>
      <c r="K179" s="213"/>
      <c r="L179" s="219"/>
      <c r="M179" s="220"/>
      <c r="N179" s="221"/>
      <c r="O179" s="221"/>
      <c r="P179" s="221"/>
      <c r="Q179" s="221"/>
      <c r="R179" s="221"/>
      <c r="S179" s="221"/>
      <c r="T179" s="22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23" t="s">
        <v>122</v>
      </c>
      <c r="AU179" s="223" t="s">
        <v>79</v>
      </c>
      <c r="AV179" s="13" t="s">
        <v>79</v>
      </c>
      <c r="AW179" s="13" t="s">
        <v>33</v>
      </c>
      <c r="AX179" s="13" t="s">
        <v>72</v>
      </c>
      <c r="AY179" s="223" t="s">
        <v>113</v>
      </c>
    </row>
    <row r="180" spans="1:51" s="15" customFormat="1" ht="12">
      <c r="A180" s="15"/>
      <c r="B180" s="239"/>
      <c r="C180" s="240"/>
      <c r="D180" s="214" t="s">
        <v>122</v>
      </c>
      <c r="E180" s="241" t="s">
        <v>19</v>
      </c>
      <c r="F180" s="242" t="s">
        <v>163</v>
      </c>
      <c r="G180" s="240"/>
      <c r="H180" s="243">
        <v>126.24</v>
      </c>
      <c r="I180" s="244"/>
      <c r="J180" s="240"/>
      <c r="K180" s="240"/>
      <c r="L180" s="245"/>
      <c r="M180" s="246"/>
      <c r="N180" s="247"/>
      <c r="O180" s="247"/>
      <c r="P180" s="247"/>
      <c r="Q180" s="247"/>
      <c r="R180" s="247"/>
      <c r="S180" s="247"/>
      <c r="T180" s="248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49" t="s">
        <v>122</v>
      </c>
      <c r="AU180" s="249" t="s">
        <v>79</v>
      </c>
      <c r="AV180" s="15" t="s">
        <v>120</v>
      </c>
      <c r="AW180" s="15" t="s">
        <v>33</v>
      </c>
      <c r="AX180" s="15" t="s">
        <v>77</v>
      </c>
      <c r="AY180" s="249" t="s">
        <v>113</v>
      </c>
    </row>
    <row r="181" spans="1:65" s="2" customFormat="1" ht="16.5" customHeight="1">
      <c r="A181" s="40"/>
      <c r="B181" s="41"/>
      <c r="C181" s="199" t="s">
        <v>282</v>
      </c>
      <c r="D181" s="199" t="s">
        <v>116</v>
      </c>
      <c r="E181" s="200" t="s">
        <v>283</v>
      </c>
      <c r="F181" s="201" t="s">
        <v>284</v>
      </c>
      <c r="G181" s="202" t="s">
        <v>119</v>
      </c>
      <c r="H181" s="203">
        <v>126.24</v>
      </c>
      <c r="I181" s="204"/>
      <c r="J181" s="205">
        <f>ROUND(I181*H181,2)</f>
        <v>0</v>
      </c>
      <c r="K181" s="201" t="s">
        <v>126</v>
      </c>
      <c r="L181" s="46"/>
      <c r="M181" s="206" t="s">
        <v>19</v>
      </c>
      <c r="N181" s="207" t="s">
        <v>43</v>
      </c>
      <c r="O181" s="86"/>
      <c r="P181" s="208">
        <f>O181*H181</f>
        <v>0</v>
      </c>
      <c r="Q181" s="208">
        <v>3E-05</v>
      </c>
      <c r="R181" s="208">
        <f>Q181*H181</f>
        <v>0.0037872</v>
      </c>
      <c r="S181" s="208">
        <v>0</v>
      </c>
      <c r="T181" s="209">
        <f>S181*H181</f>
        <v>0</v>
      </c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R181" s="210" t="s">
        <v>219</v>
      </c>
      <c r="AT181" s="210" t="s">
        <v>116</v>
      </c>
      <c r="AU181" s="210" t="s">
        <v>79</v>
      </c>
      <c r="AY181" s="19" t="s">
        <v>113</v>
      </c>
      <c r="BE181" s="211">
        <f>IF(N181="základní",J181,0)</f>
        <v>0</v>
      </c>
      <c r="BF181" s="211">
        <f>IF(N181="snížená",J181,0)</f>
        <v>0</v>
      </c>
      <c r="BG181" s="211">
        <f>IF(N181="zákl. přenesená",J181,0)</f>
        <v>0</v>
      </c>
      <c r="BH181" s="211">
        <f>IF(N181="sníž. přenesená",J181,0)</f>
        <v>0</v>
      </c>
      <c r="BI181" s="211">
        <f>IF(N181="nulová",J181,0)</f>
        <v>0</v>
      </c>
      <c r="BJ181" s="19" t="s">
        <v>77</v>
      </c>
      <c r="BK181" s="211">
        <f>ROUND(I181*H181,2)</f>
        <v>0</v>
      </c>
      <c r="BL181" s="19" t="s">
        <v>219</v>
      </c>
      <c r="BM181" s="210" t="s">
        <v>285</v>
      </c>
    </row>
    <row r="182" spans="1:47" s="2" customFormat="1" ht="12">
      <c r="A182" s="40"/>
      <c r="B182" s="41"/>
      <c r="C182" s="42"/>
      <c r="D182" s="224" t="s">
        <v>128</v>
      </c>
      <c r="E182" s="42"/>
      <c r="F182" s="225" t="s">
        <v>286</v>
      </c>
      <c r="G182" s="42"/>
      <c r="H182" s="42"/>
      <c r="I182" s="226"/>
      <c r="J182" s="42"/>
      <c r="K182" s="42"/>
      <c r="L182" s="46"/>
      <c r="M182" s="227"/>
      <c r="N182" s="228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128</v>
      </c>
      <c r="AU182" s="19" t="s">
        <v>79</v>
      </c>
    </row>
    <row r="183" spans="1:51" s="14" customFormat="1" ht="12">
      <c r="A183" s="14"/>
      <c r="B183" s="229"/>
      <c r="C183" s="230"/>
      <c r="D183" s="214" t="s">
        <v>122</v>
      </c>
      <c r="E183" s="231" t="s">
        <v>19</v>
      </c>
      <c r="F183" s="232" t="s">
        <v>277</v>
      </c>
      <c r="G183" s="230"/>
      <c r="H183" s="231" t="s">
        <v>19</v>
      </c>
      <c r="I183" s="233"/>
      <c r="J183" s="230"/>
      <c r="K183" s="230"/>
      <c r="L183" s="234"/>
      <c r="M183" s="235"/>
      <c r="N183" s="236"/>
      <c r="O183" s="236"/>
      <c r="P183" s="236"/>
      <c r="Q183" s="236"/>
      <c r="R183" s="236"/>
      <c r="S183" s="236"/>
      <c r="T183" s="237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38" t="s">
        <v>122</v>
      </c>
      <c r="AU183" s="238" t="s">
        <v>79</v>
      </c>
      <c r="AV183" s="14" t="s">
        <v>77</v>
      </c>
      <c r="AW183" s="14" t="s">
        <v>33</v>
      </c>
      <c r="AX183" s="14" t="s">
        <v>72</v>
      </c>
      <c r="AY183" s="238" t="s">
        <v>113</v>
      </c>
    </row>
    <row r="184" spans="1:51" s="13" customFormat="1" ht="12">
      <c r="A184" s="13"/>
      <c r="B184" s="212"/>
      <c r="C184" s="213"/>
      <c r="D184" s="214" t="s">
        <v>122</v>
      </c>
      <c r="E184" s="215" t="s">
        <v>19</v>
      </c>
      <c r="F184" s="216" t="s">
        <v>281</v>
      </c>
      <c r="G184" s="213"/>
      <c r="H184" s="217">
        <v>63.12</v>
      </c>
      <c r="I184" s="218"/>
      <c r="J184" s="213"/>
      <c r="K184" s="213"/>
      <c r="L184" s="219"/>
      <c r="M184" s="220"/>
      <c r="N184" s="221"/>
      <c r="O184" s="221"/>
      <c r="P184" s="221"/>
      <c r="Q184" s="221"/>
      <c r="R184" s="221"/>
      <c r="S184" s="221"/>
      <c r="T184" s="22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23" t="s">
        <v>122</v>
      </c>
      <c r="AU184" s="223" t="s">
        <v>79</v>
      </c>
      <c r="AV184" s="13" t="s">
        <v>79</v>
      </c>
      <c r="AW184" s="13" t="s">
        <v>33</v>
      </c>
      <c r="AX184" s="13" t="s">
        <v>72</v>
      </c>
      <c r="AY184" s="223" t="s">
        <v>113</v>
      </c>
    </row>
    <row r="185" spans="1:51" s="14" customFormat="1" ht="12">
      <c r="A185" s="14"/>
      <c r="B185" s="229"/>
      <c r="C185" s="230"/>
      <c r="D185" s="214" t="s">
        <v>122</v>
      </c>
      <c r="E185" s="231" t="s">
        <v>19</v>
      </c>
      <c r="F185" s="232" t="s">
        <v>280</v>
      </c>
      <c r="G185" s="230"/>
      <c r="H185" s="231" t="s">
        <v>19</v>
      </c>
      <c r="I185" s="233"/>
      <c r="J185" s="230"/>
      <c r="K185" s="230"/>
      <c r="L185" s="234"/>
      <c r="M185" s="235"/>
      <c r="N185" s="236"/>
      <c r="O185" s="236"/>
      <c r="P185" s="236"/>
      <c r="Q185" s="236"/>
      <c r="R185" s="236"/>
      <c r="S185" s="236"/>
      <c r="T185" s="237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38" t="s">
        <v>122</v>
      </c>
      <c r="AU185" s="238" t="s">
        <v>79</v>
      </c>
      <c r="AV185" s="14" t="s">
        <v>77</v>
      </c>
      <c r="AW185" s="14" t="s">
        <v>33</v>
      </c>
      <c r="AX185" s="14" t="s">
        <v>72</v>
      </c>
      <c r="AY185" s="238" t="s">
        <v>113</v>
      </c>
    </row>
    <row r="186" spans="1:51" s="13" customFormat="1" ht="12">
      <c r="A186" s="13"/>
      <c r="B186" s="212"/>
      <c r="C186" s="213"/>
      <c r="D186" s="214" t="s">
        <v>122</v>
      </c>
      <c r="E186" s="215" t="s">
        <v>19</v>
      </c>
      <c r="F186" s="216" t="s">
        <v>281</v>
      </c>
      <c r="G186" s="213"/>
      <c r="H186" s="217">
        <v>63.12</v>
      </c>
      <c r="I186" s="218"/>
      <c r="J186" s="213"/>
      <c r="K186" s="213"/>
      <c r="L186" s="219"/>
      <c r="M186" s="220"/>
      <c r="N186" s="221"/>
      <c r="O186" s="221"/>
      <c r="P186" s="221"/>
      <c r="Q186" s="221"/>
      <c r="R186" s="221"/>
      <c r="S186" s="221"/>
      <c r="T186" s="222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23" t="s">
        <v>122</v>
      </c>
      <c r="AU186" s="223" t="s">
        <v>79</v>
      </c>
      <c r="AV186" s="13" t="s">
        <v>79</v>
      </c>
      <c r="AW186" s="13" t="s">
        <v>33</v>
      </c>
      <c r="AX186" s="13" t="s">
        <v>72</v>
      </c>
      <c r="AY186" s="223" t="s">
        <v>113</v>
      </c>
    </row>
    <row r="187" spans="1:51" s="15" customFormat="1" ht="12">
      <c r="A187" s="15"/>
      <c r="B187" s="239"/>
      <c r="C187" s="240"/>
      <c r="D187" s="214" t="s">
        <v>122</v>
      </c>
      <c r="E187" s="241" t="s">
        <v>19</v>
      </c>
      <c r="F187" s="242" t="s">
        <v>163</v>
      </c>
      <c r="G187" s="240"/>
      <c r="H187" s="243">
        <v>126.24</v>
      </c>
      <c r="I187" s="244"/>
      <c r="J187" s="240"/>
      <c r="K187" s="240"/>
      <c r="L187" s="245"/>
      <c r="M187" s="246"/>
      <c r="N187" s="247"/>
      <c r="O187" s="247"/>
      <c r="P187" s="247"/>
      <c r="Q187" s="247"/>
      <c r="R187" s="247"/>
      <c r="S187" s="247"/>
      <c r="T187" s="248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T187" s="249" t="s">
        <v>122</v>
      </c>
      <c r="AU187" s="249" t="s">
        <v>79</v>
      </c>
      <c r="AV187" s="15" t="s">
        <v>120</v>
      </c>
      <c r="AW187" s="15" t="s">
        <v>33</v>
      </c>
      <c r="AX187" s="15" t="s">
        <v>77</v>
      </c>
      <c r="AY187" s="249" t="s">
        <v>113</v>
      </c>
    </row>
    <row r="188" spans="1:65" s="2" customFormat="1" ht="16.5" customHeight="1">
      <c r="A188" s="40"/>
      <c r="B188" s="41"/>
      <c r="C188" s="199" t="s">
        <v>287</v>
      </c>
      <c r="D188" s="199" t="s">
        <v>116</v>
      </c>
      <c r="E188" s="200" t="s">
        <v>288</v>
      </c>
      <c r="F188" s="201" t="s">
        <v>289</v>
      </c>
      <c r="G188" s="202" t="s">
        <v>119</v>
      </c>
      <c r="H188" s="203">
        <v>63.12</v>
      </c>
      <c r="I188" s="204"/>
      <c r="J188" s="205">
        <f>ROUND(I188*H188,2)</f>
        <v>0</v>
      </c>
      <c r="K188" s="201" t="s">
        <v>19</v>
      </c>
      <c r="L188" s="46"/>
      <c r="M188" s="206" t="s">
        <v>19</v>
      </c>
      <c r="N188" s="207" t="s">
        <v>43</v>
      </c>
      <c r="O188" s="86"/>
      <c r="P188" s="208">
        <f>O188*H188</f>
        <v>0</v>
      </c>
      <c r="Q188" s="208">
        <v>0.0225</v>
      </c>
      <c r="R188" s="208">
        <f>Q188*H188</f>
        <v>1.4202</v>
      </c>
      <c r="S188" s="208">
        <v>0</v>
      </c>
      <c r="T188" s="209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10" t="s">
        <v>219</v>
      </c>
      <c r="AT188" s="210" t="s">
        <v>116</v>
      </c>
      <c r="AU188" s="210" t="s">
        <v>79</v>
      </c>
      <c r="AY188" s="19" t="s">
        <v>113</v>
      </c>
      <c r="BE188" s="211">
        <f>IF(N188="základní",J188,0)</f>
        <v>0</v>
      </c>
      <c r="BF188" s="211">
        <f>IF(N188="snížená",J188,0)</f>
        <v>0</v>
      </c>
      <c r="BG188" s="211">
        <f>IF(N188="zákl. přenesená",J188,0)</f>
        <v>0</v>
      </c>
      <c r="BH188" s="211">
        <f>IF(N188="sníž. přenesená",J188,0)</f>
        <v>0</v>
      </c>
      <c r="BI188" s="211">
        <f>IF(N188="nulová",J188,0)</f>
        <v>0</v>
      </c>
      <c r="BJ188" s="19" t="s">
        <v>77</v>
      </c>
      <c r="BK188" s="211">
        <f>ROUND(I188*H188,2)</f>
        <v>0</v>
      </c>
      <c r="BL188" s="19" t="s">
        <v>219</v>
      </c>
      <c r="BM188" s="210" t="s">
        <v>290</v>
      </c>
    </row>
    <row r="189" spans="1:65" s="2" customFormat="1" ht="16.5" customHeight="1">
      <c r="A189" s="40"/>
      <c r="B189" s="41"/>
      <c r="C189" s="199" t="s">
        <v>291</v>
      </c>
      <c r="D189" s="199" t="s">
        <v>116</v>
      </c>
      <c r="E189" s="200" t="s">
        <v>292</v>
      </c>
      <c r="F189" s="201" t="s">
        <v>293</v>
      </c>
      <c r="G189" s="202" t="s">
        <v>119</v>
      </c>
      <c r="H189" s="203">
        <v>63.12</v>
      </c>
      <c r="I189" s="204"/>
      <c r="J189" s="205">
        <f>ROUND(I189*H189,2)</f>
        <v>0</v>
      </c>
      <c r="K189" s="201" t="s">
        <v>126</v>
      </c>
      <c r="L189" s="46"/>
      <c r="M189" s="206" t="s">
        <v>19</v>
      </c>
      <c r="N189" s="207" t="s">
        <v>43</v>
      </c>
      <c r="O189" s="86"/>
      <c r="P189" s="208">
        <f>O189*H189</f>
        <v>0</v>
      </c>
      <c r="Q189" s="208">
        <v>0.0003</v>
      </c>
      <c r="R189" s="208">
        <f>Q189*H189</f>
        <v>0.018935999999999998</v>
      </c>
      <c r="S189" s="208">
        <v>0</v>
      </c>
      <c r="T189" s="209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10" t="s">
        <v>219</v>
      </c>
      <c r="AT189" s="210" t="s">
        <v>116</v>
      </c>
      <c r="AU189" s="210" t="s">
        <v>79</v>
      </c>
      <c r="AY189" s="19" t="s">
        <v>113</v>
      </c>
      <c r="BE189" s="211">
        <f>IF(N189="základní",J189,0)</f>
        <v>0</v>
      </c>
      <c r="BF189" s="211">
        <f>IF(N189="snížená",J189,0)</f>
        <v>0</v>
      </c>
      <c r="BG189" s="211">
        <f>IF(N189="zákl. přenesená",J189,0)</f>
        <v>0</v>
      </c>
      <c r="BH189" s="211">
        <f>IF(N189="sníž. přenesená",J189,0)</f>
        <v>0</v>
      </c>
      <c r="BI189" s="211">
        <f>IF(N189="nulová",J189,0)</f>
        <v>0</v>
      </c>
      <c r="BJ189" s="19" t="s">
        <v>77</v>
      </c>
      <c r="BK189" s="211">
        <f>ROUND(I189*H189,2)</f>
        <v>0</v>
      </c>
      <c r="BL189" s="19" t="s">
        <v>219</v>
      </c>
      <c r="BM189" s="210" t="s">
        <v>294</v>
      </c>
    </row>
    <row r="190" spans="1:47" s="2" customFormat="1" ht="12">
      <c r="A190" s="40"/>
      <c r="B190" s="41"/>
      <c r="C190" s="42"/>
      <c r="D190" s="224" t="s">
        <v>128</v>
      </c>
      <c r="E190" s="42"/>
      <c r="F190" s="225" t="s">
        <v>295</v>
      </c>
      <c r="G190" s="42"/>
      <c r="H190" s="42"/>
      <c r="I190" s="226"/>
      <c r="J190" s="42"/>
      <c r="K190" s="42"/>
      <c r="L190" s="46"/>
      <c r="M190" s="227"/>
      <c r="N190" s="228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128</v>
      </c>
      <c r="AU190" s="19" t="s">
        <v>79</v>
      </c>
    </row>
    <row r="191" spans="1:65" s="2" customFormat="1" ht="24.15" customHeight="1">
      <c r="A191" s="40"/>
      <c r="B191" s="41"/>
      <c r="C191" s="251" t="s">
        <v>296</v>
      </c>
      <c r="D191" s="251" t="s">
        <v>297</v>
      </c>
      <c r="E191" s="252" t="s">
        <v>298</v>
      </c>
      <c r="F191" s="253" t="s">
        <v>299</v>
      </c>
      <c r="G191" s="254" t="s">
        <v>119</v>
      </c>
      <c r="H191" s="255">
        <v>69.432</v>
      </c>
      <c r="I191" s="256"/>
      <c r="J191" s="257">
        <f>ROUND(I191*H191,2)</f>
        <v>0</v>
      </c>
      <c r="K191" s="253" t="s">
        <v>126</v>
      </c>
      <c r="L191" s="258"/>
      <c r="M191" s="259" t="s">
        <v>19</v>
      </c>
      <c r="N191" s="260" t="s">
        <v>43</v>
      </c>
      <c r="O191" s="86"/>
      <c r="P191" s="208">
        <f>O191*H191</f>
        <v>0</v>
      </c>
      <c r="Q191" s="208">
        <v>0.00264</v>
      </c>
      <c r="R191" s="208">
        <f>Q191*H191</f>
        <v>0.18330048000000002</v>
      </c>
      <c r="S191" s="208">
        <v>0</v>
      </c>
      <c r="T191" s="209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10" t="s">
        <v>300</v>
      </c>
      <c r="AT191" s="210" t="s">
        <v>297</v>
      </c>
      <c r="AU191" s="210" t="s">
        <v>79</v>
      </c>
      <c r="AY191" s="19" t="s">
        <v>113</v>
      </c>
      <c r="BE191" s="211">
        <f>IF(N191="základní",J191,0)</f>
        <v>0</v>
      </c>
      <c r="BF191" s="211">
        <f>IF(N191="snížená",J191,0)</f>
        <v>0</v>
      </c>
      <c r="BG191" s="211">
        <f>IF(N191="zákl. přenesená",J191,0)</f>
        <v>0</v>
      </c>
      <c r="BH191" s="211">
        <f>IF(N191="sníž. přenesená",J191,0)</f>
        <v>0</v>
      </c>
      <c r="BI191" s="211">
        <f>IF(N191="nulová",J191,0)</f>
        <v>0</v>
      </c>
      <c r="BJ191" s="19" t="s">
        <v>77</v>
      </c>
      <c r="BK191" s="211">
        <f>ROUND(I191*H191,2)</f>
        <v>0</v>
      </c>
      <c r="BL191" s="19" t="s">
        <v>219</v>
      </c>
      <c r="BM191" s="210" t="s">
        <v>301</v>
      </c>
    </row>
    <row r="192" spans="1:51" s="13" customFormat="1" ht="12">
      <c r="A192" s="13"/>
      <c r="B192" s="212"/>
      <c r="C192" s="213"/>
      <c r="D192" s="214" t="s">
        <v>122</v>
      </c>
      <c r="E192" s="213"/>
      <c r="F192" s="216" t="s">
        <v>302</v>
      </c>
      <c r="G192" s="213"/>
      <c r="H192" s="217">
        <v>69.432</v>
      </c>
      <c r="I192" s="218"/>
      <c r="J192" s="213"/>
      <c r="K192" s="213"/>
      <c r="L192" s="219"/>
      <c r="M192" s="220"/>
      <c r="N192" s="221"/>
      <c r="O192" s="221"/>
      <c r="P192" s="221"/>
      <c r="Q192" s="221"/>
      <c r="R192" s="221"/>
      <c r="S192" s="221"/>
      <c r="T192" s="222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23" t="s">
        <v>122</v>
      </c>
      <c r="AU192" s="223" t="s">
        <v>79</v>
      </c>
      <c r="AV192" s="13" t="s">
        <v>79</v>
      </c>
      <c r="AW192" s="13" t="s">
        <v>4</v>
      </c>
      <c r="AX192" s="13" t="s">
        <v>77</v>
      </c>
      <c r="AY192" s="223" t="s">
        <v>113</v>
      </c>
    </row>
    <row r="193" spans="1:65" s="2" customFormat="1" ht="16.5" customHeight="1">
      <c r="A193" s="40"/>
      <c r="B193" s="41"/>
      <c r="C193" s="199" t="s">
        <v>303</v>
      </c>
      <c r="D193" s="199" t="s">
        <v>116</v>
      </c>
      <c r="E193" s="200" t="s">
        <v>304</v>
      </c>
      <c r="F193" s="201" t="s">
        <v>305</v>
      </c>
      <c r="G193" s="202" t="s">
        <v>263</v>
      </c>
      <c r="H193" s="203">
        <v>33.32</v>
      </c>
      <c r="I193" s="204"/>
      <c r="J193" s="205">
        <f>ROUND(I193*H193,2)</f>
        <v>0</v>
      </c>
      <c r="K193" s="201" t="s">
        <v>126</v>
      </c>
      <c r="L193" s="46"/>
      <c r="M193" s="206" t="s">
        <v>19</v>
      </c>
      <c r="N193" s="207" t="s">
        <v>43</v>
      </c>
      <c r="O193" s="86"/>
      <c r="P193" s="208">
        <f>O193*H193</f>
        <v>0</v>
      </c>
      <c r="Q193" s="208">
        <v>1E-05</v>
      </c>
      <c r="R193" s="208">
        <f>Q193*H193</f>
        <v>0.0003332</v>
      </c>
      <c r="S193" s="208">
        <v>0</v>
      </c>
      <c r="T193" s="209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10" t="s">
        <v>219</v>
      </c>
      <c r="AT193" s="210" t="s">
        <v>116</v>
      </c>
      <c r="AU193" s="210" t="s">
        <v>79</v>
      </c>
      <c r="AY193" s="19" t="s">
        <v>113</v>
      </c>
      <c r="BE193" s="211">
        <f>IF(N193="základní",J193,0)</f>
        <v>0</v>
      </c>
      <c r="BF193" s="211">
        <f>IF(N193="snížená",J193,0)</f>
        <v>0</v>
      </c>
      <c r="BG193" s="211">
        <f>IF(N193="zákl. přenesená",J193,0)</f>
        <v>0</v>
      </c>
      <c r="BH193" s="211">
        <f>IF(N193="sníž. přenesená",J193,0)</f>
        <v>0</v>
      </c>
      <c r="BI193" s="211">
        <f>IF(N193="nulová",J193,0)</f>
        <v>0</v>
      </c>
      <c r="BJ193" s="19" t="s">
        <v>77</v>
      </c>
      <c r="BK193" s="211">
        <f>ROUND(I193*H193,2)</f>
        <v>0</v>
      </c>
      <c r="BL193" s="19" t="s">
        <v>219</v>
      </c>
      <c r="BM193" s="210" t="s">
        <v>306</v>
      </c>
    </row>
    <row r="194" spans="1:47" s="2" customFormat="1" ht="12">
      <c r="A194" s="40"/>
      <c r="B194" s="41"/>
      <c r="C194" s="42"/>
      <c r="D194" s="224" t="s">
        <v>128</v>
      </c>
      <c r="E194" s="42"/>
      <c r="F194" s="225" t="s">
        <v>307</v>
      </c>
      <c r="G194" s="42"/>
      <c r="H194" s="42"/>
      <c r="I194" s="226"/>
      <c r="J194" s="42"/>
      <c r="K194" s="42"/>
      <c r="L194" s="46"/>
      <c r="M194" s="227"/>
      <c r="N194" s="228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128</v>
      </c>
      <c r="AU194" s="19" t="s">
        <v>79</v>
      </c>
    </row>
    <row r="195" spans="1:51" s="13" customFormat="1" ht="12">
      <c r="A195" s="13"/>
      <c r="B195" s="212"/>
      <c r="C195" s="213"/>
      <c r="D195" s="214" t="s">
        <v>122</v>
      </c>
      <c r="E195" s="215" t="s">
        <v>19</v>
      </c>
      <c r="F195" s="216" t="s">
        <v>308</v>
      </c>
      <c r="G195" s="213"/>
      <c r="H195" s="217">
        <v>33.32</v>
      </c>
      <c r="I195" s="218"/>
      <c r="J195" s="213"/>
      <c r="K195" s="213"/>
      <c r="L195" s="219"/>
      <c r="M195" s="220"/>
      <c r="N195" s="221"/>
      <c r="O195" s="221"/>
      <c r="P195" s="221"/>
      <c r="Q195" s="221"/>
      <c r="R195" s="221"/>
      <c r="S195" s="221"/>
      <c r="T195" s="222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23" t="s">
        <v>122</v>
      </c>
      <c r="AU195" s="223" t="s">
        <v>79</v>
      </c>
      <c r="AV195" s="13" t="s">
        <v>79</v>
      </c>
      <c r="AW195" s="13" t="s">
        <v>33</v>
      </c>
      <c r="AX195" s="13" t="s">
        <v>77</v>
      </c>
      <c r="AY195" s="223" t="s">
        <v>113</v>
      </c>
    </row>
    <row r="196" spans="1:65" s="2" customFormat="1" ht="16.5" customHeight="1">
      <c r="A196" s="40"/>
      <c r="B196" s="41"/>
      <c r="C196" s="251" t="s">
        <v>309</v>
      </c>
      <c r="D196" s="251" t="s">
        <v>297</v>
      </c>
      <c r="E196" s="252" t="s">
        <v>310</v>
      </c>
      <c r="F196" s="253" t="s">
        <v>311</v>
      </c>
      <c r="G196" s="254" t="s">
        <v>263</v>
      </c>
      <c r="H196" s="255">
        <v>34.986</v>
      </c>
      <c r="I196" s="256"/>
      <c r="J196" s="257">
        <f>ROUND(I196*H196,2)</f>
        <v>0</v>
      </c>
      <c r="K196" s="253" t="s">
        <v>126</v>
      </c>
      <c r="L196" s="258"/>
      <c r="M196" s="259" t="s">
        <v>19</v>
      </c>
      <c r="N196" s="260" t="s">
        <v>43</v>
      </c>
      <c r="O196" s="86"/>
      <c r="P196" s="208">
        <f>O196*H196</f>
        <v>0</v>
      </c>
      <c r="Q196" s="208">
        <v>0.00022</v>
      </c>
      <c r="R196" s="208">
        <f>Q196*H196</f>
        <v>0.0076969199999999995</v>
      </c>
      <c r="S196" s="208">
        <v>0</v>
      </c>
      <c r="T196" s="209">
        <f>S196*H196</f>
        <v>0</v>
      </c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R196" s="210" t="s">
        <v>300</v>
      </c>
      <c r="AT196" s="210" t="s">
        <v>297</v>
      </c>
      <c r="AU196" s="210" t="s">
        <v>79</v>
      </c>
      <c r="AY196" s="19" t="s">
        <v>113</v>
      </c>
      <c r="BE196" s="211">
        <f>IF(N196="základní",J196,0)</f>
        <v>0</v>
      </c>
      <c r="BF196" s="211">
        <f>IF(N196="snížená",J196,0)</f>
        <v>0</v>
      </c>
      <c r="BG196" s="211">
        <f>IF(N196="zákl. přenesená",J196,0)</f>
        <v>0</v>
      </c>
      <c r="BH196" s="211">
        <f>IF(N196="sníž. přenesená",J196,0)</f>
        <v>0</v>
      </c>
      <c r="BI196" s="211">
        <f>IF(N196="nulová",J196,0)</f>
        <v>0</v>
      </c>
      <c r="BJ196" s="19" t="s">
        <v>77</v>
      </c>
      <c r="BK196" s="211">
        <f>ROUND(I196*H196,2)</f>
        <v>0</v>
      </c>
      <c r="BL196" s="19" t="s">
        <v>219</v>
      </c>
      <c r="BM196" s="210" t="s">
        <v>312</v>
      </c>
    </row>
    <row r="197" spans="1:51" s="13" customFormat="1" ht="12">
      <c r="A197" s="13"/>
      <c r="B197" s="212"/>
      <c r="C197" s="213"/>
      <c r="D197" s="214" t="s">
        <v>122</v>
      </c>
      <c r="E197" s="213"/>
      <c r="F197" s="216" t="s">
        <v>313</v>
      </c>
      <c r="G197" s="213"/>
      <c r="H197" s="217">
        <v>34.986</v>
      </c>
      <c r="I197" s="218"/>
      <c r="J197" s="213"/>
      <c r="K197" s="213"/>
      <c r="L197" s="219"/>
      <c r="M197" s="220"/>
      <c r="N197" s="221"/>
      <c r="O197" s="221"/>
      <c r="P197" s="221"/>
      <c r="Q197" s="221"/>
      <c r="R197" s="221"/>
      <c r="S197" s="221"/>
      <c r="T197" s="22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23" t="s">
        <v>122</v>
      </c>
      <c r="AU197" s="223" t="s">
        <v>79</v>
      </c>
      <c r="AV197" s="13" t="s">
        <v>79</v>
      </c>
      <c r="AW197" s="13" t="s">
        <v>4</v>
      </c>
      <c r="AX197" s="13" t="s">
        <v>77</v>
      </c>
      <c r="AY197" s="223" t="s">
        <v>113</v>
      </c>
    </row>
    <row r="198" spans="1:65" s="2" customFormat="1" ht="16.5" customHeight="1">
      <c r="A198" s="40"/>
      <c r="B198" s="41"/>
      <c r="C198" s="199" t="s">
        <v>314</v>
      </c>
      <c r="D198" s="199" t="s">
        <v>116</v>
      </c>
      <c r="E198" s="200" t="s">
        <v>315</v>
      </c>
      <c r="F198" s="201" t="s">
        <v>316</v>
      </c>
      <c r="G198" s="202" t="s">
        <v>263</v>
      </c>
      <c r="H198" s="203">
        <v>0.9</v>
      </c>
      <c r="I198" s="204"/>
      <c r="J198" s="205">
        <f>ROUND(I198*H198,2)</f>
        <v>0</v>
      </c>
      <c r="K198" s="201" t="s">
        <v>126</v>
      </c>
      <c r="L198" s="46"/>
      <c r="M198" s="206" t="s">
        <v>19</v>
      </c>
      <c r="N198" s="207" t="s">
        <v>43</v>
      </c>
      <c r="O198" s="86"/>
      <c r="P198" s="208">
        <f>O198*H198</f>
        <v>0</v>
      </c>
      <c r="Q198" s="208">
        <v>0</v>
      </c>
      <c r="R198" s="208">
        <f>Q198*H198</f>
        <v>0</v>
      </c>
      <c r="S198" s="208">
        <v>0</v>
      </c>
      <c r="T198" s="209">
        <f>S198*H198</f>
        <v>0</v>
      </c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R198" s="210" t="s">
        <v>219</v>
      </c>
      <c r="AT198" s="210" t="s">
        <v>116</v>
      </c>
      <c r="AU198" s="210" t="s">
        <v>79</v>
      </c>
      <c r="AY198" s="19" t="s">
        <v>113</v>
      </c>
      <c r="BE198" s="211">
        <f>IF(N198="základní",J198,0)</f>
        <v>0</v>
      </c>
      <c r="BF198" s="211">
        <f>IF(N198="snížená",J198,0)</f>
        <v>0</v>
      </c>
      <c r="BG198" s="211">
        <f>IF(N198="zákl. přenesená",J198,0)</f>
        <v>0</v>
      </c>
      <c r="BH198" s="211">
        <f>IF(N198="sníž. přenesená",J198,0)</f>
        <v>0</v>
      </c>
      <c r="BI198" s="211">
        <f>IF(N198="nulová",J198,0)</f>
        <v>0</v>
      </c>
      <c r="BJ198" s="19" t="s">
        <v>77</v>
      </c>
      <c r="BK198" s="211">
        <f>ROUND(I198*H198,2)</f>
        <v>0</v>
      </c>
      <c r="BL198" s="19" t="s">
        <v>219</v>
      </c>
      <c r="BM198" s="210" t="s">
        <v>317</v>
      </c>
    </row>
    <row r="199" spans="1:47" s="2" customFormat="1" ht="12">
      <c r="A199" s="40"/>
      <c r="B199" s="41"/>
      <c r="C199" s="42"/>
      <c r="D199" s="224" t="s">
        <v>128</v>
      </c>
      <c r="E199" s="42"/>
      <c r="F199" s="225" t="s">
        <v>318</v>
      </c>
      <c r="G199" s="42"/>
      <c r="H199" s="42"/>
      <c r="I199" s="226"/>
      <c r="J199" s="42"/>
      <c r="K199" s="42"/>
      <c r="L199" s="46"/>
      <c r="M199" s="227"/>
      <c r="N199" s="228"/>
      <c r="O199" s="86"/>
      <c r="P199" s="86"/>
      <c r="Q199" s="86"/>
      <c r="R199" s="86"/>
      <c r="S199" s="86"/>
      <c r="T199" s="87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T199" s="19" t="s">
        <v>128</v>
      </c>
      <c r="AU199" s="19" t="s">
        <v>79</v>
      </c>
    </row>
    <row r="200" spans="1:65" s="2" customFormat="1" ht="16.5" customHeight="1">
      <c r="A200" s="40"/>
      <c r="B200" s="41"/>
      <c r="C200" s="251" t="s">
        <v>300</v>
      </c>
      <c r="D200" s="251" t="s">
        <v>297</v>
      </c>
      <c r="E200" s="252" t="s">
        <v>319</v>
      </c>
      <c r="F200" s="253" t="s">
        <v>320</v>
      </c>
      <c r="G200" s="254" t="s">
        <v>263</v>
      </c>
      <c r="H200" s="255">
        <v>0.945</v>
      </c>
      <c r="I200" s="256"/>
      <c r="J200" s="257">
        <f>ROUND(I200*H200,2)</f>
        <v>0</v>
      </c>
      <c r="K200" s="253" t="s">
        <v>126</v>
      </c>
      <c r="L200" s="258"/>
      <c r="M200" s="259" t="s">
        <v>19</v>
      </c>
      <c r="N200" s="260" t="s">
        <v>43</v>
      </c>
      <c r="O200" s="86"/>
      <c r="P200" s="208">
        <f>O200*H200</f>
        <v>0</v>
      </c>
      <c r="Q200" s="208">
        <v>0.00016</v>
      </c>
      <c r="R200" s="208">
        <f>Q200*H200</f>
        <v>0.00015120000000000002</v>
      </c>
      <c r="S200" s="208">
        <v>0</v>
      </c>
      <c r="T200" s="209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10" t="s">
        <v>300</v>
      </c>
      <c r="AT200" s="210" t="s">
        <v>297</v>
      </c>
      <c r="AU200" s="210" t="s">
        <v>79</v>
      </c>
      <c r="AY200" s="19" t="s">
        <v>113</v>
      </c>
      <c r="BE200" s="211">
        <f>IF(N200="základní",J200,0)</f>
        <v>0</v>
      </c>
      <c r="BF200" s="211">
        <f>IF(N200="snížená",J200,0)</f>
        <v>0</v>
      </c>
      <c r="BG200" s="211">
        <f>IF(N200="zákl. přenesená",J200,0)</f>
        <v>0</v>
      </c>
      <c r="BH200" s="211">
        <f>IF(N200="sníž. přenesená",J200,0)</f>
        <v>0</v>
      </c>
      <c r="BI200" s="211">
        <f>IF(N200="nulová",J200,0)</f>
        <v>0</v>
      </c>
      <c r="BJ200" s="19" t="s">
        <v>77</v>
      </c>
      <c r="BK200" s="211">
        <f>ROUND(I200*H200,2)</f>
        <v>0</v>
      </c>
      <c r="BL200" s="19" t="s">
        <v>219</v>
      </c>
      <c r="BM200" s="210" t="s">
        <v>321</v>
      </c>
    </row>
    <row r="201" spans="1:51" s="13" customFormat="1" ht="12">
      <c r="A201" s="13"/>
      <c r="B201" s="212"/>
      <c r="C201" s="213"/>
      <c r="D201" s="214" t="s">
        <v>122</v>
      </c>
      <c r="E201" s="213"/>
      <c r="F201" s="216" t="s">
        <v>322</v>
      </c>
      <c r="G201" s="213"/>
      <c r="H201" s="217">
        <v>0.945</v>
      </c>
      <c r="I201" s="218"/>
      <c r="J201" s="213"/>
      <c r="K201" s="213"/>
      <c r="L201" s="219"/>
      <c r="M201" s="220"/>
      <c r="N201" s="221"/>
      <c r="O201" s="221"/>
      <c r="P201" s="221"/>
      <c r="Q201" s="221"/>
      <c r="R201" s="221"/>
      <c r="S201" s="221"/>
      <c r="T201" s="22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23" t="s">
        <v>122</v>
      </c>
      <c r="AU201" s="223" t="s">
        <v>79</v>
      </c>
      <c r="AV201" s="13" t="s">
        <v>79</v>
      </c>
      <c r="AW201" s="13" t="s">
        <v>4</v>
      </c>
      <c r="AX201" s="13" t="s">
        <v>77</v>
      </c>
      <c r="AY201" s="223" t="s">
        <v>113</v>
      </c>
    </row>
    <row r="202" spans="1:65" s="2" customFormat="1" ht="24.15" customHeight="1">
      <c r="A202" s="40"/>
      <c r="B202" s="41"/>
      <c r="C202" s="199" t="s">
        <v>323</v>
      </c>
      <c r="D202" s="199" t="s">
        <v>116</v>
      </c>
      <c r="E202" s="200" t="s">
        <v>324</v>
      </c>
      <c r="F202" s="201" t="s">
        <v>325</v>
      </c>
      <c r="G202" s="202" t="s">
        <v>243</v>
      </c>
      <c r="H202" s="250"/>
      <c r="I202" s="204"/>
      <c r="J202" s="205">
        <f>ROUND(I202*H202,2)</f>
        <v>0</v>
      </c>
      <c r="K202" s="201" t="s">
        <v>126</v>
      </c>
      <c r="L202" s="46"/>
      <c r="M202" s="206" t="s">
        <v>19</v>
      </c>
      <c r="N202" s="207" t="s">
        <v>43</v>
      </c>
      <c r="O202" s="86"/>
      <c r="P202" s="208">
        <f>O202*H202</f>
        <v>0</v>
      </c>
      <c r="Q202" s="208">
        <v>0</v>
      </c>
      <c r="R202" s="208">
        <f>Q202*H202</f>
        <v>0</v>
      </c>
      <c r="S202" s="208">
        <v>0</v>
      </c>
      <c r="T202" s="209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10" t="s">
        <v>219</v>
      </c>
      <c r="AT202" s="210" t="s">
        <v>116</v>
      </c>
      <c r="AU202" s="210" t="s">
        <v>79</v>
      </c>
      <c r="AY202" s="19" t="s">
        <v>113</v>
      </c>
      <c r="BE202" s="211">
        <f>IF(N202="základní",J202,0)</f>
        <v>0</v>
      </c>
      <c r="BF202" s="211">
        <f>IF(N202="snížená",J202,0)</f>
        <v>0</v>
      </c>
      <c r="BG202" s="211">
        <f>IF(N202="zákl. přenesená",J202,0)</f>
        <v>0</v>
      </c>
      <c r="BH202" s="211">
        <f>IF(N202="sníž. přenesená",J202,0)</f>
        <v>0</v>
      </c>
      <c r="BI202" s="211">
        <f>IF(N202="nulová",J202,0)</f>
        <v>0</v>
      </c>
      <c r="BJ202" s="19" t="s">
        <v>77</v>
      </c>
      <c r="BK202" s="211">
        <f>ROUND(I202*H202,2)</f>
        <v>0</v>
      </c>
      <c r="BL202" s="19" t="s">
        <v>219</v>
      </c>
      <c r="BM202" s="210" t="s">
        <v>326</v>
      </c>
    </row>
    <row r="203" spans="1:47" s="2" customFormat="1" ht="12">
      <c r="A203" s="40"/>
      <c r="B203" s="41"/>
      <c r="C203" s="42"/>
      <c r="D203" s="224" t="s">
        <v>128</v>
      </c>
      <c r="E203" s="42"/>
      <c r="F203" s="225" t="s">
        <v>327</v>
      </c>
      <c r="G203" s="42"/>
      <c r="H203" s="42"/>
      <c r="I203" s="226"/>
      <c r="J203" s="42"/>
      <c r="K203" s="42"/>
      <c r="L203" s="46"/>
      <c r="M203" s="227"/>
      <c r="N203" s="228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128</v>
      </c>
      <c r="AU203" s="19" t="s">
        <v>79</v>
      </c>
    </row>
    <row r="204" spans="1:63" s="12" customFormat="1" ht="22.8" customHeight="1">
      <c r="A204" s="12"/>
      <c r="B204" s="183"/>
      <c r="C204" s="184"/>
      <c r="D204" s="185" t="s">
        <v>71</v>
      </c>
      <c r="E204" s="197" t="s">
        <v>328</v>
      </c>
      <c r="F204" s="197" t="s">
        <v>329</v>
      </c>
      <c r="G204" s="184"/>
      <c r="H204" s="184"/>
      <c r="I204" s="187"/>
      <c r="J204" s="198">
        <f>BK204</f>
        <v>0</v>
      </c>
      <c r="K204" s="184"/>
      <c r="L204" s="189"/>
      <c r="M204" s="190"/>
      <c r="N204" s="191"/>
      <c r="O204" s="191"/>
      <c r="P204" s="192">
        <f>SUM(P205:P213)</f>
        <v>0</v>
      </c>
      <c r="Q204" s="191"/>
      <c r="R204" s="192">
        <f>SUM(R205:R213)</f>
        <v>0</v>
      </c>
      <c r="S204" s="191"/>
      <c r="T204" s="193">
        <f>SUM(T205:T213)</f>
        <v>0</v>
      </c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R204" s="194" t="s">
        <v>79</v>
      </c>
      <c r="AT204" s="195" t="s">
        <v>71</v>
      </c>
      <c r="AU204" s="195" t="s">
        <v>77</v>
      </c>
      <c r="AY204" s="194" t="s">
        <v>113</v>
      </c>
      <c r="BK204" s="196">
        <f>SUM(BK205:BK213)</f>
        <v>0</v>
      </c>
    </row>
    <row r="205" spans="1:65" s="2" customFormat="1" ht="16.5" customHeight="1">
      <c r="A205" s="40"/>
      <c r="B205" s="41"/>
      <c r="C205" s="199" t="s">
        <v>330</v>
      </c>
      <c r="D205" s="199" t="s">
        <v>116</v>
      </c>
      <c r="E205" s="200" t="s">
        <v>331</v>
      </c>
      <c r="F205" s="201" t="s">
        <v>332</v>
      </c>
      <c r="G205" s="202" t="s">
        <v>119</v>
      </c>
      <c r="H205" s="203">
        <v>28.27</v>
      </c>
      <c r="I205" s="204"/>
      <c r="J205" s="205">
        <f>ROUND(I205*H205,2)</f>
        <v>0</v>
      </c>
      <c r="K205" s="201" t="s">
        <v>126</v>
      </c>
      <c r="L205" s="46"/>
      <c r="M205" s="206" t="s">
        <v>19</v>
      </c>
      <c r="N205" s="207" t="s">
        <v>43</v>
      </c>
      <c r="O205" s="86"/>
      <c r="P205" s="208">
        <f>O205*H205</f>
        <v>0</v>
      </c>
      <c r="Q205" s="208">
        <v>0</v>
      </c>
      <c r="R205" s="208">
        <f>Q205*H205</f>
        <v>0</v>
      </c>
      <c r="S205" s="208">
        <v>0</v>
      </c>
      <c r="T205" s="209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10" t="s">
        <v>219</v>
      </c>
      <c r="AT205" s="210" t="s">
        <v>116</v>
      </c>
      <c r="AU205" s="210" t="s">
        <v>79</v>
      </c>
      <c r="AY205" s="19" t="s">
        <v>113</v>
      </c>
      <c r="BE205" s="211">
        <f>IF(N205="základní",J205,0)</f>
        <v>0</v>
      </c>
      <c r="BF205" s="211">
        <f>IF(N205="snížená",J205,0)</f>
        <v>0</v>
      </c>
      <c r="BG205" s="211">
        <f>IF(N205="zákl. přenesená",J205,0)</f>
        <v>0</v>
      </c>
      <c r="BH205" s="211">
        <f>IF(N205="sníž. přenesená",J205,0)</f>
        <v>0</v>
      </c>
      <c r="BI205" s="211">
        <f>IF(N205="nulová",J205,0)</f>
        <v>0</v>
      </c>
      <c r="BJ205" s="19" t="s">
        <v>77</v>
      </c>
      <c r="BK205" s="211">
        <f>ROUND(I205*H205,2)</f>
        <v>0</v>
      </c>
      <c r="BL205" s="19" t="s">
        <v>219</v>
      </c>
      <c r="BM205" s="210" t="s">
        <v>333</v>
      </c>
    </row>
    <row r="206" spans="1:47" s="2" customFormat="1" ht="12">
      <c r="A206" s="40"/>
      <c r="B206" s="41"/>
      <c r="C206" s="42"/>
      <c r="D206" s="224" t="s">
        <v>128</v>
      </c>
      <c r="E206" s="42"/>
      <c r="F206" s="225" t="s">
        <v>334</v>
      </c>
      <c r="G206" s="42"/>
      <c r="H206" s="42"/>
      <c r="I206" s="226"/>
      <c r="J206" s="42"/>
      <c r="K206" s="42"/>
      <c r="L206" s="46"/>
      <c r="M206" s="227"/>
      <c r="N206" s="228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128</v>
      </c>
      <c r="AU206" s="19" t="s">
        <v>79</v>
      </c>
    </row>
    <row r="207" spans="1:51" s="13" customFormat="1" ht="12">
      <c r="A207" s="13"/>
      <c r="B207" s="212"/>
      <c r="C207" s="213"/>
      <c r="D207" s="214" t="s">
        <v>122</v>
      </c>
      <c r="E207" s="215" t="s">
        <v>19</v>
      </c>
      <c r="F207" s="216" t="s">
        <v>184</v>
      </c>
      <c r="G207" s="213"/>
      <c r="H207" s="217">
        <v>31.621</v>
      </c>
      <c r="I207" s="218"/>
      <c r="J207" s="213"/>
      <c r="K207" s="213"/>
      <c r="L207" s="219"/>
      <c r="M207" s="220"/>
      <c r="N207" s="221"/>
      <c r="O207" s="221"/>
      <c r="P207" s="221"/>
      <c r="Q207" s="221"/>
      <c r="R207" s="221"/>
      <c r="S207" s="221"/>
      <c r="T207" s="22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23" t="s">
        <v>122</v>
      </c>
      <c r="AU207" s="223" t="s">
        <v>79</v>
      </c>
      <c r="AV207" s="13" t="s">
        <v>79</v>
      </c>
      <c r="AW207" s="13" t="s">
        <v>33</v>
      </c>
      <c r="AX207" s="13" t="s">
        <v>72</v>
      </c>
      <c r="AY207" s="223" t="s">
        <v>113</v>
      </c>
    </row>
    <row r="208" spans="1:51" s="13" customFormat="1" ht="12">
      <c r="A208" s="13"/>
      <c r="B208" s="212"/>
      <c r="C208" s="213"/>
      <c r="D208" s="214" t="s">
        <v>122</v>
      </c>
      <c r="E208" s="215" t="s">
        <v>19</v>
      </c>
      <c r="F208" s="216" t="s">
        <v>185</v>
      </c>
      <c r="G208" s="213"/>
      <c r="H208" s="217">
        <v>-3.351</v>
      </c>
      <c r="I208" s="218"/>
      <c r="J208" s="213"/>
      <c r="K208" s="213"/>
      <c r="L208" s="219"/>
      <c r="M208" s="220"/>
      <c r="N208" s="221"/>
      <c r="O208" s="221"/>
      <c r="P208" s="221"/>
      <c r="Q208" s="221"/>
      <c r="R208" s="221"/>
      <c r="S208" s="221"/>
      <c r="T208" s="22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23" t="s">
        <v>122</v>
      </c>
      <c r="AU208" s="223" t="s">
        <v>79</v>
      </c>
      <c r="AV208" s="13" t="s">
        <v>79</v>
      </c>
      <c r="AW208" s="13" t="s">
        <v>33</v>
      </c>
      <c r="AX208" s="13" t="s">
        <v>72</v>
      </c>
      <c r="AY208" s="223" t="s">
        <v>113</v>
      </c>
    </row>
    <row r="209" spans="1:51" s="15" customFormat="1" ht="12">
      <c r="A209" s="15"/>
      <c r="B209" s="239"/>
      <c r="C209" s="240"/>
      <c r="D209" s="214" t="s">
        <v>122</v>
      </c>
      <c r="E209" s="241" t="s">
        <v>19</v>
      </c>
      <c r="F209" s="242" t="s">
        <v>163</v>
      </c>
      <c r="G209" s="240"/>
      <c r="H209" s="243">
        <v>28.27</v>
      </c>
      <c r="I209" s="244"/>
      <c r="J209" s="240"/>
      <c r="K209" s="240"/>
      <c r="L209" s="245"/>
      <c r="M209" s="246"/>
      <c r="N209" s="247"/>
      <c r="O209" s="247"/>
      <c r="P209" s="247"/>
      <c r="Q209" s="247"/>
      <c r="R209" s="247"/>
      <c r="S209" s="247"/>
      <c r="T209" s="248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49" t="s">
        <v>122</v>
      </c>
      <c r="AU209" s="249" t="s">
        <v>79</v>
      </c>
      <c r="AV209" s="15" t="s">
        <v>120</v>
      </c>
      <c r="AW209" s="15" t="s">
        <v>33</v>
      </c>
      <c r="AX209" s="15" t="s">
        <v>77</v>
      </c>
      <c r="AY209" s="249" t="s">
        <v>113</v>
      </c>
    </row>
    <row r="210" spans="1:65" s="2" customFormat="1" ht="16.5" customHeight="1">
      <c r="A210" s="40"/>
      <c r="B210" s="41"/>
      <c r="C210" s="199" t="s">
        <v>335</v>
      </c>
      <c r="D210" s="199" t="s">
        <v>116</v>
      </c>
      <c r="E210" s="200" t="s">
        <v>336</v>
      </c>
      <c r="F210" s="201" t="s">
        <v>337</v>
      </c>
      <c r="G210" s="202" t="s">
        <v>119</v>
      </c>
      <c r="H210" s="203">
        <v>46.734</v>
      </c>
      <c r="I210" s="204"/>
      <c r="J210" s="205">
        <f>ROUND(I210*H210,2)</f>
        <v>0</v>
      </c>
      <c r="K210" s="201" t="s">
        <v>19</v>
      </c>
      <c r="L210" s="46"/>
      <c r="M210" s="206" t="s">
        <v>19</v>
      </c>
      <c r="N210" s="207" t="s">
        <v>43</v>
      </c>
      <c r="O210" s="86"/>
      <c r="P210" s="208">
        <f>O210*H210</f>
        <v>0</v>
      </c>
      <c r="Q210" s="208">
        <v>0</v>
      </c>
      <c r="R210" s="208">
        <f>Q210*H210</f>
        <v>0</v>
      </c>
      <c r="S210" s="208">
        <v>0</v>
      </c>
      <c r="T210" s="209">
        <f>S210*H210</f>
        <v>0</v>
      </c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R210" s="210" t="s">
        <v>219</v>
      </c>
      <c r="AT210" s="210" t="s">
        <v>116</v>
      </c>
      <c r="AU210" s="210" t="s">
        <v>79</v>
      </c>
      <c r="AY210" s="19" t="s">
        <v>113</v>
      </c>
      <c r="BE210" s="211">
        <f>IF(N210="základní",J210,0)</f>
        <v>0</v>
      </c>
      <c r="BF210" s="211">
        <f>IF(N210="snížená",J210,0)</f>
        <v>0</v>
      </c>
      <c r="BG210" s="211">
        <f>IF(N210="zákl. přenesená",J210,0)</f>
        <v>0</v>
      </c>
      <c r="BH210" s="211">
        <f>IF(N210="sníž. přenesená",J210,0)</f>
        <v>0</v>
      </c>
      <c r="BI210" s="211">
        <f>IF(N210="nulová",J210,0)</f>
        <v>0</v>
      </c>
      <c r="BJ210" s="19" t="s">
        <v>77</v>
      </c>
      <c r="BK210" s="211">
        <f>ROUND(I210*H210,2)</f>
        <v>0</v>
      </c>
      <c r="BL210" s="19" t="s">
        <v>219</v>
      </c>
      <c r="BM210" s="210" t="s">
        <v>338</v>
      </c>
    </row>
    <row r="211" spans="1:51" s="13" customFormat="1" ht="12">
      <c r="A211" s="13"/>
      <c r="B211" s="212"/>
      <c r="C211" s="213"/>
      <c r="D211" s="214" t="s">
        <v>122</v>
      </c>
      <c r="E211" s="215" t="s">
        <v>19</v>
      </c>
      <c r="F211" s="216" t="s">
        <v>339</v>
      </c>
      <c r="G211" s="213"/>
      <c r="H211" s="217">
        <v>51.761</v>
      </c>
      <c r="I211" s="218"/>
      <c r="J211" s="213"/>
      <c r="K211" s="213"/>
      <c r="L211" s="219"/>
      <c r="M211" s="220"/>
      <c r="N211" s="221"/>
      <c r="O211" s="221"/>
      <c r="P211" s="221"/>
      <c r="Q211" s="221"/>
      <c r="R211" s="221"/>
      <c r="S211" s="221"/>
      <c r="T211" s="22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23" t="s">
        <v>122</v>
      </c>
      <c r="AU211" s="223" t="s">
        <v>79</v>
      </c>
      <c r="AV211" s="13" t="s">
        <v>79</v>
      </c>
      <c r="AW211" s="13" t="s">
        <v>33</v>
      </c>
      <c r="AX211" s="13" t="s">
        <v>72</v>
      </c>
      <c r="AY211" s="223" t="s">
        <v>113</v>
      </c>
    </row>
    <row r="212" spans="1:51" s="13" customFormat="1" ht="12">
      <c r="A212" s="13"/>
      <c r="B212" s="212"/>
      <c r="C212" s="213"/>
      <c r="D212" s="214" t="s">
        <v>122</v>
      </c>
      <c r="E212" s="215" t="s">
        <v>19</v>
      </c>
      <c r="F212" s="216" t="s">
        <v>340</v>
      </c>
      <c r="G212" s="213"/>
      <c r="H212" s="217">
        <v>-5.027</v>
      </c>
      <c r="I212" s="218"/>
      <c r="J212" s="213"/>
      <c r="K212" s="213"/>
      <c r="L212" s="219"/>
      <c r="M212" s="220"/>
      <c r="N212" s="221"/>
      <c r="O212" s="221"/>
      <c r="P212" s="221"/>
      <c r="Q212" s="221"/>
      <c r="R212" s="221"/>
      <c r="S212" s="221"/>
      <c r="T212" s="22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23" t="s">
        <v>122</v>
      </c>
      <c r="AU212" s="223" t="s">
        <v>79</v>
      </c>
      <c r="AV212" s="13" t="s">
        <v>79</v>
      </c>
      <c r="AW212" s="13" t="s">
        <v>33</v>
      </c>
      <c r="AX212" s="13" t="s">
        <v>72</v>
      </c>
      <c r="AY212" s="223" t="s">
        <v>113</v>
      </c>
    </row>
    <row r="213" spans="1:51" s="15" customFormat="1" ht="12">
      <c r="A213" s="15"/>
      <c r="B213" s="239"/>
      <c r="C213" s="240"/>
      <c r="D213" s="214" t="s">
        <v>122</v>
      </c>
      <c r="E213" s="241" t="s">
        <v>19</v>
      </c>
      <c r="F213" s="242" t="s">
        <v>163</v>
      </c>
      <c r="G213" s="240"/>
      <c r="H213" s="243">
        <v>46.734</v>
      </c>
      <c r="I213" s="244"/>
      <c r="J213" s="240"/>
      <c r="K213" s="240"/>
      <c r="L213" s="245"/>
      <c r="M213" s="246"/>
      <c r="N213" s="247"/>
      <c r="O213" s="247"/>
      <c r="P213" s="247"/>
      <c r="Q213" s="247"/>
      <c r="R213" s="247"/>
      <c r="S213" s="247"/>
      <c r="T213" s="248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49" t="s">
        <v>122</v>
      </c>
      <c r="AU213" s="249" t="s">
        <v>79</v>
      </c>
      <c r="AV213" s="15" t="s">
        <v>120</v>
      </c>
      <c r="AW213" s="15" t="s">
        <v>33</v>
      </c>
      <c r="AX213" s="15" t="s">
        <v>77</v>
      </c>
      <c r="AY213" s="249" t="s">
        <v>113</v>
      </c>
    </row>
    <row r="214" spans="1:63" s="12" customFormat="1" ht="22.8" customHeight="1">
      <c r="A214" s="12"/>
      <c r="B214" s="183"/>
      <c r="C214" s="184"/>
      <c r="D214" s="185" t="s">
        <v>71</v>
      </c>
      <c r="E214" s="197" t="s">
        <v>341</v>
      </c>
      <c r="F214" s="197" t="s">
        <v>342</v>
      </c>
      <c r="G214" s="184"/>
      <c r="H214" s="184"/>
      <c r="I214" s="187"/>
      <c r="J214" s="198">
        <f>BK214</f>
        <v>0</v>
      </c>
      <c r="K214" s="184"/>
      <c r="L214" s="189"/>
      <c r="M214" s="190"/>
      <c r="N214" s="191"/>
      <c r="O214" s="191"/>
      <c r="P214" s="192">
        <f>SUM(P215:P255)</f>
        <v>0</v>
      </c>
      <c r="Q214" s="191"/>
      <c r="R214" s="192">
        <f>SUM(R215:R255)</f>
        <v>0.16789594000000002</v>
      </c>
      <c r="S214" s="191"/>
      <c r="T214" s="193">
        <f>SUM(T215:T255)</f>
        <v>0.03587258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194" t="s">
        <v>79</v>
      </c>
      <c r="AT214" s="195" t="s">
        <v>71</v>
      </c>
      <c r="AU214" s="195" t="s">
        <v>77</v>
      </c>
      <c r="AY214" s="194" t="s">
        <v>113</v>
      </c>
      <c r="BK214" s="196">
        <f>SUM(BK215:BK255)</f>
        <v>0</v>
      </c>
    </row>
    <row r="215" spans="1:65" s="2" customFormat="1" ht="16.5" customHeight="1">
      <c r="A215" s="40"/>
      <c r="B215" s="41"/>
      <c r="C215" s="199" t="s">
        <v>343</v>
      </c>
      <c r="D215" s="199" t="s">
        <v>116</v>
      </c>
      <c r="E215" s="200" t="s">
        <v>344</v>
      </c>
      <c r="F215" s="201" t="s">
        <v>345</v>
      </c>
      <c r="G215" s="202" t="s">
        <v>119</v>
      </c>
      <c r="H215" s="203">
        <v>115.718</v>
      </c>
      <c r="I215" s="204"/>
      <c r="J215" s="205">
        <f>ROUND(I215*H215,2)</f>
        <v>0</v>
      </c>
      <c r="K215" s="201" t="s">
        <v>126</v>
      </c>
      <c r="L215" s="46"/>
      <c r="M215" s="206" t="s">
        <v>19</v>
      </c>
      <c r="N215" s="207" t="s">
        <v>43</v>
      </c>
      <c r="O215" s="86"/>
      <c r="P215" s="208">
        <f>O215*H215</f>
        <v>0</v>
      </c>
      <c r="Q215" s="208">
        <v>0.001</v>
      </c>
      <c r="R215" s="208">
        <f>Q215*H215</f>
        <v>0.115718</v>
      </c>
      <c r="S215" s="208">
        <v>0.00031</v>
      </c>
      <c r="T215" s="209">
        <f>S215*H215</f>
        <v>0.03587258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10" t="s">
        <v>219</v>
      </c>
      <c r="AT215" s="210" t="s">
        <v>116</v>
      </c>
      <c r="AU215" s="210" t="s">
        <v>79</v>
      </c>
      <c r="AY215" s="19" t="s">
        <v>113</v>
      </c>
      <c r="BE215" s="211">
        <f>IF(N215="základní",J215,0)</f>
        <v>0</v>
      </c>
      <c r="BF215" s="211">
        <f>IF(N215="snížená",J215,0)</f>
        <v>0</v>
      </c>
      <c r="BG215" s="211">
        <f>IF(N215="zákl. přenesená",J215,0)</f>
        <v>0</v>
      </c>
      <c r="BH215" s="211">
        <f>IF(N215="sníž. přenesená",J215,0)</f>
        <v>0</v>
      </c>
      <c r="BI215" s="211">
        <f>IF(N215="nulová",J215,0)</f>
        <v>0</v>
      </c>
      <c r="BJ215" s="19" t="s">
        <v>77</v>
      </c>
      <c r="BK215" s="211">
        <f>ROUND(I215*H215,2)</f>
        <v>0</v>
      </c>
      <c r="BL215" s="19" t="s">
        <v>219</v>
      </c>
      <c r="BM215" s="210" t="s">
        <v>346</v>
      </c>
    </row>
    <row r="216" spans="1:47" s="2" customFormat="1" ht="12">
      <c r="A216" s="40"/>
      <c r="B216" s="41"/>
      <c r="C216" s="42"/>
      <c r="D216" s="224" t="s">
        <v>128</v>
      </c>
      <c r="E216" s="42"/>
      <c r="F216" s="225" t="s">
        <v>347</v>
      </c>
      <c r="G216" s="42"/>
      <c r="H216" s="42"/>
      <c r="I216" s="226"/>
      <c r="J216" s="42"/>
      <c r="K216" s="42"/>
      <c r="L216" s="46"/>
      <c r="M216" s="227"/>
      <c r="N216" s="228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128</v>
      </c>
      <c r="AU216" s="19" t="s">
        <v>79</v>
      </c>
    </row>
    <row r="217" spans="1:51" s="14" customFormat="1" ht="12">
      <c r="A217" s="14"/>
      <c r="B217" s="229"/>
      <c r="C217" s="230"/>
      <c r="D217" s="214" t="s">
        <v>122</v>
      </c>
      <c r="E217" s="231" t="s">
        <v>19</v>
      </c>
      <c r="F217" s="232" t="s">
        <v>348</v>
      </c>
      <c r="G217" s="230"/>
      <c r="H217" s="231" t="s">
        <v>19</v>
      </c>
      <c r="I217" s="233"/>
      <c r="J217" s="230"/>
      <c r="K217" s="230"/>
      <c r="L217" s="234"/>
      <c r="M217" s="235"/>
      <c r="N217" s="236"/>
      <c r="O217" s="236"/>
      <c r="P217" s="236"/>
      <c r="Q217" s="236"/>
      <c r="R217" s="236"/>
      <c r="S217" s="236"/>
      <c r="T217" s="237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38" t="s">
        <v>122</v>
      </c>
      <c r="AU217" s="238" t="s">
        <v>79</v>
      </c>
      <c r="AV217" s="14" t="s">
        <v>77</v>
      </c>
      <c r="AW217" s="14" t="s">
        <v>33</v>
      </c>
      <c r="AX217" s="14" t="s">
        <v>72</v>
      </c>
      <c r="AY217" s="238" t="s">
        <v>113</v>
      </c>
    </row>
    <row r="218" spans="1:51" s="13" customFormat="1" ht="12">
      <c r="A218" s="13"/>
      <c r="B218" s="212"/>
      <c r="C218" s="213"/>
      <c r="D218" s="214" t="s">
        <v>122</v>
      </c>
      <c r="E218" s="215" t="s">
        <v>19</v>
      </c>
      <c r="F218" s="216" t="s">
        <v>349</v>
      </c>
      <c r="G218" s="213"/>
      <c r="H218" s="217">
        <v>34</v>
      </c>
      <c r="I218" s="218"/>
      <c r="J218" s="213"/>
      <c r="K218" s="213"/>
      <c r="L218" s="219"/>
      <c r="M218" s="220"/>
      <c r="N218" s="221"/>
      <c r="O218" s="221"/>
      <c r="P218" s="221"/>
      <c r="Q218" s="221"/>
      <c r="R218" s="221"/>
      <c r="S218" s="221"/>
      <c r="T218" s="22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23" t="s">
        <v>122</v>
      </c>
      <c r="AU218" s="223" t="s">
        <v>79</v>
      </c>
      <c r="AV218" s="13" t="s">
        <v>79</v>
      </c>
      <c r="AW218" s="13" t="s">
        <v>33</v>
      </c>
      <c r="AX218" s="13" t="s">
        <v>72</v>
      </c>
      <c r="AY218" s="223" t="s">
        <v>113</v>
      </c>
    </row>
    <row r="219" spans="1:51" s="13" customFormat="1" ht="12">
      <c r="A219" s="13"/>
      <c r="B219" s="212"/>
      <c r="C219" s="213"/>
      <c r="D219" s="214" t="s">
        <v>122</v>
      </c>
      <c r="E219" s="215" t="s">
        <v>19</v>
      </c>
      <c r="F219" s="216" t="s">
        <v>350</v>
      </c>
      <c r="G219" s="213"/>
      <c r="H219" s="217">
        <v>0.218</v>
      </c>
      <c r="I219" s="218"/>
      <c r="J219" s="213"/>
      <c r="K219" s="213"/>
      <c r="L219" s="219"/>
      <c r="M219" s="220"/>
      <c r="N219" s="221"/>
      <c r="O219" s="221"/>
      <c r="P219" s="221"/>
      <c r="Q219" s="221"/>
      <c r="R219" s="221"/>
      <c r="S219" s="221"/>
      <c r="T219" s="22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23" t="s">
        <v>122</v>
      </c>
      <c r="AU219" s="223" t="s">
        <v>79</v>
      </c>
      <c r="AV219" s="13" t="s">
        <v>79</v>
      </c>
      <c r="AW219" s="13" t="s">
        <v>33</v>
      </c>
      <c r="AX219" s="13" t="s">
        <v>72</v>
      </c>
      <c r="AY219" s="223" t="s">
        <v>113</v>
      </c>
    </row>
    <row r="220" spans="1:51" s="13" customFormat="1" ht="12">
      <c r="A220" s="13"/>
      <c r="B220" s="212"/>
      <c r="C220" s="213"/>
      <c r="D220" s="214" t="s">
        <v>122</v>
      </c>
      <c r="E220" s="215" t="s">
        <v>19</v>
      </c>
      <c r="F220" s="216" t="s">
        <v>351</v>
      </c>
      <c r="G220" s="213"/>
      <c r="H220" s="217">
        <v>1.688</v>
      </c>
      <c r="I220" s="218"/>
      <c r="J220" s="213"/>
      <c r="K220" s="213"/>
      <c r="L220" s="219"/>
      <c r="M220" s="220"/>
      <c r="N220" s="221"/>
      <c r="O220" s="221"/>
      <c r="P220" s="221"/>
      <c r="Q220" s="221"/>
      <c r="R220" s="221"/>
      <c r="S220" s="221"/>
      <c r="T220" s="22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23" t="s">
        <v>122</v>
      </c>
      <c r="AU220" s="223" t="s">
        <v>79</v>
      </c>
      <c r="AV220" s="13" t="s">
        <v>79</v>
      </c>
      <c r="AW220" s="13" t="s">
        <v>33</v>
      </c>
      <c r="AX220" s="13" t="s">
        <v>72</v>
      </c>
      <c r="AY220" s="223" t="s">
        <v>113</v>
      </c>
    </row>
    <row r="221" spans="1:51" s="13" customFormat="1" ht="12">
      <c r="A221" s="13"/>
      <c r="B221" s="212"/>
      <c r="C221" s="213"/>
      <c r="D221" s="214" t="s">
        <v>122</v>
      </c>
      <c r="E221" s="215" t="s">
        <v>19</v>
      </c>
      <c r="F221" s="216" t="s">
        <v>352</v>
      </c>
      <c r="G221" s="213"/>
      <c r="H221" s="217">
        <v>2.026</v>
      </c>
      <c r="I221" s="218"/>
      <c r="J221" s="213"/>
      <c r="K221" s="213"/>
      <c r="L221" s="219"/>
      <c r="M221" s="220"/>
      <c r="N221" s="221"/>
      <c r="O221" s="221"/>
      <c r="P221" s="221"/>
      <c r="Q221" s="221"/>
      <c r="R221" s="221"/>
      <c r="S221" s="221"/>
      <c r="T221" s="22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23" t="s">
        <v>122</v>
      </c>
      <c r="AU221" s="223" t="s">
        <v>79</v>
      </c>
      <c r="AV221" s="13" t="s">
        <v>79</v>
      </c>
      <c r="AW221" s="13" t="s">
        <v>33</v>
      </c>
      <c r="AX221" s="13" t="s">
        <v>72</v>
      </c>
      <c r="AY221" s="223" t="s">
        <v>113</v>
      </c>
    </row>
    <row r="222" spans="1:51" s="13" customFormat="1" ht="12">
      <c r="A222" s="13"/>
      <c r="B222" s="212"/>
      <c r="C222" s="213"/>
      <c r="D222" s="214" t="s">
        <v>122</v>
      </c>
      <c r="E222" s="215" t="s">
        <v>19</v>
      </c>
      <c r="F222" s="216" t="s">
        <v>353</v>
      </c>
      <c r="G222" s="213"/>
      <c r="H222" s="217">
        <v>0.496</v>
      </c>
      <c r="I222" s="218"/>
      <c r="J222" s="213"/>
      <c r="K222" s="213"/>
      <c r="L222" s="219"/>
      <c r="M222" s="220"/>
      <c r="N222" s="221"/>
      <c r="O222" s="221"/>
      <c r="P222" s="221"/>
      <c r="Q222" s="221"/>
      <c r="R222" s="221"/>
      <c r="S222" s="221"/>
      <c r="T222" s="22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23" t="s">
        <v>122</v>
      </c>
      <c r="AU222" s="223" t="s">
        <v>79</v>
      </c>
      <c r="AV222" s="13" t="s">
        <v>79</v>
      </c>
      <c r="AW222" s="13" t="s">
        <v>33</v>
      </c>
      <c r="AX222" s="13" t="s">
        <v>72</v>
      </c>
      <c r="AY222" s="223" t="s">
        <v>113</v>
      </c>
    </row>
    <row r="223" spans="1:51" s="13" customFormat="1" ht="12">
      <c r="A223" s="13"/>
      <c r="B223" s="212"/>
      <c r="C223" s="213"/>
      <c r="D223" s="214" t="s">
        <v>122</v>
      </c>
      <c r="E223" s="215" t="s">
        <v>19</v>
      </c>
      <c r="F223" s="216" t="s">
        <v>354</v>
      </c>
      <c r="G223" s="213"/>
      <c r="H223" s="217">
        <v>17.422</v>
      </c>
      <c r="I223" s="218"/>
      <c r="J223" s="213"/>
      <c r="K223" s="213"/>
      <c r="L223" s="219"/>
      <c r="M223" s="220"/>
      <c r="N223" s="221"/>
      <c r="O223" s="221"/>
      <c r="P223" s="221"/>
      <c r="Q223" s="221"/>
      <c r="R223" s="221"/>
      <c r="S223" s="221"/>
      <c r="T223" s="222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23" t="s">
        <v>122</v>
      </c>
      <c r="AU223" s="223" t="s">
        <v>79</v>
      </c>
      <c r="AV223" s="13" t="s">
        <v>79</v>
      </c>
      <c r="AW223" s="13" t="s">
        <v>33</v>
      </c>
      <c r="AX223" s="13" t="s">
        <v>72</v>
      </c>
      <c r="AY223" s="223" t="s">
        <v>113</v>
      </c>
    </row>
    <row r="224" spans="1:51" s="13" customFormat="1" ht="12">
      <c r="A224" s="13"/>
      <c r="B224" s="212"/>
      <c r="C224" s="213"/>
      <c r="D224" s="214" t="s">
        <v>122</v>
      </c>
      <c r="E224" s="215" t="s">
        <v>19</v>
      </c>
      <c r="F224" s="216" t="s">
        <v>355</v>
      </c>
      <c r="G224" s="213"/>
      <c r="H224" s="217">
        <v>7.096</v>
      </c>
      <c r="I224" s="218"/>
      <c r="J224" s="213"/>
      <c r="K224" s="213"/>
      <c r="L224" s="219"/>
      <c r="M224" s="220"/>
      <c r="N224" s="221"/>
      <c r="O224" s="221"/>
      <c r="P224" s="221"/>
      <c r="Q224" s="221"/>
      <c r="R224" s="221"/>
      <c r="S224" s="221"/>
      <c r="T224" s="222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23" t="s">
        <v>122</v>
      </c>
      <c r="AU224" s="223" t="s">
        <v>79</v>
      </c>
      <c r="AV224" s="13" t="s">
        <v>79</v>
      </c>
      <c r="AW224" s="13" t="s">
        <v>33</v>
      </c>
      <c r="AX224" s="13" t="s">
        <v>72</v>
      </c>
      <c r="AY224" s="223" t="s">
        <v>113</v>
      </c>
    </row>
    <row r="225" spans="1:51" s="16" customFormat="1" ht="12">
      <c r="A225" s="16"/>
      <c r="B225" s="261"/>
      <c r="C225" s="262"/>
      <c r="D225" s="214" t="s">
        <v>122</v>
      </c>
      <c r="E225" s="263" t="s">
        <v>19</v>
      </c>
      <c r="F225" s="264" t="s">
        <v>356</v>
      </c>
      <c r="G225" s="262"/>
      <c r="H225" s="265">
        <v>62.94600000000001</v>
      </c>
      <c r="I225" s="266"/>
      <c r="J225" s="262"/>
      <c r="K225" s="262"/>
      <c r="L225" s="267"/>
      <c r="M225" s="268"/>
      <c r="N225" s="269"/>
      <c r="O225" s="269"/>
      <c r="P225" s="269"/>
      <c r="Q225" s="269"/>
      <c r="R225" s="269"/>
      <c r="S225" s="269"/>
      <c r="T225" s="270"/>
      <c r="U225" s="16"/>
      <c r="V225" s="16"/>
      <c r="W225" s="16"/>
      <c r="X225" s="16"/>
      <c r="Y225" s="16"/>
      <c r="Z225" s="16"/>
      <c r="AA225" s="16"/>
      <c r="AB225" s="16"/>
      <c r="AC225" s="16"/>
      <c r="AD225" s="16"/>
      <c r="AE225" s="16"/>
      <c r="AT225" s="271" t="s">
        <v>122</v>
      </c>
      <c r="AU225" s="271" t="s">
        <v>79</v>
      </c>
      <c r="AV225" s="16" t="s">
        <v>132</v>
      </c>
      <c r="AW225" s="16" t="s">
        <v>33</v>
      </c>
      <c r="AX225" s="16" t="s">
        <v>72</v>
      </c>
      <c r="AY225" s="271" t="s">
        <v>113</v>
      </c>
    </row>
    <row r="226" spans="1:51" s="14" customFormat="1" ht="12">
      <c r="A226" s="14"/>
      <c r="B226" s="229"/>
      <c r="C226" s="230"/>
      <c r="D226" s="214" t="s">
        <v>122</v>
      </c>
      <c r="E226" s="231" t="s">
        <v>19</v>
      </c>
      <c r="F226" s="232" t="s">
        <v>357</v>
      </c>
      <c r="G226" s="230"/>
      <c r="H226" s="231" t="s">
        <v>19</v>
      </c>
      <c r="I226" s="233"/>
      <c r="J226" s="230"/>
      <c r="K226" s="230"/>
      <c r="L226" s="234"/>
      <c r="M226" s="235"/>
      <c r="N226" s="236"/>
      <c r="O226" s="236"/>
      <c r="P226" s="236"/>
      <c r="Q226" s="236"/>
      <c r="R226" s="236"/>
      <c r="S226" s="236"/>
      <c r="T226" s="237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38" t="s">
        <v>122</v>
      </c>
      <c r="AU226" s="238" t="s">
        <v>79</v>
      </c>
      <c r="AV226" s="14" t="s">
        <v>77</v>
      </c>
      <c r="AW226" s="14" t="s">
        <v>33</v>
      </c>
      <c r="AX226" s="14" t="s">
        <v>72</v>
      </c>
      <c r="AY226" s="238" t="s">
        <v>113</v>
      </c>
    </row>
    <row r="227" spans="1:51" s="13" customFormat="1" ht="12">
      <c r="A227" s="13"/>
      <c r="B227" s="212"/>
      <c r="C227" s="213"/>
      <c r="D227" s="214" t="s">
        <v>122</v>
      </c>
      <c r="E227" s="215" t="s">
        <v>19</v>
      </c>
      <c r="F227" s="216" t="s">
        <v>358</v>
      </c>
      <c r="G227" s="213"/>
      <c r="H227" s="217">
        <v>34.333</v>
      </c>
      <c r="I227" s="218"/>
      <c r="J227" s="213"/>
      <c r="K227" s="213"/>
      <c r="L227" s="219"/>
      <c r="M227" s="220"/>
      <c r="N227" s="221"/>
      <c r="O227" s="221"/>
      <c r="P227" s="221"/>
      <c r="Q227" s="221"/>
      <c r="R227" s="221"/>
      <c r="S227" s="221"/>
      <c r="T227" s="22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23" t="s">
        <v>122</v>
      </c>
      <c r="AU227" s="223" t="s">
        <v>79</v>
      </c>
      <c r="AV227" s="13" t="s">
        <v>79</v>
      </c>
      <c r="AW227" s="13" t="s">
        <v>33</v>
      </c>
      <c r="AX227" s="13" t="s">
        <v>72</v>
      </c>
      <c r="AY227" s="223" t="s">
        <v>113</v>
      </c>
    </row>
    <row r="228" spans="1:51" s="13" customFormat="1" ht="12">
      <c r="A228" s="13"/>
      <c r="B228" s="212"/>
      <c r="C228" s="213"/>
      <c r="D228" s="214" t="s">
        <v>122</v>
      </c>
      <c r="E228" s="215" t="s">
        <v>19</v>
      </c>
      <c r="F228" s="216" t="s">
        <v>359</v>
      </c>
      <c r="G228" s="213"/>
      <c r="H228" s="217">
        <v>-4.482</v>
      </c>
      <c r="I228" s="218"/>
      <c r="J228" s="213"/>
      <c r="K228" s="213"/>
      <c r="L228" s="219"/>
      <c r="M228" s="220"/>
      <c r="N228" s="221"/>
      <c r="O228" s="221"/>
      <c r="P228" s="221"/>
      <c r="Q228" s="221"/>
      <c r="R228" s="221"/>
      <c r="S228" s="221"/>
      <c r="T228" s="22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23" t="s">
        <v>122</v>
      </c>
      <c r="AU228" s="223" t="s">
        <v>79</v>
      </c>
      <c r="AV228" s="13" t="s">
        <v>79</v>
      </c>
      <c r="AW228" s="13" t="s">
        <v>33</v>
      </c>
      <c r="AX228" s="13" t="s">
        <v>72</v>
      </c>
      <c r="AY228" s="223" t="s">
        <v>113</v>
      </c>
    </row>
    <row r="229" spans="1:51" s="13" customFormat="1" ht="12">
      <c r="A229" s="13"/>
      <c r="B229" s="212"/>
      <c r="C229" s="213"/>
      <c r="D229" s="214" t="s">
        <v>122</v>
      </c>
      <c r="E229" s="215" t="s">
        <v>19</v>
      </c>
      <c r="F229" s="216" t="s">
        <v>360</v>
      </c>
      <c r="G229" s="213"/>
      <c r="H229" s="217">
        <v>28.868</v>
      </c>
      <c r="I229" s="218"/>
      <c r="J229" s="213"/>
      <c r="K229" s="213"/>
      <c r="L229" s="219"/>
      <c r="M229" s="220"/>
      <c r="N229" s="221"/>
      <c r="O229" s="221"/>
      <c r="P229" s="221"/>
      <c r="Q229" s="221"/>
      <c r="R229" s="221"/>
      <c r="S229" s="221"/>
      <c r="T229" s="22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23" t="s">
        <v>122</v>
      </c>
      <c r="AU229" s="223" t="s">
        <v>79</v>
      </c>
      <c r="AV229" s="13" t="s">
        <v>79</v>
      </c>
      <c r="AW229" s="13" t="s">
        <v>33</v>
      </c>
      <c r="AX229" s="13" t="s">
        <v>72</v>
      </c>
      <c r="AY229" s="223" t="s">
        <v>113</v>
      </c>
    </row>
    <row r="230" spans="1:51" s="13" customFormat="1" ht="12">
      <c r="A230" s="13"/>
      <c r="B230" s="212"/>
      <c r="C230" s="213"/>
      <c r="D230" s="214" t="s">
        <v>122</v>
      </c>
      <c r="E230" s="215" t="s">
        <v>19</v>
      </c>
      <c r="F230" s="216" t="s">
        <v>361</v>
      </c>
      <c r="G230" s="213"/>
      <c r="H230" s="217">
        <v>-5.947</v>
      </c>
      <c r="I230" s="218"/>
      <c r="J230" s="213"/>
      <c r="K230" s="213"/>
      <c r="L230" s="219"/>
      <c r="M230" s="220"/>
      <c r="N230" s="221"/>
      <c r="O230" s="221"/>
      <c r="P230" s="221"/>
      <c r="Q230" s="221"/>
      <c r="R230" s="221"/>
      <c r="S230" s="221"/>
      <c r="T230" s="22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23" t="s">
        <v>122</v>
      </c>
      <c r="AU230" s="223" t="s">
        <v>79</v>
      </c>
      <c r="AV230" s="13" t="s">
        <v>79</v>
      </c>
      <c r="AW230" s="13" t="s">
        <v>33</v>
      </c>
      <c r="AX230" s="13" t="s">
        <v>72</v>
      </c>
      <c r="AY230" s="223" t="s">
        <v>113</v>
      </c>
    </row>
    <row r="231" spans="1:51" s="16" customFormat="1" ht="12">
      <c r="A231" s="16"/>
      <c r="B231" s="261"/>
      <c r="C231" s="262"/>
      <c r="D231" s="214" t="s">
        <v>122</v>
      </c>
      <c r="E231" s="263" t="s">
        <v>19</v>
      </c>
      <c r="F231" s="264" t="s">
        <v>356</v>
      </c>
      <c r="G231" s="262"/>
      <c r="H231" s="265">
        <v>52.77199999999999</v>
      </c>
      <c r="I231" s="266"/>
      <c r="J231" s="262"/>
      <c r="K231" s="262"/>
      <c r="L231" s="267"/>
      <c r="M231" s="268"/>
      <c r="N231" s="269"/>
      <c r="O231" s="269"/>
      <c r="P231" s="269"/>
      <c r="Q231" s="269"/>
      <c r="R231" s="269"/>
      <c r="S231" s="269"/>
      <c r="T231" s="270"/>
      <c r="U231" s="16"/>
      <c r="V231" s="16"/>
      <c r="W231" s="16"/>
      <c r="X231" s="16"/>
      <c r="Y231" s="16"/>
      <c r="Z231" s="16"/>
      <c r="AA231" s="16"/>
      <c r="AB231" s="16"/>
      <c r="AC231" s="16"/>
      <c r="AD231" s="16"/>
      <c r="AE231" s="16"/>
      <c r="AT231" s="271" t="s">
        <v>122</v>
      </c>
      <c r="AU231" s="271" t="s">
        <v>79</v>
      </c>
      <c r="AV231" s="16" t="s">
        <v>132</v>
      </c>
      <c r="AW231" s="16" t="s">
        <v>33</v>
      </c>
      <c r="AX231" s="16" t="s">
        <v>72</v>
      </c>
      <c r="AY231" s="271" t="s">
        <v>113</v>
      </c>
    </row>
    <row r="232" spans="1:51" s="15" customFormat="1" ht="12">
      <c r="A232" s="15"/>
      <c r="B232" s="239"/>
      <c r="C232" s="240"/>
      <c r="D232" s="214" t="s">
        <v>122</v>
      </c>
      <c r="E232" s="241" t="s">
        <v>19</v>
      </c>
      <c r="F232" s="242" t="s">
        <v>163</v>
      </c>
      <c r="G232" s="240"/>
      <c r="H232" s="243">
        <v>115.718</v>
      </c>
      <c r="I232" s="244"/>
      <c r="J232" s="240"/>
      <c r="K232" s="240"/>
      <c r="L232" s="245"/>
      <c r="M232" s="246"/>
      <c r="N232" s="247"/>
      <c r="O232" s="247"/>
      <c r="P232" s="247"/>
      <c r="Q232" s="247"/>
      <c r="R232" s="247"/>
      <c r="S232" s="247"/>
      <c r="T232" s="248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49" t="s">
        <v>122</v>
      </c>
      <c r="AU232" s="249" t="s">
        <v>79</v>
      </c>
      <c r="AV232" s="15" t="s">
        <v>120</v>
      </c>
      <c r="AW232" s="15" t="s">
        <v>33</v>
      </c>
      <c r="AX232" s="15" t="s">
        <v>77</v>
      </c>
      <c r="AY232" s="249" t="s">
        <v>113</v>
      </c>
    </row>
    <row r="233" spans="1:65" s="2" customFormat="1" ht="16.5" customHeight="1">
      <c r="A233" s="40"/>
      <c r="B233" s="41"/>
      <c r="C233" s="199" t="s">
        <v>362</v>
      </c>
      <c r="D233" s="199" t="s">
        <v>116</v>
      </c>
      <c r="E233" s="200" t="s">
        <v>363</v>
      </c>
      <c r="F233" s="201" t="s">
        <v>364</v>
      </c>
      <c r="G233" s="202" t="s">
        <v>119</v>
      </c>
      <c r="H233" s="203">
        <v>111.662</v>
      </c>
      <c r="I233" s="204"/>
      <c r="J233" s="205">
        <f>ROUND(I233*H233,2)</f>
        <v>0</v>
      </c>
      <c r="K233" s="201" t="s">
        <v>126</v>
      </c>
      <c r="L233" s="46"/>
      <c r="M233" s="206" t="s">
        <v>19</v>
      </c>
      <c r="N233" s="207" t="s">
        <v>43</v>
      </c>
      <c r="O233" s="86"/>
      <c r="P233" s="208">
        <f>O233*H233</f>
        <v>0</v>
      </c>
      <c r="Q233" s="208">
        <v>0.0002</v>
      </c>
      <c r="R233" s="208">
        <f>Q233*H233</f>
        <v>0.022332400000000002</v>
      </c>
      <c r="S233" s="208">
        <v>0</v>
      </c>
      <c r="T233" s="209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10" t="s">
        <v>219</v>
      </c>
      <c r="AT233" s="210" t="s">
        <v>116</v>
      </c>
      <c r="AU233" s="210" t="s">
        <v>79</v>
      </c>
      <c r="AY233" s="19" t="s">
        <v>113</v>
      </c>
      <c r="BE233" s="211">
        <f>IF(N233="základní",J233,0)</f>
        <v>0</v>
      </c>
      <c r="BF233" s="211">
        <f>IF(N233="snížená",J233,0)</f>
        <v>0</v>
      </c>
      <c r="BG233" s="211">
        <f>IF(N233="zákl. přenesená",J233,0)</f>
        <v>0</v>
      </c>
      <c r="BH233" s="211">
        <f>IF(N233="sníž. přenesená",J233,0)</f>
        <v>0</v>
      </c>
      <c r="BI233" s="211">
        <f>IF(N233="nulová",J233,0)</f>
        <v>0</v>
      </c>
      <c r="BJ233" s="19" t="s">
        <v>77</v>
      </c>
      <c r="BK233" s="211">
        <f>ROUND(I233*H233,2)</f>
        <v>0</v>
      </c>
      <c r="BL233" s="19" t="s">
        <v>219</v>
      </c>
      <c r="BM233" s="210" t="s">
        <v>365</v>
      </c>
    </row>
    <row r="234" spans="1:47" s="2" customFormat="1" ht="12">
      <c r="A234" s="40"/>
      <c r="B234" s="41"/>
      <c r="C234" s="42"/>
      <c r="D234" s="224" t="s">
        <v>128</v>
      </c>
      <c r="E234" s="42"/>
      <c r="F234" s="225" t="s">
        <v>366</v>
      </c>
      <c r="G234" s="42"/>
      <c r="H234" s="42"/>
      <c r="I234" s="226"/>
      <c r="J234" s="42"/>
      <c r="K234" s="42"/>
      <c r="L234" s="46"/>
      <c r="M234" s="227"/>
      <c r="N234" s="228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128</v>
      </c>
      <c r="AU234" s="19" t="s">
        <v>79</v>
      </c>
    </row>
    <row r="235" spans="1:51" s="14" customFormat="1" ht="12">
      <c r="A235" s="14"/>
      <c r="B235" s="229"/>
      <c r="C235" s="230"/>
      <c r="D235" s="214" t="s">
        <v>122</v>
      </c>
      <c r="E235" s="231" t="s">
        <v>19</v>
      </c>
      <c r="F235" s="232" t="s">
        <v>367</v>
      </c>
      <c r="G235" s="230"/>
      <c r="H235" s="231" t="s">
        <v>19</v>
      </c>
      <c r="I235" s="233"/>
      <c r="J235" s="230"/>
      <c r="K235" s="230"/>
      <c r="L235" s="234"/>
      <c r="M235" s="235"/>
      <c r="N235" s="236"/>
      <c r="O235" s="236"/>
      <c r="P235" s="236"/>
      <c r="Q235" s="236"/>
      <c r="R235" s="236"/>
      <c r="S235" s="236"/>
      <c r="T235" s="237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38" t="s">
        <v>122</v>
      </c>
      <c r="AU235" s="238" t="s">
        <v>79</v>
      </c>
      <c r="AV235" s="14" t="s">
        <v>77</v>
      </c>
      <c r="AW235" s="14" t="s">
        <v>33</v>
      </c>
      <c r="AX235" s="14" t="s">
        <v>72</v>
      </c>
      <c r="AY235" s="238" t="s">
        <v>113</v>
      </c>
    </row>
    <row r="236" spans="1:51" s="13" customFormat="1" ht="12">
      <c r="A236" s="13"/>
      <c r="B236" s="212"/>
      <c r="C236" s="213"/>
      <c r="D236" s="214" t="s">
        <v>122</v>
      </c>
      <c r="E236" s="215" t="s">
        <v>19</v>
      </c>
      <c r="F236" s="216" t="s">
        <v>169</v>
      </c>
      <c r="G236" s="213"/>
      <c r="H236" s="217">
        <v>37.778</v>
      </c>
      <c r="I236" s="218"/>
      <c r="J236" s="213"/>
      <c r="K236" s="213"/>
      <c r="L236" s="219"/>
      <c r="M236" s="220"/>
      <c r="N236" s="221"/>
      <c r="O236" s="221"/>
      <c r="P236" s="221"/>
      <c r="Q236" s="221"/>
      <c r="R236" s="221"/>
      <c r="S236" s="221"/>
      <c r="T236" s="22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23" t="s">
        <v>122</v>
      </c>
      <c r="AU236" s="223" t="s">
        <v>79</v>
      </c>
      <c r="AV236" s="13" t="s">
        <v>79</v>
      </c>
      <c r="AW236" s="13" t="s">
        <v>33</v>
      </c>
      <c r="AX236" s="13" t="s">
        <v>72</v>
      </c>
      <c r="AY236" s="223" t="s">
        <v>113</v>
      </c>
    </row>
    <row r="237" spans="1:51" s="13" customFormat="1" ht="12">
      <c r="A237" s="13"/>
      <c r="B237" s="212"/>
      <c r="C237" s="213"/>
      <c r="D237" s="214" t="s">
        <v>122</v>
      </c>
      <c r="E237" s="215" t="s">
        <v>19</v>
      </c>
      <c r="F237" s="216" t="s">
        <v>170</v>
      </c>
      <c r="G237" s="213"/>
      <c r="H237" s="217">
        <v>0.242</v>
      </c>
      <c r="I237" s="218"/>
      <c r="J237" s="213"/>
      <c r="K237" s="213"/>
      <c r="L237" s="219"/>
      <c r="M237" s="220"/>
      <c r="N237" s="221"/>
      <c r="O237" s="221"/>
      <c r="P237" s="221"/>
      <c r="Q237" s="221"/>
      <c r="R237" s="221"/>
      <c r="S237" s="221"/>
      <c r="T237" s="22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23" t="s">
        <v>122</v>
      </c>
      <c r="AU237" s="223" t="s">
        <v>79</v>
      </c>
      <c r="AV237" s="13" t="s">
        <v>79</v>
      </c>
      <c r="AW237" s="13" t="s">
        <v>33</v>
      </c>
      <c r="AX237" s="13" t="s">
        <v>72</v>
      </c>
      <c r="AY237" s="223" t="s">
        <v>113</v>
      </c>
    </row>
    <row r="238" spans="1:51" s="13" customFormat="1" ht="12">
      <c r="A238" s="13"/>
      <c r="B238" s="212"/>
      <c r="C238" s="213"/>
      <c r="D238" s="214" t="s">
        <v>122</v>
      </c>
      <c r="E238" s="215" t="s">
        <v>19</v>
      </c>
      <c r="F238" s="216" t="s">
        <v>171</v>
      </c>
      <c r="G238" s="213"/>
      <c r="H238" s="217">
        <v>1.876</v>
      </c>
      <c r="I238" s="218"/>
      <c r="J238" s="213"/>
      <c r="K238" s="213"/>
      <c r="L238" s="219"/>
      <c r="M238" s="220"/>
      <c r="N238" s="221"/>
      <c r="O238" s="221"/>
      <c r="P238" s="221"/>
      <c r="Q238" s="221"/>
      <c r="R238" s="221"/>
      <c r="S238" s="221"/>
      <c r="T238" s="22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23" t="s">
        <v>122</v>
      </c>
      <c r="AU238" s="223" t="s">
        <v>79</v>
      </c>
      <c r="AV238" s="13" t="s">
        <v>79</v>
      </c>
      <c r="AW238" s="13" t="s">
        <v>33</v>
      </c>
      <c r="AX238" s="13" t="s">
        <v>72</v>
      </c>
      <c r="AY238" s="223" t="s">
        <v>113</v>
      </c>
    </row>
    <row r="239" spans="1:51" s="13" customFormat="1" ht="12">
      <c r="A239" s="13"/>
      <c r="B239" s="212"/>
      <c r="C239" s="213"/>
      <c r="D239" s="214" t="s">
        <v>122</v>
      </c>
      <c r="E239" s="215" t="s">
        <v>19</v>
      </c>
      <c r="F239" s="216" t="s">
        <v>172</v>
      </c>
      <c r="G239" s="213"/>
      <c r="H239" s="217">
        <v>2.251</v>
      </c>
      <c r="I239" s="218"/>
      <c r="J239" s="213"/>
      <c r="K239" s="213"/>
      <c r="L239" s="219"/>
      <c r="M239" s="220"/>
      <c r="N239" s="221"/>
      <c r="O239" s="221"/>
      <c r="P239" s="221"/>
      <c r="Q239" s="221"/>
      <c r="R239" s="221"/>
      <c r="S239" s="221"/>
      <c r="T239" s="22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23" t="s">
        <v>122</v>
      </c>
      <c r="AU239" s="223" t="s">
        <v>79</v>
      </c>
      <c r="AV239" s="13" t="s">
        <v>79</v>
      </c>
      <c r="AW239" s="13" t="s">
        <v>33</v>
      </c>
      <c r="AX239" s="13" t="s">
        <v>72</v>
      </c>
      <c r="AY239" s="223" t="s">
        <v>113</v>
      </c>
    </row>
    <row r="240" spans="1:51" s="13" customFormat="1" ht="12">
      <c r="A240" s="13"/>
      <c r="B240" s="212"/>
      <c r="C240" s="213"/>
      <c r="D240" s="214" t="s">
        <v>122</v>
      </c>
      <c r="E240" s="215" t="s">
        <v>19</v>
      </c>
      <c r="F240" s="216" t="s">
        <v>173</v>
      </c>
      <c r="G240" s="213"/>
      <c r="H240" s="217">
        <v>0.551</v>
      </c>
      <c r="I240" s="218"/>
      <c r="J240" s="213"/>
      <c r="K240" s="213"/>
      <c r="L240" s="219"/>
      <c r="M240" s="220"/>
      <c r="N240" s="221"/>
      <c r="O240" s="221"/>
      <c r="P240" s="221"/>
      <c r="Q240" s="221"/>
      <c r="R240" s="221"/>
      <c r="S240" s="221"/>
      <c r="T240" s="22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23" t="s">
        <v>122</v>
      </c>
      <c r="AU240" s="223" t="s">
        <v>79</v>
      </c>
      <c r="AV240" s="13" t="s">
        <v>79</v>
      </c>
      <c r="AW240" s="13" t="s">
        <v>33</v>
      </c>
      <c r="AX240" s="13" t="s">
        <v>72</v>
      </c>
      <c r="AY240" s="223" t="s">
        <v>113</v>
      </c>
    </row>
    <row r="241" spans="1:51" s="13" customFormat="1" ht="12">
      <c r="A241" s="13"/>
      <c r="B241" s="212"/>
      <c r="C241" s="213"/>
      <c r="D241" s="214" t="s">
        <v>122</v>
      </c>
      <c r="E241" s="215" t="s">
        <v>19</v>
      </c>
      <c r="F241" s="216" t="s">
        <v>174</v>
      </c>
      <c r="G241" s="213"/>
      <c r="H241" s="217">
        <v>19.358</v>
      </c>
      <c r="I241" s="218"/>
      <c r="J241" s="213"/>
      <c r="K241" s="213"/>
      <c r="L241" s="219"/>
      <c r="M241" s="220"/>
      <c r="N241" s="221"/>
      <c r="O241" s="221"/>
      <c r="P241" s="221"/>
      <c r="Q241" s="221"/>
      <c r="R241" s="221"/>
      <c r="S241" s="221"/>
      <c r="T241" s="22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23" t="s">
        <v>122</v>
      </c>
      <c r="AU241" s="223" t="s">
        <v>79</v>
      </c>
      <c r="AV241" s="13" t="s">
        <v>79</v>
      </c>
      <c r="AW241" s="13" t="s">
        <v>33</v>
      </c>
      <c r="AX241" s="13" t="s">
        <v>72</v>
      </c>
      <c r="AY241" s="223" t="s">
        <v>113</v>
      </c>
    </row>
    <row r="242" spans="1:51" s="13" customFormat="1" ht="12">
      <c r="A242" s="13"/>
      <c r="B242" s="212"/>
      <c r="C242" s="213"/>
      <c r="D242" s="214" t="s">
        <v>122</v>
      </c>
      <c r="E242" s="215" t="s">
        <v>19</v>
      </c>
      <c r="F242" s="216" t="s">
        <v>175</v>
      </c>
      <c r="G242" s="213"/>
      <c r="H242" s="217">
        <v>7.884</v>
      </c>
      <c r="I242" s="218"/>
      <c r="J242" s="213"/>
      <c r="K242" s="213"/>
      <c r="L242" s="219"/>
      <c r="M242" s="220"/>
      <c r="N242" s="221"/>
      <c r="O242" s="221"/>
      <c r="P242" s="221"/>
      <c r="Q242" s="221"/>
      <c r="R242" s="221"/>
      <c r="S242" s="221"/>
      <c r="T242" s="22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23" t="s">
        <v>122</v>
      </c>
      <c r="AU242" s="223" t="s">
        <v>79</v>
      </c>
      <c r="AV242" s="13" t="s">
        <v>79</v>
      </c>
      <c r="AW242" s="13" t="s">
        <v>33</v>
      </c>
      <c r="AX242" s="13" t="s">
        <v>72</v>
      </c>
      <c r="AY242" s="223" t="s">
        <v>113</v>
      </c>
    </row>
    <row r="243" spans="1:51" s="13" customFormat="1" ht="12">
      <c r="A243" s="13"/>
      <c r="B243" s="212"/>
      <c r="C243" s="213"/>
      <c r="D243" s="214" t="s">
        <v>122</v>
      </c>
      <c r="E243" s="215" t="s">
        <v>19</v>
      </c>
      <c r="F243" s="216" t="s">
        <v>368</v>
      </c>
      <c r="G243" s="213"/>
      <c r="H243" s="217">
        <v>1.051</v>
      </c>
      <c r="I243" s="218"/>
      <c r="J243" s="213"/>
      <c r="K243" s="213"/>
      <c r="L243" s="219"/>
      <c r="M243" s="220"/>
      <c r="N243" s="221"/>
      <c r="O243" s="221"/>
      <c r="P243" s="221"/>
      <c r="Q243" s="221"/>
      <c r="R243" s="221"/>
      <c r="S243" s="221"/>
      <c r="T243" s="222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23" t="s">
        <v>122</v>
      </c>
      <c r="AU243" s="223" t="s">
        <v>79</v>
      </c>
      <c r="AV243" s="13" t="s">
        <v>79</v>
      </c>
      <c r="AW243" s="13" t="s">
        <v>33</v>
      </c>
      <c r="AX243" s="13" t="s">
        <v>72</v>
      </c>
      <c r="AY243" s="223" t="s">
        <v>113</v>
      </c>
    </row>
    <row r="244" spans="1:51" s="16" customFormat="1" ht="12">
      <c r="A244" s="16"/>
      <c r="B244" s="261"/>
      <c r="C244" s="262"/>
      <c r="D244" s="214" t="s">
        <v>122</v>
      </c>
      <c r="E244" s="263" t="s">
        <v>19</v>
      </c>
      <c r="F244" s="264" t="s">
        <v>356</v>
      </c>
      <c r="G244" s="262"/>
      <c r="H244" s="265">
        <v>70.991</v>
      </c>
      <c r="I244" s="266"/>
      <c r="J244" s="262"/>
      <c r="K244" s="262"/>
      <c r="L244" s="267"/>
      <c r="M244" s="268"/>
      <c r="N244" s="269"/>
      <c r="O244" s="269"/>
      <c r="P244" s="269"/>
      <c r="Q244" s="269"/>
      <c r="R244" s="269"/>
      <c r="S244" s="269"/>
      <c r="T244" s="270"/>
      <c r="U244" s="16"/>
      <c r="V244" s="16"/>
      <c r="W244" s="16"/>
      <c r="X244" s="16"/>
      <c r="Y244" s="16"/>
      <c r="Z244" s="16"/>
      <c r="AA244" s="16"/>
      <c r="AB244" s="16"/>
      <c r="AC244" s="16"/>
      <c r="AD244" s="16"/>
      <c r="AE244" s="16"/>
      <c r="AT244" s="271" t="s">
        <v>122</v>
      </c>
      <c r="AU244" s="271" t="s">
        <v>79</v>
      </c>
      <c r="AV244" s="16" t="s">
        <v>132</v>
      </c>
      <c r="AW244" s="16" t="s">
        <v>33</v>
      </c>
      <c r="AX244" s="16" t="s">
        <v>72</v>
      </c>
      <c r="AY244" s="271" t="s">
        <v>113</v>
      </c>
    </row>
    <row r="245" spans="1:51" s="14" customFormat="1" ht="12">
      <c r="A245" s="14"/>
      <c r="B245" s="229"/>
      <c r="C245" s="230"/>
      <c r="D245" s="214" t="s">
        <v>122</v>
      </c>
      <c r="E245" s="231" t="s">
        <v>19</v>
      </c>
      <c r="F245" s="232" t="s">
        <v>357</v>
      </c>
      <c r="G245" s="230"/>
      <c r="H245" s="231" t="s">
        <v>19</v>
      </c>
      <c r="I245" s="233"/>
      <c r="J245" s="230"/>
      <c r="K245" s="230"/>
      <c r="L245" s="234"/>
      <c r="M245" s="235"/>
      <c r="N245" s="236"/>
      <c r="O245" s="236"/>
      <c r="P245" s="236"/>
      <c r="Q245" s="236"/>
      <c r="R245" s="236"/>
      <c r="S245" s="236"/>
      <c r="T245" s="237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38" t="s">
        <v>122</v>
      </c>
      <c r="AU245" s="238" t="s">
        <v>79</v>
      </c>
      <c r="AV245" s="14" t="s">
        <v>77</v>
      </c>
      <c r="AW245" s="14" t="s">
        <v>33</v>
      </c>
      <c r="AX245" s="14" t="s">
        <v>72</v>
      </c>
      <c r="AY245" s="238" t="s">
        <v>113</v>
      </c>
    </row>
    <row r="246" spans="1:51" s="13" customFormat="1" ht="12">
      <c r="A246" s="13"/>
      <c r="B246" s="212"/>
      <c r="C246" s="213"/>
      <c r="D246" s="214" t="s">
        <v>122</v>
      </c>
      <c r="E246" s="215" t="s">
        <v>19</v>
      </c>
      <c r="F246" s="216" t="s">
        <v>369</v>
      </c>
      <c r="G246" s="213"/>
      <c r="H246" s="217">
        <v>50.583</v>
      </c>
      <c r="I246" s="218"/>
      <c r="J246" s="213"/>
      <c r="K246" s="213"/>
      <c r="L246" s="219"/>
      <c r="M246" s="220"/>
      <c r="N246" s="221"/>
      <c r="O246" s="221"/>
      <c r="P246" s="221"/>
      <c r="Q246" s="221"/>
      <c r="R246" s="221"/>
      <c r="S246" s="221"/>
      <c r="T246" s="22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23" t="s">
        <v>122</v>
      </c>
      <c r="AU246" s="223" t="s">
        <v>79</v>
      </c>
      <c r="AV246" s="13" t="s">
        <v>79</v>
      </c>
      <c r="AW246" s="13" t="s">
        <v>33</v>
      </c>
      <c r="AX246" s="13" t="s">
        <v>72</v>
      </c>
      <c r="AY246" s="223" t="s">
        <v>113</v>
      </c>
    </row>
    <row r="247" spans="1:51" s="13" customFormat="1" ht="12">
      <c r="A247" s="13"/>
      <c r="B247" s="212"/>
      <c r="C247" s="213"/>
      <c r="D247" s="214" t="s">
        <v>122</v>
      </c>
      <c r="E247" s="215" t="s">
        <v>19</v>
      </c>
      <c r="F247" s="216" t="s">
        <v>370</v>
      </c>
      <c r="G247" s="213"/>
      <c r="H247" s="217">
        <v>-9.912</v>
      </c>
      <c r="I247" s="218"/>
      <c r="J247" s="213"/>
      <c r="K247" s="213"/>
      <c r="L247" s="219"/>
      <c r="M247" s="220"/>
      <c r="N247" s="221"/>
      <c r="O247" s="221"/>
      <c r="P247" s="221"/>
      <c r="Q247" s="221"/>
      <c r="R247" s="221"/>
      <c r="S247" s="221"/>
      <c r="T247" s="222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23" t="s">
        <v>122</v>
      </c>
      <c r="AU247" s="223" t="s">
        <v>79</v>
      </c>
      <c r="AV247" s="13" t="s">
        <v>79</v>
      </c>
      <c r="AW247" s="13" t="s">
        <v>33</v>
      </c>
      <c r="AX247" s="13" t="s">
        <v>72</v>
      </c>
      <c r="AY247" s="223" t="s">
        <v>113</v>
      </c>
    </row>
    <row r="248" spans="1:51" s="16" customFormat="1" ht="12">
      <c r="A248" s="16"/>
      <c r="B248" s="261"/>
      <c r="C248" s="262"/>
      <c r="D248" s="214" t="s">
        <v>122</v>
      </c>
      <c r="E248" s="263" t="s">
        <v>19</v>
      </c>
      <c r="F248" s="264" t="s">
        <v>356</v>
      </c>
      <c r="G248" s="262"/>
      <c r="H248" s="265">
        <v>40.671</v>
      </c>
      <c r="I248" s="266"/>
      <c r="J248" s="262"/>
      <c r="K248" s="262"/>
      <c r="L248" s="267"/>
      <c r="M248" s="268"/>
      <c r="N248" s="269"/>
      <c r="O248" s="269"/>
      <c r="P248" s="269"/>
      <c r="Q248" s="269"/>
      <c r="R248" s="269"/>
      <c r="S248" s="269"/>
      <c r="T248" s="270"/>
      <c r="U248" s="16"/>
      <c r="V248" s="16"/>
      <c r="W248" s="16"/>
      <c r="X248" s="16"/>
      <c r="Y248" s="16"/>
      <c r="Z248" s="16"/>
      <c r="AA248" s="16"/>
      <c r="AB248" s="16"/>
      <c r="AC248" s="16"/>
      <c r="AD248" s="16"/>
      <c r="AE248" s="16"/>
      <c r="AT248" s="271" t="s">
        <v>122</v>
      </c>
      <c r="AU248" s="271" t="s">
        <v>79</v>
      </c>
      <c r="AV248" s="16" t="s">
        <v>132</v>
      </c>
      <c r="AW248" s="16" t="s">
        <v>33</v>
      </c>
      <c r="AX248" s="16" t="s">
        <v>72</v>
      </c>
      <c r="AY248" s="271" t="s">
        <v>113</v>
      </c>
    </row>
    <row r="249" spans="1:51" s="15" customFormat="1" ht="12">
      <c r="A249" s="15"/>
      <c r="B249" s="239"/>
      <c r="C249" s="240"/>
      <c r="D249" s="214" t="s">
        <v>122</v>
      </c>
      <c r="E249" s="241" t="s">
        <v>19</v>
      </c>
      <c r="F249" s="242" t="s">
        <v>163</v>
      </c>
      <c r="G249" s="240"/>
      <c r="H249" s="243">
        <v>111.66199999999999</v>
      </c>
      <c r="I249" s="244"/>
      <c r="J249" s="240"/>
      <c r="K249" s="240"/>
      <c r="L249" s="245"/>
      <c r="M249" s="246"/>
      <c r="N249" s="247"/>
      <c r="O249" s="247"/>
      <c r="P249" s="247"/>
      <c r="Q249" s="247"/>
      <c r="R249" s="247"/>
      <c r="S249" s="247"/>
      <c r="T249" s="248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T249" s="249" t="s">
        <v>122</v>
      </c>
      <c r="AU249" s="249" t="s">
        <v>79</v>
      </c>
      <c r="AV249" s="15" t="s">
        <v>120</v>
      </c>
      <c r="AW249" s="15" t="s">
        <v>33</v>
      </c>
      <c r="AX249" s="15" t="s">
        <v>77</v>
      </c>
      <c r="AY249" s="249" t="s">
        <v>113</v>
      </c>
    </row>
    <row r="250" spans="1:65" s="2" customFormat="1" ht="24.15" customHeight="1">
      <c r="A250" s="40"/>
      <c r="B250" s="41"/>
      <c r="C250" s="199" t="s">
        <v>371</v>
      </c>
      <c r="D250" s="199" t="s">
        <v>116</v>
      </c>
      <c r="E250" s="200" t="s">
        <v>372</v>
      </c>
      <c r="F250" s="201" t="s">
        <v>373</v>
      </c>
      <c r="G250" s="202" t="s">
        <v>119</v>
      </c>
      <c r="H250" s="203">
        <v>111.662</v>
      </c>
      <c r="I250" s="204"/>
      <c r="J250" s="205">
        <f>ROUND(I250*H250,2)</f>
        <v>0</v>
      </c>
      <c r="K250" s="201" t="s">
        <v>126</v>
      </c>
      <c r="L250" s="46"/>
      <c r="M250" s="206" t="s">
        <v>19</v>
      </c>
      <c r="N250" s="207" t="s">
        <v>43</v>
      </c>
      <c r="O250" s="86"/>
      <c r="P250" s="208">
        <f>O250*H250</f>
        <v>0</v>
      </c>
      <c r="Q250" s="208">
        <v>0.00026</v>
      </c>
      <c r="R250" s="208">
        <f>Q250*H250</f>
        <v>0.029032119999999998</v>
      </c>
      <c r="S250" s="208">
        <v>0</v>
      </c>
      <c r="T250" s="209">
        <f>S250*H250</f>
        <v>0</v>
      </c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R250" s="210" t="s">
        <v>219</v>
      </c>
      <c r="AT250" s="210" t="s">
        <v>116</v>
      </c>
      <c r="AU250" s="210" t="s">
        <v>79</v>
      </c>
      <c r="AY250" s="19" t="s">
        <v>113</v>
      </c>
      <c r="BE250" s="211">
        <f>IF(N250="základní",J250,0)</f>
        <v>0</v>
      </c>
      <c r="BF250" s="211">
        <f>IF(N250="snížená",J250,0)</f>
        <v>0</v>
      </c>
      <c r="BG250" s="211">
        <f>IF(N250="zákl. přenesená",J250,0)</f>
        <v>0</v>
      </c>
      <c r="BH250" s="211">
        <f>IF(N250="sníž. přenesená",J250,0)</f>
        <v>0</v>
      </c>
      <c r="BI250" s="211">
        <f>IF(N250="nulová",J250,0)</f>
        <v>0</v>
      </c>
      <c r="BJ250" s="19" t="s">
        <v>77</v>
      </c>
      <c r="BK250" s="211">
        <f>ROUND(I250*H250,2)</f>
        <v>0</v>
      </c>
      <c r="BL250" s="19" t="s">
        <v>219</v>
      </c>
      <c r="BM250" s="210" t="s">
        <v>374</v>
      </c>
    </row>
    <row r="251" spans="1:47" s="2" customFormat="1" ht="12">
      <c r="A251" s="40"/>
      <c r="B251" s="41"/>
      <c r="C251" s="42"/>
      <c r="D251" s="224" t="s">
        <v>128</v>
      </c>
      <c r="E251" s="42"/>
      <c r="F251" s="225" t="s">
        <v>375</v>
      </c>
      <c r="G251" s="42"/>
      <c r="H251" s="42"/>
      <c r="I251" s="226"/>
      <c r="J251" s="42"/>
      <c r="K251" s="42"/>
      <c r="L251" s="46"/>
      <c r="M251" s="227"/>
      <c r="N251" s="228"/>
      <c r="O251" s="86"/>
      <c r="P251" s="86"/>
      <c r="Q251" s="86"/>
      <c r="R251" s="86"/>
      <c r="S251" s="86"/>
      <c r="T251" s="87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T251" s="19" t="s">
        <v>128</v>
      </c>
      <c r="AU251" s="19" t="s">
        <v>79</v>
      </c>
    </row>
    <row r="252" spans="1:65" s="2" customFormat="1" ht="24.15" customHeight="1">
      <c r="A252" s="40"/>
      <c r="B252" s="41"/>
      <c r="C252" s="199" t="s">
        <v>376</v>
      </c>
      <c r="D252" s="199" t="s">
        <v>116</v>
      </c>
      <c r="E252" s="200" t="s">
        <v>377</v>
      </c>
      <c r="F252" s="201" t="s">
        <v>378</v>
      </c>
      <c r="G252" s="202" t="s">
        <v>119</v>
      </c>
      <c r="H252" s="203">
        <v>40.671</v>
      </c>
      <c r="I252" s="204"/>
      <c r="J252" s="205">
        <f>ROUND(I252*H252,2)</f>
        <v>0</v>
      </c>
      <c r="K252" s="201" t="s">
        <v>126</v>
      </c>
      <c r="L252" s="46"/>
      <c r="M252" s="206" t="s">
        <v>19</v>
      </c>
      <c r="N252" s="207" t="s">
        <v>43</v>
      </c>
      <c r="O252" s="86"/>
      <c r="P252" s="208">
        <f>O252*H252</f>
        <v>0</v>
      </c>
      <c r="Q252" s="208">
        <v>2E-05</v>
      </c>
      <c r="R252" s="208">
        <f>Q252*H252</f>
        <v>0.00081342</v>
      </c>
      <c r="S252" s="208">
        <v>0</v>
      </c>
      <c r="T252" s="209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10" t="s">
        <v>219</v>
      </c>
      <c r="AT252" s="210" t="s">
        <v>116</v>
      </c>
      <c r="AU252" s="210" t="s">
        <v>79</v>
      </c>
      <c r="AY252" s="19" t="s">
        <v>113</v>
      </c>
      <c r="BE252" s="211">
        <f>IF(N252="základní",J252,0)</f>
        <v>0</v>
      </c>
      <c r="BF252" s="211">
        <f>IF(N252="snížená",J252,0)</f>
        <v>0</v>
      </c>
      <c r="BG252" s="211">
        <f>IF(N252="zákl. přenesená",J252,0)</f>
        <v>0</v>
      </c>
      <c r="BH252" s="211">
        <f>IF(N252="sníž. přenesená",J252,0)</f>
        <v>0</v>
      </c>
      <c r="BI252" s="211">
        <f>IF(N252="nulová",J252,0)</f>
        <v>0</v>
      </c>
      <c r="BJ252" s="19" t="s">
        <v>77</v>
      </c>
      <c r="BK252" s="211">
        <f>ROUND(I252*H252,2)</f>
        <v>0</v>
      </c>
      <c r="BL252" s="19" t="s">
        <v>219</v>
      </c>
      <c r="BM252" s="210" t="s">
        <v>379</v>
      </c>
    </row>
    <row r="253" spans="1:47" s="2" customFormat="1" ht="12">
      <c r="A253" s="40"/>
      <c r="B253" s="41"/>
      <c r="C253" s="42"/>
      <c r="D253" s="224" t="s">
        <v>128</v>
      </c>
      <c r="E253" s="42"/>
      <c r="F253" s="225" t="s">
        <v>380</v>
      </c>
      <c r="G253" s="42"/>
      <c r="H253" s="42"/>
      <c r="I253" s="226"/>
      <c r="J253" s="42"/>
      <c r="K253" s="42"/>
      <c r="L253" s="46"/>
      <c r="M253" s="227"/>
      <c r="N253" s="228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128</v>
      </c>
      <c r="AU253" s="19" t="s">
        <v>79</v>
      </c>
    </row>
    <row r="254" spans="1:51" s="14" customFormat="1" ht="12">
      <c r="A254" s="14"/>
      <c r="B254" s="229"/>
      <c r="C254" s="230"/>
      <c r="D254" s="214" t="s">
        <v>122</v>
      </c>
      <c r="E254" s="231" t="s">
        <v>19</v>
      </c>
      <c r="F254" s="232" t="s">
        <v>357</v>
      </c>
      <c r="G254" s="230"/>
      <c r="H254" s="231" t="s">
        <v>19</v>
      </c>
      <c r="I254" s="233"/>
      <c r="J254" s="230"/>
      <c r="K254" s="230"/>
      <c r="L254" s="234"/>
      <c r="M254" s="235"/>
      <c r="N254" s="236"/>
      <c r="O254" s="236"/>
      <c r="P254" s="236"/>
      <c r="Q254" s="236"/>
      <c r="R254" s="236"/>
      <c r="S254" s="236"/>
      <c r="T254" s="237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38" t="s">
        <v>122</v>
      </c>
      <c r="AU254" s="238" t="s">
        <v>79</v>
      </c>
      <c r="AV254" s="14" t="s">
        <v>77</v>
      </c>
      <c r="AW254" s="14" t="s">
        <v>33</v>
      </c>
      <c r="AX254" s="14" t="s">
        <v>72</v>
      </c>
      <c r="AY254" s="238" t="s">
        <v>113</v>
      </c>
    </row>
    <row r="255" spans="1:51" s="13" customFormat="1" ht="12">
      <c r="A255" s="13"/>
      <c r="B255" s="212"/>
      <c r="C255" s="213"/>
      <c r="D255" s="214" t="s">
        <v>122</v>
      </c>
      <c r="E255" s="215" t="s">
        <v>19</v>
      </c>
      <c r="F255" s="216" t="s">
        <v>381</v>
      </c>
      <c r="G255" s="213"/>
      <c r="H255" s="217">
        <v>40.671</v>
      </c>
      <c r="I255" s="218"/>
      <c r="J255" s="213"/>
      <c r="K255" s="213"/>
      <c r="L255" s="219"/>
      <c r="M255" s="220"/>
      <c r="N255" s="221"/>
      <c r="O255" s="221"/>
      <c r="P255" s="221"/>
      <c r="Q255" s="221"/>
      <c r="R255" s="221"/>
      <c r="S255" s="221"/>
      <c r="T255" s="222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23" t="s">
        <v>122</v>
      </c>
      <c r="AU255" s="223" t="s">
        <v>79</v>
      </c>
      <c r="AV255" s="13" t="s">
        <v>79</v>
      </c>
      <c r="AW255" s="13" t="s">
        <v>33</v>
      </c>
      <c r="AX255" s="13" t="s">
        <v>77</v>
      </c>
      <c r="AY255" s="223" t="s">
        <v>113</v>
      </c>
    </row>
    <row r="256" spans="1:63" s="12" customFormat="1" ht="25.9" customHeight="1">
      <c r="A256" s="12"/>
      <c r="B256" s="183"/>
      <c r="C256" s="184"/>
      <c r="D256" s="185" t="s">
        <v>71</v>
      </c>
      <c r="E256" s="186" t="s">
        <v>382</v>
      </c>
      <c r="F256" s="186" t="s">
        <v>383</v>
      </c>
      <c r="G256" s="184"/>
      <c r="H256" s="184"/>
      <c r="I256" s="187"/>
      <c r="J256" s="188">
        <f>BK256</f>
        <v>0</v>
      </c>
      <c r="K256" s="184"/>
      <c r="L256" s="189"/>
      <c r="M256" s="190"/>
      <c r="N256" s="191"/>
      <c r="O256" s="191"/>
      <c r="P256" s="192">
        <f>P257</f>
        <v>0</v>
      </c>
      <c r="Q256" s="191"/>
      <c r="R256" s="192">
        <f>R257</f>
        <v>0</v>
      </c>
      <c r="S256" s="191"/>
      <c r="T256" s="193">
        <f>T257</f>
        <v>0</v>
      </c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R256" s="194" t="s">
        <v>143</v>
      </c>
      <c r="AT256" s="195" t="s">
        <v>71</v>
      </c>
      <c r="AU256" s="195" t="s">
        <v>72</v>
      </c>
      <c r="AY256" s="194" t="s">
        <v>113</v>
      </c>
      <c r="BK256" s="196">
        <f>BK257</f>
        <v>0</v>
      </c>
    </row>
    <row r="257" spans="1:63" s="12" customFormat="1" ht="22.8" customHeight="1">
      <c r="A257" s="12"/>
      <c r="B257" s="183"/>
      <c r="C257" s="184"/>
      <c r="D257" s="185" t="s">
        <v>71</v>
      </c>
      <c r="E257" s="197" t="s">
        <v>384</v>
      </c>
      <c r="F257" s="197" t="s">
        <v>385</v>
      </c>
      <c r="G257" s="184"/>
      <c r="H257" s="184"/>
      <c r="I257" s="187"/>
      <c r="J257" s="198">
        <f>BK257</f>
        <v>0</v>
      </c>
      <c r="K257" s="184"/>
      <c r="L257" s="189"/>
      <c r="M257" s="190"/>
      <c r="N257" s="191"/>
      <c r="O257" s="191"/>
      <c r="P257" s="192">
        <f>SUM(P258:P259)</f>
        <v>0</v>
      </c>
      <c r="Q257" s="191"/>
      <c r="R257" s="192">
        <f>SUM(R258:R259)</f>
        <v>0</v>
      </c>
      <c r="S257" s="191"/>
      <c r="T257" s="193">
        <f>SUM(T258:T259)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194" t="s">
        <v>143</v>
      </c>
      <c r="AT257" s="195" t="s">
        <v>71</v>
      </c>
      <c r="AU257" s="195" t="s">
        <v>77</v>
      </c>
      <c r="AY257" s="194" t="s">
        <v>113</v>
      </c>
      <c r="BK257" s="196">
        <f>SUM(BK258:BK259)</f>
        <v>0</v>
      </c>
    </row>
    <row r="258" spans="1:65" s="2" customFormat="1" ht="24.15" customHeight="1">
      <c r="A258" s="40"/>
      <c r="B258" s="41"/>
      <c r="C258" s="199" t="s">
        <v>386</v>
      </c>
      <c r="D258" s="199" t="s">
        <v>116</v>
      </c>
      <c r="E258" s="200" t="s">
        <v>387</v>
      </c>
      <c r="F258" s="201" t="s">
        <v>388</v>
      </c>
      <c r="G258" s="202" t="s">
        <v>389</v>
      </c>
      <c r="H258" s="203">
        <v>1</v>
      </c>
      <c r="I258" s="204"/>
      <c r="J258" s="205">
        <f>ROUND(I258*H258,2)</f>
        <v>0</v>
      </c>
      <c r="K258" s="201" t="s">
        <v>19</v>
      </c>
      <c r="L258" s="46"/>
      <c r="M258" s="206" t="s">
        <v>19</v>
      </c>
      <c r="N258" s="207" t="s">
        <v>43</v>
      </c>
      <c r="O258" s="86"/>
      <c r="P258" s="208">
        <f>O258*H258</f>
        <v>0</v>
      </c>
      <c r="Q258" s="208">
        <v>0</v>
      </c>
      <c r="R258" s="208">
        <f>Q258*H258</f>
        <v>0</v>
      </c>
      <c r="S258" s="208">
        <v>0</v>
      </c>
      <c r="T258" s="209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10" t="s">
        <v>390</v>
      </c>
      <c r="AT258" s="210" t="s">
        <v>116</v>
      </c>
      <c r="AU258" s="210" t="s">
        <v>79</v>
      </c>
      <c r="AY258" s="19" t="s">
        <v>113</v>
      </c>
      <c r="BE258" s="211">
        <f>IF(N258="základní",J258,0)</f>
        <v>0</v>
      </c>
      <c r="BF258" s="211">
        <f>IF(N258="snížená",J258,0)</f>
        <v>0</v>
      </c>
      <c r="BG258" s="211">
        <f>IF(N258="zákl. přenesená",J258,0)</f>
        <v>0</v>
      </c>
      <c r="BH258" s="211">
        <f>IF(N258="sníž. přenesená",J258,0)</f>
        <v>0</v>
      </c>
      <c r="BI258" s="211">
        <f>IF(N258="nulová",J258,0)</f>
        <v>0</v>
      </c>
      <c r="BJ258" s="19" t="s">
        <v>77</v>
      </c>
      <c r="BK258" s="211">
        <f>ROUND(I258*H258,2)</f>
        <v>0</v>
      </c>
      <c r="BL258" s="19" t="s">
        <v>390</v>
      </c>
      <c r="BM258" s="210" t="s">
        <v>391</v>
      </c>
    </row>
    <row r="259" spans="1:65" s="2" customFormat="1" ht="21.75" customHeight="1">
      <c r="A259" s="40"/>
      <c r="B259" s="41"/>
      <c r="C259" s="199" t="s">
        <v>392</v>
      </c>
      <c r="D259" s="199" t="s">
        <v>116</v>
      </c>
      <c r="E259" s="200" t="s">
        <v>393</v>
      </c>
      <c r="F259" s="201" t="s">
        <v>394</v>
      </c>
      <c r="G259" s="202" t="s">
        <v>238</v>
      </c>
      <c r="H259" s="203">
        <v>1</v>
      </c>
      <c r="I259" s="204"/>
      <c r="J259" s="205">
        <f>ROUND(I259*H259,2)</f>
        <v>0</v>
      </c>
      <c r="K259" s="201" t="s">
        <v>19</v>
      </c>
      <c r="L259" s="46"/>
      <c r="M259" s="272" t="s">
        <v>19</v>
      </c>
      <c r="N259" s="273" t="s">
        <v>43</v>
      </c>
      <c r="O259" s="274"/>
      <c r="P259" s="275">
        <f>O259*H259</f>
        <v>0</v>
      </c>
      <c r="Q259" s="275">
        <v>0</v>
      </c>
      <c r="R259" s="275">
        <f>Q259*H259</f>
        <v>0</v>
      </c>
      <c r="S259" s="275">
        <v>0</v>
      </c>
      <c r="T259" s="276">
        <f>S259*H259</f>
        <v>0</v>
      </c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R259" s="210" t="s">
        <v>390</v>
      </c>
      <c r="AT259" s="210" t="s">
        <v>116</v>
      </c>
      <c r="AU259" s="210" t="s">
        <v>79</v>
      </c>
      <c r="AY259" s="19" t="s">
        <v>113</v>
      </c>
      <c r="BE259" s="211">
        <f>IF(N259="základní",J259,0)</f>
        <v>0</v>
      </c>
      <c r="BF259" s="211">
        <f>IF(N259="snížená",J259,0)</f>
        <v>0</v>
      </c>
      <c r="BG259" s="211">
        <f>IF(N259="zákl. přenesená",J259,0)</f>
        <v>0</v>
      </c>
      <c r="BH259" s="211">
        <f>IF(N259="sníž. přenesená",J259,0)</f>
        <v>0</v>
      </c>
      <c r="BI259" s="211">
        <f>IF(N259="nulová",J259,0)</f>
        <v>0</v>
      </c>
      <c r="BJ259" s="19" t="s">
        <v>77</v>
      </c>
      <c r="BK259" s="211">
        <f>ROUND(I259*H259,2)</f>
        <v>0</v>
      </c>
      <c r="BL259" s="19" t="s">
        <v>390</v>
      </c>
      <c r="BM259" s="210" t="s">
        <v>395</v>
      </c>
    </row>
    <row r="260" spans="1:31" s="2" customFormat="1" ht="6.95" customHeight="1">
      <c r="A260" s="40"/>
      <c r="B260" s="61"/>
      <c r="C260" s="62"/>
      <c r="D260" s="62"/>
      <c r="E260" s="62"/>
      <c r="F260" s="62"/>
      <c r="G260" s="62"/>
      <c r="H260" s="62"/>
      <c r="I260" s="62"/>
      <c r="J260" s="62"/>
      <c r="K260" s="62"/>
      <c r="L260" s="46"/>
      <c r="M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</row>
  </sheetData>
  <sheetProtection password="80EB" sheet="1" objects="1" scenarios="1" formatColumns="0" formatRows="0" autoFilter="0"/>
  <autoFilter ref="C85:K259"/>
  <mergeCells count="6">
    <mergeCell ref="E7:H7"/>
    <mergeCell ref="E16:H16"/>
    <mergeCell ref="E25:H25"/>
    <mergeCell ref="E46:H46"/>
    <mergeCell ref="E78:H78"/>
    <mergeCell ref="L2:V2"/>
  </mergeCells>
  <hyperlinks>
    <hyperlink ref="F92" r:id="rId1" display="https://podminky.urs.cz/item/CS_URS_2022_01/611325122"/>
    <hyperlink ref="F96" r:id="rId2" display="https://podminky.urs.cz/item/CS_URS_2022_01/611325421"/>
    <hyperlink ref="F98" r:id="rId3" display="https://podminky.urs.cz/item/CS_URS_2022_01/612325122"/>
    <hyperlink ref="F102" r:id="rId4" display="https://podminky.urs.cz/item/CS_URS_2022_01/612325421"/>
    <hyperlink ref="F105" r:id="rId5" display="https://podminky.urs.cz/item/CS_URS_2022_01/968072455"/>
    <hyperlink ref="F108" r:id="rId6" display="https://podminky.urs.cz/item/CS_URS_2022_01/962032231"/>
    <hyperlink ref="F113" r:id="rId7" display="https://podminky.urs.cz/item/CS_URS_2022_01/978011121"/>
    <hyperlink ref="F123" r:id="rId8" display="https://podminky.urs.cz/item/CS_URS_2022_01/978013121"/>
    <hyperlink ref="F132" r:id="rId9" display="https://podminky.urs.cz/item/CS_URS_2022_01/949101111"/>
    <hyperlink ref="F134" r:id="rId10" display="https://podminky.urs.cz/item/CS_URS_2022_01/952901111"/>
    <hyperlink ref="F137" r:id="rId11" display="https://podminky.urs.cz/item/CS_URS_2022_01/997002611"/>
    <hyperlink ref="F139" r:id="rId12" display="https://podminky.urs.cz/item/CS_URS_2022_01/997013212"/>
    <hyperlink ref="F141" r:id="rId13" display="https://podminky.urs.cz/item/CS_URS_2022_01/997013501"/>
    <hyperlink ref="F143" r:id="rId14" display="https://podminky.urs.cz/item/CS_URS_2022_01/997013509"/>
    <hyperlink ref="F146" r:id="rId15" display="https://podminky.urs.cz/item/CS_URS_2022_01/997013631"/>
    <hyperlink ref="F149" r:id="rId16" display="https://podminky.urs.cz/item/CS_URS_2022_01/998018002"/>
    <hyperlink ref="F154" r:id="rId17" display="https://podminky.urs.cz/item/CS_URS_2022_01/998741202"/>
    <hyperlink ref="F157" r:id="rId18" display="https://podminky.urs.cz/item/CS_URS_2022_01/766491851"/>
    <hyperlink ref="F160" r:id="rId19" display="https://podminky.urs.cz/item/CS_URS_2022_01/776201811"/>
    <hyperlink ref="F169" r:id="rId20" display="https://podminky.urs.cz/item/CS_URS_2022_01/776410811"/>
    <hyperlink ref="F172" r:id="rId21" display="https://podminky.urs.cz/item/CS_URS_2022_01/776111116"/>
    <hyperlink ref="F174" r:id="rId22" display="https://podminky.urs.cz/item/CS_URS_2022_01/776111311"/>
    <hyperlink ref="F182" r:id="rId23" display="https://podminky.urs.cz/item/CS_URS_2022_01/776121112"/>
    <hyperlink ref="F190" r:id="rId24" display="https://podminky.urs.cz/item/CS_URS_2022_01/776221111"/>
    <hyperlink ref="F194" r:id="rId25" display="https://podminky.urs.cz/item/CS_URS_2022_01/776411111"/>
    <hyperlink ref="F199" r:id="rId26" display="https://podminky.urs.cz/item/CS_URS_2022_01/776421312"/>
    <hyperlink ref="F203" r:id="rId27" display="https://podminky.urs.cz/item/CS_URS_2022_01/998776202"/>
    <hyperlink ref="F206" r:id="rId28" display="https://podminky.urs.cz/item/CS_URS_2022_01/783806805"/>
    <hyperlink ref="F216" r:id="rId29" display="https://podminky.urs.cz/item/CS_URS_2022_01/784121001"/>
    <hyperlink ref="F234" r:id="rId30" display="https://podminky.urs.cz/item/CS_URS_2022_01/784181121"/>
    <hyperlink ref="F251" r:id="rId31" display="https://podminky.urs.cz/item/CS_URS_2022_01/784211101"/>
    <hyperlink ref="F253" r:id="rId32" display="https://podminky.urs.cz/item/CS_URS_2022_01/784211163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3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7" customWidth="1"/>
    <col min="2" max="2" width="1.7109375" style="277" customWidth="1"/>
    <col min="3" max="4" width="5.00390625" style="277" customWidth="1"/>
    <col min="5" max="5" width="11.7109375" style="277" customWidth="1"/>
    <col min="6" max="6" width="9.140625" style="277" customWidth="1"/>
    <col min="7" max="7" width="5.00390625" style="277" customWidth="1"/>
    <col min="8" max="8" width="77.8515625" style="277" customWidth="1"/>
    <col min="9" max="10" width="20.00390625" style="277" customWidth="1"/>
    <col min="11" max="11" width="1.7109375" style="277" customWidth="1"/>
  </cols>
  <sheetData>
    <row r="1" s="1" customFormat="1" ht="37.5" customHeight="1"/>
    <row r="2" spans="2:11" s="1" customFormat="1" ht="7.5" customHeight="1">
      <c r="B2" s="278"/>
      <c r="C2" s="279"/>
      <c r="D2" s="279"/>
      <c r="E2" s="279"/>
      <c r="F2" s="279"/>
      <c r="G2" s="279"/>
      <c r="H2" s="279"/>
      <c r="I2" s="279"/>
      <c r="J2" s="279"/>
      <c r="K2" s="280"/>
    </row>
    <row r="3" spans="2:11" s="17" customFormat="1" ht="45" customHeight="1">
      <c r="B3" s="281"/>
      <c r="C3" s="282" t="s">
        <v>396</v>
      </c>
      <c r="D3" s="282"/>
      <c r="E3" s="282"/>
      <c r="F3" s="282"/>
      <c r="G3" s="282"/>
      <c r="H3" s="282"/>
      <c r="I3" s="282"/>
      <c r="J3" s="282"/>
      <c r="K3" s="283"/>
    </row>
    <row r="4" spans="2:11" s="1" customFormat="1" ht="25.5" customHeight="1">
      <c r="B4" s="284"/>
      <c r="C4" s="285" t="s">
        <v>397</v>
      </c>
      <c r="D4" s="285"/>
      <c r="E4" s="285"/>
      <c r="F4" s="285"/>
      <c r="G4" s="285"/>
      <c r="H4" s="285"/>
      <c r="I4" s="285"/>
      <c r="J4" s="285"/>
      <c r="K4" s="286"/>
    </row>
    <row r="5" spans="2:11" s="1" customFormat="1" ht="5.25" customHeight="1">
      <c r="B5" s="284"/>
      <c r="C5" s="287"/>
      <c r="D5" s="287"/>
      <c r="E5" s="287"/>
      <c r="F5" s="287"/>
      <c r="G5" s="287"/>
      <c r="H5" s="287"/>
      <c r="I5" s="287"/>
      <c r="J5" s="287"/>
      <c r="K5" s="286"/>
    </row>
    <row r="6" spans="2:11" s="1" customFormat="1" ht="15" customHeight="1">
      <c r="B6" s="284"/>
      <c r="C6" s="288" t="s">
        <v>398</v>
      </c>
      <c r="D6" s="288"/>
      <c r="E6" s="288"/>
      <c r="F6" s="288"/>
      <c r="G6" s="288"/>
      <c r="H6" s="288"/>
      <c r="I6" s="288"/>
      <c r="J6" s="288"/>
      <c r="K6" s="286"/>
    </row>
    <row r="7" spans="2:11" s="1" customFormat="1" ht="15" customHeight="1">
      <c r="B7" s="289"/>
      <c r="C7" s="288" t="s">
        <v>399</v>
      </c>
      <c r="D7" s="288"/>
      <c r="E7" s="288"/>
      <c r="F7" s="288"/>
      <c r="G7" s="288"/>
      <c r="H7" s="288"/>
      <c r="I7" s="288"/>
      <c r="J7" s="288"/>
      <c r="K7" s="286"/>
    </row>
    <row r="8" spans="2:11" s="1" customFormat="1" ht="12.75" customHeight="1">
      <c r="B8" s="289"/>
      <c r="C8" s="288"/>
      <c r="D8" s="288"/>
      <c r="E8" s="288"/>
      <c r="F8" s="288"/>
      <c r="G8" s="288"/>
      <c r="H8" s="288"/>
      <c r="I8" s="288"/>
      <c r="J8" s="288"/>
      <c r="K8" s="286"/>
    </row>
    <row r="9" spans="2:11" s="1" customFormat="1" ht="15" customHeight="1">
      <c r="B9" s="289"/>
      <c r="C9" s="288" t="s">
        <v>400</v>
      </c>
      <c r="D9" s="288"/>
      <c r="E9" s="288"/>
      <c r="F9" s="288"/>
      <c r="G9" s="288"/>
      <c r="H9" s="288"/>
      <c r="I9" s="288"/>
      <c r="J9" s="288"/>
      <c r="K9" s="286"/>
    </row>
    <row r="10" spans="2:11" s="1" customFormat="1" ht="15" customHeight="1">
      <c r="B10" s="289"/>
      <c r="C10" s="288"/>
      <c r="D10" s="288" t="s">
        <v>401</v>
      </c>
      <c r="E10" s="288"/>
      <c r="F10" s="288"/>
      <c r="G10" s="288"/>
      <c r="H10" s="288"/>
      <c r="I10" s="288"/>
      <c r="J10" s="288"/>
      <c r="K10" s="286"/>
    </row>
    <row r="11" spans="2:11" s="1" customFormat="1" ht="15" customHeight="1">
      <c r="B11" s="289"/>
      <c r="C11" s="290"/>
      <c r="D11" s="288" t="s">
        <v>402</v>
      </c>
      <c r="E11" s="288"/>
      <c r="F11" s="288"/>
      <c r="G11" s="288"/>
      <c r="H11" s="288"/>
      <c r="I11" s="288"/>
      <c r="J11" s="288"/>
      <c r="K11" s="286"/>
    </row>
    <row r="12" spans="2:11" s="1" customFormat="1" ht="15" customHeight="1">
      <c r="B12" s="289"/>
      <c r="C12" s="290"/>
      <c r="D12" s="288"/>
      <c r="E12" s="288"/>
      <c r="F12" s="288"/>
      <c r="G12" s="288"/>
      <c r="H12" s="288"/>
      <c r="I12" s="288"/>
      <c r="J12" s="288"/>
      <c r="K12" s="286"/>
    </row>
    <row r="13" spans="2:11" s="1" customFormat="1" ht="15" customHeight="1">
      <c r="B13" s="289"/>
      <c r="C13" s="290"/>
      <c r="D13" s="291" t="s">
        <v>403</v>
      </c>
      <c r="E13" s="288"/>
      <c r="F13" s="288"/>
      <c r="G13" s="288"/>
      <c r="H13" s="288"/>
      <c r="I13" s="288"/>
      <c r="J13" s="288"/>
      <c r="K13" s="286"/>
    </row>
    <row r="14" spans="2:11" s="1" customFormat="1" ht="12.75" customHeight="1">
      <c r="B14" s="289"/>
      <c r="C14" s="290"/>
      <c r="D14" s="290"/>
      <c r="E14" s="290"/>
      <c r="F14" s="290"/>
      <c r="G14" s="290"/>
      <c r="H14" s="290"/>
      <c r="I14" s="290"/>
      <c r="J14" s="290"/>
      <c r="K14" s="286"/>
    </row>
    <row r="15" spans="2:11" s="1" customFormat="1" ht="15" customHeight="1">
      <c r="B15" s="289"/>
      <c r="C15" s="290"/>
      <c r="D15" s="288" t="s">
        <v>404</v>
      </c>
      <c r="E15" s="288"/>
      <c r="F15" s="288"/>
      <c r="G15" s="288"/>
      <c r="H15" s="288"/>
      <c r="I15" s="288"/>
      <c r="J15" s="288"/>
      <c r="K15" s="286"/>
    </row>
    <row r="16" spans="2:11" s="1" customFormat="1" ht="15" customHeight="1">
      <c r="B16" s="289"/>
      <c r="C16" s="290"/>
      <c r="D16" s="288" t="s">
        <v>405</v>
      </c>
      <c r="E16" s="288"/>
      <c r="F16" s="288"/>
      <c r="G16" s="288"/>
      <c r="H16" s="288"/>
      <c r="I16" s="288"/>
      <c r="J16" s="288"/>
      <c r="K16" s="286"/>
    </row>
    <row r="17" spans="2:11" s="1" customFormat="1" ht="15" customHeight="1">
      <c r="B17" s="289"/>
      <c r="C17" s="290"/>
      <c r="D17" s="288" t="s">
        <v>406</v>
      </c>
      <c r="E17" s="288"/>
      <c r="F17" s="288"/>
      <c r="G17" s="288"/>
      <c r="H17" s="288"/>
      <c r="I17" s="288"/>
      <c r="J17" s="288"/>
      <c r="K17" s="286"/>
    </row>
    <row r="18" spans="2:11" s="1" customFormat="1" ht="15" customHeight="1">
      <c r="B18" s="289"/>
      <c r="C18" s="290"/>
      <c r="D18" s="290"/>
      <c r="E18" s="292" t="s">
        <v>76</v>
      </c>
      <c r="F18" s="288" t="s">
        <v>407</v>
      </c>
      <c r="G18" s="288"/>
      <c r="H18" s="288"/>
      <c r="I18" s="288"/>
      <c r="J18" s="288"/>
      <c r="K18" s="286"/>
    </row>
    <row r="19" spans="2:11" s="1" customFormat="1" ht="15" customHeight="1">
      <c r="B19" s="289"/>
      <c r="C19" s="290"/>
      <c r="D19" s="290"/>
      <c r="E19" s="292" t="s">
        <v>408</v>
      </c>
      <c r="F19" s="288" t="s">
        <v>409</v>
      </c>
      <c r="G19" s="288"/>
      <c r="H19" s="288"/>
      <c r="I19" s="288"/>
      <c r="J19" s="288"/>
      <c r="K19" s="286"/>
    </row>
    <row r="20" spans="2:11" s="1" customFormat="1" ht="15" customHeight="1">
      <c r="B20" s="289"/>
      <c r="C20" s="290"/>
      <c r="D20" s="290"/>
      <c r="E20" s="292" t="s">
        <v>410</v>
      </c>
      <c r="F20" s="288" t="s">
        <v>411</v>
      </c>
      <c r="G20" s="288"/>
      <c r="H20" s="288"/>
      <c r="I20" s="288"/>
      <c r="J20" s="288"/>
      <c r="K20" s="286"/>
    </row>
    <row r="21" spans="2:11" s="1" customFormat="1" ht="15" customHeight="1">
      <c r="B21" s="289"/>
      <c r="C21" s="290"/>
      <c r="D21" s="290"/>
      <c r="E21" s="292" t="s">
        <v>412</v>
      </c>
      <c r="F21" s="288" t="s">
        <v>413</v>
      </c>
      <c r="G21" s="288"/>
      <c r="H21" s="288"/>
      <c r="I21" s="288"/>
      <c r="J21" s="288"/>
      <c r="K21" s="286"/>
    </row>
    <row r="22" spans="2:11" s="1" customFormat="1" ht="15" customHeight="1">
      <c r="B22" s="289"/>
      <c r="C22" s="290"/>
      <c r="D22" s="290"/>
      <c r="E22" s="292" t="s">
        <v>414</v>
      </c>
      <c r="F22" s="288" t="s">
        <v>415</v>
      </c>
      <c r="G22" s="288"/>
      <c r="H22" s="288"/>
      <c r="I22" s="288"/>
      <c r="J22" s="288"/>
      <c r="K22" s="286"/>
    </row>
    <row r="23" spans="2:11" s="1" customFormat="1" ht="15" customHeight="1">
      <c r="B23" s="289"/>
      <c r="C23" s="290"/>
      <c r="D23" s="290"/>
      <c r="E23" s="292" t="s">
        <v>416</v>
      </c>
      <c r="F23" s="288" t="s">
        <v>417</v>
      </c>
      <c r="G23" s="288"/>
      <c r="H23" s="288"/>
      <c r="I23" s="288"/>
      <c r="J23" s="288"/>
      <c r="K23" s="286"/>
    </row>
    <row r="24" spans="2:11" s="1" customFormat="1" ht="12.75" customHeight="1">
      <c r="B24" s="289"/>
      <c r="C24" s="290"/>
      <c r="D24" s="290"/>
      <c r="E24" s="290"/>
      <c r="F24" s="290"/>
      <c r="G24" s="290"/>
      <c r="H24" s="290"/>
      <c r="I24" s="290"/>
      <c r="J24" s="290"/>
      <c r="K24" s="286"/>
    </row>
    <row r="25" spans="2:11" s="1" customFormat="1" ht="15" customHeight="1">
      <c r="B25" s="289"/>
      <c r="C25" s="288" t="s">
        <v>418</v>
      </c>
      <c r="D25" s="288"/>
      <c r="E25" s="288"/>
      <c r="F25" s="288"/>
      <c r="G25" s="288"/>
      <c r="H25" s="288"/>
      <c r="I25" s="288"/>
      <c r="J25" s="288"/>
      <c r="K25" s="286"/>
    </row>
    <row r="26" spans="2:11" s="1" customFormat="1" ht="15" customHeight="1">
      <c r="B26" s="289"/>
      <c r="C26" s="288" t="s">
        <v>419</v>
      </c>
      <c r="D26" s="288"/>
      <c r="E26" s="288"/>
      <c r="F26" s="288"/>
      <c r="G26" s="288"/>
      <c r="H26" s="288"/>
      <c r="I26" s="288"/>
      <c r="J26" s="288"/>
      <c r="K26" s="286"/>
    </row>
    <row r="27" spans="2:11" s="1" customFormat="1" ht="15" customHeight="1">
      <c r="B27" s="289"/>
      <c r="C27" s="288"/>
      <c r="D27" s="288" t="s">
        <v>420</v>
      </c>
      <c r="E27" s="288"/>
      <c r="F27" s="288"/>
      <c r="G27" s="288"/>
      <c r="H27" s="288"/>
      <c r="I27" s="288"/>
      <c r="J27" s="288"/>
      <c r="K27" s="286"/>
    </row>
    <row r="28" spans="2:11" s="1" customFormat="1" ht="15" customHeight="1">
      <c r="B28" s="289"/>
      <c r="C28" s="290"/>
      <c r="D28" s="288" t="s">
        <v>421</v>
      </c>
      <c r="E28" s="288"/>
      <c r="F28" s="288"/>
      <c r="G28" s="288"/>
      <c r="H28" s="288"/>
      <c r="I28" s="288"/>
      <c r="J28" s="288"/>
      <c r="K28" s="286"/>
    </row>
    <row r="29" spans="2:11" s="1" customFormat="1" ht="12.75" customHeight="1">
      <c r="B29" s="289"/>
      <c r="C29" s="290"/>
      <c r="D29" s="290"/>
      <c r="E29" s="290"/>
      <c r="F29" s="290"/>
      <c r="G29" s="290"/>
      <c r="H29" s="290"/>
      <c r="I29" s="290"/>
      <c r="J29" s="290"/>
      <c r="K29" s="286"/>
    </row>
    <row r="30" spans="2:11" s="1" customFormat="1" ht="15" customHeight="1">
      <c r="B30" s="289"/>
      <c r="C30" s="290"/>
      <c r="D30" s="288" t="s">
        <v>422</v>
      </c>
      <c r="E30" s="288"/>
      <c r="F30" s="288"/>
      <c r="G30" s="288"/>
      <c r="H30" s="288"/>
      <c r="I30" s="288"/>
      <c r="J30" s="288"/>
      <c r="K30" s="286"/>
    </row>
    <row r="31" spans="2:11" s="1" customFormat="1" ht="15" customHeight="1">
      <c r="B31" s="289"/>
      <c r="C31" s="290"/>
      <c r="D31" s="288" t="s">
        <v>423</v>
      </c>
      <c r="E31" s="288"/>
      <c r="F31" s="288"/>
      <c r="G31" s="288"/>
      <c r="H31" s="288"/>
      <c r="I31" s="288"/>
      <c r="J31" s="288"/>
      <c r="K31" s="286"/>
    </row>
    <row r="32" spans="2:11" s="1" customFormat="1" ht="12.75" customHeight="1">
      <c r="B32" s="289"/>
      <c r="C32" s="290"/>
      <c r="D32" s="290"/>
      <c r="E32" s="290"/>
      <c r="F32" s="290"/>
      <c r="G32" s="290"/>
      <c r="H32" s="290"/>
      <c r="I32" s="290"/>
      <c r="J32" s="290"/>
      <c r="K32" s="286"/>
    </row>
    <row r="33" spans="2:11" s="1" customFormat="1" ht="15" customHeight="1">
      <c r="B33" s="289"/>
      <c r="C33" s="290"/>
      <c r="D33" s="288" t="s">
        <v>424</v>
      </c>
      <c r="E33" s="288"/>
      <c r="F33" s="288"/>
      <c r="G33" s="288"/>
      <c r="H33" s="288"/>
      <c r="I33" s="288"/>
      <c r="J33" s="288"/>
      <c r="K33" s="286"/>
    </row>
    <row r="34" spans="2:11" s="1" customFormat="1" ht="15" customHeight="1">
      <c r="B34" s="289"/>
      <c r="C34" s="290"/>
      <c r="D34" s="288" t="s">
        <v>425</v>
      </c>
      <c r="E34" s="288"/>
      <c r="F34" s="288"/>
      <c r="G34" s="288"/>
      <c r="H34" s="288"/>
      <c r="I34" s="288"/>
      <c r="J34" s="288"/>
      <c r="K34" s="286"/>
    </row>
    <row r="35" spans="2:11" s="1" customFormat="1" ht="15" customHeight="1">
      <c r="B35" s="289"/>
      <c r="C35" s="290"/>
      <c r="D35" s="288" t="s">
        <v>426</v>
      </c>
      <c r="E35" s="288"/>
      <c r="F35" s="288"/>
      <c r="G35" s="288"/>
      <c r="H35" s="288"/>
      <c r="I35" s="288"/>
      <c r="J35" s="288"/>
      <c r="K35" s="286"/>
    </row>
    <row r="36" spans="2:11" s="1" customFormat="1" ht="15" customHeight="1">
      <c r="B36" s="289"/>
      <c r="C36" s="290"/>
      <c r="D36" s="288"/>
      <c r="E36" s="291" t="s">
        <v>99</v>
      </c>
      <c r="F36" s="288"/>
      <c r="G36" s="288" t="s">
        <v>427</v>
      </c>
      <c r="H36" s="288"/>
      <c r="I36" s="288"/>
      <c r="J36" s="288"/>
      <c r="K36" s="286"/>
    </row>
    <row r="37" spans="2:11" s="1" customFormat="1" ht="30.75" customHeight="1">
      <c r="B37" s="289"/>
      <c r="C37" s="290"/>
      <c r="D37" s="288"/>
      <c r="E37" s="291" t="s">
        <v>428</v>
      </c>
      <c r="F37" s="288"/>
      <c r="G37" s="288" t="s">
        <v>429</v>
      </c>
      <c r="H37" s="288"/>
      <c r="I37" s="288"/>
      <c r="J37" s="288"/>
      <c r="K37" s="286"/>
    </row>
    <row r="38" spans="2:11" s="1" customFormat="1" ht="15" customHeight="1">
      <c r="B38" s="289"/>
      <c r="C38" s="290"/>
      <c r="D38" s="288"/>
      <c r="E38" s="291" t="s">
        <v>53</v>
      </c>
      <c r="F38" s="288"/>
      <c r="G38" s="288" t="s">
        <v>430</v>
      </c>
      <c r="H38" s="288"/>
      <c r="I38" s="288"/>
      <c r="J38" s="288"/>
      <c r="K38" s="286"/>
    </row>
    <row r="39" spans="2:11" s="1" customFormat="1" ht="15" customHeight="1">
      <c r="B39" s="289"/>
      <c r="C39" s="290"/>
      <c r="D39" s="288"/>
      <c r="E39" s="291" t="s">
        <v>54</v>
      </c>
      <c r="F39" s="288"/>
      <c r="G39" s="288" t="s">
        <v>431</v>
      </c>
      <c r="H39" s="288"/>
      <c r="I39" s="288"/>
      <c r="J39" s="288"/>
      <c r="K39" s="286"/>
    </row>
    <row r="40" spans="2:11" s="1" customFormat="1" ht="15" customHeight="1">
      <c r="B40" s="289"/>
      <c r="C40" s="290"/>
      <c r="D40" s="288"/>
      <c r="E40" s="291" t="s">
        <v>100</v>
      </c>
      <c r="F40" s="288"/>
      <c r="G40" s="288" t="s">
        <v>432</v>
      </c>
      <c r="H40" s="288"/>
      <c r="I40" s="288"/>
      <c r="J40" s="288"/>
      <c r="K40" s="286"/>
    </row>
    <row r="41" spans="2:11" s="1" customFormat="1" ht="15" customHeight="1">
      <c r="B41" s="289"/>
      <c r="C41" s="290"/>
      <c r="D41" s="288"/>
      <c r="E41" s="291" t="s">
        <v>101</v>
      </c>
      <c r="F41" s="288"/>
      <c r="G41" s="288" t="s">
        <v>433</v>
      </c>
      <c r="H41" s="288"/>
      <c r="I41" s="288"/>
      <c r="J41" s="288"/>
      <c r="K41" s="286"/>
    </row>
    <row r="42" spans="2:11" s="1" customFormat="1" ht="15" customHeight="1">
      <c r="B42" s="289"/>
      <c r="C42" s="290"/>
      <c r="D42" s="288"/>
      <c r="E42" s="291" t="s">
        <v>434</v>
      </c>
      <c r="F42" s="288"/>
      <c r="G42" s="288" t="s">
        <v>435</v>
      </c>
      <c r="H42" s="288"/>
      <c r="I42" s="288"/>
      <c r="J42" s="288"/>
      <c r="K42" s="286"/>
    </row>
    <row r="43" spans="2:11" s="1" customFormat="1" ht="15" customHeight="1">
      <c r="B43" s="289"/>
      <c r="C43" s="290"/>
      <c r="D43" s="288"/>
      <c r="E43" s="291"/>
      <c r="F43" s="288"/>
      <c r="G43" s="288" t="s">
        <v>436</v>
      </c>
      <c r="H43" s="288"/>
      <c r="I43" s="288"/>
      <c r="J43" s="288"/>
      <c r="K43" s="286"/>
    </row>
    <row r="44" spans="2:11" s="1" customFormat="1" ht="15" customHeight="1">
      <c r="B44" s="289"/>
      <c r="C44" s="290"/>
      <c r="D44" s="288"/>
      <c r="E44" s="291" t="s">
        <v>437</v>
      </c>
      <c r="F44" s="288"/>
      <c r="G44" s="288" t="s">
        <v>438</v>
      </c>
      <c r="H44" s="288"/>
      <c r="I44" s="288"/>
      <c r="J44" s="288"/>
      <c r="K44" s="286"/>
    </row>
    <row r="45" spans="2:11" s="1" customFormat="1" ht="15" customHeight="1">
      <c r="B45" s="289"/>
      <c r="C45" s="290"/>
      <c r="D45" s="288"/>
      <c r="E45" s="291" t="s">
        <v>103</v>
      </c>
      <c r="F45" s="288"/>
      <c r="G45" s="288" t="s">
        <v>439</v>
      </c>
      <c r="H45" s="288"/>
      <c r="I45" s="288"/>
      <c r="J45" s="288"/>
      <c r="K45" s="286"/>
    </row>
    <row r="46" spans="2:11" s="1" customFormat="1" ht="12.75" customHeight="1">
      <c r="B46" s="289"/>
      <c r="C46" s="290"/>
      <c r="D46" s="288"/>
      <c r="E46" s="288"/>
      <c r="F46" s="288"/>
      <c r="G46" s="288"/>
      <c r="H46" s="288"/>
      <c r="I46" s="288"/>
      <c r="J46" s="288"/>
      <c r="K46" s="286"/>
    </row>
    <row r="47" spans="2:11" s="1" customFormat="1" ht="15" customHeight="1">
      <c r="B47" s="289"/>
      <c r="C47" s="290"/>
      <c r="D47" s="288" t="s">
        <v>440</v>
      </c>
      <c r="E47" s="288"/>
      <c r="F47" s="288"/>
      <c r="G47" s="288"/>
      <c r="H47" s="288"/>
      <c r="I47" s="288"/>
      <c r="J47" s="288"/>
      <c r="K47" s="286"/>
    </row>
    <row r="48" spans="2:11" s="1" customFormat="1" ht="15" customHeight="1">
      <c r="B48" s="289"/>
      <c r="C48" s="290"/>
      <c r="D48" s="290"/>
      <c r="E48" s="288" t="s">
        <v>441</v>
      </c>
      <c r="F48" s="288"/>
      <c r="G48" s="288"/>
      <c r="H48" s="288"/>
      <c r="I48" s="288"/>
      <c r="J48" s="288"/>
      <c r="K48" s="286"/>
    </row>
    <row r="49" spans="2:11" s="1" customFormat="1" ht="15" customHeight="1">
      <c r="B49" s="289"/>
      <c r="C49" s="290"/>
      <c r="D49" s="290"/>
      <c r="E49" s="288" t="s">
        <v>442</v>
      </c>
      <c r="F49" s="288"/>
      <c r="G49" s="288"/>
      <c r="H49" s="288"/>
      <c r="I49" s="288"/>
      <c r="J49" s="288"/>
      <c r="K49" s="286"/>
    </row>
    <row r="50" spans="2:11" s="1" customFormat="1" ht="15" customHeight="1">
      <c r="B50" s="289"/>
      <c r="C50" s="290"/>
      <c r="D50" s="290"/>
      <c r="E50" s="288" t="s">
        <v>443</v>
      </c>
      <c r="F50" s="288"/>
      <c r="G50" s="288"/>
      <c r="H50" s="288"/>
      <c r="I50" s="288"/>
      <c r="J50" s="288"/>
      <c r="K50" s="286"/>
    </row>
    <row r="51" spans="2:11" s="1" customFormat="1" ht="15" customHeight="1">
      <c r="B51" s="289"/>
      <c r="C51" s="290"/>
      <c r="D51" s="288" t="s">
        <v>444</v>
      </c>
      <c r="E51" s="288"/>
      <c r="F51" s="288"/>
      <c r="G51" s="288"/>
      <c r="H51" s="288"/>
      <c r="I51" s="288"/>
      <c r="J51" s="288"/>
      <c r="K51" s="286"/>
    </row>
    <row r="52" spans="2:11" s="1" customFormat="1" ht="25.5" customHeight="1">
      <c r="B52" s="284"/>
      <c r="C52" s="285" t="s">
        <v>445</v>
      </c>
      <c r="D52" s="285"/>
      <c r="E52" s="285"/>
      <c r="F52" s="285"/>
      <c r="G52" s="285"/>
      <c r="H52" s="285"/>
      <c r="I52" s="285"/>
      <c r="J52" s="285"/>
      <c r="K52" s="286"/>
    </row>
    <row r="53" spans="2:11" s="1" customFormat="1" ht="5.25" customHeight="1">
      <c r="B53" s="284"/>
      <c r="C53" s="287"/>
      <c r="D53" s="287"/>
      <c r="E53" s="287"/>
      <c r="F53" s="287"/>
      <c r="G53" s="287"/>
      <c r="H53" s="287"/>
      <c r="I53" s="287"/>
      <c r="J53" s="287"/>
      <c r="K53" s="286"/>
    </row>
    <row r="54" spans="2:11" s="1" customFormat="1" ht="15" customHeight="1">
      <c r="B54" s="284"/>
      <c r="C54" s="288" t="s">
        <v>446</v>
      </c>
      <c r="D54" s="288"/>
      <c r="E54" s="288"/>
      <c r="F54" s="288"/>
      <c r="G54" s="288"/>
      <c r="H54" s="288"/>
      <c r="I54" s="288"/>
      <c r="J54" s="288"/>
      <c r="K54" s="286"/>
    </row>
    <row r="55" spans="2:11" s="1" customFormat="1" ht="15" customHeight="1">
      <c r="B55" s="284"/>
      <c r="C55" s="288" t="s">
        <v>447</v>
      </c>
      <c r="D55" s="288"/>
      <c r="E55" s="288"/>
      <c r="F55" s="288"/>
      <c r="G55" s="288"/>
      <c r="H55" s="288"/>
      <c r="I55" s="288"/>
      <c r="J55" s="288"/>
      <c r="K55" s="286"/>
    </row>
    <row r="56" spans="2:11" s="1" customFormat="1" ht="12.75" customHeight="1">
      <c r="B56" s="284"/>
      <c r="C56" s="288"/>
      <c r="D56" s="288"/>
      <c r="E56" s="288"/>
      <c r="F56" s="288"/>
      <c r="G56" s="288"/>
      <c r="H56" s="288"/>
      <c r="I56" s="288"/>
      <c r="J56" s="288"/>
      <c r="K56" s="286"/>
    </row>
    <row r="57" spans="2:11" s="1" customFormat="1" ht="15" customHeight="1">
      <c r="B57" s="284"/>
      <c r="C57" s="288" t="s">
        <v>448</v>
      </c>
      <c r="D57" s="288"/>
      <c r="E57" s="288"/>
      <c r="F57" s="288"/>
      <c r="G57" s="288"/>
      <c r="H57" s="288"/>
      <c r="I57" s="288"/>
      <c r="J57" s="288"/>
      <c r="K57" s="286"/>
    </row>
    <row r="58" spans="2:11" s="1" customFormat="1" ht="15" customHeight="1">
      <c r="B58" s="284"/>
      <c r="C58" s="290"/>
      <c r="D58" s="288" t="s">
        <v>449</v>
      </c>
      <c r="E58" s="288"/>
      <c r="F58" s="288"/>
      <c r="G58" s="288"/>
      <c r="H58" s="288"/>
      <c r="I58" s="288"/>
      <c r="J58" s="288"/>
      <c r="K58" s="286"/>
    </row>
    <row r="59" spans="2:11" s="1" customFormat="1" ht="15" customHeight="1">
      <c r="B59" s="284"/>
      <c r="C59" s="290"/>
      <c r="D59" s="288" t="s">
        <v>450</v>
      </c>
      <c r="E59" s="288"/>
      <c r="F59" s="288"/>
      <c r="G59" s="288"/>
      <c r="H59" s="288"/>
      <c r="I59" s="288"/>
      <c r="J59" s="288"/>
      <c r="K59" s="286"/>
    </row>
    <row r="60" spans="2:11" s="1" customFormat="1" ht="15" customHeight="1">
      <c r="B60" s="284"/>
      <c r="C60" s="290"/>
      <c r="D60" s="288" t="s">
        <v>451</v>
      </c>
      <c r="E60" s="288"/>
      <c r="F60" s="288"/>
      <c r="G60" s="288"/>
      <c r="H60" s="288"/>
      <c r="I60" s="288"/>
      <c r="J60" s="288"/>
      <c r="K60" s="286"/>
    </row>
    <row r="61" spans="2:11" s="1" customFormat="1" ht="15" customHeight="1">
      <c r="B61" s="284"/>
      <c r="C61" s="290"/>
      <c r="D61" s="288" t="s">
        <v>452</v>
      </c>
      <c r="E61" s="288"/>
      <c r="F61" s="288"/>
      <c r="G61" s="288"/>
      <c r="H61" s="288"/>
      <c r="I61" s="288"/>
      <c r="J61" s="288"/>
      <c r="K61" s="286"/>
    </row>
    <row r="62" spans="2:11" s="1" customFormat="1" ht="15" customHeight="1">
      <c r="B62" s="284"/>
      <c r="C62" s="290"/>
      <c r="D62" s="293" t="s">
        <v>453</v>
      </c>
      <c r="E62" s="293"/>
      <c r="F62" s="293"/>
      <c r="G62" s="293"/>
      <c r="H62" s="293"/>
      <c r="I62" s="293"/>
      <c r="J62" s="293"/>
      <c r="K62" s="286"/>
    </row>
    <row r="63" spans="2:11" s="1" customFormat="1" ht="15" customHeight="1">
      <c r="B63" s="284"/>
      <c r="C63" s="290"/>
      <c r="D63" s="288" t="s">
        <v>454</v>
      </c>
      <c r="E63" s="288"/>
      <c r="F63" s="288"/>
      <c r="G63" s="288"/>
      <c r="H63" s="288"/>
      <c r="I63" s="288"/>
      <c r="J63" s="288"/>
      <c r="K63" s="286"/>
    </row>
    <row r="64" spans="2:11" s="1" customFormat="1" ht="12.75" customHeight="1">
      <c r="B64" s="284"/>
      <c r="C64" s="290"/>
      <c r="D64" s="290"/>
      <c r="E64" s="294"/>
      <c r="F64" s="290"/>
      <c r="G64" s="290"/>
      <c r="H64" s="290"/>
      <c r="I64" s="290"/>
      <c r="J64" s="290"/>
      <c r="K64" s="286"/>
    </row>
    <row r="65" spans="2:11" s="1" customFormat="1" ht="15" customHeight="1">
      <c r="B65" s="284"/>
      <c r="C65" s="290"/>
      <c r="D65" s="288" t="s">
        <v>455</v>
      </c>
      <c r="E65" s="288"/>
      <c r="F65" s="288"/>
      <c r="G65" s="288"/>
      <c r="H65" s="288"/>
      <c r="I65" s="288"/>
      <c r="J65" s="288"/>
      <c r="K65" s="286"/>
    </row>
    <row r="66" spans="2:11" s="1" customFormat="1" ht="15" customHeight="1">
      <c r="B66" s="284"/>
      <c r="C66" s="290"/>
      <c r="D66" s="293" t="s">
        <v>456</v>
      </c>
      <c r="E66" s="293"/>
      <c r="F66" s="293"/>
      <c r="G66" s="293"/>
      <c r="H66" s="293"/>
      <c r="I66" s="293"/>
      <c r="J66" s="293"/>
      <c r="K66" s="286"/>
    </row>
    <row r="67" spans="2:11" s="1" customFormat="1" ht="15" customHeight="1">
      <c r="B67" s="284"/>
      <c r="C67" s="290"/>
      <c r="D67" s="288" t="s">
        <v>457</v>
      </c>
      <c r="E67" s="288"/>
      <c r="F67" s="288"/>
      <c r="G67" s="288"/>
      <c r="H67" s="288"/>
      <c r="I67" s="288"/>
      <c r="J67" s="288"/>
      <c r="K67" s="286"/>
    </row>
    <row r="68" spans="2:11" s="1" customFormat="1" ht="15" customHeight="1">
      <c r="B68" s="284"/>
      <c r="C68" s="290"/>
      <c r="D68" s="288" t="s">
        <v>458</v>
      </c>
      <c r="E68" s="288"/>
      <c r="F68" s="288"/>
      <c r="G68" s="288"/>
      <c r="H68" s="288"/>
      <c r="I68" s="288"/>
      <c r="J68" s="288"/>
      <c r="K68" s="286"/>
    </row>
    <row r="69" spans="2:11" s="1" customFormat="1" ht="15" customHeight="1">
      <c r="B69" s="284"/>
      <c r="C69" s="290"/>
      <c r="D69" s="288" t="s">
        <v>459</v>
      </c>
      <c r="E69" s="288"/>
      <c r="F69" s="288"/>
      <c r="G69" s="288"/>
      <c r="H69" s="288"/>
      <c r="I69" s="288"/>
      <c r="J69" s="288"/>
      <c r="K69" s="286"/>
    </row>
    <row r="70" spans="2:11" s="1" customFormat="1" ht="15" customHeight="1">
      <c r="B70" s="284"/>
      <c r="C70" s="290"/>
      <c r="D70" s="288" t="s">
        <v>460</v>
      </c>
      <c r="E70" s="288"/>
      <c r="F70" s="288"/>
      <c r="G70" s="288"/>
      <c r="H70" s="288"/>
      <c r="I70" s="288"/>
      <c r="J70" s="288"/>
      <c r="K70" s="286"/>
    </row>
    <row r="71" spans="2:11" s="1" customFormat="1" ht="12.75" customHeight="1">
      <c r="B71" s="295"/>
      <c r="C71" s="296"/>
      <c r="D71" s="296"/>
      <c r="E71" s="296"/>
      <c r="F71" s="296"/>
      <c r="G71" s="296"/>
      <c r="H71" s="296"/>
      <c r="I71" s="296"/>
      <c r="J71" s="296"/>
      <c r="K71" s="297"/>
    </row>
    <row r="72" spans="2:11" s="1" customFormat="1" ht="18.75" customHeight="1">
      <c r="B72" s="298"/>
      <c r="C72" s="298"/>
      <c r="D72" s="298"/>
      <c r="E72" s="298"/>
      <c r="F72" s="298"/>
      <c r="G72" s="298"/>
      <c r="H72" s="298"/>
      <c r="I72" s="298"/>
      <c r="J72" s="298"/>
      <c r="K72" s="299"/>
    </row>
    <row r="73" spans="2:11" s="1" customFormat="1" ht="18.75" customHeight="1">
      <c r="B73" s="299"/>
      <c r="C73" s="299"/>
      <c r="D73" s="299"/>
      <c r="E73" s="299"/>
      <c r="F73" s="299"/>
      <c r="G73" s="299"/>
      <c r="H73" s="299"/>
      <c r="I73" s="299"/>
      <c r="J73" s="299"/>
      <c r="K73" s="299"/>
    </row>
    <row r="74" spans="2:11" s="1" customFormat="1" ht="7.5" customHeight="1">
      <c r="B74" s="300"/>
      <c r="C74" s="301"/>
      <c r="D74" s="301"/>
      <c r="E74" s="301"/>
      <c r="F74" s="301"/>
      <c r="G74" s="301"/>
      <c r="H74" s="301"/>
      <c r="I74" s="301"/>
      <c r="J74" s="301"/>
      <c r="K74" s="302"/>
    </row>
    <row r="75" spans="2:11" s="1" customFormat="1" ht="45" customHeight="1">
      <c r="B75" s="303"/>
      <c r="C75" s="304" t="s">
        <v>461</v>
      </c>
      <c r="D75" s="304"/>
      <c r="E75" s="304"/>
      <c r="F75" s="304"/>
      <c r="G75" s="304"/>
      <c r="H75" s="304"/>
      <c r="I75" s="304"/>
      <c r="J75" s="304"/>
      <c r="K75" s="305"/>
    </row>
    <row r="76" spans="2:11" s="1" customFormat="1" ht="17.25" customHeight="1">
      <c r="B76" s="303"/>
      <c r="C76" s="306" t="s">
        <v>462</v>
      </c>
      <c r="D76" s="306"/>
      <c r="E76" s="306"/>
      <c r="F76" s="306" t="s">
        <v>463</v>
      </c>
      <c r="G76" s="307"/>
      <c r="H76" s="306" t="s">
        <v>54</v>
      </c>
      <c r="I76" s="306" t="s">
        <v>57</v>
      </c>
      <c r="J76" s="306" t="s">
        <v>464</v>
      </c>
      <c r="K76" s="305"/>
    </row>
    <row r="77" spans="2:11" s="1" customFormat="1" ht="17.25" customHeight="1">
      <c r="B77" s="303"/>
      <c r="C77" s="308" t="s">
        <v>465</v>
      </c>
      <c r="D77" s="308"/>
      <c r="E77" s="308"/>
      <c r="F77" s="309" t="s">
        <v>466</v>
      </c>
      <c r="G77" s="310"/>
      <c r="H77" s="308"/>
      <c r="I77" s="308"/>
      <c r="J77" s="308" t="s">
        <v>467</v>
      </c>
      <c r="K77" s="305"/>
    </row>
    <row r="78" spans="2:11" s="1" customFormat="1" ht="5.25" customHeight="1">
      <c r="B78" s="303"/>
      <c r="C78" s="311"/>
      <c r="D78" s="311"/>
      <c r="E78" s="311"/>
      <c r="F78" s="311"/>
      <c r="G78" s="312"/>
      <c r="H78" s="311"/>
      <c r="I78" s="311"/>
      <c r="J78" s="311"/>
      <c r="K78" s="305"/>
    </row>
    <row r="79" spans="2:11" s="1" customFormat="1" ht="15" customHeight="1">
      <c r="B79" s="303"/>
      <c r="C79" s="291" t="s">
        <v>53</v>
      </c>
      <c r="D79" s="313"/>
      <c r="E79" s="313"/>
      <c r="F79" s="314" t="s">
        <v>468</v>
      </c>
      <c r="G79" s="315"/>
      <c r="H79" s="291" t="s">
        <v>469</v>
      </c>
      <c r="I79" s="291" t="s">
        <v>470</v>
      </c>
      <c r="J79" s="291">
        <v>20</v>
      </c>
      <c r="K79" s="305"/>
    </row>
    <row r="80" spans="2:11" s="1" customFormat="1" ht="15" customHeight="1">
      <c r="B80" s="303"/>
      <c r="C80" s="291" t="s">
        <v>471</v>
      </c>
      <c r="D80" s="291"/>
      <c r="E80" s="291"/>
      <c r="F80" s="314" t="s">
        <v>468</v>
      </c>
      <c r="G80" s="315"/>
      <c r="H80" s="291" t="s">
        <v>472</v>
      </c>
      <c r="I80" s="291" t="s">
        <v>470</v>
      </c>
      <c r="J80" s="291">
        <v>120</v>
      </c>
      <c r="K80" s="305"/>
    </row>
    <row r="81" spans="2:11" s="1" customFormat="1" ht="15" customHeight="1">
      <c r="B81" s="316"/>
      <c r="C81" s="291" t="s">
        <v>473</v>
      </c>
      <c r="D81" s="291"/>
      <c r="E81" s="291"/>
      <c r="F81" s="314" t="s">
        <v>474</v>
      </c>
      <c r="G81" s="315"/>
      <c r="H81" s="291" t="s">
        <v>475</v>
      </c>
      <c r="I81" s="291" t="s">
        <v>470</v>
      </c>
      <c r="J81" s="291">
        <v>50</v>
      </c>
      <c r="K81" s="305"/>
    </row>
    <row r="82" spans="2:11" s="1" customFormat="1" ht="15" customHeight="1">
      <c r="B82" s="316"/>
      <c r="C82" s="291" t="s">
        <v>476</v>
      </c>
      <c r="D82" s="291"/>
      <c r="E82" s="291"/>
      <c r="F82" s="314" t="s">
        <v>468</v>
      </c>
      <c r="G82" s="315"/>
      <c r="H82" s="291" t="s">
        <v>477</v>
      </c>
      <c r="I82" s="291" t="s">
        <v>478</v>
      </c>
      <c r="J82" s="291"/>
      <c r="K82" s="305"/>
    </row>
    <row r="83" spans="2:11" s="1" customFormat="1" ht="15" customHeight="1">
      <c r="B83" s="316"/>
      <c r="C83" s="317" t="s">
        <v>479</v>
      </c>
      <c r="D83" s="317"/>
      <c r="E83" s="317"/>
      <c r="F83" s="318" t="s">
        <v>474</v>
      </c>
      <c r="G83" s="317"/>
      <c r="H83" s="317" t="s">
        <v>480</v>
      </c>
      <c r="I83" s="317" t="s">
        <v>470</v>
      </c>
      <c r="J83" s="317">
        <v>15</v>
      </c>
      <c r="K83" s="305"/>
    </row>
    <row r="84" spans="2:11" s="1" customFormat="1" ht="15" customHeight="1">
      <c r="B84" s="316"/>
      <c r="C84" s="317" t="s">
        <v>481</v>
      </c>
      <c r="D84" s="317"/>
      <c r="E84" s="317"/>
      <c r="F84" s="318" t="s">
        <v>474</v>
      </c>
      <c r="G84" s="317"/>
      <c r="H84" s="317" t="s">
        <v>482</v>
      </c>
      <c r="I84" s="317" t="s">
        <v>470</v>
      </c>
      <c r="J84" s="317">
        <v>15</v>
      </c>
      <c r="K84" s="305"/>
    </row>
    <row r="85" spans="2:11" s="1" customFormat="1" ht="15" customHeight="1">
      <c r="B85" s="316"/>
      <c r="C85" s="317" t="s">
        <v>483</v>
      </c>
      <c r="D85" s="317"/>
      <c r="E85" s="317"/>
      <c r="F85" s="318" t="s">
        <v>474</v>
      </c>
      <c r="G85" s="317"/>
      <c r="H85" s="317" t="s">
        <v>484</v>
      </c>
      <c r="I85" s="317" t="s">
        <v>470</v>
      </c>
      <c r="J85" s="317">
        <v>20</v>
      </c>
      <c r="K85" s="305"/>
    </row>
    <row r="86" spans="2:11" s="1" customFormat="1" ht="15" customHeight="1">
      <c r="B86" s="316"/>
      <c r="C86" s="317" t="s">
        <v>485</v>
      </c>
      <c r="D86" s="317"/>
      <c r="E86" s="317"/>
      <c r="F86" s="318" t="s">
        <v>474</v>
      </c>
      <c r="G86" s="317"/>
      <c r="H86" s="317" t="s">
        <v>486</v>
      </c>
      <c r="I86" s="317" t="s">
        <v>470</v>
      </c>
      <c r="J86" s="317">
        <v>20</v>
      </c>
      <c r="K86" s="305"/>
    </row>
    <row r="87" spans="2:11" s="1" customFormat="1" ht="15" customHeight="1">
      <c r="B87" s="316"/>
      <c r="C87" s="291" t="s">
        <v>487</v>
      </c>
      <c r="D87" s="291"/>
      <c r="E87" s="291"/>
      <c r="F87" s="314" t="s">
        <v>474</v>
      </c>
      <c r="G87" s="315"/>
      <c r="H87" s="291" t="s">
        <v>488</v>
      </c>
      <c r="I87" s="291" t="s">
        <v>470</v>
      </c>
      <c r="J87" s="291">
        <v>50</v>
      </c>
      <c r="K87" s="305"/>
    </row>
    <row r="88" spans="2:11" s="1" customFormat="1" ht="15" customHeight="1">
      <c r="B88" s="316"/>
      <c r="C88" s="291" t="s">
        <v>489</v>
      </c>
      <c r="D88" s="291"/>
      <c r="E88" s="291"/>
      <c r="F88" s="314" t="s">
        <v>474</v>
      </c>
      <c r="G88" s="315"/>
      <c r="H88" s="291" t="s">
        <v>490</v>
      </c>
      <c r="I88" s="291" t="s">
        <v>470</v>
      </c>
      <c r="J88" s="291">
        <v>20</v>
      </c>
      <c r="K88" s="305"/>
    </row>
    <row r="89" spans="2:11" s="1" customFormat="1" ht="15" customHeight="1">
      <c r="B89" s="316"/>
      <c r="C89" s="291" t="s">
        <v>491</v>
      </c>
      <c r="D89" s="291"/>
      <c r="E89" s="291"/>
      <c r="F89" s="314" t="s">
        <v>474</v>
      </c>
      <c r="G89" s="315"/>
      <c r="H89" s="291" t="s">
        <v>492</v>
      </c>
      <c r="I89" s="291" t="s">
        <v>470</v>
      </c>
      <c r="J89" s="291">
        <v>20</v>
      </c>
      <c r="K89" s="305"/>
    </row>
    <row r="90" spans="2:11" s="1" customFormat="1" ht="15" customHeight="1">
      <c r="B90" s="316"/>
      <c r="C90" s="291" t="s">
        <v>493</v>
      </c>
      <c r="D90" s="291"/>
      <c r="E90" s="291"/>
      <c r="F90" s="314" t="s">
        <v>474</v>
      </c>
      <c r="G90" s="315"/>
      <c r="H90" s="291" t="s">
        <v>494</v>
      </c>
      <c r="I90" s="291" t="s">
        <v>470</v>
      </c>
      <c r="J90" s="291">
        <v>50</v>
      </c>
      <c r="K90" s="305"/>
    </row>
    <row r="91" spans="2:11" s="1" customFormat="1" ht="15" customHeight="1">
      <c r="B91" s="316"/>
      <c r="C91" s="291" t="s">
        <v>495</v>
      </c>
      <c r="D91" s="291"/>
      <c r="E91" s="291"/>
      <c r="F91" s="314" t="s">
        <v>474</v>
      </c>
      <c r="G91" s="315"/>
      <c r="H91" s="291" t="s">
        <v>495</v>
      </c>
      <c r="I91" s="291" t="s">
        <v>470</v>
      </c>
      <c r="J91" s="291">
        <v>50</v>
      </c>
      <c r="K91" s="305"/>
    </row>
    <row r="92" spans="2:11" s="1" customFormat="1" ht="15" customHeight="1">
      <c r="B92" s="316"/>
      <c r="C92" s="291" t="s">
        <v>496</v>
      </c>
      <c r="D92" s="291"/>
      <c r="E92" s="291"/>
      <c r="F92" s="314" t="s">
        <v>474</v>
      </c>
      <c r="G92" s="315"/>
      <c r="H92" s="291" t="s">
        <v>497</v>
      </c>
      <c r="I92" s="291" t="s">
        <v>470</v>
      </c>
      <c r="J92" s="291">
        <v>255</v>
      </c>
      <c r="K92" s="305"/>
    </row>
    <row r="93" spans="2:11" s="1" customFormat="1" ht="15" customHeight="1">
      <c r="B93" s="316"/>
      <c r="C93" s="291" t="s">
        <v>498</v>
      </c>
      <c r="D93" s="291"/>
      <c r="E93" s="291"/>
      <c r="F93" s="314" t="s">
        <v>468</v>
      </c>
      <c r="G93" s="315"/>
      <c r="H93" s="291" t="s">
        <v>499</v>
      </c>
      <c r="I93" s="291" t="s">
        <v>500</v>
      </c>
      <c r="J93" s="291"/>
      <c r="K93" s="305"/>
    </row>
    <row r="94" spans="2:11" s="1" customFormat="1" ht="15" customHeight="1">
      <c r="B94" s="316"/>
      <c r="C94" s="291" t="s">
        <v>501</v>
      </c>
      <c r="D94" s="291"/>
      <c r="E94" s="291"/>
      <c r="F94" s="314" t="s">
        <v>468</v>
      </c>
      <c r="G94" s="315"/>
      <c r="H94" s="291" t="s">
        <v>502</v>
      </c>
      <c r="I94" s="291" t="s">
        <v>503</v>
      </c>
      <c r="J94" s="291"/>
      <c r="K94" s="305"/>
    </row>
    <row r="95" spans="2:11" s="1" customFormat="1" ht="15" customHeight="1">
      <c r="B95" s="316"/>
      <c r="C95" s="291" t="s">
        <v>504</v>
      </c>
      <c r="D95" s="291"/>
      <c r="E95" s="291"/>
      <c r="F95" s="314" t="s">
        <v>468</v>
      </c>
      <c r="G95" s="315"/>
      <c r="H95" s="291" t="s">
        <v>504</v>
      </c>
      <c r="I95" s="291" t="s">
        <v>503</v>
      </c>
      <c r="J95" s="291"/>
      <c r="K95" s="305"/>
    </row>
    <row r="96" spans="2:11" s="1" customFormat="1" ht="15" customHeight="1">
      <c r="B96" s="316"/>
      <c r="C96" s="291" t="s">
        <v>38</v>
      </c>
      <c r="D96" s="291"/>
      <c r="E96" s="291"/>
      <c r="F96" s="314" t="s">
        <v>468</v>
      </c>
      <c r="G96" s="315"/>
      <c r="H96" s="291" t="s">
        <v>505</v>
      </c>
      <c r="I96" s="291" t="s">
        <v>503</v>
      </c>
      <c r="J96" s="291"/>
      <c r="K96" s="305"/>
    </row>
    <row r="97" spans="2:11" s="1" customFormat="1" ht="15" customHeight="1">
      <c r="B97" s="316"/>
      <c r="C97" s="291" t="s">
        <v>48</v>
      </c>
      <c r="D97" s="291"/>
      <c r="E97" s="291"/>
      <c r="F97" s="314" t="s">
        <v>468</v>
      </c>
      <c r="G97" s="315"/>
      <c r="H97" s="291" t="s">
        <v>506</v>
      </c>
      <c r="I97" s="291" t="s">
        <v>503</v>
      </c>
      <c r="J97" s="291"/>
      <c r="K97" s="305"/>
    </row>
    <row r="98" spans="2:11" s="1" customFormat="1" ht="15" customHeight="1">
      <c r="B98" s="319"/>
      <c r="C98" s="320"/>
      <c r="D98" s="320"/>
      <c r="E98" s="320"/>
      <c r="F98" s="320"/>
      <c r="G98" s="320"/>
      <c r="H98" s="320"/>
      <c r="I98" s="320"/>
      <c r="J98" s="320"/>
      <c r="K98" s="321"/>
    </row>
    <row r="99" spans="2:11" s="1" customFormat="1" ht="18.75" customHeight="1">
      <c r="B99" s="322"/>
      <c r="C99" s="323"/>
      <c r="D99" s="323"/>
      <c r="E99" s="323"/>
      <c r="F99" s="323"/>
      <c r="G99" s="323"/>
      <c r="H99" s="323"/>
      <c r="I99" s="323"/>
      <c r="J99" s="323"/>
      <c r="K99" s="322"/>
    </row>
    <row r="100" spans="2:11" s="1" customFormat="1" ht="18.75" customHeight="1">
      <c r="B100" s="299"/>
      <c r="C100" s="299"/>
      <c r="D100" s="299"/>
      <c r="E100" s="299"/>
      <c r="F100" s="299"/>
      <c r="G100" s="299"/>
      <c r="H100" s="299"/>
      <c r="I100" s="299"/>
      <c r="J100" s="299"/>
      <c r="K100" s="299"/>
    </row>
    <row r="101" spans="2:11" s="1" customFormat="1" ht="7.5" customHeight="1">
      <c r="B101" s="300"/>
      <c r="C101" s="301"/>
      <c r="D101" s="301"/>
      <c r="E101" s="301"/>
      <c r="F101" s="301"/>
      <c r="G101" s="301"/>
      <c r="H101" s="301"/>
      <c r="I101" s="301"/>
      <c r="J101" s="301"/>
      <c r="K101" s="302"/>
    </row>
    <row r="102" spans="2:11" s="1" customFormat="1" ht="45" customHeight="1">
      <c r="B102" s="303"/>
      <c r="C102" s="304" t="s">
        <v>507</v>
      </c>
      <c r="D102" s="304"/>
      <c r="E102" s="304"/>
      <c r="F102" s="304"/>
      <c r="G102" s="304"/>
      <c r="H102" s="304"/>
      <c r="I102" s="304"/>
      <c r="J102" s="304"/>
      <c r="K102" s="305"/>
    </row>
    <row r="103" spans="2:11" s="1" customFormat="1" ht="17.25" customHeight="1">
      <c r="B103" s="303"/>
      <c r="C103" s="306" t="s">
        <v>462</v>
      </c>
      <c r="D103" s="306"/>
      <c r="E103" s="306"/>
      <c r="F103" s="306" t="s">
        <v>463</v>
      </c>
      <c r="G103" s="307"/>
      <c r="H103" s="306" t="s">
        <v>54</v>
      </c>
      <c r="I103" s="306" t="s">
        <v>57</v>
      </c>
      <c r="J103" s="306" t="s">
        <v>464</v>
      </c>
      <c r="K103" s="305"/>
    </row>
    <row r="104" spans="2:11" s="1" customFormat="1" ht="17.25" customHeight="1">
      <c r="B104" s="303"/>
      <c r="C104" s="308" t="s">
        <v>465</v>
      </c>
      <c r="D104" s="308"/>
      <c r="E104" s="308"/>
      <c r="F104" s="309" t="s">
        <v>466</v>
      </c>
      <c r="G104" s="310"/>
      <c r="H104" s="308"/>
      <c r="I104" s="308"/>
      <c r="J104" s="308" t="s">
        <v>467</v>
      </c>
      <c r="K104" s="305"/>
    </row>
    <row r="105" spans="2:11" s="1" customFormat="1" ht="5.25" customHeight="1">
      <c r="B105" s="303"/>
      <c r="C105" s="306"/>
      <c r="D105" s="306"/>
      <c r="E105" s="306"/>
      <c r="F105" s="306"/>
      <c r="G105" s="324"/>
      <c r="H105" s="306"/>
      <c r="I105" s="306"/>
      <c r="J105" s="306"/>
      <c r="K105" s="305"/>
    </row>
    <row r="106" spans="2:11" s="1" customFormat="1" ht="15" customHeight="1">
      <c r="B106" s="303"/>
      <c r="C106" s="291" t="s">
        <v>53</v>
      </c>
      <c r="D106" s="313"/>
      <c r="E106" s="313"/>
      <c r="F106" s="314" t="s">
        <v>468</v>
      </c>
      <c r="G106" s="291"/>
      <c r="H106" s="291" t="s">
        <v>508</v>
      </c>
      <c r="I106" s="291" t="s">
        <v>470</v>
      </c>
      <c r="J106" s="291">
        <v>20</v>
      </c>
      <c r="K106" s="305"/>
    </row>
    <row r="107" spans="2:11" s="1" customFormat="1" ht="15" customHeight="1">
      <c r="B107" s="303"/>
      <c r="C107" s="291" t="s">
        <v>471</v>
      </c>
      <c r="D107" s="291"/>
      <c r="E107" s="291"/>
      <c r="F107" s="314" t="s">
        <v>468</v>
      </c>
      <c r="G107" s="291"/>
      <c r="H107" s="291" t="s">
        <v>508</v>
      </c>
      <c r="I107" s="291" t="s">
        <v>470</v>
      </c>
      <c r="J107" s="291">
        <v>120</v>
      </c>
      <c r="K107" s="305"/>
    </row>
    <row r="108" spans="2:11" s="1" customFormat="1" ht="15" customHeight="1">
      <c r="B108" s="316"/>
      <c r="C108" s="291" t="s">
        <v>473</v>
      </c>
      <c r="D108" s="291"/>
      <c r="E108" s="291"/>
      <c r="F108" s="314" t="s">
        <v>474</v>
      </c>
      <c r="G108" s="291"/>
      <c r="H108" s="291" t="s">
        <v>508</v>
      </c>
      <c r="I108" s="291" t="s">
        <v>470</v>
      </c>
      <c r="J108" s="291">
        <v>50</v>
      </c>
      <c r="K108" s="305"/>
    </row>
    <row r="109" spans="2:11" s="1" customFormat="1" ht="15" customHeight="1">
      <c r="B109" s="316"/>
      <c r="C109" s="291" t="s">
        <v>476</v>
      </c>
      <c r="D109" s="291"/>
      <c r="E109" s="291"/>
      <c r="F109" s="314" t="s">
        <v>468</v>
      </c>
      <c r="G109" s="291"/>
      <c r="H109" s="291" t="s">
        <v>508</v>
      </c>
      <c r="I109" s="291" t="s">
        <v>478</v>
      </c>
      <c r="J109" s="291"/>
      <c r="K109" s="305"/>
    </row>
    <row r="110" spans="2:11" s="1" customFormat="1" ht="15" customHeight="1">
      <c r="B110" s="316"/>
      <c r="C110" s="291" t="s">
        <v>487</v>
      </c>
      <c r="D110" s="291"/>
      <c r="E110" s="291"/>
      <c r="F110" s="314" t="s">
        <v>474</v>
      </c>
      <c r="G110" s="291"/>
      <c r="H110" s="291" t="s">
        <v>508</v>
      </c>
      <c r="I110" s="291" t="s">
        <v>470</v>
      </c>
      <c r="J110" s="291">
        <v>50</v>
      </c>
      <c r="K110" s="305"/>
    </row>
    <row r="111" spans="2:11" s="1" customFormat="1" ht="15" customHeight="1">
      <c r="B111" s="316"/>
      <c r="C111" s="291" t="s">
        <v>495</v>
      </c>
      <c r="D111" s="291"/>
      <c r="E111" s="291"/>
      <c r="F111" s="314" t="s">
        <v>474</v>
      </c>
      <c r="G111" s="291"/>
      <c r="H111" s="291" t="s">
        <v>508</v>
      </c>
      <c r="I111" s="291" t="s">
        <v>470</v>
      </c>
      <c r="J111" s="291">
        <v>50</v>
      </c>
      <c r="K111" s="305"/>
    </row>
    <row r="112" spans="2:11" s="1" customFormat="1" ht="15" customHeight="1">
      <c r="B112" s="316"/>
      <c r="C112" s="291" t="s">
        <v>493</v>
      </c>
      <c r="D112" s="291"/>
      <c r="E112" s="291"/>
      <c r="F112" s="314" t="s">
        <v>474</v>
      </c>
      <c r="G112" s="291"/>
      <c r="H112" s="291" t="s">
        <v>508</v>
      </c>
      <c r="I112" s="291" t="s">
        <v>470</v>
      </c>
      <c r="J112" s="291">
        <v>50</v>
      </c>
      <c r="K112" s="305"/>
    </row>
    <row r="113" spans="2:11" s="1" customFormat="1" ht="15" customHeight="1">
      <c r="B113" s="316"/>
      <c r="C113" s="291" t="s">
        <v>53</v>
      </c>
      <c r="D113" s="291"/>
      <c r="E113" s="291"/>
      <c r="F113" s="314" t="s">
        <v>468</v>
      </c>
      <c r="G113" s="291"/>
      <c r="H113" s="291" t="s">
        <v>509</v>
      </c>
      <c r="I113" s="291" t="s">
        <v>470</v>
      </c>
      <c r="J113" s="291">
        <v>20</v>
      </c>
      <c r="K113" s="305"/>
    </row>
    <row r="114" spans="2:11" s="1" customFormat="1" ht="15" customHeight="1">
      <c r="B114" s="316"/>
      <c r="C114" s="291" t="s">
        <v>510</v>
      </c>
      <c r="D114" s="291"/>
      <c r="E114" s="291"/>
      <c r="F114" s="314" t="s">
        <v>468</v>
      </c>
      <c r="G114" s="291"/>
      <c r="H114" s="291" t="s">
        <v>511</v>
      </c>
      <c r="I114" s="291" t="s">
        <v>470</v>
      </c>
      <c r="J114" s="291">
        <v>120</v>
      </c>
      <c r="K114" s="305"/>
    </row>
    <row r="115" spans="2:11" s="1" customFormat="1" ht="15" customHeight="1">
      <c r="B115" s="316"/>
      <c r="C115" s="291" t="s">
        <v>38</v>
      </c>
      <c r="D115" s="291"/>
      <c r="E115" s="291"/>
      <c r="F115" s="314" t="s">
        <v>468</v>
      </c>
      <c r="G115" s="291"/>
      <c r="H115" s="291" t="s">
        <v>512</v>
      </c>
      <c r="I115" s="291" t="s">
        <v>503</v>
      </c>
      <c r="J115" s="291"/>
      <c r="K115" s="305"/>
    </row>
    <row r="116" spans="2:11" s="1" customFormat="1" ht="15" customHeight="1">
      <c r="B116" s="316"/>
      <c r="C116" s="291" t="s">
        <v>48</v>
      </c>
      <c r="D116" s="291"/>
      <c r="E116" s="291"/>
      <c r="F116" s="314" t="s">
        <v>468</v>
      </c>
      <c r="G116" s="291"/>
      <c r="H116" s="291" t="s">
        <v>513</v>
      </c>
      <c r="I116" s="291" t="s">
        <v>503</v>
      </c>
      <c r="J116" s="291"/>
      <c r="K116" s="305"/>
    </row>
    <row r="117" spans="2:11" s="1" customFormat="1" ht="15" customHeight="1">
      <c r="B117" s="316"/>
      <c r="C117" s="291" t="s">
        <v>57</v>
      </c>
      <c r="D117" s="291"/>
      <c r="E117" s="291"/>
      <c r="F117" s="314" t="s">
        <v>468</v>
      </c>
      <c r="G117" s="291"/>
      <c r="H117" s="291" t="s">
        <v>514</v>
      </c>
      <c r="I117" s="291" t="s">
        <v>515</v>
      </c>
      <c r="J117" s="291"/>
      <c r="K117" s="305"/>
    </row>
    <row r="118" spans="2:11" s="1" customFormat="1" ht="15" customHeight="1">
      <c r="B118" s="319"/>
      <c r="C118" s="325"/>
      <c r="D118" s="325"/>
      <c r="E118" s="325"/>
      <c r="F118" s="325"/>
      <c r="G118" s="325"/>
      <c r="H118" s="325"/>
      <c r="I118" s="325"/>
      <c r="J118" s="325"/>
      <c r="K118" s="321"/>
    </row>
    <row r="119" spans="2:11" s="1" customFormat="1" ht="18.75" customHeight="1">
      <c r="B119" s="326"/>
      <c r="C119" s="327"/>
      <c r="D119" s="327"/>
      <c r="E119" s="327"/>
      <c r="F119" s="328"/>
      <c r="G119" s="327"/>
      <c r="H119" s="327"/>
      <c r="I119" s="327"/>
      <c r="J119" s="327"/>
      <c r="K119" s="326"/>
    </row>
    <row r="120" spans="2:11" s="1" customFormat="1" ht="18.75" customHeight="1">
      <c r="B120" s="299"/>
      <c r="C120" s="299"/>
      <c r="D120" s="299"/>
      <c r="E120" s="299"/>
      <c r="F120" s="299"/>
      <c r="G120" s="299"/>
      <c r="H120" s="299"/>
      <c r="I120" s="299"/>
      <c r="J120" s="299"/>
      <c r="K120" s="299"/>
    </row>
    <row r="121" spans="2:11" s="1" customFormat="1" ht="7.5" customHeight="1">
      <c r="B121" s="329"/>
      <c r="C121" s="330"/>
      <c r="D121" s="330"/>
      <c r="E121" s="330"/>
      <c r="F121" s="330"/>
      <c r="G121" s="330"/>
      <c r="H121" s="330"/>
      <c r="I121" s="330"/>
      <c r="J121" s="330"/>
      <c r="K121" s="331"/>
    </row>
    <row r="122" spans="2:11" s="1" customFormat="1" ht="45" customHeight="1">
      <c r="B122" s="332"/>
      <c r="C122" s="282" t="s">
        <v>516</v>
      </c>
      <c r="D122" s="282"/>
      <c r="E122" s="282"/>
      <c r="F122" s="282"/>
      <c r="G122" s="282"/>
      <c r="H122" s="282"/>
      <c r="I122" s="282"/>
      <c r="J122" s="282"/>
      <c r="K122" s="333"/>
    </row>
    <row r="123" spans="2:11" s="1" customFormat="1" ht="17.25" customHeight="1">
      <c r="B123" s="334"/>
      <c r="C123" s="306" t="s">
        <v>462</v>
      </c>
      <c r="D123" s="306"/>
      <c r="E123" s="306"/>
      <c r="F123" s="306" t="s">
        <v>463</v>
      </c>
      <c r="G123" s="307"/>
      <c r="H123" s="306" t="s">
        <v>54</v>
      </c>
      <c r="I123" s="306" t="s">
        <v>57</v>
      </c>
      <c r="J123" s="306" t="s">
        <v>464</v>
      </c>
      <c r="K123" s="335"/>
    </row>
    <row r="124" spans="2:11" s="1" customFormat="1" ht="17.25" customHeight="1">
      <c r="B124" s="334"/>
      <c r="C124" s="308" t="s">
        <v>465</v>
      </c>
      <c r="D124" s="308"/>
      <c r="E124" s="308"/>
      <c r="F124" s="309" t="s">
        <v>466</v>
      </c>
      <c r="G124" s="310"/>
      <c r="H124" s="308"/>
      <c r="I124" s="308"/>
      <c r="J124" s="308" t="s">
        <v>467</v>
      </c>
      <c r="K124" s="335"/>
    </row>
    <row r="125" spans="2:11" s="1" customFormat="1" ht="5.25" customHeight="1">
      <c r="B125" s="336"/>
      <c r="C125" s="311"/>
      <c r="D125" s="311"/>
      <c r="E125" s="311"/>
      <c r="F125" s="311"/>
      <c r="G125" s="337"/>
      <c r="H125" s="311"/>
      <c r="I125" s="311"/>
      <c r="J125" s="311"/>
      <c r="K125" s="338"/>
    </row>
    <row r="126" spans="2:11" s="1" customFormat="1" ht="15" customHeight="1">
      <c r="B126" s="336"/>
      <c r="C126" s="291" t="s">
        <v>471</v>
      </c>
      <c r="D126" s="313"/>
      <c r="E126" s="313"/>
      <c r="F126" s="314" t="s">
        <v>468</v>
      </c>
      <c r="G126" s="291"/>
      <c r="H126" s="291" t="s">
        <v>508</v>
      </c>
      <c r="I126" s="291" t="s">
        <v>470</v>
      </c>
      <c r="J126" s="291">
        <v>120</v>
      </c>
      <c r="K126" s="339"/>
    </row>
    <row r="127" spans="2:11" s="1" customFormat="1" ht="15" customHeight="1">
      <c r="B127" s="336"/>
      <c r="C127" s="291" t="s">
        <v>517</v>
      </c>
      <c r="D127" s="291"/>
      <c r="E127" s="291"/>
      <c r="F127" s="314" t="s">
        <v>468</v>
      </c>
      <c r="G127" s="291"/>
      <c r="H127" s="291" t="s">
        <v>518</v>
      </c>
      <c r="I127" s="291" t="s">
        <v>470</v>
      </c>
      <c r="J127" s="291" t="s">
        <v>519</v>
      </c>
      <c r="K127" s="339"/>
    </row>
    <row r="128" spans="2:11" s="1" customFormat="1" ht="15" customHeight="1">
      <c r="B128" s="336"/>
      <c r="C128" s="291" t="s">
        <v>416</v>
      </c>
      <c r="D128" s="291"/>
      <c r="E128" s="291"/>
      <c r="F128" s="314" t="s">
        <v>468</v>
      </c>
      <c r="G128" s="291"/>
      <c r="H128" s="291" t="s">
        <v>520</v>
      </c>
      <c r="I128" s="291" t="s">
        <v>470</v>
      </c>
      <c r="J128" s="291" t="s">
        <v>519</v>
      </c>
      <c r="K128" s="339"/>
    </row>
    <row r="129" spans="2:11" s="1" customFormat="1" ht="15" customHeight="1">
      <c r="B129" s="336"/>
      <c r="C129" s="291" t="s">
        <v>479</v>
      </c>
      <c r="D129" s="291"/>
      <c r="E129" s="291"/>
      <c r="F129" s="314" t="s">
        <v>474</v>
      </c>
      <c r="G129" s="291"/>
      <c r="H129" s="291" t="s">
        <v>480</v>
      </c>
      <c r="I129" s="291" t="s">
        <v>470</v>
      </c>
      <c r="J129" s="291">
        <v>15</v>
      </c>
      <c r="K129" s="339"/>
    </row>
    <row r="130" spans="2:11" s="1" customFormat="1" ht="15" customHeight="1">
      <c r="B130" s="336"/>
      <c r="C130" s="317" t="s">
        <v>481</v>
      </c>
      <c r="D130" s="317"/>
      <c r="E130" s="317"/>
      <c r="F130" s="318" t="s">
        <v>474</v>
      </c>
      <c r="G130" s="317"/>
      <c r="H130" s="317" t="s">
        <v>482</v>
      </c>
      <c r="I130" s="317" t="s">
        <v>470</v>
      </c>
      <c r="J130" s="317">
        <v>15</v>
      </c>
      <c r="K130" s="339"/>
    </row>
    <row r="131" spans="2:11" s="1" customFormat="1" ht="15" customHeight="1">
      <c r="B131" s="336"/>
      <c r="C131" s="317" t="s">
        <v>483</v>
      </c>
      <c r="D131" s="317"/>
      <c r="E131" s="317"/>
      <c r="F131" s="318" t="s">
        <v>474</v>
      </c>
      <c r="G131" s="317"/>
      <c r="H131" s="317" t="s">
        <v>484</v>
      </c>
      <c r="I131" s="317" t="s">
        <v>470</v>
      </c>
      <c r="J131" s="317">
        <v>20</v>
      </c>
      <c r="K131" s="339"/>
    </row>
    <row r="132" spans="2:11" s="1" customFormat="1" ht="15" customHeight="1">
      <c r="B132" s="336"/>
      <c r="C132" s="317" t="s">
        <v>485</v>
      </c>
      <c r="D132" s="317"/>
      <c r="E132" s="317"/>
      <c r="F132" s="318" t="s">
        <v>474</v>
      </c>
      <c r="G132" s="317"/>
      <c r="H132" s="317" t="s">
        <v>486</v>
      </c>
      <c r="I132" s="317" t="s">
        <v>470</v>
      </c>
      <c r="J132" s="317">
        <v>20</v>
      </c>
      <c r="K132" s="339"/>
    </row>
    <row r="133" spans="2:11" s="1" customFormat="1" ht="15" customHeight="1">
      <c r="B133" s="336"/>
      <c r="C133" s="291" t="s">
        <v>473</v>
      </c>
      <c r="D133" s="291"/>
      <c r="E133" s="291"/>
      <c r="F133" s="314" t="s">
        <v>474</v>
      </c>
      <c r="G133" s="291"/>
      <c r="H133" s="291" t="s">
        <v>508</v>
      </c>
      <c r="I133" s="291" t="s">
        <v>470</v>
      </c>
      <c r="J133" s="291">
        <v>50</v>
      </c>
      <c r="K133" s="339"/>
    </row>
    <row r="134" spans="2:11" s="1" customFormat="1" ht="15" customHeight="1">
      <c r="B134" s="336"/>
      <c r="C134" s="291" t="s">
        <v>487</v>
      </c>
      <c r="D134" s="291"/>
      <c r="E134" s="291"/>
      <c r="F134" s="314" t="s">
        <v>474</v>
      </c>
      <c r="G134" s="291"/>
      <c r="H134" s="291" t="s">
        <v>508</v>
      </c>
      <c r="I134" s="291" t="s">
        <v>470</v>
      </c>
      <c r="J134" s="291">
        <v>50</v>
      </c>
      <c r="K134" s="339"/>
    </row>
    <row r="135" spans="2:11" s="1" customFormat="1" ht="15" customHeight="1">
      <c r="B135" s="336"/>
      <c r="C135" s="291" t="s">
        <v>493</v>
      </c>
      <c r="D135" s="291"/>
      <c r="E135" s="291"/>
      <c r="F135" s="314" t="s">
        <v>474</v>
      </c>
      <c r="G135" s="291"/>
      <c r="H135" s="291" t="s">
        <v>508</v>
      </c>
      <c r="I135" s="291" t="s">
        <v>470</v>
      </c>
      <c r="J135" s="291">
        <v>50</v>
      </c>
      <c r="K135" s="339"/>
    </row>
    <row r="136" spans="2:11" s="1" customFormat="1" ht="15" customHeight="1">
      <c r="B136" s="336"/>
      <c r="C136" s="291" t="s">
        <v>495</v>
      </c>
      <c r="D136" s="291"/>
      <c r="E136" s="291"/>
      <c r="F136" s="314" t="s">
        <v>474</v>
      </c>
      <c r="G136" s="291"/>
      <c r="H136" s="291" t="s">
        <v>508</v>
      </c>
      <c r="I136" s="291" t="s">
        <v>470</v>
      </c>
      <c r="J136" s="291">
        <v>50</v>
      </c>
      <c r="K136" s="339"/>
    </row>
    <row r="137" spans="2:11" s="1" customFormat="1" ht="15" customHeight="1">
      <c r="B137" s="336"/>
      <c r="C137" s="291" t="s">
        <v>496</v>
      </c>
      <c r="D137" s="291"/>
      <c r="E137" s="291"/>
      <c r="F137" s="314" t="s">
        <v>474</v>
      </c>
      <c r="G137" s="291"/>
      <c r="H137" s="291" t="s">
        <v>521</v>
      </c>
      <c r="I137" s="291" t="s">
        <v>470</v>
      </c>
      <c r="J137" s="291">
        <v>255</v>
      </c>
      <c r="K137" s="339"/>
    </row>
    <row r="138" spans="2:11" s="1" customFormat="1" ht="15" customHeight="1">
      <c r="B138" s="336"/>
      <c r="C138" s="291" t="s">
        <v>498</v>
      </c>
      <c r="D138" s="291"/>
      <c r="E138" s="291"/>
      <c r="F138" s="314" t="s">
        <v>468</v>
      </c>
      <c r="G138" s="291"/>
      <c r="H138" s="291" t="s">
        <v>522</v>
      </c>
      <c r="I138" s="291" t="s">
        <v>500</v>
      </c>
      <c r="J138" s="291"/>
      <c r="K138" s="339"/>
    </row>
    <row r="139" spans="2:11" s="1" customFormat="1" ht="15" customHeight="1">
      <c r="B139" s="336"/>
      <c r="C139" s="291" t="s">
        <v>501</v>
      </c>
      <c r="D139" s="291"/>
      <c r="E139" s="291"/>
      <c r="F139" s="314" t="s">
        <v>468</v>
      </c>
      <c r="G139" s="291"/>
      <c r="H139" s="291" t="s">
        <v>523</v>
      </c>
      <c r="I139" s="291" t="s">
        <v>503</v>
      </c>
      <c r="J139" s="291"/>
      <c r="K139" s="339"/>
    </row>
    <row r="140" spans="2:11" s="1" customFormat="1" ht="15" customHeight="1">
      <c r="B140" s="336"/>
      <c r="C140" s="291" t="s">
        <v>504</v>
      </c>
      <c r="D140" s="291"/>
      <c r="E140" s="291"/>
      <c r="F140" s="314" t="s">
        <v>468</v>
      </c>
      <c r="G140" s="291"/>
      <c r="H140" s="291" t="s">
        <v>504</v>
      </c>
      <c r="I140" s="291" t="s">
        <v>503</v>
      </c>
      <c r="J140" s="291"/>
      <c r="K140" s="339"/>
    </row>
    <row r="141" spans="2:11" s="1" customFormat="1" ht="15" customHeight="1">
      <c r="B141" s="336"/>
      <c r="C141" s="291" t="s">
        <v>38</v>
      </c>
      <c r="D141" s="291"/>
      <c r="E141" s="291"/>
      <c r="F141" s="314" t="s">
        <v>468</v>
      </c>
      <c r="G141" s="291"/>
      <c r="H141" s="291" t="s">
        <v>524</v>
      </c>
      <c r="I141" s="291" t="s">
        <v>503</v>
      </c>
      <c r="J141" s="291"/>
      <c r="K141" s="339"/>
    </row>
    <row r="142" spans="2:11" s="1" customFormat="1" ht="15" customHeight="1">
      <c r="B142" s="336"/>
      <c r="C142" s="291" t="s">
        <v>525</v>
      </c>
      <c r="D142" s="291"/>
      <c r="E142" s="291"/>
      <c r="F142" s="314" t="s">
        <v>468</v>
      </c>
      <c r="G142" s="291"/>
      <c r="H142" s="291" t="s">
        <v>526</v>
      </c>
      <c r="I142" s="291" t="s">
        <v>503</v>
      </c>
      <c r="J142" s="291"/>
      <c r="K142" s="339"/>
    </row>
    <row r="143" spans="2:11" s="1" customFormat="1" ht="15" customHeight="1">
      <c r="B143" s="340"/>
      <c r="C143" s="341"/>
      <c r="D143" s="341"/>
      <c r="E143" s="341"/>
      <c r="F143" s="341"/>
      <c r="G143" s="341"/>
      <c r="H143" s="341"/>
      <c r="I143" s="341"/>
      <c r="J143" s="341"/>
      <c r="K143" s="342"/>
    </row>
    <row r="144" spans="2:11" s="1" customFormat="1" ht="18.75" customHeight="1">
      <c r="B144" s="327"/>
      <c r="C144" s="327"/>
      <c r="D144" s="327"/>
      <c r="E144" s="327"/>
      <c r="F144" s="328"/>
      <c r="G144" s="327"/>
      <c r="H144" s="327"/>
      <c r="I144" s="327"/>
      <c r="J144" s="327"/>
      <c r="K144" s="327"/>
    </row>
    <row r="145" spans="2:11" s="1" customFormat="1" ht="18.75" customHeight="1">
      <c r="B145" s="299"/>
      <c r="C145" s="299"/>
      <c r="D145" s="299"/>
      <c r="E145" s="299"/>
      <c r="F145" s="299"/>
      <c r="G145" s="299"/>
      <c r="H145" s="299"/>
      <c r="I145" s="299"/>
      <c r="J145" s="299"/>
      <c r="K145" s="299"/>
    </row>
    <row r="146" spans="2:11" s="1" customFormat="1" ht="7.5" customHeight="1">
      <c r="B146" s="300"/>
      <c r="C146" s="301"/>
      <c r="D146" s="301"/>
      <c r="E146" s="301"/>
      <c r="F146" s="301"/>
      <c r="G146" s="301"/>
      <c r="H146" s="301"/>
      <c r="I146" s="301"/>
      <c r="J146" s="301"/>
      <c r="K146" s="302"/>
    </row>
    <row r="147" spans="2:11" s="1" customFormat="1" ht="45" customHeight="1">
      <c r="B147" s="303"/>
      <c r="C147" s="304" t="s">
        <v>527</v>
      </c>
      <c r="D147" s="304"/>
      <c r="E147" s="304"/>
      <c r="F147" s="304"/>
      <c r="G147" s="304"/>
      <c r="H147" s="304"/>
      <c r="I147" s="304"/>
      <c r="J147" s="304"/>
      <c r="K147" s="305"/>
    </row>
    <row r="148" spans="2:11" s="1" customFormat="1" ht="17.25" customHeight="1">
      <c r="B148" s="303"/>
      <c r="C148" s="306" t="s">
        <v>462</v>
      </c>
      <c r="D148" s="306"/>
      <c r="E148" s="306"/>
      <c r="F148" s="306" t="s">
        <v>463</v>
      </c>
      <c r="G148" s="307"/>
      <c r="H148" s="306" t="s">
        <v>54</v>
      </c>
      <c r="I148" s="306" t="s">
        <v>57</v>
      </c>
      <c r="J148" s="306" t="s">
        <v>464</v>
      </c>
      <c r="K148" s="305"/>
    </row>
    <row r="149" spans="2:11" s="1" customFormat="1" ht="17.25" customHeight="1">
      <c r="B149" s="303"/>
      <c r="C149" s="308" t="s">
        <v>465</v>
      </c>
      <c r="D149" s="308"/>
      <c r="E149" s="308"/>
      <c r="F149" s="309" t="s">
        <v>466</v>
      </c>
      <c r="G149" s="310"/>
      <c r="H149" s="308"/>
      <c r="I149" s="308"/>
      <c r="J149" s="308" t="s">
        <v>467</v>
      </c>
      <c r="K149" s="305"/>
    </row>
    <row r="150" spans="2:11" s="1" customFormat="1" ht="5.25" customHeight="1">
      <c r="B150" s="316"/>
      <c r="C150" s="311"/>
      <c r="D150" s="311"/>
      <c r="E150" s="311"/>
      <c r="F150" s="311"/>
      <c r="G150" s="312"/>
      <c r="H150" s="311"/>
      <c r="I150" s="311"/>
      <c r="J150" s="311"/>
      <c r="K150" s="339"/>
    </row>
    <row r="151" spans="2:11" s="1" customFormat="1" ht="15" customHeight="1">
      <c r="B151" s="316"/>
      <c r="C151" s="343" t="s">
        <v>471</v>
      </c>
      <c r="D151" s="291"/>
      <c r="E151" s="291"/>
      <c r="F151" s="344" t="s">
        <v>468</v>
      </c>
      <c r="G151" s="291"/>
      <c r="H151" s="343" t="s">
        <v>508</v>
      </c>
      <c r="I151" s="343" t="s">
        <v>470</v>
      </c>
      <c r="J151" s="343">
        <v>120</v>
      </c>
      <c r="K151" s="339"/>
    </row>
    <row r="152" spans="2:11" s="1" customFormat="1" ht="15" customHeight="1">
      <c r="B152" s="316"/>
      <c r="C152" s="343" t="s">
        <v>517</v>
      </c>
      <c r="D152" s="291"/>
      <c r="E152" s="291"/>
      <c r="F152" s="344" t="s">
        <v>468</v>
      </c>
      <c r="G152" s="291"/>
      <c r="H152" s="343" t="s">
        <v>528</v>
      </c>
      <c r="I152" s="343" t="s">
        <v>470</v>
      </c>
      <c r="J152" s="343" t="s">
        <v>519</v>
      </c>
      <c r="K152" s="339"/>
    </row>
    <row r="153" spans="2:11" s="1" customFormat="1" ht="15" customHeight="1">
      <c r="B153" s="316"/>
      <c r="C153" s="343" t="s">
        <v>416</v>
      </c>
      <c r="D153" s="291"/>
      <c r="E153" s="291"/>
      <c r="F153" s="344" t="s">
        <v>468</v>
      </c>
      <c r="G153" s="291"/>
      <c r="H153" s="343" t="s">
        <v>529</v>
      </c>
      <c r="I153" s="343" t="s">
        <v>470</v>
      </c>
      <c r="J153" s="343" t="s">
        <v>519</v>
      </c>
      <c r="K153" s="339"/>
    </row>
    <row r="154" spans="2:11" s="1" customFormat="1" ht="15" customHeight="1">
      <c r="B154" s="316"/>
      <c r="C154" s="343" t="s">
        <v>473</v>
      </c>
      <c r="D154" s="291"/>
      <c r="E154" s="291"/>
      <c r="F154" s="344" t="s">
        <v>474</v>
      </c>
      <c r="G154" s="291"/>
      <c r="H154" s="343" t="s">
        <v>508</v>
      </c>
      <c r="I154" s="343" t="s">
        <v>470</v>
      </c>
      <c r="J154" s="343">
        <v>50</v>
      </c>
      <c r="K154" s="339"/>
    </row>
    <row r="155" spans="2:11" s="1" customFormat="1" ht="15" customHeight="1">
      <c r="B155" s="316"/>
      <c r="C155" s="343" t="s">
        <v>476</v>
      </c>
      <c r="D155" s="291"/>
      <c r="E155" s="291"/>
      <c r="F155" s="344" t="s">
        <v>468</v>
      </c>
      <c r="G155" s="291"/>
      <c r="H155" s="343" t="s">
        <v>508</v>
      </c>
      <c r="I155" s="343" t="s">
        <v>478</v>
      </c>
      <c r="J155" s="343"/>
      <c r="K155" s="339"/>
    </row>
    <row r="156" spans="2:11" s="1" customFormat="1" ht="15" customHeight="1">
      <c r="B156" s="316"/>
      <c r="C156" s="343" t="s">
        <v>487</v>
      </c>
      <c r="D156" s="291"/>
      <c r="E156" s="291"/>
      <c r="F156" s="344" t="s">
        <v>474</v>
      </c>
      <c r="G156" s="291"/>
      <c r="H156" s="343" t="s">
        <v>508</v>
      </c>
      <c r="I156" s="343" t="s">
        <v>470</v>
      </c>
      <c r="J156" s="343">
        <v>50</v>
      </c>
      <c r="K156" s="339"/>
    </row>
    <row r="157" spans="2:11" s="1" customFormat="1" ht="15" customHeight="1">
      <c r="B157" s="316"/>
      <c r="C157" s="343" t="s">
        <v>495</v>
      </c>
      <c r="D157" s="291"/>
      <c r="E157" s="291"/>
      <c r="F157" s="344" t="s">
        <v>474</v>
      </c>
      <c r="G157" s="291"/>
      <c r="H157" s="343" t="s">
        <v>508</v>
      </c>
      <c r="I157" s="343" t="s">
        <v>470</v>
      </c>
      <c r="J157" s="343">
        <v>50</v>
      </c>
      <c r="K157" s="339"/>
    </row>
    <row r="158" spans="2:11" s="1" customFormat="1" ht="15" customHeight="1">
      <c r="B158" s="316"/>
      <c r="C158" s="343" t="s">
        <v>493</v>
      </c>
      <c r="D158" s="291"/>
      <c r="E158" s="291"/>
      <c r="F158" s="344" t="s">
        <v>474</v>
      </c>
      <c r="G158" s="291"/>
      <c r="H158" s="343" t="s">
        <v>508</v>
      </c>
      <c r="I158" s="343" t="s">
        <v>470</v>
      </c>
      <c r="J158" s="343">
        <v>50</v>
      </c>
      <c r="K158" s="339"/>
    </row>
    <row r="159" spans="2:11" s="1" customFormat="1" ht="15" customHeight="1">
      <c r="B159" s="316"/>
      <c r="C159" s="343" t="s">
        <v>82</v>
      </c>
      <c r="D159" s="291"/>
      <c r="E159" s="291"/>
      <c r="F159" s="344" t="s">
        <v>468</v>
      </c>
      <c r="G159" s="291"/>
      <c r="H159" s="343" t="s">
        <v>530</v>
      </c>
      <c r="I159" s="343" t="s">
        <v>470</v>
      </c>
      <c r="J159" s="343" t="s">
        <v>531</v>
      </c>
      <c r="K159" s="339"/>
    </row>
    <row r="160" spans="2:11" s="1" customFormat="1" ht="15" customHeight="1">
      <c r="B160" s="316"/>
      <c r="C160" s="343" t="s">
        <v>532</v>
      </c>
      <c r="D160" s="291"/>
      <c r="E160" s="291"/>
      <c r="F160" s="344" t="s">
        <v>468</v>
      </c>
      <c r="G160" s="291"/>
      <c r="H160" s="343" t="s">
        <v>533</v>
      </c>
      <c r="I160" s="343" t="s">
        <v>503</v>
      </c>
      <c r="J160" s="343"/>
      <c r="K160" s="339"/>
    </row>
    <row r="161" spans="2:11" s="1" customFormat="1" ht="15" customHeight="1">
      <c r="B161" s="345"/>
      <c r="C161" s="325"/>
      <c r="D161" s="325"/>
      <c r="E161" s="325"/>
      <c r="F161" s="325"/>
      <c r="G161" s="325"/>
      <c r="H161" s="325"/>
      <c r="I161" s="325"/>
      <c r="J161" s="325"/>
      <c r="K161" s="346"/>
    </row>
    <row r="162" spans="2:11" s="1" customFormat="1" ht="18.75" customHeight="1">
      <c r="B162" s="327"/>
      <c r="C162" s="337"/>
      <c r="D162" s="337"/>
      <c r="E162" s="337"/>
      <c r="F162" s="347"/>
      <c r="G162" s="337"/>
      <c r="H162" s="337"/>
      <c r="I162" s="337"/>
      <c r="J162" s="337"/>
      <c r="K162" s="327"/>
    </row>
    <row r="163" spans="2:11" s="1" customFormat="1" ht="18.75" customHeight="1">
      <c r="B163" s="299"/>
      <c r="C163" s="299"/>
      <c r="D163" s="299"/>
      <c r="E163" s="299"/>
      <c r="F163" s="299"/>
      <c r="G163" s="299"/>
      <c r="H163" s="299"/>
      <c r="I163" s="299"/>
      <c r="J163" s="299"/>
      <c r="K163" s="299"/>
    </row>
    <row r="164" spans="2:11" s="1" customFormat="1" ht="7.5" customHeight="1">
      <c r="B164" s="278"/>
      <c r="C164" s="279"/>
      <c r="D164" s="279"/>
      <c r="E164" s="279"/>
      <c r="F164" s="279"/>
      <c r="G164" s="279"/>
      <c r="H164" s="279"/>
      <c r="I164" s="279"/>
      <c r="J164" s="279"/>
      <c r="K164" s="280"/>
    </row>
    <row r="165" spans="2:11" s="1" customFormat="1" ht="45" customHeight="1">
      <c r="B165" s="281"/>
      <c r="C165" s="282" t="s">
        <v>534</v>
      </c>
      <c r="D165" s="282"/>
      <c r="E165" s="282"/>
      <c r="F165" s="282"/>
      <c r="G165" s="282"/>
      <c r="H165" s="282"/>
      <c r="I165" s="282"/>
      <c r="J165" s="282"/>
      <c r="K165" s="283"/>
    </row>
    <row r="166" spans="2:11" s="1" customFormat="1" ht="17.25" customHeight="1">
      <c r="B166" s="281"/>
      <c r="C166" s="306" t="s">
        <v>462</v>
      </c>
      <c r="D166" s="306"/>
      <c r="E166" s="306"/>
      <c r="F166" s="306" t="s">
        <v>463</v>
      </c>
      <c r="G166" s="348"/>
      <c r="H166" s="349" t="s">
        <v>54</v>
      </c>
      <c r="I166" s="349" t="s">
        <v>57</v>
      </c>
      <c r="J166" s="306" t="s">
        <v>464</v>
      </c>
      <c r="K166" s="283"/>
    </row>
    <row r="167" spans="2:11" s="1" customFormat="1" ht="17.25" customHeight="1">
      <c r="B167" s="284"/>
      <c r="C167" s="308" t="s">
        <v>465</v>
      </c>
      <c r="D167" s="308"/>
      <c r="E167" s="308"/>
      <c r="F167" s="309" t="s">
        <v>466</v>
      </c>
      <c r="G167" s="350"/>
      <c r="H167" s="351"/>
      <c r="I167" s="351"/>
      <c r="J167" s="308" t="s">
        <v>467</v>
      </c>
      <c r="K167" s="286"/>
    </row>
    <row r="168" spans="2:11" s="1" customFormat="1" ht="5.25" customHeight="1">
      <c r="B168" s="316"/>
      <c r="C168" s="311"/>
      <c r="D168" s="311"/>
      <c r="E168" s="311"/>
      <c r="F168" s="311"/>
      <c r="G168" s="312"/>
      <c r="H168" s="311"/>
      <c r="I168" s="311"/>
      <c r="J168" s="311"/>
      <c r="K168" s="339"/>
    </row>
    <row r="169" spans="2:11" s="1" customFormat="1" ht="15" customHeight="1">
      <c r="B169" s="316"/>
      <c r="C169" s="291" t="s">
        <v>471</v>
      </c>
      <c r="D169" s="291"/>
      <c r="E169" s="291"/>
      <c r="F169" s="314" t="s">
        <v>468</v>
      </c>
      <c r="G169" s="291"/>
      <c r="H169" s="291" t="s">
        <v>508</v>
      </c>
      <c r="I169" s="291" t="s">
        <v>470</v>
      </c>
      <c r="J169" s="291">
        <v>120</v>
      </c>
      <c r="K169" s="339"/>
    </row>
    <row r="170" spans="2:11" s="1" customFormat="1" ht="15" customHeight="1">
      <c r="B170" s="316"/>
      <c r="C170" s="291" t="s">
        <v>517</v>
      </c>
      <c r="D170" s="291"/>
      <c r="E170" s="291"/>
      <c r="F170" s="314" t="s">
        <v>468</v>
      </c>
      <c r="G170" s="291"/>
      <c r="H170" s="291" t="s">
        <v>518</v>
      </c>
      <c r="I170" s="291" t="s">
        <v>470</v>
      </c>
      <c r="J170" s="291" t="s">
        <v>519</v>
      </c>
      <c r="K170" s="339"/>
    </row>
    <row r="171" spans="2:11" s="1" customFormat="1" ht="15" customHeight="1">
      <c r="B171" s="316"/>
      <c r="C171" s="291" t="s">
        <v>416</v>
      </c>
      <c r="D171" s="291"/>
      <c r="E171" s="291"/>
      <c r="F171" s="314" t="s">
        <v>468</v>
      </c>
      <c r="G171" s="291"/>
      <c r="H171" s="291" t="s">
        <v>535</v>
      </c>
      <c r="I171" s="291" t="s">
        <v>470</v>
      </c>
      <c r="J171" s="291" t="s">
        <v>519</v>
      </c>
      <c r="K171" s="339"/>
    </row>
    <row r="172" spans="2:11" s="1" customFormat="1" ht="15" customHeight="1">
      <c r="B172" s="316"/>
      <c r="C172" s="291" t="s">
        <v>473</v>
      </c>
      <c r="D172" s="291"/>
      <c r="E172" s="291"/>
      <c r="F172" s="314" t="s">
        <v>474</v>
      </c>
      <c r="G172" s="291"/>
      <c r="H172" s="291" t="s">
        <v>535</v>
      </c>
      <c r="I172" s="291" t="s">
        <v>470</v>
      </c>
      <c r="J172" s="291">
        <v>50</v>
      </c>
      <c r="K172" s="339"/>
    </row>
    <row r="173" spans="2:11" s="1" customFormat="1" ht="15" customHeight="1">
      <c r="B173" s="316"/>
      <c r="C173" s="291" t="s">
        <v>476</v>
      </c>
      <c r="D173" s="291"/>
      <c r="E173" s="291"/>
      <c r="F173" s="314" t="s">
        <v>468</v>
      </c>
      <c r="G173" s="291"/>
      <c r="H173" s="291" t="s">
        <v>535</v>
      </c>
      <c r="I173" s="291" t="s">
        <v>478</v>
      </c>
      <c r="J173" s="291"/>
      <c r="K173" s="339"/>
    </row>
    <row r="174" spans="2:11" s="1" customFormat="1" ht="15" customHeight="1">
      <c r="B174" s="316"/>
      <c r="C174" s="291" t="s">
        <v>487</v>
      </c>
      <c r="D174" s="291"/>
      <c r="E174" s="291"/>
      <c r="F174" s="314" t="s">
        <v>474</v>
      </c>
      <c r="G174" s="291"/>
      <c r="H174" s="291" t="s">
        <v>535</v>
      </c>
      <c r="I174" s="291" t="s">
        <v>470</v>
      </c>
      <c r="J174" s="291">
        <v>50</v>
      </c>
      <c r="K174" s="339"/>
    </row>
    <row r="175" spans="2:11" s="1" customFormat="1" ht="15" customHeight="1">
      <c r="B175" s="316"/>
      <c r="C175" s="291" t="s">
        <v>495</v>
      </c>
      <c r="D175" s="291"/>
      <c r="E175" s="291"/>
      <c r="F175" s="314" t="s">
        <v>474</v>
      </c>
      <c r="G175" s="291"/>
      <c r="H175" s="291" t="s">
        <v>535</v>
      </c>
      <c r="I175" s="291" t="s">
        <v>470</v>
      </c>
      <c r="J175" s="291">
        <v>50</v>
      </c>
      <c r="K175" s="339"/>
    </row>
    <row r="176" spans="2:11" s="1" customFormat="1" ht="15" customHeight="1">
      <c r="B176" s="316"/>
      <c r="C176" s="291" t="s">
        <v>493</v>
      </c>
      <c r="D176" s="291"/>
      <c r="E176" s="291"/>
      <c r="F176" s="314" t="s">
        <v>474</v>
      </c>
      <c r="G176" s="291"/>
      <c r="H176" s="291" t="s">
        <v>535</v>
      </c>
      <c r="I176" s="291" t="s">
        <v>470</v>
      </c>
      <c r="J176" s="291">
        <v>50</v>
      </c>
      <c r="K176" s="339"/>
    </row>
    <row r="177" spans="2:11" s="1" customFormat="1" ht="15" customHeight="1">
      <c r="B177" s="316"/>
      <c r="C177" s="291" t="s">
        <v>99</v>
      </c>
      <c r="D177" s="291"/>
      <c r="E177" s="291"/>
      <c r="F177" s="314" t="s">
        <v>468</v>
      </c>
      <c r="G177" s="291"/>
      <c r="H177" s="291" t="s">
        <v>536</v>
      </c>
      <c r="I177" s="291" t="s">
        <v>537</v>
      </c>
      <c r="J177" s="291"/>
      <c r="K177" s="339"/>
    </row>
    <row r="178" spans="2:11" s="1" customFormat="1" ht="15" customHeight="1">
      <c r="B178" s="316"/>
      <c r="C178" s="291" t="s">
        <v>57</v>
      </c>
      <c r="D178" s="291"/>
      <c r="E178" s="291"/>
      <c r="F178" s="314" t="s">
        <v>468</v>
      </c>
      <c r="G178" s="291"/>
      <c r="H178" s="291" t="s">
        <v>538</v>
      </c>
      <c r="I178" s="291" t="s">
        <v>539</v>
      </c>
      <c r="J178" s="291">
        <v>1</v>
      </c>
      <c r="K178" s="339"/>
    </row>
    <row r="179" spans="2:11" s="1" customFormat="1" ht="15" customHeight="1">
      <c r="B179" s="316"/>
      <c r="C179" s="291" t="s">
        <v>53</v>
      </c>
      <c r="D179" s="291"/>
      <c r="E179" s="291"/>
      <c r="F179" s="314" t="s">
        <v>468</v>
      </c>
      <c r="G179" s="291"/>
      <c r="H179" s="291" t="s">
        <v>540</v>
      </c>
      <c r="I179" s="291" t="s">
        <v>470</v>
      </c>
      <c r="J179" s="291">
        <v>20</v>
      </c>
      <c r="K179" s="339"/>
    </row>
    <row r="180" spans="2:11" s="1" customFormat="1" ht="15" customHeight="1">
      <c r="B180" s="316"/>
      <c r="C180" s="291" t="s">
        <v>54</v>
      </c>
      <c r="D180" s="291"/>
      <c r="E180" s="291"/>
      <c r="F180" s="314" t="s">
        <v>468</v>
      </c>
      <c r="G180" s="291"/>
      <c r="H180" s="291" t="s">
        <v>541</v>
      </c>
      <c r="I180" s="291" t="s">
        <v>470</v>
      </c>
      <c r="J180" s="291">
        <v>255</v>
      </c>
      <c r="K180" s="339"/>
    </row>
    <row r="181" spans="2:11" s="1" customFormat="1" ht="15" customHeight="1">
      <c r="B181" s="316"/>
      <c r="C181" s="291" t="s">
        <v>100</v>
      </c>
      <c r="D181" s="291"/>
      <c r="E181" s="291"/>
      <c r="F181" s="314" t="s">
        <v>468</v>
      </c>
      <c r="G181" s="291"/>
      <c r="H181" s="291" t="s">
        <v>432</v>
      </c>
      <c r="I181" s="291" t="s">
        <v>470</v>
      </c>
      <c r="J181" s="291">
        <v>10</v>
      </c>
      <c r="K181" s="339"/>
    </row>
    <row r="182" spans="2:11" s="1" customFormat="1" ht="15" customHeight="1">
      <c r="B182" s="316"/>
      <c r="C182" s="291" t="s">
        <v>101</v>
      </c>
      <c r="D182" s="291"/>
      <c r="E182" s="291"/>
      <c r="F182" s="314" t="s">
        <v>468</v>
      </c>
      <c r="G182" s="291"/>
      <c r="H182" s="291" t="s">
        <v>542</v>
      </c>
      <c r="I182" s="291" t="s">
        <v>503</v>
      </c>
      <c r="J182" s="291"/>
      <c r="K182" s="339"/>
    </row>
    <row r="183" spans="2:11" s="1" customFormat="1" ht="15" customHeight="1">
      <c r="B183" s="316"/>
      <c r="C183" s="291" t="s">
        <v>543</v>
      </c>
      <c r="D183" s="291"/>
      <c r="E183" s="291"/>
      <c r="F183" s="314" t="s">
        <v>468</v>
      </c>
      <c r="G183" s="291"/>
      <c r="H183" s="291" t="s">
        <v>544</v>
      </c>
      <c r="I183" s="291" t="s">
        <v>503</v>
      </c>
      <c r="J183" s="291"/>
      <c r="K183" s="339"/>
    </row>
    <row r="184" spans="2:11" s="1" customFormat="1" ht="15" customHeight="1">
      <c r="B184" s="316"/>
      <c r="C184" s="291" t="s">
        <v>532</v>
      </c>
      <c r="D184" s="291"/>
      <c r="E184" s="291"/>
      <c r="F184" s="314" t="s">
        <v>468</v>
      </c>
      <c r="G184" s="291"/>
      <c r="H184" s="291" t="s">
        <v>545</v>
      </c>
      <c r="I184" s="291" t="s">
        <v>503</v>
      </c>
      <c r="J184" s="291"/>
      <c r="K184" s="339"/>
    </row>
    <row r="185" spans="2:11" s="1" customFormat="1" ht="15" customHeight="1">
      <c r="B185" s="316"/>
      <c r="C185" s="291" t="s">
        <v>103</v>
      </c>
      <c r="D185" s="291"/>
      <c r="E185" s="291"/>
      <c r="F185" s="314" t="s">
        <v>474</v>
      </c>
      <c r="G185" s="291"/>
      <c r="H185" s="291" t="s">
        <v>546</v>
      </c>
      <c r="I185" s="291" t="s">
        <v>470</v>
      </c>
      <c r="J185" s="291">
        <v>50</v>
      </c>
      <c r="K185" s="339"/>
    </row>
    <row r="186" spans="2:11" s="1" customFormat="1" ht="15" customHeight="1">
      <c r="B186" s="316"/>
      <c r="C186" s="291" t="s">
        <v>547</v>
      </c>
      <c r="D186" s="291"/>
      <c r="E186" s="291"/>
      <c r="F186" s="314" t="s">
        <v>474</v>
      </c>
      <c r="G186" s="291"/>
      <c r="H186" s="291" t="s">
        <v>548</v>
      </c>
      <c r="I186" s="291" t="s">
        <v>549</v>
      </c>
      <c r="J186" s="291"/>
      <c r="K186" s="339"/>
    </row>
    <row r="187" spans="2:11" s="1" customFormat="1" ht="15" customHeight="1">
      <c r="B187" s="316"/>
      <c r="C187" s="291" t="s">
        <v>550</v>
      </c>
      <c r="D187" s="291"/>
      <c r="E187" s="291"/>
      <c r="F187" s="314" t="s">
        <v>474</v>
      </c>
      <c r="G187" s="291"/>
      <c r="H187" s="291" t="s">
        <v>551</v>
      </c>
      <c r="I187" s="291" t="s">
        <v>549</v>
      </c>
      <c r="J187" s="291"/>
      <c r="K187" s="339"/>
    </row>
    <row r="188" spans="2:11" s="1" customFormat="1" ht="15" customHeight="1">
      <c r="B188" s="316"/>
      <c r="C188" s="291" t="s">
        <v>552</v>
      </c>
      <c r="D188" s="291"/>
      <c r="E188" s="291"/>
      <c r="F188" s="314" t="s">
        <v>474</v>
      </c>
      <c r="G188" s="291"/>
      <c r="H188" s="291" t="s">
        <v>553</v>
      </c>
      <c r="I188" s="291" t="s">
        <v>549</v>
      </c>
      <c r="J188" s="291"/>
      <c r="K188" s="339"/>
    </row>
    <row r="189" spans="2:11" s="1" customFormat="1" ht="15" customHeight="1">
      <c r="B189" s="316"/>
      <c r="C189" s="352" t="s">
        <v>554</v>
      </c>
      <c r="D189" s="291"/>
      <c r="E189" s="291"/>
      <c r="F189" s="314" t="s">
        <v>474</v>
      </c>
      <c r="G189" s="291"/>
      <c r="H189" s="291" t="s">
        <v>555</v>
      </c>
      <c r="I189" s="291" t="s">
        <v>556</v>
      </c>
      <c r="J189" s="353" t="s">
        <v>557</v>
      </c>
      <c r="K189" s="339"/>
    </row>
    <row r="190" spans="2:11" s="1" customFormat="1" ht="15" customHeight="1">
      <c r="B190" s="316"/>
      <c r="C190" s="352" t="s">
        <v>42</v>
      </c>
      <c r="D190" s="291"/>
      <c r="E190" s="291"/>
      <c r="F190" s="314" t="s">
        <v>468</v>
      </c>
      <c r="G190" s="291"/>
      <c r="H190" s="288" t="s">
        <v>558</v>
      </c>
      <c r="I190" s="291" t="s">
        <v>559</v>
      </c>
      <c r="J190" s="291"/>
      <c r="K190" s="339"/>
    </row>
    <row r="191" spans="2:11" s="1" customFormat="1" ht="15" customHeight="1">
      <c r="B191" s="316"/>
      <c r="C191" s="352" t="s">
        <v>560</v>
      </c>
      <c r="D191" s="291"/>
      <c r="E191" s="291"/>
      <c r="F191" s="314" t="s">
        <v>468</v>
      </c>
      <c r="G191" s="291"/>
      <c r="H191" s="291" t="s">
        <v>561</v>
      </c>
      <c r="I191" s="291" t="s">
        <v>503</v>
      </c>
      <c r="J191" s="291"/>
      <c r="K191" s="339"/>
    </row>
    <row r="192" spans="2:11" s="1" customFormat="1" ht="15" customHeight="1">
      <c r="B192" s="316"/>
      <c r="C192" s="352" t="s">
        <v>562</v>
      </c>
      <c r="D192" s="291"/>
      <c r="E192" s="291"/>
      <c r="F192" s="314" t="s">
        <v>468</v>
      </c>
      <c r="G192" s="291"/>
      <c r="H192" s="291" t="s">
        <v>563</v>
      </c>
      <c r="I192" s="291" t="s">
        <v>503</v>
      </c>
      <c r="J192" s="291"/>
      <c r="K192" s="339"/>
    </row>
    <row r="193" spans="2:11" s="1" customFormat="1" ht="15" customHeight="1">
      <c r="B193" s="316"/>
      <c r="C193" s="352" t="s">
        <v>564</v>
      </c>
      <c r="D193" s="291"/>
      <c r="E193" s="291"/>
      <c r="F193" s="314" t="s">
        <v>474</v>
      </c>
      <c r="G193" s="291"/>
      <c r="H193" s="291" t="s">
        <v>565</v>
      </c>
      <c r="I193" s="291" t="s">
        <v>503</v>
      </c>
      <c r="J193" s="291"/>
      <c r="K193" s="339"/>
    </row>
    <row r="194" spans="2:11" s="1" customFormat="1" ht="15" customHeight="1">
      <c r="B194" s="345"/>
      <c r="C194" s="354"/>
      <c r="D194" s="325"/>
      <c r="E194" s="325"/>
      <c r="F194" s="325"/>
      <c r="G194" s="325"/>
      <c r="H194" s="325"/>
      <c r="I194" s="325"/>
      <c r="J194" s="325"/>
      <c r="K194" s="346"/>
    </row>
    <row r="195" spans="2:11" s="1" customFormat="1" ht="18.75" customHeight="1">
      <c r="B195" s="327"/>
      <c r="C195" s="337"/>
      <c r="D195" s="337"/>
      <c r="E195" s="337"/>
      <c r="F195" s="347"/>
      <c r="G195" s="337"/>
      <c r="H195" s="337"/>
      <c r="I195" s="337"/>
      <c r="J195" s="337"/>
      <c r="K195" s="327"/>
    </row>
    <row r="196" spans="2:11" s="1" customFormat="1" ht="18.75" customHeight="1">
      <c r="B196" s="327"/>
      <c r="C196" s="337"/>
      <c r="D196" s="337"/>
      <c r="E196" s="337"/>
      <c r="F196" s="347"/>
      <c r="G196" s="337"/>
      <c r="H196" s="337"/>
      <c r="I196" s="337"/>
      <c r="J196" s="337"/>
      <c r="K196" s="327"/>
    </row>
    <row r="197" spans="2:11" s="1" customFormat="1" ht="18.75" customHeight="1">
      <c r="B197" s="299"/>
      <c r="C197" s="299"/>
      <c r="D197" s="299"/>
      <c r="E197" s="299"/>
      <c r="F197" s="299"/>
      <c r="G197" s="299"/>
      <c r="H197" s="299"/>
      <c r="I197" s="299"/>
      <c r="J197" s="299"/>
      <c r="K197" s="299"/>
    </row>
    <row r="198" spans="2:11" s="1" customFormat="1" ht="13.5">
      <c r="B198" s="278"/>
      <c r="C198" s="279"/>
      <c r="D198" s="279"/>
      <c r="E198" s="279"/>
      <c r="F198" s="279"/>
      <c r="G198" s="279"/>
      <c r="H198" s="279"/>
      <c r="I198" s="279"/>
      <c r="J198" s="279"/>
      <c r="K198" s="280"/>
    </row>
    <row r="199" spans="2:11" s="1" customFormat="1" ht="21">
      <c r="B199" s="281"/>
      <c r="C199" s="282" t="s">
        <v>566</v>
      </c>
      <c r="D199" s="282"/>
      <c r="E199" s="282"/>
      <c r="F199" s="282"/>
      <c r="G199" s="282"/>
      <c r="H199" s="282"/>
      <c r="I199" s="282"/>
      <c r="J199" s="282"/>
      <c r="K199" s="283"/>
    </row>
    <row r="200" spans="2:11" s="1" customFormat="1" ht="25.5" customHeight="1">
      <c r="B200" s="281"/>
      <c r="C200" s="355" t="s">
        <v>567</v>
      </c>
      <c r="D200" s="355"/>
      <c r="E200" s="355"/>
      <c r="F200" s="355" t="s">
        <v>568</v>
      </c>
      <c r="G200" s="356"/>
      <c r="H200" s="355" t="s">
        <v>569</v>
      </c>
      <c r="I200" s="355"/>
      <c r="J200" s="355"/>
      <c r="K200" s="283"/>
    </row>
    <row r="201" spans="2:11" s="1" customFormat="1" ht="5.25" customHeight="1">
      <c r="B201" s="316"/>
      <c r="C201" s="311"/>
      <c r="D201" s="311"/>
      <c r="E201" s="311"/>
      <c r="F201" s="311"/>
      <c r="G201" s="337"/>
      <c r="H201" s="311"/>
      <c r="I201" s="311"/>
      <c r="J201" s="311"/>
      <c r="K201" s="339"/>
    </row>
    <row r="202" spans="2:11" s="1" customFormat="1" ht="15" customHeight="1">
      <c r="B202" s="316"/>
      <c r="C202" s="291" t="s">
        <v>559</v>
      </c>
      <c r="D202" s="291"/>
      <c r="E202" s="291"/>
      <c r="F202" s="314" t="s">
        <v>43</v>
      </c>
      <c r="G202" s="291"/>
      <c r="H202" s="291" t="s">
        <v>570</v>
      </c>
      <c r="I202" s="291"/>
      <c r="J202" s="291"/>
      <c r="K202" s="339"/>
    </row>
    <row r="203" spans="2:11" s="1" customFormat="1" ht="15" customHeight="1">
      <c r="B203" s="316"/>
      <c r="C203" s="291"/>
      <c r="D203" s="291"/>
      <c r="E203" s="291"/>
      <c r="F203" s="314" t="s">
        <v>44</v>
      </c>
      <c r="G203" s="291"/>
      <c r="H203" s="291" t="s">
        <v>571</v>
      </c>
      <c r="I203" s="291"/>
      <c r="J203" s="291"/>
      <c r="K203" s="339"/>
    </row>
    <row r="204" spans="2:11" s="1" customFormat="1" ht="15" customHeight="1">
      <c r="B204" s="316"/>
      <c r="C204" s="291"/>
      <c r="D204" s="291"/>
      <c r="E204" s="291"/>
      <c r="F204" s="314" t="s">
        <v>47</v>
      </c>
      <c r="G204" s="291"/>
      <c r="H204" s="291" t="s">
        <v>572</v>
      </c>
      <c r="I204" s="291"/>
      <c r="J204" s="291"/>
      <c r="K204" s="339"/>
    </row>
    <row r="205" spans="2:11" s="1" customFormat="1" ht="15" customHeight="1">
      <c r="B205" s="316"/>
      <c r="C205" s="291"/>
      <c r="D205" s="291"/>
      <c r="E205" s="291"/>
      <c r="F205" s="314" t="s">
        <v>45</v>
      </c>
      <c r="G205" s="291"/>
      <c r="H205" s="291" t="s">
        <v>573</v>
      </c>
      <c r="I205" s="291"/>
      <c r="J205" s="291"/>
      <c r="K205" s="339"/>
    </row>
    <row r="206" spans="2:11" s="1" customFormat="1" ht="15" customHeight="1">
      <c r="B206" s="316"/>
      <c r="C206" s="291"/>
      <c r="D206" s="291"/>
      <c r="E206" s="291"/>
      <c r="F206" s="314" t="s">
        <v>46</v>
      </c>
      <c r="G206" s="291"/>
      <c r="H206" s="291" t="s">
        <v>574</v>
      </c>
      <c r="I206" s="291"/>
      <c r="J206" s="291"/>
      <c r="K206" s="339"/>
    </row>
    <row r="207" spans="2:11" s="1" customFormat="1" ht="15" customHeight="1">
      <c r="B207" s="316"/>
      <c r="C207" s="291"/>
      <c r="D207" s="291"/>
      <c r="E207" s="291"/>
      <c r="F207" s="314"/>
      <c r="G207" s="291"/>
      <c r="H207" s="291"/>
      <c r="I207" s="291"/>
      <c r="J207" s="291"/>
      <c r="K207" s="339"/>
    </row>
    <row r="208" spans="2:11" s="1" customFormat="1" ht="15" customHeight="1">
      <c r="B208" s="316"/>
      <c r="C208" s="291" t="s">
        <v>515</v>
      </c>
      <c r="D208" s="291"/>
      <c r="E208" s="291"/>
      <c r="F208" s="314" t="s">
        <v>76</v>
      </c>
      <c r="G208" s="291"/>
      <c r="H208" s="291" t="s">
        <v>575</v>
      </c>
      <c r="I208" s="291"/>
      <c r="J208" s="291"/>
      <c r="K208" s="339"/>
    </row>
    <row r="209" spans="2:11" s="1" customFormat="1" ht="15" customHeight="1">
      <c r="B209" s="316"/>
      <c r="C209" s="291"/>
      <c r="D209" s="291"/>
      <c r="E209" s="291"/>
      <c r="F209" s="314" t="s">
        <v>410</v>
      </c>
      <c r="G209" s="291"/>
      <c r="H209" s="291" t="s">
        <v>411</v>
      </c>
      <c r="I209" s="291"/>
      <c r="J209" s="291"/>
      <c r="K209" s="339"/>
    </row>
    <row r="210" spans="2:11" s="1" customFormat="1" ht="15" customHeight="1">
      <c r="B210" s="316"/>
      <c r="C210" s="291"/>
      <c r="D210" s="291"/>
      <c r="E210" s="291"/>
      <c r="F210" s="314" t="s">
        <v>408</v>
      </c>
      <c r="G210" s="291"/>
      <c r="H210" s="291" t="s">
        <v>576</v>
      </c>
      <c r="I210" s="291"/>
      <c r="J210" s="291"/>
      <c r="K210" s="339"/>
    </row>
    <row r="211" spans="2:11" s="1" customFormat="1" ht="15" customHeight="1">
      <c r="B211" s="357"/>
      <c r="C211" s="291"/>
      <c r="D211" s="291"/>
      <c r="E211" s="291"/>
      <c r="F211" s="314" t="s">
        <v>412</v>
      </c>
      <c r="G211" s="352"/>
      <c r="H211" s="343" t="s">
        <v>413</v>
      </c>
      <c r="I211" s="343"/>
      <c r="J211" s="343"/>
      <c r="K211" s="358"/>
    </row>
    <row r="212" spans="2:11" s="1" customFormat="1" ht="15" customHeight="1">
      <c r="B212" s="357"/>
      <c r="C212" s="291"/>
      <c r="D212" s="291"/>
      <c r="E212" s="291"/>
      <c r="F212" s="314" t="s">
        <v>414</v>
      </c>
      <c r="G212" s="352"/>
      <c r="H212" s="343" t="s">
        <v>385</v>
      </c>
      <c r="I212" s="343"/>
      <c r="J212" s="343"/>
      <c r="K212" s="358"/>
    </row>
    <row r="213" spans="2:11" s="1" customFormat="1" ht="15" customHeight="1">
      <c r="B213" s="357"/>
      <c r="C213" s="291"/>
      <c r="D213" s="291"/>
      <c r="E213" s="291"/>
      <c r="F213" s="314"/>
      <c r="G213" s="352"/>
      <c r="H213" s="343"/>
      <c r="I213" s="343"/>
      <c r="J213" s="343"/>
      <c r="K213" s="358"/>
    </row>
    <row r="214" spans="2:11" s="1" customFormat="1" ht="15" customHeight="1">
      <c r="B214" s="357"/>
      <c r="C214" s="291" t="s">
        <v>539</v>
      </c>
      <c r="D214" s="291"/>
      <c r="E214" s="291"/>
      <c r="F214" s="314">
        <v>1</v>
      </c>
      <c r="G214" s="352"/>
      <c r="H214" s="343" t="s">
        <v>577</v>
      </c>
      <c r="I214" s="343"/>
      <c r="J214" s="343"/>
      <c r="K214" s="358"/>
    </row>
    <row r="215" spans="2:11" s="1" customFormat="1" ht="15" customHeight="1">
      <c r="B215" s="357"/>
      <c r="C215" s="291"/>
      <c r="D215" s="291"/>
      <c r="E215" s="291"/>
      <c r="F215" s="314">
        <v>2</v>
      </c>
      <c r="G215" s="352"/>
      <c r="H215" s="343" t="s">
        <v>578</v>
      </c>
      <c r="I215" s="343"/>
      <c r="J215" s="343"/>
      <c r="K215" s="358"/>
    </row>
    <row r="216" spans="2:11" s="1" customFormat="1" ht="15" customHeight="1">
      <c r="B216" s="357"/>
      <c r="C216" s="291"/>
      <c r="D216" s="291"/>
      <c r="E216" s="291"/>
      <c r="F216" s="314">
        <v>3</v>
      </c>
      <c r="G216" s="352"/>
      <c r="H216" s="343" t="s">
        <v>579</v>
      </c>
      <c r="I216" s="343"/>
      <c r="J216" s="343"/>
      <c r="K216" s="358"/>
    </row>
    <row r="217" spans="2:11" s="1" customFormat="1" ht="15" customHeight="1">
      <c r="B217" s="357"/>
      <c r="C217" s="291"/>
      <c r="D217" s="291"/>
      <c r="E217" s="291"/>
      <c r="F217" s="314">
        <v>4</v>
      </c>
      <c r="G217" s="352"/>
      <c r="H217" s="343" t="s">
        <v>580</v>
      </c>
      <c r="I217" s="343"/>
      <c r="J217" s="343"/>
      <c r="K217" s="358"/>
    </row>
    <row r="218" spans="2:11" s="1" customFormat="1" ht="12.75" customHeight="1">
      <c r="B218" s="359"/>
      <c r="C218" s="360"/>
      <c r="D218" s="360"/>
      <c r="E218" s="360"/>
      <c r="F218" s="360"/>
      <c r="G218" s="360"/>
      <c r="H218" s="360"/>
      <c r="I218" s="360"/>
      <c r="J218" s="360"/>
      <c r="K218" s="361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DESKTOP-473U3HR\Michal</dc:creator>
  <cp:keywords/>
  <dc:description/>
  <cp:lastModifiedBy>DESKTOP-473U3HR\Michal</cp:lastModifiedBy>
  <dcterms:created xsi:type="dcterms:W3CDTF">2022-07-01T06:02:02Z</dcterms:created>
  <dcterms:modified xsi:type="dcterms:W3CDTF">2022-07-01T06:02:06Z</dcterms:modified>
  <cp:category/>
  <cp:version/>
  <cp:contentType/>
  <cp:contentStatus/>
</cp:coreProperties>
</file>