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P:\01. MESSOR\01. ZAKÁZKY\20042_PARKOVIŠTĚ UL. HEYROVSKÉHO, SOKOLOV\20042_VV_ROZP\"/>
    </mc:Choice>
  </mc:AlternateContent>
  <bookViews>
    <workbookView xWindow="0" yWindow="0" windowWidth="0" windowHeight="0"/>
  </bookViews>
  <sheets>
    <sheet name="Rekapitulace stavby" sheetId="1" r:id="rId1"/>
    <sheet name="1 - Objekty pozemních kom..." sheetId="2" r:id="rId2"/>
    <sheet name="2 - Objekty veřejného osv..." sheetId="3" r:id="rId3"/>
    <sheet name="3 - Vedlejší rozpočtové n..." sheetId="4" r:id="rId4"/>
  </sheets>
  <definedNames>
    <definedName name="_xlnm.Print_Area" localSheetId="0">'Rekapitulace stavby'!$D$4:$AO$76,'Rekapitulace stavby'!$C$82:$AQ$98</definedName>
    <definedName name="_xlnm.Print_Titles" localSheetId="0">'Rekapitulace stavby'!$92:$92</definedName>
    <definedName name="_xlnm._FilterDatabase" localSheetId="1" hidden="1">'1 - Objekty pozemních kom...'!$C$129:$K$506</definedName>
    <definedName name="_xlnm.Print_Area" localSheetId="1">'1 - Objekty pozemních kom...'!$C$4:$J$39,'1 - Objekty pozemních kom...'!$C$50:$J$76,'1 - Objekty pozemních kom...'!$C$82:$J$111,'1 - Objekty pozemních kom...'!$C$117:$K$506</definedName>
    <definedName name="_xlnm.Print_Titles" localSheetId="1">'1 - Objekty pozemních kom...'!$129:$129</definedName>
    <definedName name="_xlnm._FilterDatabase" localSheetId="2" hidden="1">'2 - Objekty veřejného osv...'!$C$125:$K$246</definedName>
    <definedName name="_xlnm.Print_Area" localSheetId="2">'2 - Objekty veřejného osv...'!$C$4:$J$39,'2 - Objekty veřejného osv...'!$C$50:$J$76,'2 - Objekty veřejného osv...'!$C$82:$J$107,'2 - Objekty veřejného osv...'!$C$113:$K$246</definedName>
    <definedName name="_xlnm.Print_Titles" localSheetId="2">'2 - Objekty veřejného osv...'!$125:$125</definedName>
    <definedName name="_xlnm._FilterDatabase" localSheetId="3" hidden="1">'3 - Vedlejší rozpočtové n...'!$C$118:$K$137</definedName>
    <definedName name="_xlnm.Print_Area" localSheetId="3">'3 - Vedlejší rozpočtové n...'!$C$4:$J$39,'3 - Vedlejší rozpočtové n...'!$C$50:$J$76,'3 - Vedlejší rozpočtové n...'!$C$82:$J$100,'3 - Vedlejší rozpočtové n...'!$C$106:$K$137</definedName>
    <definedName name="_xlnm.Print_Titles" localSheetId="3">'3 - Vedlejší rozpočtové n...'!$118:$118</definedName>
  </definedNames>
  <calcPr/>
</workbook>
</file>

<file path=xl/calcChain.xml><?xml version="1.0" encoding="utf-8"?>
<calcChain xmlns="http://schemas.openxmlformats.org/spreadsheetml/2006/main">
  <c i="4" l="1" r="J37"/>
  <c r="J36"/>
  <c i="1" r="AY97"/>
  <c i="4" r="J35"/>
  <c i="1" r="AX97"/>
  <c i="4" r="BI135"/>
  <c r="BH135"/>
  <c r="BG135"/>
  <c r="BF135"/>
  <c r="T135"/>
  <c r="T134"/>
  <c r="R135"/>
  <c r="R134"/>
  <c r="P135"/>
  <c r="P134"/>
  <c r="BI132"/>
  <c r="BH132"/>
  <c r="BG132"/>
  <c r="BF132"/>
  <c r="T132"/>
  <c r="R132"/>
  <c r="P132"/>
  <c r="BI127"/>
  <c r="BH127"/>
  <c r="BG127"/>
  <c r="BF127"/>
  <c r="T127"/>
  <c r="R127"/>
  <c r="P127"/>
  <c r="BI125"/>
  <c r="BH125"/>
  <c r="BG125"/>
  <c r="BF125"/>
  <c r="T125"/>
  <c r="R125"/>
  <c r="P125"/>
  <c r="BI122"/>
  <c r="BH122"/>
  <c r="BG122"/>
  <c r="BF122"/>
  <c r="T122"/>
  <c r="R122"/>
  <c r="P122"/>
  <c r="J116"/>
  <c r="J115"/>
  <c r="F115"/>
  <c r="F113"/>
  <c r="E111"/>
  <c r="J92"/>
  <c r="J91"/>
  <c r="F91"/>
  <c r="F89"/>
  <c r="E87"/>
  <c r="J18"/>
  <c r="E18"/>
  <c r="F92"/>
  <c r="J17"/>
  <c r="J12"/>
  <c r="J113"/>
  <c r="E7"/>
  <c r="E109"/>
  <c i="3" r="J37"/>
  <c r="J36"/>
  <c i="1" r="AY96"/>
  <c i="3" r="J35"/>
  <c i="1" r="AX96"/>
  <c i="3" r="BI245"/>
  <c r="BH245"/>
  <c r="BG245"/>
  <c r="BF245"/>
  <c r="T245"/>
  <c r="T244"/>
  <c r="T243"/>
  <c r="R245"/>
  <c r="R244"/>
  <c r="R243"/>
  <c r="P245"/>
  <c r="P244"/>
  <c r="P243"/>
  <c r="BI241"/>
  <c r="BH241"/>
  <c r="BG241"/>
  <c r="BF241"/>
  <c r="T241"/>
  <c r="R241"/>
  <c r="P241"/>
  <c r="BI238"/>
  <c r="BH238"/>
  <c r="BG238"/>
  <c r="BF238"/>
  <c r="T238"/>
  <c r="R238"/>
  <c r="P238"/>
  <c r="BI235"/>
  <c r="BH235"/>
  <c r="BG235"/>
  <c r="BF235"/>
  <c r="T235"/>
  <c r="R235"/>
  <c r="P235"/>
  <c r="BI232"/>
  <c r="BH232"/>
  <c r="BG232"/>
  <c r="BF232"/>
  <c r="T232"/>
  <c r="R232"/>
  <c r="P232"/>
  <c r="BI230"/>
  <c r="BH230"/>
  <c r="BG230"/>
  <c r="BF230"/>
  <c r="T230"/>
  <c r="R230"/>
  <c r="P230"/>
  <c r="BI227"/>
  <c r="BH227"/>
  <c r="BG227"/>
  <c r="BF227"/>
  <c r="T227"/>
  <c r="R227"/>
  <c r="P227"/>
  <c r="BI224"/>
  <c r="BH224"/>
  <c r="BG224"/>
  <c r="BF224"/>
  <c r="T224"/>
  <c r="R224"/>
  <c r="P224"/>
  <c r="BI221"/>
  <c r="BH221"/>
  <c r="BG221"/>
  <c r="BF221"/>
  <c r="T221"/>
  <c r="R221"/>
  <c r="P221"/>
  <c r="BI218"/>
  <c r="BH218"/>
  <c r="BG218"/>
  <c r="BF218"/>
  <c r="T218"/>
  <c r="R218"/>
  <c r="P218"/>
  <c r="BI215"/>
  <c r="BH215"/>
  <c r="BG215"/>
  <c r="BF215"/>
  <c r="T215"/>
  <c r="R215"/>
  <c r="P215"/>
  <c r="BI213"/>
  <c r="BH213"/>
  <c r="BG213"/>
  <c r="BF213"/>
  <c r="T213"/>
  <c r="R213"/>
  <c r="P213"/>
  <c r="BI211"/>
  <c r="BH211"/>
  <c r="BG211"/>
  <c r="BF211"/>
  <c r="T211"/>
  <c r="R211"/>
  <c r="P211"/>
  <c r="BI209"/>
  <c r="BH209"/>
  <c r="BG209"/>
  <c r="BF209"/>
  <c r="T209"/>
  <c r="R209"/>
  <c r="P209"/>
  <c r="BI207"/>
  <c r="BH207"/>
  <c r="BG207"/>
  <c r="BF207"/>
  <c r="T207"/>
  <c r="R207"/>
  <c r="P207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8"/>
  <c r="BH198"/>
  <c r="BG198"/>
  <c r="BF198"/>
  <c r="T198"/>
  <c r="R198"/>
  <c r="P198"/>
  <c r="BI196"/>
  <c r="BH196"/>
  <c r="BG196"/>
  <c r="BF196"/>
  <c r="T196"/>
  <c r="R196"/>
  <c r="P196"/>
  <c r="BI192"/>
  <c r="BH192"/>
  <c r="BG192"/>
  <c r="BF192"/>
  <c r="T192"/>
  <c r="R192"/>
  <c r="P192"/>
  <c r="BI187"/>
  <c r="BH187"/>
  <c r="BG187"/>
  <c r="BF187"/>
  <c r="T187"/>
  <c r="R187"/>
  <c r="P187"/>
  <c r="BI184"/>
  <c r="BH184"/>
  <c r="BG184"/>
  <c r="BF184"/>
  <c r="T184"/>
  <c r="R184"/>
  <c r="P184"/>
  <c r="BI178"/>
  <c r="BH178"/>
  <c r="BG178"/>
  <c r="BF178"/>
  <c r="T178"/>
  <c r="R178"/>
  <c r="P178"/>
  <c r="BI172"/>
  <c r="BH172"/>
  <c r="BG172"/>
  <c r="BF172"/>
  <c r="T172"/>
  <c r="R172"/>
  <c r="P172"/>
  <c r="BI167"/>
  <c r="BH167"/>
  <c r="BG167"/>
  <c r="BF167"/>
  <c r="T167"/>
  <c r="R167"/>
  <c r="P167"/>
  <c r="BI164"/>
  <c r="BH164"/>
  <c r="BG164"/>
  <c r="BF164"/>
  <c r="T164"/>
  <c r="R164"/>
  <c r="P164"/>
  <c r="BI160"/>
  <c r="BH160"/>
  <c r="BG160"/>
  <c r="BF160"/>
  <c r="T160"/>
  <c r="R160"/>
  <c r="P160"/>
  <c r="BI157"/>
  <c r="BH157"/>
  <c r="BG157"/>
  <c r="BF157"/>
  <c r="T157"/>
  <c r="R157"/>
  <c r="P157"/>
  <c r="BI154"/>
  <c r="BH154"/>
  <c r="BG154"/>
  <c r="BF154"/>
  <c r="T154"/>
  <c r="R154"/>
  <c r="P154"/>
  <c r="BI151"/>
  <c r="BH151"/>
  <c r="BG151"/>
  <c r="BF151"/>
  <c r="T151"/>
  <c r="R151"/>
  <c r="P151"/>
  <c r="BI149"/>
  <c r="BH149"/>
  <c r="BG149"/>
  <c r="BF149"/>
  <c r="T149"/>
  <c r="R149"/>
  <c r="P149"/>
  <c r="BI145"/>
  <c r="BH145"/>
  <c r="BG145"/>
  <c r="BF145"/>
  <c r="T145"/>
  <c r="R145"/>
  <c r="P145"/>
  <c r="BI143"/>
  <c r="BH143"/>
  <c r="BG143"/>
  <c r="BF143"/>
  <c r="T143"/>
  <c r="R143"/>
  <c r="P143"/>
  <c r="BI140"/>
  <c r="BH140"/>
  <c r="BG140"/>
  <c r="BF140"/>
  <c r="T140"/>
  <c r="R140"/>
  <c r="P140"/>
  <c r="BI135"/>
  <c r="BH135"/>
  <c r="BG135"/>
  <c r="BF135"/>
  <c r="T135"/>
  <c r="R135"/>
  <c r="P135"/>
  <c r="BI132"/>
  <c r="BH132"/>
  <c r="BG132"/>
  <c r="BF132"/>
  <c r="T132"/>
  <c r="R132"/>
  <c r="P132"/>
  <c r="BI129"/>
  <c r="BH129"/>
  <c r="BG129"/>
  <c r="BF129"/>
  <c r="T129"/>
  <c r="R129"/>
  <c r="P129"/>
  <c r="J123"/>
  <c r="J122"/>
  <c r="F122"/>
  <c r="F120"/>
  <c r="E118"/>
  <c r="J92"/>
  <c r="J91"/>
  <c r="F91"/>
  <c r="F89"/>
  <c r="E87"/>
  <c r="J18"/>
  <c r="E18"/>
  <c r="F123"/>
  <c r="J17"/>
  <c r="J12"/>
  <c r="J120"/>
  <c r="E7"/>
  <c r="E85"/>
  <c i="2" r="J37"/>
  <c r="J36"/>
  <c i="1" r="AY95"/>
  <c i="2" r="J35"/>
  <c i="1" r="AX95"/>
  <c i="2" r="BI504"/>
  <c r="BH504"/>
  <c r="BG504"/>
  <c r="BF504"/>
  <c r="T504"/>
  <c r="R504"/>
  <c r="P504"/>
  <c r="BI501"/>
  <c r="BH501"/>
  <c r="BG501"/>
  <c r="BF501"/>
  <c r="T501"/>
  <c r="R501"/>
  <c r="P501"/>
  <c r="BI497"/>
  <c r="BH497"/>
  <c r="BG497"/>
  <c r="BF497"/>
  <c r="T497"/>
  <c r="R497"/>
  <c r="P497"/>
  <c r="BI492"/>
  <c r="BH492"/>
  <c r="BG492"/>
  <c r="BF492"/>
  <c r="T492"/>
  <c r="R492"/>
  <c r="P492"/>
  <c r="BI487"/>
  <c r="BH487"/>
  <c r="BG487"/>
  <c r="BF487"/>
  <c r="T487"/>
  <c r="R487"/>
  <c r="P487"/>
  <c r="BI483"/>
  <c r="BH483"/>
  <c r="BG483"/>
  <c r="BF483"/>
  <c r="T483"/>
  <c r="R483"/>
  <c r="P483"/>
  <c r="BI479"/>
  <c r="BH479"/>
  <c r="BG479"/>
  <c r="BF479"/>
  <c r="T479"/>
  <c r="T478"/>
  <c r="R479"/>
  <c r="R478"/>
  <c r="P479"/>
  <c r="P478"/>
  <c r="BI475"/>
  <c r="BH475"/>
  <c r="BG475"/>
  <c r="BF475"/>
  <c r="T475"/>
  <c r="R475"/>
  <c r="P475"/>
  <c r="BI472"/>
  <c r="BH472"/>
  <c r="BG472"/>
  <c r="BF472"/>
  <c r="T472"/>
  <c r="R472"/>
  <c r="P472"/>
  <c r="BI469"/>
  <c r="BH469"/>
  <c r="BG469"/>
  <c r="BF469"/>
  <c r="T469"/>
  <c r="R469"/>
  <c r="P469"/>
  <c r="BI467"/>
  <c r="BH467"/>
  <c r="BG467"/>
  <c r="BF467"/>
  <c r="T467"/>
  <c r="R467"/>
  <c r="P467"/>
  <c r="BI462"/>
  <c r="BH462"/>
  <c r="BG462"/>
  <c r="BF462"/>
  <c r="T462"/>
  <c r="R462"/>
  <c r="P462"/>
  <c r="BI458"/>
  <c r="BH458"/>
  <c r="BG458"/>
  <c r="BF458"/>
  <c r="T458"/>
  <c r="R458"/>
  <c r="P458"/>
  <c r="BI452"/>
  <c r="BH452"/>
  <c r="BG452"/>
  <c r="BF452"/>
  <c r="T452"/>
  <c r="R452"/>
  <c r="P452"/>
  <c r="BI446"/>
  <c r="BH446"/>
  <c r="BG446"/>
  <c r="BF446"/>
  <c r="T446"/>
  <c r="R446"/>
  <c r="P446"/>
  <c r="BI440"/>
  <c r="BH440"/>
  <c r="BG440"/>
  <c r="BF440"/>
  <c r="T440"/>
  <c r="R440"/>
  <c r="P440"/>
  <c r="BI437"/>
  <c r="BH437"/>
  <c r="BG437"/>
  <c r="BF437"/>
  <c r="T437"/>
  <c r="R437"/>
  <c r="P437"/>
  <c r="BI433"/>
  <c r="BH433"/>
  <c r="BG433"/>
  <c r="BF433"/>
  <c r="T433"/>
  <c r="R433"/>
  <c r="P433"/>
  <c r="BI430"/>
  <c r="BH430"/>
  <c r="BG430"/>
  <c r="BF430"/>
  <c r="T430"/>
  <c r="R430"/>
  <c r="P430"/>
  <c r="BI427"/>
  <c r="BH427"/>
  <c r="BG427"/>
  <c r="BF427"/>
  <c r="T427"/>
  <c r="R427"/>
  <c r="P427"/>
  <c r="BI424"/>
  <c r="BH424"/>
  <c r="BG424"/>
  <c r="BF424"/>
  <c r="T424"/>
  <c r="R424"/>
  <c r="P424"/>
  <c r="BI421"/>
  <c r="BH421"/>
  <c r="BG421"/>
  <c r="BF421"/>
  <c r="T421"/>
  <c r="R421"/>
  <c r="P421"/>
  <c r="BI417"/>
  <c r="BH417"/>
  <c r="BG417"/>
  <c r="BF417"/>
  <c r="T417"/>
  <c r="R417"/>
  <c r="P417"/>
  <c r="BI411"/>
  <c r="BH411"/>
  <c r="BG411"/>
  <c r="BF411"/>
  <c r="T411"/>
  <c r="R411"/>
  <c r="P411"/>
  <c r="BI407"/>
  <c r="BH407"/>
  <c r="BG407"/>
  <c r="BF407"/>
  <c r="T407"/>
  <c r="R407"/>
  <c r="P407"/>
  <c r="BI401"/>
  <c r="BH401"/>
  <c r="BG401"/>
  <c r="BF401"/>
  <c r="T401"/>
  <c r="R401"/>
  <c r="P401"/>
  <c r="BI397"/>
  <c r="BH397"/>
  <c r="BG397"/>
  <c r="BF397"/>
  <c r="T397"/>
  <c r="R397"/>
  <c r="P397"/>
  <c r="BI391"/>
  <c r="BH391"/>
  <c r="BG391"/>
  <c r="BF391"/>
  <c r="T391"/>
  <c r="R391"/>
  <c r="P391"/>
  <c r="BI387"/>
  <c r="BH387"/>
  <c r="BG387"/>
  <c r="BF387"/>
  <c r="T387"/>
  <c r="R387"/>
  <c r="P387"/>
  <c r="BI385"/>
  <c r="BH385"/>
  <c r="BG385"/>
  <c r="BF385"/>
  <c r="T385"/>
  <c r="R385"/>
  <c r="P385"/>
  <c r="BI383"/>
  <c r="BH383"/>
  <c r="BG383"/>
  <c r="BF383"/>
  <c r="T383"/>
  <c r="R383"/>
  <c r="P383"/>
  <c r="BI379"/>
  <c r="BH379"/>
  <c r="BG379"/>
  <c r="BF379"/>
  <c r="T379"/>
  <c r="R379"/>
  <c r="P379"/>
  <c r="BI376"/>
  <c r="BH376"/>
  <c r="BG376"/>
  <c r="BF376"/>
  <c r="T376"/>
  <c r="R376"/>
  <c r="P376"/>
  <c r="BI373"/>
  <c r="BH373"/>
  <c r="BG373"/>
  <c r="BF373"/>
  <c r="T373"/>
  <c r="R373"/>
  <c r="P373"/>
  <c r="BI367"/>
  <c r="BH367"/>
  <c r="BG367"/>
  <c r="BF367"/>
  <c r="T367"/>
  <c r="R367"/>
  <c r="P367"/>
  <c r="BI364"/>
  <c r="BH364"/>
  <c r="BG364"/>
  <c r="BF364"/>
  <c r="T364"/>
  <c r="R364"/>
  <c r="P364"/>
  <c r="BI360"/>
  <c r="BH360"/>
  <c r="BG360"/>
  <c r="BF360"/>
  <c r="T360"/>
  <c r="R360"/>
  <c r="P360"/>
  <c r="BI357"/>
  <c r="BH357"/>
  <c r="BG357"/>
  <c r="BF357"/>
  <c r="T357"/>
  <c r="R357"/>
  <c r="P357"/>
  <c r="BI355"/>
  <c r="BH355"/>
  <c r="BG355"/>
  <c r="BF355"/>
  <c r="T355"/>
  <c r="R355"/>
  <c r="P355"/>
  <c r="BI353"/>
  <c r="BH353"/>
  <c r="BG353"/>
  <c r="BF353"/>
  <c r="T353"/>
  <c r="R353"/>
  <c r="P353"/>
  <c r="BI351"/>
  <c r="BH351"/>
  <c r="BG351"/>
  <c r="BF351"/>
  <c r="T351"/>
  <c r="R351"/>
  <c r="P351"/>
  <c r="BI349"/>
  <c r="BH349"/>
  <c r="BG349"/>
  <c r="BF349"/>
  <c r="T349"/>
  <c r="R349"/>
  <c r="P349"/>
  <c r="BI347"/>
  <c r="BH347"/>
  <c r="BG347"/>
  <c r="BF347"/>
  <c r="T347"/>
  <c r="R347"/>
  <c r="P347"/>
  <c r="BI343"/>
  <c r="BH343"/>
  <c r="BG343"/>
  <c r="BF343"/>
  <c r="T343"/>
  <c r="R343"/>
  <c r="P343"/>
  <c r="BI341"/>
  <c r="BH341"/>
  <c r="BG341"/>
  <c r="BF341"/>
  <c r="T341"/>
  <c r="R341"/>
  <c r="P341"/>
  <c r="BI338"/>
  <c r="BH338"/>
  <c r="BG338"/>
  <c r="BF338"/>
  <c r="T338"/>
  <c r="R338"/>
  <c r="P338"/>
  <c r="BI332"/>
  <c r="BH332"/>
  <c r="BG332"/>
  <c r="BF332"/>
  <c r="T332"/>
  <c r="R332"/>
  <c r="P332"/>
  <c r="BI328"/>
  <c r="BH328"/>
  <c r="BG328"/>
  <c r="BF328"/>
  <c r="T328"/>
  <c r="R328"/>
  <c r="P328"/>
  <c r="BI324"/>
  <c r="BH324"/>
  <c r="BG324"/>
  <c r="BF324"/>
  <c r="T324"/>
  <c r="R324"/>
  <c r="P324"/>
  <c r="BI320"/>
  <c r="BH320"/>
  <c r="BG320"/>
  <c r="BF320"/>
  <c r="T320"/>
  <c r="R320"/>
  <c r="P320"/>
  <c r="BI317"/>
  <c r="BH317"/>
  <c r="BG317"/>
  <c r="BF317"/>
  <c r="T317"/>
  <c r="R317"/>
  <c r="P317"/>
  <c r="BI313"/>
  <c r="BH313"/>
  <c r="BG313"/>
  <c r="BF313"/>
  <c r="T313"/>
  <c r="R313"/>
  <c r="P313"/>
  <c r="BI310"/>
  <c r="BH310"/>
  <c r="BG310"/>
  <c r="BF310"/>
  <c r="T310"/>
  <c r="R310"/>
  <c r="P310"/>
  <c r="BI306"/>
  <c r="BH306"/>
  <c r="BG306"/>
  <c r="BF306"/>
  <c r="T306"/>
  <c r="R306"/>
  <c r="P306"/>
  <c r="BI302"/>
  <c r="BH302"/>
  <c r="BG302"/>
  <c r="BF302"/>
  <c r="T302"/>
  <c r="R302"/>
  <c r="P302"/>
  <c r="BI298"/>
  <c r="BH298"/>
  <c r="BG298"/>
  <c r="BF298"/>
  <c r="T298"/>
  <c r="R298"/>
  <c r="P298"/>
  <c r="BI294"/>
  <c r="BH294"/>
  <c r="BG294"/>
  <c r="BF294"/>
  <c r="T294"/>
  <c r="R294"/>
  <c r="P294"/>
  <c r="BI290"/>
  <c r="BH290"/>
  <c r="BG290"/>
  <c r="BF290"/>
  <c r="T290"/>
  <c r="R290"/>
  <c r="P290"/>
  <c r="BI287"/>
  <c r="BH287"/>
  <c r="BG287"/>
  <c r="BF287"/>
  <c r="T287"/>
  <c r="R287"/>
  <c r="P287"/>
  <c r="BI281"/>
  <c r="BH281"/>
  <c r="BG281"/>
  <c r="BF281"/>
  <c r="T281"/>
  <c r="R281"/>
  <c r="P281"/>
  <c r="BI272"/>
  <c r="BH272"/>
  <c r="BG272"/>
  <c r="BF272"/>
  <c r="T272"/>
  <c r="R272"/>
  <c r="P272"/>
  <c r="BI267"/>
  <c r="BH267"/>
  <c r="BG267"/>
  <c r="BF267"/>
  <c r="T267"/>
  <c r="R267"/>
  <c r="P267"/>
  <c r="BI263"/>
  <c r="BH263"/>
  <c r="BG263"/>
  <c r="BF263"/>
  <c r="T263"/>
  <c r="R263"/>
  <c r="P263"/>
  <c r="BI259"/>
  <c r="BH259"/>
  <c r="BG259"/>
  <c r="BF259"/>
  <c r="T259"/>
  <c r="R259"/>
  <c r="P259"/>
  <c r="BI255"/>
  <c r="BH255"/>
  <c r="BG255"/>
  <c r="BF255"/>
  <c r="T255"/>
  <c r="R255"/>
  <c r="P255"/>
  <c r="BI250"/>
  <c r="BH250"/>
  <c r="BG250"/>
  <c r="BF250"/>
  <c r="T250"/>
  <c r="R250"/>
  <c r="P250"/>
  <c r="BI246"/>
  <c r="BH246"/>
  <c r="BG246"/>
  <c r="BF246"/>
  <c r="T246"/>
  <c r="R246"/>
  <c r="P246"/>
  <c r="BI242"/>
  <c r="BH242"/>
  <c r="BG242"/>
  <c r="BF242"/>
  <c r="T242"/>
  <c r="R242"/>
  <c r="P242"/>
  <c r="BI237"/>
  <c r="BH237"/>
  <c r="BG237"/>
  <c r="BF237"/>
  <c r="T237"/>
  <c r="R237"/>
  <c r="P237"/>
  <c r="BI233"/>
  <c r="BH233"/>
  <c r="BG233"/>
  <c r="BF233"/>
  <c r="T233"/>
  <c r="R233"/>
  <c r="P233"/>
  <c r="BI230"/>
  <c r="BH230"/>
  <c r="BG230"/>
  <c r="BF230"/>
  <c r="T230"/>
  <c r="R230"/>
  <c r="P230"/>
  <c r="BI226"/>
  <c r="BH226"/>
  <c r="BG226"/>
  <c r="BF226"/>
  <c r="T226"/>
  <c r="R226"/>
  <c r="P226"/>
  <c r="BI223"/>
  <c r="BH223"/>
  <c r="BG223"/>
  <c r="BF223"/>
  <c r="T223"/>
  <c r="R223"/>
  <c r="P223"/>
  <c r="BI220"/>
  <c r="BH220"/>
  <c r="BG220"/>
  <c r="BF220"/>
  <c r="T220"/>
  <c r="R220"/>
  <c r="P220"/>
  <c r="BI217"/>
  <c r="BH217"/>
  <c r="BG217"/>
  <c r="BF217"/>
  <c r="T217"/>
  <c r="R217"/>
  <c r="P217"/>
  <c r="BI214"/>
  <c r="BH214"/>
  <c r="BG214"/>
  <c r="BF214"/>
  <c r="T214"/>
  <c r="R214"/>
  <c r="P214"/>
  <c r="BI211"/>
  <c r="BH211"/>
  <c r="BG211"/>
  <c r="BF211"/>
  <c r="T211"/>
  <c r="R211"/>
  <c r="P211"/>
  <c r="BI208"/>
  <c r="BH208"/>
  <c r="BG208"/>
  <c r="BF208"/>
  <c r="T208"/>
  <c r="R208"/>
  <c r="P208"/>
  <c r="BI204"/>
  <c r="BH204"/>
  <c r="BG204"/>
  <c r="BF204"/>
  <c r="T204"/>
  <c r="R204"/>
  <c r="P204"/>
  <c r="BI200"/>
  <c r="BH200"/>
  <c r="BG200"/>
  <c r="BF200"/>
  <c r="T200"/>
  <c r="R200"/>
  <c r="P200"/>
  <c r="BI196"/>
  <c r="BH196"/>
  <c r="BG196"/>
  <c r="BF196"/>
  <c r="T196"/>
  <c r="R196"/>
  <c r="P196"/>
  <c r="BI193"/>
  <c r="BH193"/>
  <c r="BG193"/>
  <c r="BF193"/>
  <c r="T193"/>
  <c r="R193"/>
  <c r="P193"/>
  <c r="BI190"/>
  <c r="BH190"/>
  <c r="BG190"/>
  <c r="BF190"/>
  <c r="T190"/>
  <c r="R190"/>
  <c r="P190"/>
  <c r="BI187"/>
  <c r="BH187"/>
  <c r="BG187"/>
  <c r="BF187"/>
  <c r="T187"/>
  <c r="R187"/>
  <c r="P187"/>
  <c r="BI184"/>
  <c r="BH184"/>
  <c r="BG184"/>
  <c r="BF184"/>
  <c r="T184"/>
  <c r="R184"/>
  <c r="P184"/>
  <c r="BI182"/>
  <c r="BH182"/>
  <c r="BG182"/>
  <c r="BF182"/>
  <c r="T182"/>
  <c r="R182"/>
  <c r="P182"/>
  <c r="BI178"/>
  <c r="BH178"/>
  <c r="BG178"/>
  <c r="BF178"/>
  <c r="T178"/>
  <c r="R178"/>
  <c r="P178"/>
  <c r="BI175"/>
  <c r="BH175"/>
  <c r="BG175"/>
  <c r="BF175"/>
  <c r="T175"/>
  <c r="R175"/>
  <c r="P175"/>
  <c r="BI172"/>
  <c r="BH172"/>
  <c r="BG172"/>
  <c r="BF172"/>
  <c r="T172"/>
  <c r="R172"/>
  <c r="P172"/>
  <c r="BI167"/>
  <c r="BH167"/>
  <c r="BG167"/>
  <c r="BF167"/>
  <c r="T167"/>
  <c r="R167"/>
  <c r="P167"/>
  <c r="BI161"/>
  <c r="BH161"/>
  <c r="BG161"/>
  <c r="BF161"/>
  <c r="T161"/>
  <c r="R161"/>
  <c r="P161"/>
  <c r="BI157"/>
  <c r="BH157"/>
  <c r="BG157"/>
  <c r="BF157"/>
  <c r="T157"/>
  <c r="R157"/>
  <c r="P157"/>
  <c r="BI153"/>
  <c r="BH153"/>
  <c r="BG153"/>
  <c r="BF153"/>
  <c r="T153"/>
  <c r="R153"/>
  <c r="P153"/>
  <c r="BI149"/>
  <c r="BH149"/>
  <c r="BG149"/>
  <c r="BF149"/>
  <c r="T149"/>
  <c r="R149"/>
  <c r="P149"/>
  <c r="BI143"/>
  <c r="BH143"/>
  <c r="BG143"/>
  <c r="BF143"/>
  <c r="T143"/>
  <c r="R143"/>
  <c r="P143"/>
  <c r="BI137"/>
  <c r="BH137"/>
  <c r="BG137"/>
  <c r="BF137"/>
  <c r="T137"/>
  <c r="R137"/>
  <c r="P137"/>
  <c r="BI133"/>
  <c r="BH133"/>
  <c r="BG133"/>
  <c r="BF133"/>
  <c r="T133"/>
  <c r="R133"/>
  <c r="P133"/>
  <c r="J127"/>
  <c r="J126"/>
  <c r="F126"/>
  <c r="F124"/>
  <c r="E122"/>
  <c r="J92"/>
  <c r="J91"/>
  <c r="F91"/>
  <c r="F89"/>
  <c r="E87"/>
  <c r="J18"/>
  <c r="E18"/>
  <c r="F127"/>
  <c r="J17"/>
  <c r="J12"/>
  <c r="J124"/>
  <c r="E7"/>
  <c r="E85"/>
  <c i="1" r="L90"/>
  <c r="AM90"/>
  <c r="AM89"/>
  <c r="L89"/>
  <c r="AM87"/>
  <c r="L87"/>
  <c r="L85"/>
  <c r="L84"/>
  <c i="2" r="J492"/>
  <c r="J452"/>
  <c r="BK355"/>
  <c r="J226"/>
  <c r="BK483"/>
  <c r="J360"/>
  <c r="J298"/>
  <c r="BK250"/>
  <c r="J472"/>
  <c r="BK338"/>
  <c r="BK255"/>
  <c r="J153"/>
  <c r="J501"/>
  <c r="J417"/>
  <c r="J357"/>
  <c r="J267"/>
  <c r="BK226"/>
  <c r="BK175"/>
  <c r="J440"/>
  <c r="J347"/>
  <c r="BK267"/>
  <c r="BK214"/>
  <c r="J483"/>
  <c r="J341"/>
  <c r="BK184"/>
  <c r="BK437"/>
  <c r="J364"/>
  <c r="J272"/>
  <c r="BK157"/>
  <c r="BK424"/>
  <c r="BK347"/>
  <c r="J193"/>
  <c i="3" r="J218"/>
  <c r="BK135"/>
  <c r="BK196"/>
  <c r="J192"/>
  <c r="J132"/>
  <c r="J149"/>
  <c r="J213"/>
  <c r="J140"/>
  <c r="BK140"/>
  <c r="J184"/>
  <c r="BK221"/>
  <c i="4" r="BK125"/>
  <c i="2" r="J172"/>
  <c r="J376"/>
  <c r="BK223"/>
  <c r="BK178"/>
  <c r="J424"/>
  <c r="J302"/>
  <c r="BK204"/>
  <c r="BK487"/>
  <c r="BK379"/>
  <c r="J328"/>
  <c i="3" r="BK224"/>
  <c r="J160"/>
  <c r="BK167"/>
  <c r="BK202"/>
  <c r="J238"/>
  <c r="BK164"/>
  <c r="BK227"/>
  <c r="J209"/>
  <c r="BK187"/>
  <c r="J227"/>
  <c r="BK245"/>
  <c r="BK149"/>
  <c i="4" r="BK135"/>
  <c r="J122"/>
  <c i="2" r="J462"/>
  <c r="J373"/>
  <c r="BK313"/>
  <c r="J133"/>
  <c r="J355"/>
  <c r="BK287"/>
  <c r="BK153"/>
  <c r="J391"/>
  <c r="J233"/>
  <c r="J190"/>
  <c r="J387"/>
  <c r="BK351"/>
  <c r="J242"/>
  <c r="J161"/>
  <c r="J427"/>
  <c r="BK353"/>
  <c r="BK263"/>
  <c r="J208"/>
  <c r="BK137"/>
  <c r="J421"/>
  <c r="J287"/>
  <c r="BK208"/>
  <c r="J175"/>
  <c r="BK458"/>
  <c r="BK376"/>
  <c r="J200"/>
  <c r="J497"/>
  <c r="J458"/>
  <c r="BK397"/>
  <c r="J332"/>
  <c r="BK246"/>
  <c i="3" r="J235"/>
  <c r="BK157"/>
  <c r="BK215"/>
  <c r="BK230"/>
  <c r="J172"/>
  <c r="J224"/>
  <c r="J135"/>
  <c r="BK178"/>
  <c r="J164"/>
  <c r="J202"/>
  <c r="BK238"/>
  <c i="4" r="BK132"/>
  <c r="J135"/>
  <c i="2" r="J469"/>
  <c r="BK364"/>
  <c r="BK317"/>
  <c r="J187"/>
  <c r="BK324"/>
  <c r="J184"/>
  <c r="J411"/>
  <c r="BK298"/>
  <c r="BK200"/>
  <c r="J504"/>
  <c r="BK430"/>
  <c r="J313"/>
  <c r="J211"/>
  <c r="BK452"/>
  <c r="BK360"/>
  <c r="BK272"/>
  <c r="J217"/>
  <c r="J143"/>
  <c r="BK427"/>
  <c r="BK306"/>
  <c r="BK220"/>
  <c r="J467"/>
  <c r="J430"/>
  <c r="J317"/>
  <c r="BK217"/>
  <c i="1" r="AS94"/>
  <c i="2" r="J338"/>
  <c r="BK290"/>
  <c i="3" r="BK241"/>
  <c r="J204"/>
  <c r="J232"/>
  <c r="J178"/>
  <c r="BK207"/>
  <c r="BK151"/>
  <c r="BK218"/>
  <c r="J167"/>
  <c r="BK198"/>
  <c r="BK232"/>
  <c r="BK143"/>
  <c r="BK145"/>
  <c i="4" r="BK127"/>
  <c i="2" r="BK479"/>
  <c r="J407"/>
  <c r="J353"/>
  <c r="BK149"/>
  <c r="BK385"/>
  <c r="J310"/>
  <c r="J263"/>
  <c r="BK475"/>
  <c r="J397"/>
  <c r="J306"/>
  <c r="J204"/>
  <c r="BK133"/>
  <c r="J446"/>
  <c r="BK367"/>
  <c r="J294"/>
  <c r="BK230"/>
  <c r="J487"/>
  <c r="BK391"/>
  <c r="BK341"/>
  <c r="BK242"/>
  <c r="BK161"/>
  <c r="BK467"/>
  <c r="J367"/>
  <c r="J246"/>
  <c r="J137"/>
  <c r="J385"/>
  <c r="J259"/>
  <c r="BK504"/>
  <c r="BK411"/>
  <c r="BK357"/>
  <c r="BK259"/>
  <c r="BK182"/>
  <c i="3" r="J207"/>
  <c r="BK129"/>
  <c r="J157"/>
  <c r="J145"/>
  <c r="BK184"/>
  <c r="BK132"/>
  <c r="J196"/>
  <c r="J211"/>
  <c r="BK204"/>
  <c i="4" r="J132"/>
  <c r="BK122"/>
  <c i="2" r="J475"/>
  <c r="J437"/>
  <c r="BK343"/>
  <c r="BK211"/>
  <c r="BK349"/>
  <c r="BK281"/>
  <c r="BK446"/>
  <c r="J324"/>
  <c r="J223"/>
  <c r="J178"/>
  <c r="BK497"/>
  <c r="J379"/>
  <c r="J320"/>
  <c r="J237"/>
  <c r="J157"/>
  <c r="J401"/>
  <c r="BK332"/>
  <c r="J250"/>
  <c r="J196"/>
  <c r="BK440"/>
  <c r="J343"/>
  <c r="J214"/>
  <c r="J182"/>
  <c r="J433"/>
  <c r="BK328"/>
  <c r="BK233"/>
  <c r="BK143"/>
  <c r="BK469"/>
  <c r="BK417"/>
  <c r="J351"/>
  <c r="J255"/>
  <c r="J167"/>
  <c i="3" r="BK192"/>
  <c r="J241"/>
  <c r="BK235"/>
  <c r="BK160"/>
  <c r="BK200"/>
  <c r="J215"/>
  <c r="J154"/>
  <c r="J245"/>
  <c r="J187"/>
  <c r="J230"/>
  <c i="4" r="J125"/>
  <c i="2" r="BK472"/>
  <c r="J383"/>
  <c r="J349"/>
  <c r="BK172"/>
  <c r="BK407"/>
  <c r="BK294"/>
  <c r="BK501"/>
  <c r="BK320"/>
  <c r="J220"/>
  <c r="J149"/>
  <c r="BK462"/>
  <c r="BK373"/>
  <c r="BK302"/>
  <c r="BK193"/>
  <c r="BK387"/>
  <c r="J290"/>
  <c r="J230"/>
  <c r="BK187"/>
  <c r="J479"/>
  <c r="BK401"/>
  <c r="BK237"/>
  <c r="BK167"/>
  <c r="BK421"/>
  <c r="J281"/>
  <c r="BK190"/>
  <c r="BK492"/>
  <c r="BK433"/>
  <c r="BK383"/>
  <c r="BK310"/>
  <c r="BK196"/>
  <c i="3" r="BK209"/>
  <c r="BK154"/>
  <c r="J200"/>
  <c r="BK211"/>
  <c r="J151"/>
  <c r="BK172"/>
  <c r="J221"/>
  <c r="J198"/>
  <c r="J143"/>
  <c r="BK213"/>
  <c r="J129"/>
  <c i="4" r="J127"/>
  <c i="2" l="1" r="P132"/>
  <c r="P254"/>
  <c r="BK359"/>
  <c r="J359"/>
  <c r="J103"/>
  <c r="BK491"/>
  <c r="J491"/>
  <c r="J109"/>
  <c i="3" r="R128"/>
  <c r="BK195"/>
  <c i="2" r="T132"/>
  <c r="R254"/>
  <c r="P359"/>
  <c r="T491"/>
  <c i="3" r="P163"/>
  <c r="P195"/>
  <c i="2" r="R132"/>
  <c r="T254"/>
  <c r="T359"/>
  <c r="R491"/>
  <c i="3" r="BK163"/>
  <c r="J163"/>
  <c r="J99"/>
  <c r="R171"/>
  <c r="R170"/>
  <c r="P231"/>
  <c i="4" r="R121"/>
  <c r="R120"/>
  <c r="R119"/>
  <c i="2" r="R229"/>
  <c r="BK271"/>
  <c r="J271"/>
  <c r="J101"/>
  <c r="T331"/>
  <c r="T466"/>
  <c r="P482"/>
  <c r="P481"/>
  <c r="T500"/>
  <c i="3" r="T163"/>
  <c r="T195"/>
  <c i="2" r="BK229"/>
  <c r="J229"/>
  <c r="J99"/>
  <c r="P271"/>
  <c r="P331"/>
  <c r="BK466"/>
  <c r="J466"/>
  <c r="J104"/>
  <c r="P491"/>
  <c i="3" r="BK128"/>
  <c r="BK127"/>
  <c r="J127"/>
  <c r="J97"/>
  <c r="BK171"/>
  <c r="BK170"/>
  <c r="J170"/>
  <c r="J100"/>
  <c r="BK231"/>
  <c r="J231"/>
  <c r="J104"/>
  <c i="4" r="T121"/>
  <c r="T120"/>
  <c r="T119"/>
  <c i="2" r="T229"/>
  <c r="R359"/>
  <c r="T482"/>
  <c r="T481"/>
  <c r="P500"/>
  <c r="P490"/>
  <c i="3" r="R163"/>
  <c r="R195"/>
  <c i="2" r="P229"/>
  <c r="R271"/>
  <c r="BK331"/>
  <c r="J331"/>
  <c r="J102"/>
  <c r="P466"/>
  <c r="R482"/>
  <c r="R481"/>
  <c r="R500"/>
  <c i="3" r="P128"/>
  <c r="P127"/>
  <c r="T171"/>
  <c r="T170"/>
  <c r="R231"/>
  <c i="4" r="P121"/>
  <c r="P120"/>
  <c r="P119"/>
  <c i="1" r="AU97"/>
  <c i="2" r="BK132"/>
  <c r="BK131"/>
  <c r="J131"/>
  <c r="J97"/>
  <c r="BK254"/>
  <c r="J254"/>
  <c r="J100"/>
  <c r="T271"/>
  <c r="R331"/>
  <c r="R466"/>
  <c r="BK482"/>
  <c r="J482"/>
  <c r="J107"/>
  <c r="BK500"/>
  <c r="J500"/>
  <c r="J110"/>
  <c i="3" r="T128"/>
  <c r="T127"/>
  <c r="P171"/>
  <c r="P170"/>
  <c r="T231"/>
  <c i="4" r="BK121"/>
  <c r="J121"/>
  <c r="J98"/>
  <c i="2" r="BK478"/>
  <c r="J478"/>
  <c r="J105"/>
  <c i="3" r="BK244"/>
  <c r="J244"/>
  <c r="J106"/>
  <c i="4" r="BK134"/>
  <c r="J134"/>
  <c r="J99"/>
  <c i="3" r="J171"/>
  <c r="J101"/>
  <c r="J128"/>
  <c r="J98"/>
  <c r="J195"/>
  <c r="J103"/>
  <c r="BK243"/>
  <c r="J243"/>
  <c r="J105"/>
  <c i="4" r="J89"/>
  <c r="E85"/>
  <c r="F116"/>
  <c r="BE122"/>
  <c r="BE125"/>
  <c r="BE127"/>
  <c r="BE132"/>
  <c r="BE135"/>
  <c i="3" r="J89"/>
  <c r="BE160"/>
  <c r="BE164"/>
  <c r="BE184"/>
  <c r="BE192"/>
  <c r="BE198"/>
  <c r="BE209"/>
  <c r="BE211"/>
  <c r="BE235"/>
  <c i="2" r="J132"/>
  <c r="J98"/>
  <c i="3" r="E116"/>
  <c r="BE132"/>
  <c r="BE151"/>
  <c r="BE167"/>
  <c r="BE221"/>
  <c r="BE230"/>
  <c r="BE154"/>
  <c r="BE157"/>
  <c r="BE202"/>
  <c r="BE204"/>
  <c r="BE215"/>
  <c r="BE238"/>
  <c r="F92"/>
  <c r="BE143"/>
  <c i="2" r="BK481"/>
  <c r="J481"/>
  <c r="J106"/>
  <c r="BK490"/>
  <c r="J490"/>
  <c r="J108"/>
  <c i="3" r="BE129"/>
  <c r="BE232"/>
  <c i="2" r="BK130"/>
  <c r="J130"/>
  <c r="J96"/>
  <c i="3" r="BE135"/>
  <c r="BE149"/>
  <c r="BE196"/>
  <c r="BE200"/>
  <c r="BE213"/>
  <c r="BE218"/>
  <c r="BE224"/>
  <c r="BE227"/>
  <c r="BE241"/>
  <c r="BE245"/>
  <c r="BE172"/>
  <c r="BE178"/>
  <c r="BE187"/>
  <c r="BE207"/>
  <c r="BE140"/>
  <c r="BE145"/>
  <c i="2" r="BE208"/>
  <c r="BE230"/>
  <c r="BE233"/>
  <c r="BE313"/>
  <c r="BE317"/>
  <c r="BE373"/>
  <c r="BE440"/>
  <c r="BE472"/>
  <c r="BE483"/>
  <c r="BE504"/>
  <c r="BE133"/>
  <c r="BE172"/>
  <c r="BE175"/>
  <c r="BE187"/>
  <c r="BE267"/>
  <c r="BE294"/>
  <c r="BE310"/>
  <c r="BE357"/>
  <c r="BE157"/>
  <c r="BE200"/>
  <c r="BE204"/>
  <c r="BE217"/>
  <c r="BE226"/>
  <c r="BE290"/>
  <c r="BE349"/>
  <c r="BE379"/>
  <c r="BE385"/>
  <c r="BE387"/>
  <c r="BE452"/>
  <c r="J89"/>
  <c r="BE149"/>
  <c r="BE153"/>
  <c r="BE178"/>
  <c r="BE211"/>
  <c r="BE298"/>
  <c r="BE302"/>
  <c r="BE320"/>
  <c r="BE324"/>
  <c r="BE338"/>
  <c r="BE407"/>
  <c r="BE411"/>
  <c r="BE421"/>
  <c r="BE458"/>
  <c r="BE475"/>
  <c r="BE479"/>
  <c r="F92"/>
  <c r="BE137"/>
  <c r="BE184"/>
  <c r="BE190"/>
  <c r="BE220"/>
  <c r="BE250"/>
  <c r="BE259"/>
  <c r="BE343"/>
  <c r="BE355"/>
  <c r="BE391"/>
  <c r="BE397"/>
  <c r="BE401"/>
  <c r="BE433"/>
  <c r="BE437"/>
  <c r="BE161"/>
  <c r="BE246"/>
  <c r="BE272"/>
  <c r="BE281"/>
  <c r="BE347"/>
  <c r="BE351"/>
  <c r="BE353"/>
  <c r="BE360"/>
  <c r="BE364"/>
  <c r="BE367"/>
  <c r="BE383"/>
  <c r="BE430"/>
  <c r="BE462"/>
  <c r="BE467"/>
  <c r="BE492"/>
  <c r="BE497"/>
  <c r="E120"/>
  <c r="BE143"/>
  <c r="BE167"/>
  <c r="BE193"/>
  <c r="BE196"/>
  <c r="BE214"/>
  <c r="BE223"/>
  <c r="BE237"/>
  <c r="BE255"/>
  <c r="BE328"/>
  <c r="BE417"/>
  <c r="BE424"/>
  <c r="BE469"/>
  <c r="BE487"/>
  <c r="BE501"/>
  <c r="BE182"/>
  <c r="BE242"/>
  <c r="BE263"/>
  <c r="BE287"/>
  <c r="BE306"/>
  <c r="BE332"/>
  <c r="BE341"/>
  <c r="BE376"/>
  <c r="BE427"/>
  <c r="BE446"/>
  <c i="3" r="F34"/>
  <c i="1" r="BA96"/>
  <c i="3" r="F37"/>
  <c i="1" r="BD96"/>
  <c i="4" r="F36"/>
  <c i="1" r="BC97"/>
  <c i="2" r="F37"/>
  <c i="1" r="BD95"/>
  <c i="4" r="F37"/>
  <c i="1" r="BD97"/>
  <c i="2" r="F34"/>
  <c i="1" r="BA95"/>
  <c i="4" r="F35"/>
  <c i="1" r="BB97"/>
  <c i="2" r="F36"/>
  <c i="1" r="BC95"/>
  <c i="3" r="J34"/>
  <c i="1" r="AW96"/>
  <c i="3" r="F36"/>
  <c i="1" r="BC96"/>
  <c i="3" r="F35"/>
  <c i="1" r="BB96"/>
  <c i="2" r="F35"/>
  <c i="1" r="BB95"/>
  <c i="4" r="F34"/>
  <c i="1" r="BA97"/>
  <c i="2" r="J34"/>
  <c i="1" r="AW95"/>
  <c i="4" r="J34"/>
  <c i="1" r="AW97"/>
  <c i="2" l="1" r="R131"/>
  <c r="T131"/>
  <c i="3" r="T194"/>
  <c r="T126"/>
  <c r="R127"/>
  <c r="P194"/>
  <c r="P126"/>
  <c i="1" r="AU96"/>
  <c i="3" r="BK194"/>
  <c r="J194"/>
  <c r="J102"/>
  <c r="R194"/>
  <c i="2" r="R490"/>
  <c r="T490"/>
  <c r="P131"/>
  <c r="P130"/>
  <c i="1" r="AU95"/>
  <c i="4" r="BK120"/>
  <c r="J120"/>
  <c r="J97"/>
  <c i="2" r="J33"/>
  <c i="1" r="AV95"/>
  <c r="AT95"/>
  <c i="2" r="F33"/>
  <c i="1" r="AZ95"/>
  <c i="3" r="J33"/>
  <c i="1" r="AV96"/>
  <c r="AT96"/>
  <c r="BA94"/>
  <c r="AW94"/>
  <c r="AK30"/>
  <c i="2" r="J30"/>
  <c i="1" r="AG95"/>
  <c i="4" r="F33"/>
  <c i="1" r="AZ97"/>
  <c r="BC94"/>
  <c r="W32"/>
  <c i="4" r="J33"/>
  <c i="1" r="AV97"/>
  <c r="AT97"/>
  <c i="3" r="F33"/>
  <c i="1" r="AZ96"/>
  <c r="BD94"/>
  <c r="W33"/>
  <c r="BB94"/>
  <c r="W31"/>
  <c i="3" l="1" r="R126"/>
  <c i="2" r="T130"/>
  <c r="R130"/>
  <c i="3" r="BK126"/>
  <c r="J126"/>
  <c i="4" r="BK119"/>
  <c r="J119"/>
  <c i="1" r="AN95"/>
  <c i="2" r="J39"/>
  <c i="3" r="J30"/>
  <c i="1" r="AG96"/>
  <c i="4" r="J30"/>
  <c i="1" r="AG97"/>
  <c r="AY94"/>
  <c r="AU94"/>
  <c r="W30"/>
  <c r="AZ94"/>
  <c r="W29"/>
  <c r="AX94"/>
  <c i="4" l="1" r="J39"/>
  <c i="3" r="J39"/>
  <c r="J96"/>
  <c i="4" r="J96"/>
  <c i="1" r="AN96"/>
  <c r="AN97"/>
  <c r="AG94"/>
  <c r="AK26"/>
  <c r="AV94"/>
  <c r="AK29"/>
  <c r="AK35"/>
  <c l="1"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<sst xmlns="http://schemas.openxmlformats.org/spreadsheetml/2006/main">
  <si>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</si>
  <si>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</si>
  <si>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</si>
  <si>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</si>
  <si>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</si>
  <si>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{ad63185a-c419-40a0-889b-485b8a58503a}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</si>
  <si>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</si>
  <si>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</si>
  <si>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</si>
  <si>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</si>
  <si>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</si>
  <si>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</si>
  <si>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</si>
  <si>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</si>
  <si>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20042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</si>
  <si>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</si>
  <si>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</si>
  <si>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Vybudování parkoviště v ul. Heyrovského</t>
  </si>
  <si>
    <t>KSO:</t>
  </si>
  <si>
    <t>CC-CZ:</t>
  </si>
  <si>
    <t>Místo:</t>
  </si>
  <si>
    <t>k.ú. Sokolov</t>
  </si>
  <si>
    <t>Datum:</t>
  </si>
  <si>
    <t>11. 5. 2022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</si>
  <si>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</si>
  <si>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</si>
  <si>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</si>
  <si>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</si>
  <si>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</si>
  <si>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</si>
  <si>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</si>
  <si>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Vladimír Čechura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</si>
  <si>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</si>
  <si>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</si>
  <si>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</si>
  <si>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</si>
  <si>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</si>
  <si>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</si>
  <si>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</si>
  <si>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</si>
  <si>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</si>
  <si>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</si>
  <si>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</si>
  <si>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</si>
  <si>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</si>
  <si>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</si>
  <si>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</si>
  <si>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</si>
  <si>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</si>
  <si>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</si>
  <si>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</si>
  <si>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</si>
  <si>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</si>
  <si>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</si>
  <si>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</si>
  <si>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</si>
  <si>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</si>
  <si>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</si>
  <si>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</si>
  <si>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</si>
  <si>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</si>
  <si>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</si>
  <si>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</si>
  <si>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</si>
  <si>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</si>
  <si>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</si>
  <si>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</si>
  <si>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</si>
  <si>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</si>
  <si>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</si>
  <si>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</si>
  <si>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</si>
  <si>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</si>
  <si>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</si>
  <si>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</si>
  <si>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</si>
  <si>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</si>
  <si>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</si>
  <si>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</si>
  <si>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</si>
  <si>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</si>
  <si>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Objekty pozemních komunikací</t>
  </si>
  <si>
    <t>STA</t>
  </si>
  <si>
    <t>{ded37c04-fcb6-42af-b8cf-4d83d18ae884}</t>
  </si>
  <si>
    <t>2</t>
  </si>
  <si>
    <t>Objekty veřejného osvětlení</t>
  </si>
  <si>
    <t>{92e9d8ca-f1ca-4c49-816c-725519368bd8}</t>
  </si>
  <si>
    <t>3</t>
  </si>
  <si>
    <t>Vedlejší rozpočtové náklady</t>
  </si>
  <si>
    <t>{8c160062-b4cf-479a-a396-4fd03813301e}</t>
  </si>
  <si>
    <t>KRYCÍ LIST SOUPISU PRACÍ</t>
  </si>
  <si>
    <t>Objekt:</t>
  </si>
  <si>
    <t>1 - Objekty pozemních komunikací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</si>
  <si>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</si>
  <si>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</si>
  <si>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</si>
  <si>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</si>
  <si>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</si>
  <si>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</si>
  <si>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</si>
  <si>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</si>
  <si>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</si>
  <si>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</si>
  <si>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</si>
  <si>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</si>
  <si>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</si>
  <si>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</si>
  <si>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</si>
  <si>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</si>
  <si>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</si>
  <si>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</si>
  <si>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</si>
  <si>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</si>
  <si>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</si>
  <si>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</si>
  <si>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</si>
  <si>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</si>
  <si>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</si>
  <si>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</si>
  <si>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</si>
  <si>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</si>
  <si>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</si>
  <si>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</si>
  <si>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</si>
  <si>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</si>
  <si>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</si>
  <si>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</si>
  <si>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</si>
  <si>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</si>
  <si>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</si>
  <si>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113107232</t>
  </si>
  <si>
    <t>Odstranění podkladu z betonu prostého tl přes 150 do 300 mm strojně pl přes 200 m2</t>
  </si>
  <si>
    <t>m2</t>
  </si>
  <si>
    <t>CS ÚRS 2022 01</t>
  </si>
  <si>
    <t>4</t>
  </si>
  <si>
    <t>411817218</t>
  </si>
  <si>
    <t>PP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</si>
  <si>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</si>
  <si>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VV</t>
  </si>
  <si>
    <t>Výkres C4b</t>
  </si>
  <si>
    <t>"odstranění betonového recyklátu ve vrchní části parkoviště po bourání bytového domu" 10*38</t>
  </si>
  <si>
    <t>113107342</t>
  </si>
  <si>
    <t>Odstranění podkladu živičného tl přes 50 do 100 mm strojně pl do 50 m2</t>
  </si>
  <si>
    <t>-1329950359</t>
  </si>
  <si>
    <t>Odstranění podkladů nebo krytů strojně plochy jednotlivě do 50 m2 s přemístěním hmot na skládku na vzdálenost do 3 m nebo s naložením na dopravní prostředek živičných, o tl. vrstvy přes 50 do 100 mm</t>
  </si>
  <si>
    <t>"odstranění asfaltového chodníku"46</t>
  </si>
  <si>
    <t>"proužek podél obruby"9,15</t>
  </si>
  <si>
    <t>Součet</t>
  </si>
  <si>
    <t>113202111</t>
  </si>
  <si>
    <t>Vytrhání obrub krajníků obrubníků stojatých</t>
  </si>
  <si>
    <t>m</t>
  </si>
  <si>
    <t>-127124186</t>
  </si>
  <si>
    <t xml:space="preserve">Vytrhání obrub  s vybouráním lože, s přemístěním hmot na skládku na vzdálenost do 3 m nebo s naložením na dopravní prostředek z krajníků nebo obrubníků stojatých</t>
  </si>
  <si>
    <t>"chodníková obruba"17</t>
  </si>
  <si>
    <t>"silniční obruba"17</t>
  </si>
  <si>
    <t>121151123</t>
  </si>
  <si>
    <t>Sejmutí ornice plochy přes 500 m2 tl vrstvy do 200 mm strojně</t>
  </si>
  <si>
    <t>-25812230</t>
  </si>
  <si>
    <t>Sejmutí ornice strojně při souvislé ploše přes 500 m2, tl. vrstvy do 200 mm</t>
  </si>
  <si>
    <t>"v ploše parkoviště"650</t>
  </si>
  <si>
    <t>5</t>
  </si>
  <si>
    <t>131151201</t>
  </si>
  <si>
    <t>Hloubení jam zapažených v hornině třídy těžitelnosti I skupiny 1 a 2 objem do 20 m3 strojně</t>
  </si>
  <si>
    <t>m3</t>
  </si>
  <si>
    <t>-213214075</t>
  </si>
  <si>
    <t>Hloubení zapažených jam a zářezů strojně s urovnáním dna do předepsaného profilu a spádu v hornině třídy těžitelnosti I skupiny 1 a 2 do 20 m3</t>
  </si>
  <si>
    <t>D134b</t>
  </si>
  <si>
    <t>"jáma uliční vpusti" 1,7*1*1</t>
  </si>
  <si>
    <t>6</t>
  </si>
  <si>
    <t>131251100</t>
  </si>
  <si>
    <t>Hloubení jam nezapažených v hornině třídy těžitelnosti I skupiny 3 objem do 20 m3 strojně</t>
  </si>
  <si>
    <t>-609143406</t>
  </si>
  <si>
    <t>Hloubení nezapažených jam a zářezů strojně s urovnáním dna do předepsaného profilu a spádu v hornině třídy těžitelnosti I skupiny 3 do 20 m3</t>
  </si>
  <si>
    <t xml:space="preserve">"hloubení vsakovací jámy"2*2*2 </t>
  </si>
  <si>
    <t>7</t>
  </si>
  <si>
    <t>132212221</t>
  </si>
  <si>
    <t>Hloubení zapažených rýh šířky do 2000 mm v soudržných horninách třídy těžitelnosti I skupiny 3 ručně</t>
  </si>
  <si>
    <t>120710829</t>
  </si>
  <si>
    <t>Hloubení zapažených rýh šířky přes 800 do 2 000 mm ručně s urovnáním dna do předepsaného profilu a spádu v hornině třídy těžitelnosti I skupiny 3 soudržných</t>
  </si>
  <si>
    <t>"rýha pro osazení obruby podél komunikace"(6+7)*0,3*0,3</t>
  </si>
  <si>
    <t>"kanalizace od UV do vsaku"7*0,5*1</t>
  </si>
  <si>
    <t>8</t>
  </si>
  <si>
    <t>132251253</t>
  </si>
  <si>
    <t>Hloubení rýh nezapažených š do 2000 mm v hornině třídy těžitelnosti I skupiny 3 objem do 100 m3 strojně</t>
  </si>
  <si>
    <t>-1690652748</t>
  </si>
  <si>
    <t>Hloubení nezapažených rýh šířky přes 800 do 2 000 mm strojně s urovnáním dna do předepsaného profilu a spádu v hornině třídy těžitelnosti I skupiny 3 přes 50 do 100 m3</t>
  </si>
  <si>
    <t>"rýha pro osazení úhlové zdi"1,4*35</t>
  </si>
  <si>
    <t>9</t>
  </si>
  <si>
    <t>162506111</t>
  </si>
  <si>
    <t>Vodorovné přemístění do 3000 m bez naložení výkopku ze zemin schopných zúrodnění</t>
  </si>
  <si>
    <t>-34761871</t>
  </si>
  <si>
    <t xml:space="preserve">Vodorovné přemístění výkopku bez naložení, avšak se složením  zemin schopných zúrodnění, na vzdálenost přes 2000 do 3000 m</t>
  </si>
  <si>
    <t>"ornice na deponii města "500*0,2</t>
  </si>
  <si>
    <t>10</t>
  </si>
  <si>
    <t>162751117</t>
  </si>
  <si>
    <t>Vodorovné přemístění přes 9 000 do 10000 m výkopku/sypaniny z horniny třídy těžitelnosti I skupiny 1 až 3</t>
  </si>
  <si>
    <t>-1527871720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</si>
  <si>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</si>
  <si>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8+49+4,67+1,7</t>
  </si>
  <si>
    <t>11</t>
  </si>
  <si>
    <t>162751119</t>
  </si>
  <si>
    <t>Příplatek k vodorovnému přemístění výkopku/sypaniny z horniny třídy těžitelnosti I skupiny 1 až 3 ZKD 1000 m přes 10000 m</t>
  </si>
  <si>
    <t>319325798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</si>
  <si>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</si>
  <si>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63,37*10 'Přepočtené koeficientem množství</t>
  </si>
  <si>
    <t>12</t>
  </si>
  <si>
    <t>171251201</t>
  </si>
  <si>
    <t>Uložení sypaniny na skládky nebo meziskládky</t>
  </si>
  <si>
    <t>1078497936</t>
  </si>
  <si>
    <t>Uložení sypaniny na skládky nebo meziskládky bez hutnění s upravením uložené sypaniny do předepsaného tvaru</t>
  </si>
  <si>
    <t>13</t>
  </si>
  <si>
    <t>171201231</t>
  </si>
  <si>
    <t>Poplatek za uložení zeminy a kamení na recyklační skládce (skládkovné) kód odpadu 17 05 04</t>
  </si>
  <si>
    <t>t</t>
  </si>
  <si>
    <t>1542977137</t>
  </si>
  <si>
    <t>Poplatek za uložení stavebního odpadu na recyklační skládce (skládkovné) zeminy a kamení zatříděného do Katalogu odpadů pod kódem 17 05 04</t>
  </si>
  <si>
    <t>63,37*1,8</t>
  </si>
  <si>
    <t>14</t>
  </si>
  <si>
    <t>171152101</t>
  </si>
  <si>
    <t>Uložení sypaniny z hornin soudržných do násypů zhutněných silnic a dálnic</t>
  </si>
  <si>
    <t>1844047836</t>
  </si>
  <si>
    <t>Uložení sypaniny do zhutněných násypů pro silnice, dálnice a letiště s rozprostřením sypaniny ve vrstvách, s hrubým urovnáním a uzavřením povrchu násypu z hornin soudržných</t>
  </si>
  <si>
    <t>"násyp u Úhlové zdi" 1*22,5</t>
  </si>
  <si>
    <t>M</t>
  </si>
  <si>
    <t>58337302</t>
  </si>
  <si>
    <t>štěrkopísek frakce 0/16</t>
  </si>
  <si>
    <t>1183429366</t>
  </si>
  <si>
    <t>22,5*1,8</t>
  </si>
  <si>
    <t>16</t>
  </si>
  <si>
    <t>171152501</t>
  </si>
  <si>
    <t>Zhutnění podloží z hornin soudržných nebo nesoudržných pod násypy</t>
  </si>
  <si>
    <t>469515658</t>
  </si>
  <si>
    <t>Zhutnění podloží pod násypy z rostlé horniny třídy těžitelnosti I a II, skupiny 1 až 4 z hornin soudružných a nesoudržných</t>
  </si>
  <si>
    <t>"zhutnění podloží v místě úhlové zdi" 6,5*22,5</t>
  </si>
  <si>
    <t>17</t>
  </si>
  <si>
    <t>174251101</t>
  </si>
  <si>
    <t>Zásyp jam, šachet rýh nebo kolem objektů sypaninou bez zhutnění</t>
  </si>
  <si>
    <t>1442126586</t>
  </si>
  <si>
    <t>Zásyp sypaninou z jakékoliv horniny strojně s uložením výkopku ve vrstvách bez zhutnění jam, šachet, rýh nebo kolem objektů v těchto vykopávkách</t>
  </si>
  <si>
    <t>Výkres D134a/b</t>
  </si>
  <si>
    <t>"zásyp drenážního potrubí + vsakovací drén"8+1</t>
  </si>
  <si>
    <t>18</t>
  </si>
  <si>
    <t>58344003</t>
  </si>
  <si>
    <t>kamenivo drcené hrubé frakce 63/125</t>
  </si>
  <si>
    <t>-359245109</t>
  </si>
  <si>
    <t>Výkres D134b</t>
  </si>
  <si>
    <t>"vsakovací drén"8*1,8</t>
  </si>
  <si>
    <t>19</t>
  </si>
  <si>
    <t>58343930</t>
  </si>
  <si>
    <t>kamenivo drcené hrubé frakce 16/32</t>
  </si>
  <si>
    <t>-1587100966</t>
  </si>
  <si>
    <t>D134a</t>
  </si>
  <si>
    <t>"zásyp drenážního potrubí"1*1,8</t>
  </si>
  <si>
    <t>20</t>
  </si>
  <si>
    <t>181152302</t>
  </si>
  <si>
    <t>Úprava pláně pro silnice a dálnice v zářezech se zhutněním</t>
  </si>
  <si>
    <t>867386792</t>
  </si>
  <si>
    <t>Úprava pláně na stavbách silnic a dálnic strojně v zářezech mimo skalních se zhutněním</t>
  </si>
  <si>
    <t>"hutnění zemní pláně pod parkovištěm a komunikací"36,5*16,5</t>
  </si>
  <si>
    <t>181151321</t>
  </si>
  <si>
    <t>Plošná úprava terénu přes 500 m2 zemina skupiny 1 až 4 nerovnosti přes 100 do 150 mm v rovinně a svahu do 1:5</t>
  </si>
  <si>
    <t>-1026725177</t>
  </si>
  <si>
    <t>Plošná úprava terénu v zemině skupiny 1 až 4 s urovnáním povrchu bez doplnění ornice souvislé plochy přes 500 m2 při nerovnostech terénu přes 100 do 150 mm v rovině nebo na svahu do 1:5</t>
  </si>
  <si>
    <t>"úprava pláně před založením trávníku"100*1,5</t>
  </si>
  <si>
    <t>22</t>
  </si>
  <si>
    <t>181351103</t>
  </si>
  <si>
    <t>Rozprostření ornice tl vrstvy do 200 mm pl přes 100 do 500 m2 v rovině nebo ve svahu do 1:5 strojně</t>
  </si>
  <si>
    <t>232000922</t>
  </si>
  <si>
    <t>Rozprostření a urovnání ornice v rovině nebo ve svahu sklonu do 1:5 strojně při souvislé ploše přes 100 do 500 m2, tl. vrstvy do 200 mm</t>
  </si>
  <si>
    <t>"úprava ploch kolem parkovišť a komunikace cca 1,5m"100*1,5</t>
  </si>
  <si>
    <t>23</t>
  </si>
  <si>
    <t>184802111</t>
  </si>
  <si>
    <t>Chemické odplevelení před založením kultury nad 20 m2 postřikem na široko v rovině a svahu do 1:5</t>
  </si>
  <si>
    <t>-1741756354</t>
  </si>
  <si>
    <t xml:space="preserve">Chemické odplevelení půdy před založením kultury, trávníku nebo zpevněných ploch  o výměře jednotlivě přes 20 m2 v rovině nebo na svahu do 1:5 postřikem na široko</t>
  </si>
  <si>
    <t>24</t>
  </si>
  <si>
    <t>181411131</t>
  </si>
  <si>
    <t>Založení parkového trávníku výsevem pl do 1000 m2 v rovině a ve svahu do 1:5</t>
  </si>
  <si>
    <t>418363745</t>
  </si>
  <si>
    <t>Založení trávníku na půdě předem připravené plochy do 1000 m2 výsevem včetně utažení parkového v rovině nebo na svahu do 1:5</t>
  </si>
  <si>
    <t>100*1,5</t>
  </si>
  <si>
    <t>25</t>
  </si>
  <si>
    <t>00572410</t>
  </si>
  <si>
    <t>osivo směs travní parková</t>
  </si>
  <si>
    <t>kg</t>
  </si>
  <si>
    <t>-1990234041</t>
  </si>
  <si>
    <t>150*0,02 'Přepočtené koeficientem množství</t>
  </si>
  <si>
    <t>26</t>
  </si>
  <si>
    <t>08211320</t>
  </si>
  <si>
    <t>voda pitná pro smluvní odběratele</t>
  </si>
  <si>
    <t>-1512591232</t>
  </si>
  <si>
    <t>"trávník 5l/m2 3x zalití"150*5*3/1000</t>
  </si>
  <si>
    <t>Zakládání</t>
  </si>
  <si>
    <t>27</t>
  </si>
  <si>
    <t>213141111</t>
  </si>
  <si>
    <t>Zřízení vrstvy z geotextilie v rovině nebo ve sklonu do 1:5 š do 3 m</t>
  </si>
  <si>
    <t>-1810737468</t>
  </si>
  <si>
    <t xml:space="preserve">Zřízení vrstvy z geotextilie  filtrační, separační, odvodňovací, ochranné, výztužné nebo protierozní v rovině nebo ve sklonu do 1:5, šířky do 3 m</t>
  </si>
  <si>
    <t>176,65+150+16,4+10,5</t>
  </si>
  <si>
    <t>28</t>
  </si>
  <si>
    <t>693110R1</t>
  </si>
  <si>
    <t>geotextilie netkaná separační, ochranná, filtrační, drenážní PES 300g/m2-sorpční</t>
  </si>
  <si>
    <t>1922380478</t>
  </si>
  <si>
    <t>Výkres D112d</t>
  </si>
  <si>
    <t>"textilie pod dlažbou"176,65+150*1,03</t>
  </si>
  <si>
    <t>331,15*1,1845 'Přepočtené koeficientem množství</t>
  </si>
  <si>
    <t>29</t>
  </si>
  <si>
    <t>69311080</t>
  </si>
  <si>
    <t>geotextilie netkaná separační, ochranná, filtrační, drenážní PES 200g/m2</t>
  </si>
  <si>
    <t>1235236483</t>
  </si>
  <si>
    <t>"obalení drenážního potrubí"10,5</t>
  </si>
  <si>
    <t>"obalení vskovacího prostoru"16,4</t>
  </si>
  <si>
    <t>30</t>
  </si>
  <si>
    <t>271532212</t>
  </si>
  <si>
    <t>Podsyp pod základové konstrukce se zhutněním z hrubého kameniva frakce 16 až 32 mm</t>
  </si>
  <si>
    <t>-1585872894</t>
  </si>
  <si>
    <t>Podsyp pod základové konstrukce se zhutněním a urovnáním povrchu z kameniva hrubého, frakce 16 - 32 mm</t>
  </si>
  <si>
    <t>0,25*1,5*35</t>
  </si>
  <si>
    <t>31</t>
  </si>
  <si>
    <t>274313711</t>
  </si>
  <si>
    <t>Základové pásy z betonu tř. C 20/25</t>
  </si>
  <si>
    <t>770147610</t>
  </si>
  <si>
    <t>Základy z betonu prostého pasy betonu kamenem neprokládaného tř. C 20/25</t>
  </si>
  <si>
    <t>"základ pod opěrnou zdí úhlovou" 0,25*1,4*35</t>
  </si>
  <si>
    <t>32</t>
  </si>
  <si>
    <t>273362021</t>
  </si>
  <si>
    <t>Výztuž základových desek svařovanými sítěmi Kari</t>
  </si>
  <si>
    <t>-516534352</t>
  </si>
  <si>
    <t>Výztuž základů desek ze svařovaných sítí z drátů typu KARI</t>
  </si>
  <si>
    <t>"KARI 8mm, 100x100mm, 7,99kg/m2"(1*35)*7,9/1000</t>
  </si>
  <si>
    <t>Svislé a kompletní konstrukce</t>
  </si>
  <si>
    <t>33</t>
  </si>
  <si>
    <t>327122111</t>
  </si>
  <si>
    <t>Opěrná zeď samonosná ze ŽB dílců tvaru L v 600 mm</t>
  </si>
  <si>
    <t>-518240356</t>
  </si>
  <si>
    <t xml:space="preserve">Opěrné zdi samonosné  ze železobetonových dílců tvaru L se základem z betonu prostého přímé, výšky 600 mm</t>
  </si>
  <si>
    <t>Výkres D112f</t>
  </si>
  <si>
    <t>12+7,5</t>
  </si>
  <si>
    <t>34</t>
  </si>
  <si>
    <t>327122112</t>
  </si>
  <si>
    <t>Opěrná zeď samonosná ze ŽB dílců tvaru L v 800 mm</t>
  </si>
  <si>
    <t>528455717</t>
  </si>
  <si>
    <t xml:space="preserve">Opěrné zdi samonosné  ze železobetonových dílců tvaru L se základem z betonu prostého přímé, výšky 800 mm</t>
  </si>
  <si>
    <t>7,5+3</t>
  </si>
  <si>
    <t>35</t>
  </si>
  <si>
    <t>327122113</t>
  </si>
  <si>
    <t>Opěrná zeď samonosná ze ŽB dílců tvaru L v 1000 mm</t>
  </si>
  <si>
    <t>771541984</t>
  </si>
  <si>
    <t xml:space="preserve">Opěrné zdi samonosné  ze železobetonových dílců tvaru L se základem z betonu prostého přímé, výšky 1000 mm</t>
  </si>
  <si>
    <t>3,5</t>
  </si>
  <si>
    <t>36</t>
  </si>
  <si>
    <t>327122213</t>
  </si>
  <si>
    <t>Opěrná zeď samonosná rohový dílec ze ŽB tvaru L v 1000 mm</t>
  </si>
  <si>
    <t>kus</t>
  </si>
  <si>
    <t>-1050593014</t>
  </si>
  <si>
    <t xml:space="preserve">Opěrné zdi samonosné  ze železobetonových dílců tvaru L se základem z betonu prostého rohový dílec, výšky 1000 mm</t>
  </si>
  <si>
    <t>Komunikace pozemní</t>
  </si>
  <si>
    <t>37</t>
  </si>
  <si>
    <t>564851111</t>
  </si>
  <si>
    <t>Podklad ze štěrkodrtě ŠD plochy přes 100 m2 tl 150 mm</t>
  </si>
  <si>
    <t>-2024995815</t>
  </si>
  <si>
    <t>Podklad ze štěrkodrti ŠD s rozprostřením a zhutněním plochy přes 100 m2, po zhutnění tl. 150 mm</t>
  </si>
  <si>
    <t>Výkres D112a/D112d</t>
  </si>
  <si>
    <t>"nové a opravované chodníky frakce 0-32"32,69</t>
  </si>
  <si>
    <t>"parkoviště frakce 0-32" (150+177)*1,05</t>
  </si>
  <si>
    <t xml:space="preserve">"parkoviště  frakce 0-63" (150+177)*1,05</t>
  </si>
  <si>
    <t>"komunikace frakce 0-32"260*1,05</t>
  </si>
  <si>
    <t xml:space="preserve">"komunikace  frakce 0-63" 260*1,05</t>
  </si>
  <si>
    <t>38</t>
  </si>
  <si>
    <t>564920511</t>
  </si>
  <si>
    <t>Podklad z R-materiálu plochy do 100 m2 tl 60 mm</t>
  </si>
  <si>
    <t>-407307233</t>
  </si>
  <si>
    <t>Podklad nebo podsyp z R-materiálu s rozprostřením a zhutněním plochy jednotlivě do 100 m2, po zhutnění tl. 60 mm</t>
  </si>
  <si>
    <t>Výkresy D112a/d112d</t>
  </si>
  <si>
    <t>"nové asfaltové chodníky"12</t>
  </si>
  <si>
    <t>"opravované chodníky"12+8,69</t>
  </si>
  <si>
    <t>39</t>
  </si>
  <si>
    <t>564971315</t>
  </si>
  <si>
    <t>Podklad z betonového recyklátu plochy přes 100 m2 tl 250 mm</t>
  </si>
  <si>
    <t>212262765</t>
  </si>
  <si>
    <t>Podklad nebo podsyp z betonového recyklátu s rozprostřením a zhutněním plochy přes 100 m2, po zhutnění tl. 250 mm</t>
  </si>
  <si>
    <t>"zhutnění parapláně v případě nedosažení únosnosti pro komunikace 45MPa" 177+260+150</t>
  </si>
  <si>
    <t>40</t>
  </si>
  <si>
    <t>565155111</t>
  </si>
  <si>
    <t>Asfaltový beton vrstva podkladní ACP 16 (obalované kamenivo OKS) tl 70 mm š do 3 m</t>
  </si>
  <si>
    <t>890130710</t>
  </si>
  <si>
    <t xml:space="preserve">Asfaltový beton vrstva podkladní ACP 16 (obalované kamenivo střednězrnné - OKS)  s rozprostřením a zhutněním v pruhu šířky přes 1,5 do 3 m, po zhutnění tl. 70 mm</t>
  </si>
  <si>
    <t>"komunikace"260*1,03</t>
  </si>
  <si>
    <t>41</t>
  </si>
  <si>
    <t>573231108</t>
  </si>
  <si>
    <t>Postřik živičný spojovací ze silniční emulze v množství 0,50 kg/m2</t>
  </si>
  <si>
    <t>2030757888</t>
  </si>
  <si>
    <t>Postřik spojovací PS bez posypu kamenivem ze silniční emulze, v množství 0,50 kg/m2</t>
  </si>
  <si>
    <t>42</t>
  </si>
  <si>
    <t>577134111</t>
  </si>
  <si>
    <t>Asfaltový beton vrstva obrusná ACO 11 (ABS) tř. I tl 40 mm š do 3 m z nemodifikovaného asfaltu</t>
  </si>
  <si>
    <t>354640540</t>
  </si>
  <si>
    <t xml:space="preserve">Asfaltový beton vrstva obrusná ACO 11 (ABS)  s rozprostřením a se zhutněním z nemodifikovaného asfaltu v pruhu šířky do 3 m tř. I, po zhutnění tl. 40 mm</t>
  </si>
  <si>
    <t>43</t>
  </si>
  <si>
    <t>577133111</t>
  </si>
  <si>
    <t>Asfaltový beton vrstva obrusná ACO 8 (ABJ) tl 40 mm š do 3 m z nemodifikovaného asfaltu</t>
  </si>
  <si>
    <t>553410692</t>
  </si>
  <si>
    <t xml:space="preserve">Asfaltový beton vrstva obrusná ACO 8 (ABJ)  s rozprostřením a se zhutněním z nemodifikovaného asfaltu v pruhu šířky do 3 m, po zhutnění tl. 40 mm</t>
  </si>
  <si>
    <t>"nové a opravované chodníky"12+12+9</t>
  </si>
  <si>
    <t>44</t>
  </si>
  <si>
    <t>596211110</t>
  </si>
  <si>
    <t>Kladení zámkové dlažby komunikací pro pěší ručně tl 60 mm skupiny A pl do 50 m2</t>
  </si>
  <si>
    <t>465361649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</si>
  <si>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</si>
  <si>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Výkres D112a</t>
  </si>
  <si>
    <t>"reliefni dlažba chodník" 2,85+2</t>
  </si>
  <si>
    <t>45</t>
  </si>
  <si>
    <t>59245006</t>
  </si>
  <si>
    <t>dlažba tvar obdélník betonová pro nevidomé 200x100x60mm barevná</t>
  </si>
  <si>
    <t>71813355</t>
  </si>
  <si>
    <t>4,85*1,035</t>
  </si>
  <si>
    <t>46</t>
  </si>
  <si>
    <t>596212210</t>
  </si>
  <si>
    <t>Kladení zámkové dlažby pozemních komunikací ručně tl 80 mm skupiny A pl do 50 m2</t>
  </si>
  <si>
    <t>1222153183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</si>
  <si>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</si>
  <si>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Výkres C3/D112a/D112g</t>
  </si>
  <si>
    <t>(1,2*1,2)*4</t>
  </si>
  <si>
    <t>47</t>
  </si>
  <si>
    <t>59245020</t>
  </si>
  <si>
    <t>dlažba tvar obdélník betonová 200x100x80mm přírodní</t>
  </si>
  <si>
    <t>-1553890801</t>
  </si>
  <si>
    <t>5,76*1,03 'Přepočtené koeficientem množství</t>
  </si>
  <si>
    <t>48</t>
  </si>
  <si>
    <t>596412213</t>
  </si>
  <si>
    <t>Kladení dlažby ze zatravňovacích tvárnic pozemních komunikací tl 80 mm pl přes 300 m2</t>
  </si>
  <si>
    <t>673478935</t>
  </si>
  <si>
    <t xml:space="preserve">Kladení dlažby z betonových zatravňovací dlaždic pozemních komunikací  s ložem z kameniva těženého nebo drceného tl. do 50 mm, s vyplněním spár a vegetačních otvorů, s hutněním vibrováním tl. 80 mm, pro plochy přes 300 m2</t>
  </si>
  <si>
    <t>176,65+149,25</t>
  </si>
  <si>
    <t>49</t>
  </si>
  <si>
    <t>59246016R01</t>
  </si>
  <si>
    <t>dlažba betonová zatravňovací 210x140x80mm, přírodní</t>
  </si>
  <si>
    <t>945002471</t>
  </si>
  <si>
    <t>dlažba plošná betonová vegetační 600x400x80mm</t>
  </si>
  <si>
    <t>325,9-(16+((1,2+1,2)*4))</t>
  </si>
  <si>
    <t>300,3*1,03 'Přepočtené koeficientem množství</t>
  </si>
  <si>
    <t>50</t>
  </si>
  <si>
    <t>59246016R02</t>
  </si>
  <si>
    <t>dlažba betonová zatravňovací 210x140x80mm, karamelová</t>
  </si>
  <si>
    <t>987495331</t>
  </si>
  <si>
    <t>dlažba plošná betonová zatravňovací 210x140x80mm, karamelová</t>
  </si>
  <si>
    <t>22*(4,85*0,14)*1,0711</t>
  </si>
  <si>
    <t>Trubní vedení</t>
  </si>
  <si>
    <t>51</t>
  </si>
  <si>
    <t>871228111</t>
  </si>
  <si>
    <t>Kladení drenážního potrubí z tvrdého PVC průměru přes 90 do 150 mm</t>
  </si>
  <si>
    <t>-772385886</t>
  </si>
  <si>
    <t xml:space="preserve">Kladení drenážního potrubí z plastických hmot  do připravené rýhy z tvrdého PVC, průměru přes 90 do 150 mm</t>
  </si>
  <si>
    <t>Výkres D112d/D134a/b</t>
  </si>
  <si>
    <t>"drenáž s výtokem z opěrné zdi"33,5*1,03</t>
  </si>
  <si>
    <t>"od uliční vpusti k vsakovacímu drenu + v sakovacím drenu"9+11</t>
  </si>
  <si>
    <t>52</t>
  </si>
  <si>
    <t>18615200</t>
  </si>
  <si>
    <t>trubka drenážní korugovaná PP SN 8 perforace 360° pro liniové stavby DN 150</t>
  </si>
  <si>
    <t>516311484</t>
  </si>
  <si>
    <t>53,9653465346535*1,01 'Přepočtené koeficientem množství</t>
  </si>
  <si>
    <t>53</t>
  </si>
  <si>
    <t>871315221</t>
  </si>
  <si>
    <t>Provedení napojení nových uličních vpustí na drenážní potrubí DN 150</t>
  </si>
  <si>
    <t>1961831915</t>
  </si>
  <si>
    <t>54</t>
  </si>
  <si>
    <t>895941341</t>
  </si>
  <si>
    <t>Osazení vpusti uliční DN 500 z betonových dílců dno s výtokem</t>
  </si>
  <si>
    <t>1385099102</t>
  </si>
  <si>
    <t>Osazení vpusti uliční z betonových dílců DN 450 dno s výtokem</t>
  </si>
  <si>
    <t>55</t>
  </si>
  <si>
    <t>59223860</t>
  </si>
  <si>
    <t>skruž pro uliční vpusť středová betonová 450x195x50mm</t>
  </si>
  <si>
    <t>-199572710</t>
  </si>
  <si>
    <t>56</t>
  </si>
  <si>
    <t>59223858</t>
  </si>
  <si>
    <t>skruž pro uliční vpusť horní betonová 450x570x50mm</t>
  </si>
  <si>
    <t>1985011736</t>
  </si>
  <si>
    <t>57</t>
  </si>
  <si>
    <t>59223852</t>
  </si>
  <si>
    <t>dno pro uliční vpusť s kalovou prohlubní betonové 450x300x50mm</t>
  </si>
  <si>
    <t>1356737667</t>
  </si>
  <si>
    <t>58</t>
  </si>
  <si>
    <t>59223874</t>
  </si>
  <si>
    <t>koš vysoký pro uliční vpusti žárově Pz plech pro rám 500/300mm</t>
  </si>
  <si>
    <t>1743412703</t>
  </si>
  <si>
    <t>59</t>
  </si>
  <si>
    <t>59223864</t>
  </si>
  <si>
    <t>prstenec pro uliční vpusť vyrovnávací betonový 390x60x130mm</t>
  </si>
  <si>
    <t>563090732</t>
  </si>
  <si>
    <t>60</t>
  </si>
  <si>
    <t>59223854</t>
  </si>
  <si>
    <t>skruž pro uliční vpusť s výtokovým otvorem PVC betonová 450x350x50mm</t>
  </si>
  <si>
    <t>2126201398</t>
  </si>
  <si>
    <t>Ostatní konstrukce a práce, bourání</t>
  </si>
  <si>
    <t>61</t>
  </si>
  <si>
    <t>914111111</t>
  </si>
  <si>
    <t>Montáž svislé dopravní značky do velikosti 1 m2 objímkami na sloupek nebo konzolu</t>
  </si>
  <si>
    <t>-1665083682</t>
  </si>
  <si>
    <t xml:space="preserve">Montáž svislé dopravní značky základní  velikosti do 1 m2 objímkami na sloupky nebo konzoly</t>
  </si>
  <si>
    <t>Výkres D112g</t>
  </si>
  <si>
    <t>62</t>
  </si>
  <si>
    <t>40445609</t>
  </si>
  <si>
    <t>značky upravující přednost P1, P4 900mm</t>
  </si>
  <si>
    <t>2046271479</t>
  </si>
  <si>
    <t>"značka P4"1</t>
  </si>
  <si>
    <t>63</t>
  </si>
  <si>
    <t>40445625</t>
  </si>
  <si>
    <t>informativní značky provozní IP8, IP9, IP11-IP13 500x700mm</t>
  </si>
  <si>
    <t>748582344</t>
  </si>
  <si>
    <t>"značka IP12 reserve"1</t>
  </si>
  <si>
    <t>"značka IP12 ztp"2</t>
  </si>
  <si>
    <t>"značka IP11b"1</t>
  </si>
  <si>
    <t>64</t>
  </si>
  <si>
    <t>40445647</t>
  </si>
  <si>
    <t>dodatkové tabulky E1, E2a,b , E6, E9, E10 E12c, E17 500x500mm</t>
  </si>
  <si>
    <t>-8348982</t>
  </si>
  <si>
    <t>"značka E1"1</t>
  </si>
  <si>
    <t>65</t>
  </si>
  <si>
    <t>40445649</t>
  </si>
  <si>
    <t>dodatkové tabulky E3-E5, E8, E14-E16 500x150mm</t>
  </si>
  <si>
    <t>-403890247</t>
  </si>
  <si>
    <t>"značka E8d"1</t>
  </si>
  <si>
    <t>66</t>
  </si>
  <si>
    <t>914511111</t>
  </si>
  <si>
    <t>Montáž sloupku dopravních značek délky do 3,5 m s betonovým základem</t>
  </si>
  <si>
    <t>-1694201609</t>
  </si>
  <si>
    <t xml:space="preserve">Montáž sloupku dopravních značek  délky do 3,5 m do betonového základu</t>
  </si>
  <si>
    <t>"značka 4x" 4</t>
  </si>
  <si>
    <t>67</t>
  </si>
  <si>
    <t>40445225</t>
  </si>
  <si>
    <t>sloupek pro dopravní značku Zn D 60mm v 3,5m</t>
  </si>
  <si>
    <t>835273791</t>
  </si>
  <si>
    <t>68</t>
  </si>
  <si>
    <t>40445253</t>
  </si>
  <si>
    <t>víčko plastové na sloupek D 60mm</t>
  </si>
  <si>
    <t>313249748</t>
  </si>
  <si>
    <t>69</t>
  </si>
  <si>
    <t>915111111</t>
  </si>
  <si>
    <t>Vodorovné dopravní značení dělící čáry souvislé š 125 mm základní bílá barva</t>
  </si>
  <si>
    <t>-603431410</t>
  </si>
  <si>
    <t xml:space="preserve">Vodorovné dopravní značení stříkané barvou  dělící čára šířky 125 mm souvislá bílá základní</t>
  </si>
  <si>
    <t>"V4"13</t>
  </si>
  <si>
    <t>70</t>
  </si>
  <si>
    <t>915131111</t>
  </si>
  <si>
    <t>Vodorovné dopravní značení přechody pro chodce, šipky, symboly základní bílá barva</t>
  </si>
  <si>
    <t>-944108334</t>
  </si>
  <si>
    <t xml:space="preserve">Vodorovné dopravní značení stříkané barvou  přechody pro chodce, šipky, symboly bílé základní</t>
  </si>
  <si>
    <t>"V10f"2*0,6</t>
  </si>
  <si>
    <t>"symbol dobíjecí stanice"2*0,5</t>
  </si>
  <si>
    <t>71</t>
  </si>
  <si>
    <t>915211111</t>
  </si>
  <si>
    <t>Vodorovné dopravní značení dělící čáry souvislé š 125 mm bílý plast</t>
  </si>
  <si>
    <t>1546298105</t>
  </si>
  <si>
    <t xml:space="preserve">Vodorovné dopravní značení stříkaným plastem  dělící čára šířky 125 mm souvislá bílá základní</t>
  </si>
  <si>
    <t>72</t>
  </si>
  <si>
    <t>915231111</t>
  </si>
  <si>
    <t>Vodorovné dopravní značení přechody pro chodce, šipky, symboly bílý plast</t>
  </si>
  <si>
    <t>-754550923</t>
  </si>
  <si>
    <t xml:space="preserve">Vodorovné dopravní značení stříkaným plastem  přechody pro chodce, šipky, symboly nápisy bílé základní</t>
  </si>
  <si>
    <t>73</t>
  </si>
  <si>
    <t>915611111</t>
  </si>
  <si>
    <t>Předznačení vodorovného liniového značení</t>
  </si>
  <si>
    <t>777795627</t>
  </si>
  <si>
    <t xml:space="preserve">Předznačení pro vodorovné značení  stříkané barvou nebo prováděné z nátěrových hmot liniové dělicí čáry, vodicí proužky</t>
  </si>
  <si>
    <t>74</t>
  </si>
  <si>
    <t>915621111</t>
  </si>
  <si>
    <t>Předznačení vodorovného plošného značení</t>
  </si>
  <si>
    <t>2022141611</t>
  </si>
  <si>
    <t xml:space="preserve">Předznačení pro vodorovné značení  stříkané barvou nebo prováděné z nátěrových hmot plošné šipky, symboly, nápisy</t>
  </si>
  <si>
    <t>75</t>
  </si>
  <si>
    <t>916131213</t>
  </si>
  <si>
    <t>Osazení silničního obrubníku betonového stojatého s boční opěrou do lože z betonu prostého</t>
  </si>
  <si>
    <t>-217155151</t>
  </si>
  <si>
    <t>Osazení silničního obrubníku betonového se zřízením lože, s vyplněním a zatřením spár cementovou maltou stojatého s boční opěrou z betonu prostého, do lože z betonu prostého</t>
  </si>
  <si>
    <t>Výkres C3/D112a</t>
  </si>
  <si>
    <t>50,8+31,2+37+28,6</t>
  </si>
  <si>
    <t>76</t>
  </si>
  <si>
    <t>59217031</t>
  </si>
  <si>
    <t>obrubník betonový silniční 1000x150x250mm</t>
  </si>
  <si>
    <t>649058794</t>
  </si>
  <si>
    <t>(18,85+40,2+4+1)*1,031</t>
  </si>
  <si>
    <t>77</t>
  </si>
  <si>
    <t>59217029</t>
  </si>
  <si>
    <t>obrubník betonový silniční nájezdový 1000x150x150mm</t>
  </si>
  <si>
    <t>992090805</t>
  </si>
  <si>
    <t>(36,9+31,2+4,5+7,5)*1,036</t>
  </si>
  <si>
    <t>78</t>
  </si>
  <si>
    <t>59217030</t>
  </si>
  <si>
    <t>obrubník betonový silniční přechodový 1000x150x150-250mm</t>
  </si>
  <si>
    <t>661769344</t>
  </si>
  <si>
    <t>79</t>
  </si>
  <si>
    <t>59217035</t>
  </si>
  <si>
    <t>obrubník betonový obloukový vnější 780x150x250mm</t>
  </si>
  <si>
    <t>1715246929</t>
  </si>
  <si>
    <t>4*0,78</t>
  </si>
  <si>
    <t>80</t>
  </si>
  <si>
    <t>916231113</t>
  </si>
  <si>
    <t>Osazení chodníkového obrubníku betonového ležatého s boční opěrou do lože z betonu prostého</t>
  </si>
  <si>
    <t>1866203507</t>
  </si>
  <si>
    <t>Osazení chodníkového obrubníku betonového se zřízením lože, s vyplněním a zatřením spár cementovou maltou ležatého s boční opěrou z betonu prostého, do lože z betonu prostého</t>
  </si>
  <si>
    <t>10,2+3,8</t>
  </si>
  <si>
    <t>81</t>
  </si>
  <si>
    <t>59217016</t>
  </si>
  <si>
    <t>obrubník betonový chodníkový 1000x80x250mm</t>
  </si>
  <si>
    <t>-1951081320</t>
  </si>
  <si>
    <t>14*1,0714</t>
  </si>
  <si>
    <t>82</t>
  </si>
  <si>
    <t>919121213</t>
  </si>
  <si>
    <t>Těsnění spár zálivkou za studena pro komůrky š 10 mm hl 25 mm bez těsnicího profilu</t>
  </si>
  <si>
    <t>-1578910049</t>
  </si>
  <si>
    <t xml:space="preserve">Utěsnění dilatačních spár zálivkou za studena  v cementobetonovém nebo živičném krytu včetně adhezního nátěru bez těsnicího profilu pod zálivkou, pro komůrky šířky 10 mm, hloubky 25 mm</t>
  </si>
  <si>
    <t>"napojení na stávající asfaltovou plochu"18</t>
  </si>
  <si>
    <t>"napojení asfaltové kom. na obruby"94</t>
  </si>
  <si>
    <t>83</t>
  </si>
  <si>
    <t>919731122</t>
  </si>
  <si>
    <t>Zarovnání styčné plochy podkladu nebo krytu živičného tl přes 50 do 100 mm</t>
  </si>
  <si>
    <t>-1014209536</t>
  </si>
  <si>
    <t xml:space="preserve">Zarovnání styčné plochy podkladu nebo krytu podél vybourané části komunikace nebo zpevněné plochy  živičné tl. přes 50 do 100 mm</t>
  </si>
  <si>
    <t>"řezání chodník"2,8*2</t>
  </si>
  <si>
    <t>"řezání podél obruby"19</t>
  </si>
  <si>
    <t>84</t>
  </si>
  <si>
    <t>919735112</t>
  </si>
  <si>
    <t>Řezání stávajícího živičného krytu hl přes 50 do 100 mm</t>
  </si>
  <si>
    <t>-514962317</t>
  </si>
  <si>
    <t xml:space="preserve">Řezání stávajícího živičného krytu nebo podkladu  hloubky přes 50 do 100 mm</t>
  </si>
  <si>
    <t>85</t>
  </si>
  <si>
    <t>938909331</t>
  </si>
  <si>
    <t>Čištění vozovek metením ručně podkladu nebo krytu betonového nebo živičného</t>
  </si>
  <si>
    <t>1314855812</t>
  </si>
  <si>
    <t>Čištění vozovek metením bláta, prachu nebo hlinitého nánosu s odklizením na hromady na vzdálenost do 20 m nebo naložením na dopravní prostředek ručně povrchu podkladu nebo krytu betonového nebo živičného</t>
  </si>
  <si>
    <t>Výkres C3</t>
  </si>
  <si>
    <t>"čištění v místě napojení na komunikaci"40</t>
  </si>
  <si>
    <t>86</t>
  </si>
  <si>
    <t>977151117</t>
  </si>
  <si>
    <t>Jádrové vrty diamantovými korunkami do stavebních materiálů D přes 80 do 90 mm</t>
  </si>
  <si>
    <t>-1966995429</t>
  </si>
  <si>
    <t>Jádrové vrty diamantovými korunkami do stavebních materiálů (železobetonu, betonu, cihel, obkladů, dlažeb, kamene) průměru přes 80 do 90 mm</t>
  </si>
  <si>
    <t>"otvor pro výtok z opěrné úhlové zdi každých 5-10m"6*0,1</t>
  </si>
  <si>
    <t>997</t>
  </si>
  <si>
    <t>Přesun sutě</t>
  </si>
  <si>
    <t>87</t>
  </si>
  <si>
    <t>997006512</t>
  </si>
  <si>
    <t>Vodorovné doprava suti s naložením a složením na skládku přes 100 m do 1 km</t>
  </si>
  <si>
    <t>-1185430237</t>
  </si>
  <si>
    <t>Vodorovná doprava suti na skládku s naložením na dopravní prostředek a složením přes 100 m do 1 km</t>
  </si>
  <si>
    <t>88</t>
  </si>
  <si>
    <t>997006519</t>
  </si>
  <si>
    <t>Příplatek k vodorovnému přemístění suti na skládku ZKD 1 km přes 1 km</t>
  </si>
  <si>
    <t>-2006575809</t>
  </si>
  <si>
    <t>Vodorovná doprava suti na skládku Příplatek k ceně -6512 za každý další i započatý 1 km</t>
  </si>
  <si>
    <t>257,411*20 'Přepočtené koeficientem množství</t>
  </si>
  <si>
    <t>89</t>
  </si>
  <si>
    <t>997221861</t>
  </si>
  <si>
    <t>Poplatek za uložení stavebního odpadu na recyklační skládce (skládkovné) z prostého betonu pod kódem 17 01 01</t>
  </si>
  <si>
    <t>1002827165</t>
  </si>
  <si>
    <t>Poplatek za uložení stavebního odpadu na recyklační skládce (skládkovné) z prostého betonu zatříděného do Katalogu odpadů pod kódem 17 01 01</t>
  </si>
  <si>
    <t>237,5+6,97</t>
  </si>
  <si>
    <t>90</t>
  </si>
  <si>
    <t>997221875</t>
  </si>
  <si>
    <t>Poplatek za uložení stavebního odpadu na recyklační skládce (skládkovné) asfaltového bez obsahu dehtu zatříděného do Katalogu odpadů pod kódem 17 03 02</t>
  </si>
  <si>
    <t>-1331920913</t>
  </si>
  <si>
    <t>12,133+0,88</t>
  </si>
  <si>
    <t>998</t>
  </si>
  <si>
    <t>Přesun hmot</t>
  </si>
  <si>
    <t>91</t>
  </si>
  <si>
    <t>998225111</t>
  </si>
  <si>
    <t>Přesun hmot pro pozemní komunikace s krytem z kamene, monolitickým betonovým nebo živičným</t>
  </si>
  <si>
    <t>-1491551293</t>
  </si>
  <si>
    <t xml:space="preserve">Přesun hmot pro komunikace s krytem z kameniva, monolitickým betonovým nebo živičným  dopravní vzdálenost do 200 m jakékoliv délky objektu</t>
  </si>
  <si>
    <t>PSV</t>
  </si>
  <si>
    <t>Práce a dodávky PSV</t>
  </si>
  <si>
    <t>711</t>
  </si>
  <si>
    <t>Izolace proti vodě, vlhkosti a plynům</t>
  </si>
  <si>
    <t>92</t>
  </si>
  <si>
    <t>711161273</t>
  </si>
  <si>
    <t>Provedení izolace proti zemní vlhkosti svislé z nopové fólie</t>
  </si>
  <si>
    <t>-1245062127</t>
  </si>
  <si>
    <t>Provedení izolace proti zemní vlhkosti nopovou fólií na ploše svislé S z nopové fólie</t>
  </si>
  <si>
    <t>Výkred D112a/D112d</t>
  </si>
  <si>
    <t>"izolace za opěrnou úhlovou zdí"1*33</t>
  </si>
  <si>
    <t>93</t>
  </si>
  <si>
    <t>28323005</t>
  </si>
  <si>
    <t>fólie profilovaná (nopová) drenážní HDPE s výškou nopů 8mm</t>
  </si>
  <si>
    <t>-1004189737</t>
  </si>
  <si>
    <t>33*1,221 'Přepočtené koeficientem množství</t>
  </si>
  <si>
    <t>Práce a dodávky M</t>
  </si>
  <si>
    <t>22-M</t>
  </si>
  <si>
    <t>Montáže technologických zařízení pro dopravní stavby</t>
  </si>
  <si>
    <t>94</t>
  </si>
  <si>
    <t>220182021</t>
  </si>
  <si>
    <t>Uložení trubky HDPE do výkopu včetně fixace</t>
  </si>
  <si>
    <t>-1283012178</t>
  </si>
  <si>
    <t>"příprava pro platební terminál + elektronabiječku 2m*4x"2*4</t>
  </si>
  <si>
    <t>"ochránění kabelu cetin+ jeden přiložit"30*2</t>
  </si>
  <si>
    <t>95</t>
  </si>
  <si>
    <t>34571353</t>
  </si>
  <si>
    <t>trubka elektroinstalační ohebná dvouplášťová korugovaná (chránička) D 61/75mm, HDPE+LDPE</t>
  </si>
  <si>
    <t>128</t>
  </si>
  <si>
    <t>473914123</t>
  </si>
  <si>
    <t>68*1,03</t>
  </si>
  <si>
    <t>46-M</t>
  </si>
  <si>
    <t>Zemní práce při extr.mont.pracích</t>
  </si>
  <si>
    <t>96</t>
  </si>
  <si>
    <t>460742132</t>
  </si>
  <si>
    <t>Osazení kabelových prostupů z trub plastových do rýhy s obetonováním průměru přes 10 do 15 cm</t>
  </si>
  <si>
    <t>-1175025444</t>
  </si>
  <si>
    <t>Osazení kabelových prostupů včetně utěsnění a spárování z trub plastových do rýhy, bez výkopových prací s obetonováním, vnitřního průměru přes 10 do 15 cm</t>
  </si>
  <si>
    <t>"chránička kabelu VN + jeden přiložit"10,5*2</t>
  </si>
  <si>
    <t>97</t>
  </si>
  <si>
    <t>34571355</t>
  </si>
  <si>
    <t>trubka elektroinstalační ohebná dvouplášťová korugovaná (chránička) D 94/110mm, HDPE+LDPE</t>
  </si>
  <si>
    <t>-917364529</t>
  </si>
  <si>
    <t>21*1,03 'Přepočtené koeficientem množství</t>
  </si>
  <si>
    <t>2 - Objekty veřejného osvětlení</t>
  </si>
  <si>
    <t xml:space="preserve">    741 - Elektroinstalace - silnoproud</t>
  </si>
  <si>
    <t xml:space="preserve">    21-M - Elektromontáže</t>
  </si>
  <si>
    <t>VRN - Vedlejší rozpočtové náklady</t>
  </si>
  <si>
    <t xml:space="preserve">    VRN4 - Inženýrská činnost</t>
  </si>
  <si>
    <t>113107042</t>
  </si>
  <si>
    <t>Odstranění podkladu živičných tl přes 50 do 100 mm při překopech ručně</t>
  </si>
  <si>
    <t>-331683931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</si>
  <si>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</si>
  <si>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"překop chodníku"2,5*0,5</t>
  </si>
  <si>
    <t>113107022</t>
  </si>
  <si>
    <t>Odstranění podkladu z kameniva drceného tl přes 100 do 200 mm při překopech ručně</t>
  </si>
  <si>
    <t>-294327442</t>
  </si>
  <si>
    <t>Odstranění podkladů nebo krytů při překopech inženýrských sítí s přemístěním hmot na skládku ve vzdálenosti do 3 m nebo s naložením na dopravní prostředek ručně z kameniva hrubého drceného, o tl. vrstvy přes 100 do 200 mm</t>
  </si>
  <si>
    <t>132251101</t>
  </si>
  <si>
    <t>Hloubení rýh nezapažených š do 800 mm v hornině třídy těžitelnosti I skupiny 3 objem do 20 m3 strojně</t>
  </si>
  <si>
    <t>1174897650</t>
  </si>
  <si>
    <t>Hloubení nezapažených rýh šířky do 800 mm strojně s urovnáním dna do předepsaného profilu a spádu v hornině třídy těžitelnosti I skupiny 3 do 20 m3</t>
  </si>
  <si>
    <t>"překop chodníku"2,5*0,5*0,6</t>
  </si>
  <si>
    <t>"nová trasa VO "0,4*0,9*32</t>
  </si>
  <si>
    <t>-501019402</t>
  </si>
  <si>
    <t>"základové patky stožáru VO"0,6*0,6*1*2</t>
  </si>
  <si>
    <t>-382615075</t>
  </si>
  <si>
    <t>-1806317643</t>
  </si>
  <si>
    <t>12,99</t>
  </si>
  <si>
    <t>12,99*10 'Přepočtené koeficientem množství</t>
  </si>
  <si>
    <t>595193203</t>
  </si>
  <si>
    <t>-729468939</t>
  </si>
  <si>
    <t>12,99*1,8</t>
  </si>
  <si>
    <t>174111101</t>
  </si>
  <si>
    <t>Zásyp jam, šachet rýh nebo kolem objektů sypaninou se zhutněním ručně</t>
  </si>
  <si>
    <t>2141233263</t>
  </si>
  <si>
    <t>Zásyp sypaninou z jakékoliv horniny ručně s uložením výkopku ve vrstvách se zhutněním jam, šachet, rýh nebo kolem objektů v těchto vykopávkách</t>
  </si>
  <si>
    <t>"nová trasa VO "0,4*(1-0,2-0,1)*35</t>
  </si>
  <si>
    <t>175111101</t>
  </si>
  <si>
    <t>Obsypání potrubí ručně sypaninou bez prohození, uloženou do 3 m</t>
  </si>
  <si>
    <t>-85780662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</si>
  <si>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</si>
  <si>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"nová trasa VO "0,4*0,2*35</t>
  </si>
  <si>
    <t>58341341</t>
  </si>
  <si>
    <t>kamenivo drcené drobné frakce 0/4</t>
  </si>
  <si>
    <t>-1576832207</t>
  </si>
  <si>
    <t>2,8*2 'Přepočtené koeficientem množství</t>
  </si>
  <si>
    <t>275313611</t>
  </si>
  <si>
    <t>Základové patky z betonu tř. C 16/20</t>
  </si>
  <si>
    <t>-342180211</t>
  </si>
  <si>
    <t>Základy z betonu prostého patky a bloky z betonu kamenem neprokládaného tř. C 16/20</t>
  </si>
  <si>
    <t>" stožáru VO"0,6*0,6*1*2</t>
  </si>
  <si>
    <t>28619326</t>
  </si>
  <si>
    <t>trubka kanalizační PE-HD D 200mm</t>
  </si>
  <si>
    <t>256</t>
  </si>
  <si>
    <t>1071516187</t>
  </si>
  <si>
    <t>"chráničky pro osazení stožáru"2*1</t>
  </si>
  <si>
    <t>741</t>
  </si>
  <si>
    <t>Elektroinstalace - silnoproud</t>
  </si>
  <si>
    <t>741120201</t>
  </si>
  <si>
    <t>Montáž vodič Cu izolovaný plný a laněný s PVC pláštěm žíla 1,5-16 mm2 volně (např. CY, CHAH-V)</t>
  </si>
  <si>
    <t>543569992</t>
  </si>
  <si>
    <t>Montáž vodičů izolovaných měděných bez ukončení uložených volně plných a laněných s PVC pláštěm, bezhalogenových, ohniodolných (např. CY, CHAH-V) průřezu žíly 1,5 až 16 mm2</t>
  </si>
  <si>
    <t>"trasy NN,VO"35*2</t>
  </si>
  <si>
    <t>"z výkopu do lampy"2*(2+2)</t>
  </si>
  <si>
    <t>"kabel v stožáru h=6m+0,5m výložník"2*(6+0,5+2)</t>
  </si>
  <si>
    <t>34111080</t>
  </si>
  <si>
    <t>kabel instalační jádro Cu plné izolace PVC plášť PVC 450/750V (CYKY) 4x16mm2</t>
  </si>
  <si>
    <t>1570517974</t>
  </si>
  <si>
    <t>78*1,15 'Přepočtené koeficientem množství</t>
  </si>
  <si>
    <t>34111030</t>
  </si>
  <si>
    <t>kabel silový s Cu jádrem 1kV 3x1,5mm2</t>
  </si>
  <si>
    <t>92626877</t>
  </si>
  <si>
    <t>34571352</t>
  </si>
  <si>
    <t>trubka elektroinstalační ohebná dvouplášťová korugovaná (chránička) D 52/63mm, HDPE+LDPE</t>
  </si>
  <si>
    <t>-1603430561</t>
  </si>
  <si>
    <t>"z výkopu do lampy"2*2</t>
  </si>
  <si>
    <t>998741101</t>
  </si>
  <si>
    <t>Přesun hmot tonážní pro silnoproud v objektech v do 6 m</t>
  </si>
  <si>
    <t>1007894096</t>
  </si>
  <si>
    <t>Přesun hmot pro silnoproud stanovený z hmotnosti přesunovaného materiálu vodorovná dopravní vzdálenost do 50 m v objektech výšky do 6 m</t>
  </si>
  <si>
    <t>21-M</t>
  </si>
  <si>
    <t>Elektromontáže</t>
  </si>
  <si>
    <t>210204011</t>
  </si>
  <si>
    <t>Montáž stožárů osvětlení ocelových samostatně stojících délky do 12 m</t>
  </si>
  <si>
    <t>-1832984134</t>
  </si>
  <si>
    <t>Montáž stožárů osvětlení ocelových samostatně stojících, délky do 12 m</t>
  </si>
  <si>
    <t>31674067</t>
  </si>
  <si>
    <t>stožár osvětlovací sadový Pz 133/60 v 6,0m</t>
  </si>
  <si>
    <t>-738271372</t>
  </si>
  <si>
    <t>210204103</t>
  </si>
  <si>
    <t>Montáž výložníků osvětlení jednoramenných sloupových hmotnosti do 35 kg</t>
  </si>
  <si>
    <t>1131233100</t>
  </si>
  <si>
    <t xml:space="preserve">Montáž výložníků osvětlení  jednoramenných sloupových, hmotnosti do 35 kg</t>
  </si>
  <si>
    <t>31672001</t>
  </si>
  <si>
    <t>výložník rovný jednoduchý k osvětlovacím stožárům sadovým vyložení 500mm</t>
  </si>
  <si>
    <t>1549975791</t>
  </si>
  <si>
    <t>210204100R01</t>
  </si>
  <si>
    <t>Montáž svítidel</t>
  </si>
  <si>
    <t>-1897180251</t>
  </si>
  <si>
    <t>"při použití jiného svítidla použít svítidlo se stejnými parametry případně provést přepočet"2</t>
  </si>
  <si>
    <t>31672001R01</t>
  </si>
  <si>
    <t>Svítidlo Schréder Voltana 2 /5119/16LED/700mA/WW/36,6W</t>
  </si>
  <si>
    <t>-207491372</t>
  </si>
  <si>
    <t>210204201</t>
  </si>
  <si>
    <t>Montáž elektrovýzbroje stožárů osvětlení 1 okruh</t>
  </si>
  <si>
    <t>1285069702</t>
  </si>
  <si>
    <t xml:space="preserve">Montáž elektrovýzbroje stožárů osvětlení  1 okruh</t>
  </si>
  <si>
    <t>35442060R02</t>
  </si>
  <si>
    <t>Elektrovýzbroj stožárů</t>
  </si>
  <si>
    <t>-1407135061</t>
  </si>
  <si>
    <t xml:space="preserve">deska zemnící  s příložkami 1000x500mm</t>
  </si>
  <si>
    <t>210220001</t>
  </si>
  <si>
    <t>Montáž uzemňovacího vedení vodičů FeZn pomocí svorek na povrchu páskou do 120 mm2</t>
  </si>
  <si>
    <t>-320668336</t>
  </si>
  <si>
    <t xml:space="preserve">Montáž uzemňovacího vedení s upevněním, propojením a připojením pomocí svorek  na povrchu vodičů FeZn páskou průřezu do 120 mm2</t>
  </si>
  <si>
    <t>35442062</t>
  </si>
  <si>
    <t>pás zemnící 30x4mm FeZn</t>
  </si>
  <si>
    <t>1490904225</t>
  </si>
  <si>
    <t>"hmotnost 1m=1,05kg"35*1,05*1,03</t>
  </si>
  <si>
    <t>35441875</t>
  </si>
  <si>
    <t>svorka křížová pro vodič D 6-10mm</t>
  </si>
  <si>
    <t>-591950664</t>
  </si>
  <si>
    <t>2*2</t>
  </si>
  <si>
    <t>210220002</t>
  </si>
  <si>
    <t>Montáž uzemňovacích vedení vodičů FeZn pomocí svorek na povrchu drátem nebo lanem do průměru 10 mm</t>
  </si>
  <si>
    <t>1158807405</t>
  </si>
  <si>
    <t xml:space="preserve">Montáž uzemňovacího vedení s upevněním, propojením a připojením pomocí svorek  na povrchu vodičů FeZn drátem nebo lanem průměru do 10 mm</t>
  </si>
  <si>
    <t>2*(0,2+1+0,5)</t>
  </si>
  <si>
    <t>35441073</t>
  </si>
  <si>
    <t>drát D 10mm FeZn</t>
  </si>
  <si>
    <t>381926931</t>
  </si>
  <si>
    <t>"1m=0,61 kg"3,4*0,61*1,03</t>
  </si>
  <si>
    <t>35431008</t>
  </si>
  <si>
    <t>svorka uzemnění AlMgSi univerzální se závitem</t>
  </si>
  <si>
    <t>-424404196</t>
  </si>
  <si>
    <t>741120211R03</t>
  </si>
  <si>
    <t>Napojení kabel CYKY přívod na lampu VO</t>
  </si>
  <si>
    <t>soub</t>
  </si>
  <si>
    <t>256142891</t>
  </si>
  <si>
    <t>460661112</t>
  </si>
  <si>
    <t>Kabelové lože z písku pro kabely nn bez zakrytí š lože přes 35 do 50 cm</t>
  </si>
  <si>
    <t>1839059869</t>
  </si>
  <si>
    <t>Kabelové lože z písku včetně podsypu, zhutnění a urovnání povrchu pro kabely nn bez zakrytí, šířky přes 35 do 50 cm</t>
  </si>
  <si>
    <t>"nová trasa VO"35</t>
  </si>
  <si>
    <t>460671114</t>
  </si>
  <si>
    <t>Výstražná fólie pro krytí kabelů šířky 40 cm</t>
  </si>
  <si>
    <t>1147261966</t>
  </si>
  <si>
    <t>Výstražná fólie z PVC pro krytí kabelů včetně vyrovnání povrchu rýhy, rozvinutí a uložení fólie šířky do 40 cm</t>
  </si>
  <si>
    <t>JTA.0013701.URS</t>
  </si>
  <si>
    <t>EXTRUNET - výstražná fólie z polyethylenu šíře 22cm s potiskem</t>
  </si>
  <si>
    <t>-2008480363</t>
  </si>
  <si>
    <t>469981111</t>
  </si>
  <si>
    <t>Přesun hmot pro pomocné stavební práce při elektromotážích</t>
  </si>
  <si>
    <t>1702155343</t>
  </si>
  <si>
    <t>Přesun hmot pro pomocné stavební práce při elektromontážích dopravní vzdálenost do 1 000 m</t>
  </si>
  <si>
    <t>VRN</t>
  </si>
  <si>
    <t>VRN4</t>
  </si>
  <si>
    <t>Inženýrská činnost</t>
  </si>
  <si>
    <t>044002000</t>
  </si>
  <si>
    <t>Revize</t>
  </si>
  <si>
    <t>…</t>
  </si>
  <si>
    <t>1024</t>
  </si>
  <si>
    <t>1092230778</t>
  </si>
  <si>
    <t>3 - Vedlejší rozpočtové náklady</t>
  </si>
  <si>
    <t xml:space="preserve">    VRN1 - Průzkumné, geodetické a projektové práce</t>
  </si>
  <si>
    <t xml:space="preserve">    VRN3 - Zařízení staveniště</t>
  </si>
  <si>
    <t>VRN1</t>
  </si>
  <si>
    <t>Průzkumné, geodetické a projektové práce</t>
  </si>
  <si>
    <t>011114000</t>
  </si>
  <si>
    <t>Inženýrsko-geologický průzkum</t>
  </si>
  <si>
    <t>1205329791</t>
  </si>
  <si>
    <t>"rezerva pro stanovení způsobu stabilizace pláně"1</t>
  </si>
  <si>
    <t>012203000</t>
  </si>
  <si>
    <t>Geodetické práce při provádění stavby</t>
  </si>
  <si>
    <t>-648745239</t>
  </si>
  <si>
    <t>012303000</t>
  </si>
  <si>
    <t>Geodetické práce po výstavbě</t>
  </si>
  <si>
    <t>697714469</t>
  </si>
  <si>
    <t>"geometrický plán"1</t>
  </si>
  <si>
    <t>"skutečné zaměření"1</t>
  </si>
  <si>
    <t>013254000</t>
  </si>
  <si>
    <t>Dokumentace skutečného provedení stavby</t>
  </si>
  <si>
    <t>kompl</t>
  </si>
  <si>
    <t>-2030573402</t>
  </si>
  <si>
    <t>VRN3</t>
  </si>
  <si>
    <t>Zařízení staveniště</t>
  </si>
  <si>
    <t>030001000</t>
  </si>
  <si>
    <t>-785225085</t>
  </si>
  <si>
    <t>"oplocení staveniště/provedení uzavírky"1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</si>
</sst>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20042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Vybudování parkoviště v ul. Heyrovského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k.ú. Sokolov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11. 5. 2022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Město Sokolov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Vladimír Čechura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Vladimír Čechura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="7" customFormat="1" ht="16.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'1 - Objekty pozemních kom...'!J30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'1 - Objekty pozemních kom...'!P130</f>
        <v>0</v>
      </c>
      <c r="AV95" s="128">
        <f>'1 - Objekty pozemních kom...'!J33</f>
        <v>0</v>
      </c>
      <c r="AW95" s="128">
        <f>'1 - Objekty pozemních kom...'!J34</f>
        <v>0</v>
      </c>
      <c r="AX95" s="128">
        <f>'1 - Objekty pozemních kom...'!J35</f>
        <v>0</v>
      </c>
      <c r="AY95" s="128">
        <f>'1 - Objekty pozemních kom...'!J36</f>
        <v>0</v>
      </c>
      <c r="AZ95" s="128">
        <f>'1 - Objekty pozemních kom...'!F33</f>
        <v>0</v>
      </c>
      <c r="BA95" s="128">
        <f>'1 - Objekty pozemních kom...'!F34</f>
        <v>0</v>
      </c>
      <c r="BB95" s="128">
        <f>'1 - Objekty pozemních kom...'!F35</f>
        <v>0</v>
      </c>
      <c r="BC95" s="128">
        <f>'1 - Objekty pozemních kom...'!F36</f>
        <v>0</v>
      </c>
      <c r="BD95" s="130">
        <f>'1 - Objekty pozemních kom...'!F37</f>
        <v>0</v>
      </c>
      <c r="BE95" s="7"/>
      <c r="BT95" s="131" t="s">
        <v>80</v>
      </c>
      <c r="BV95" s="131" t="s">
        <v>77</v>
      </c>
      <c r="BW95" s="131" t="s">
        <v>83</v>
      </c>
      <c r="BX95" s="131" t="s">
        <v>5</v>
      </c>
      <c r="CL95" s="131" t="s">
        <v>1</v>
      </c>
      <c r="CM95" s="131" t="s">
        <v>84</v>
      </c>
    </row>
    <row r="96" s="7" customFormat="1" ht="16.5" customHeight="1">
      <c r="A96" s="119" t="s">
        <v>79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'2 - Objekty veřejného osv...'!J30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82</v>
      </c>
      <c r="AR96" s="126"/>
      <c r="AS96" s="127">
        <v>0</v>
      </c>
      <c r="AT96" s="128">
        <f>ROUND(SUM(AV96:AW96),2)</f>
        <v>0</v>
      </c>
      <c r="AU96" s="129">
        <f>'2 - Objekty veřejného osv...'!P126</f>
        <v>0</v>
      </c>
      <c r="AV96" s="128">
        <f>'2 - Objekty veřejného osv...'!J33</f>
        <v>0</v>
      </c>
      <c r="AW96" s="128">
        <f>'2 - Objekty veřejného osv...'!J34</f>
        <v>0</v>
      </c>
      <c r="AX96" s="128">
        <f>'2 - Objekty veřejného osv...'!J35</f>
        <v>0</v>
      </c>
      <c r="AY96" s="128">
        <f>'2 - Objekty veřejného osv...'!J36</f>
        <v>0</v>
      </c>
      <c r="AZ96" s="128">
        <f>'2 - Objekty veřejného osv...'!F33</f>
        <v>0</v>
      </c>
      <c r="BA96" s="128">
        <f>'2 - Objekty veřejného osv...'!F34</f>
        <v>0</v>
      </c>
      <c r="BB96" s="128">
        <f>'2 - Objekty veřejného osv...'!F35</f>
        <v>0</v>
      </c>
      <c r="BC96" s="128">
        <f>'2 - Objekty veřejného osv...'!F36</f>
        <v>0</v>
      </c>
      <c r="BD96" s="130">
        <f>'2 - Objekty veřejného osv...'!F37</f>
        <v>0</v>
      </c>
      <c r="BE96" s="7"/>
      <c r="BT96" s="131" t="s">
        <v>80</v>
      </c>
      <c r="BV96" s="131" t="s">
        <v>77</v>
      </c>
      <c r="BW96" s="131" t="s">
        <v>86</v>
      </c>
      <c r="BX96" s="131" t="s">
        <v>5</v>
      </c>
      <c r="CL96" s="131" t="s">
        <v>1</v>
      </c>
      <c r="CM96" s="131" t="s">
        <v>84</v>
      </c>
    </row>
    <row r="97" s="7" customFormat="1" ht="16.5" customHeight="1">
      <c r="A97" s="119" t="s">
        <v>79</v>
      </c>
      <c r="B97" s="120"/>
      <c r="C97" s="121"/>
      <c r="D97" s="122" t="s">
        <v>87</v>
      </c>
      <c r="E97" s="122"/>
      <c r="F97" s="122"/>
      <c r="G97" s="122"/>
      <c r="H97" s="122"/>
      <c r="I97" s="123"/>
      <c r="J97" s="122" t="s">
        <v>88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'3 - Vedlejší rozpočtové n...'!J30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82</v>
      </c>
      <c r="AR97" s="126"/>
      <c r="AS97" s="132">
        <v>0</v>
      </c>
      <c r="AT97" s="133">
        <f>ROUND(SUM(AV97:AW97),2)</f>
        <v>0</v>
      </c>
      <c r="AU97" s="134">
        <f>'3 - Vedlejší rozpočtové n...'!P119</f>
        <v>0</v>
      </c>
      <c r="AV97" s="133">
        <f>'3 - Vedlejší rozpočtové n...'!J33</f>
        <v>0</v>
      </c>
      <c r="AW97" s="133">
        <f>'3 - Vedlejší rozpočtové n...'!J34</f>
        <v>0</v>
      </c>
      <c r="AX97" s="133">
        <f>'3 - Vedlejší rozpočtové n...'!J35</f>
        <v>0</v>
      </c>
      <c r="AY97" s="133">
        <f>'3 - Vedlejší rozpočtové n...'!J36</f>
        <v>0</v>
      </c>
      <c r="AZ97" s="133">
        <f>'3 - Vedlejší rozpočtové n...'!F33</f>
        <v>0</v>
      </c>
      <c r="BA97" s="133">
        <f>'3 - Vedlejší rozpočtové n...'!F34</f>
        <v>0</v>
      </c>
      <c r="BB97" s="133">
        <f>'3 - Vedlejší rozpočtové n...'!F35</f>
        <v>0</v>
      </c>
      <c r="BC97" s="133">
        <f>'3 - Vedlejší rozpočtové n...'!F36</f>
        <v>0</v>
      </c>
      <c r="BD97" s="135">
        <f>'3 - Vedlejší rozpočtové n...'!F37</f>
        <v>0</v>
      </c>
      <c r="BE97" s="7"/>
      <c r="BT97" s="131" t="s">
        <v>80</v>
      </c>
      <c r="BV97" s="131" t="s">
        <v>77</v>
      </c>
      <c r="BW97" s="131" t="s">
        <v>89</v>
      </c>
      <c r="BX97" s="131" t="s">
        <v>5</v>
      </c>
      <c r="CL97" s="131" t="s">
        <v>1</v>
      </c>
      <c r="CM97" s="131" t="s">
        <v>84</v>
      </c>
    </row>
    <row r="98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="2" customFormat="1" ht="6.96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sheet="1" formatColumns="0" formatRows="0" objects="1" scenarios="1" spinCount="100000" saltValue="ARcVZO63g6ZfJH8TvVF9nILtG8hfuXC5kR+h6RA+CZu5jISmS82q6QWN/nnzbYsbi3ATvko6L2xmQyoBFcC+xw==" hashValue="Z6w1xpNDNtCV5Feo08KXgghC3eEYJn2vndjglnqHYa4CdZC6zB2oELrcV7HYe2VueTa1I/p/WD3fgB9/r7FAwg==" algorithmName="SHA-512" password="C71F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1 - Objekty pozemních kom...'!C2" display="/"/>
    <hyperlink ref="A96" location="'2 - Objekty veřejného osv...'!C2" display="/"/>
    <hyperlink ref="A97" location="'3 - Vedlejší rozpočtové n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="1" customFormat="1" ht="24.96" customHeight="1">
      <c r="B4" s="20"/>
      <c r="D4" s="138" t="s">
        <v>90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Vybudování parkoviště v ul. Heyrovského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92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11. 5. 2022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31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ROUND(J130,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ROUND((SUM(BE130:BE506)),  2)</f>
        <v>0</v>
      </c>
      <c r="G33" s="38"/>
      <c r="H33" s="38"/>
      <c r="I33" s="155">
        <v>0.20999999999999999</v>
      </c>
      <c r="J33" s="154">
        <f>ROUND(((SUM(BE130:BE506))*I33),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41</v>
      </c>
      <c r="F34" s="154">
        <f>ROUND((SUM(BF130:BF506)),  2)</f>
        <v>0</v>
      </c>
      <c r="G34" s="38"/>
      <c r="H34" s="38"/>
      <c r="I34" s="155">
        <v>0.14999999999999999</v>
      </c>
      <c r="J34" s="154">
        <f>ROUND(((SUM(BF130:BF506))*I34),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42</v>
      </c>
      <c r="F35" s="154">
        <f>ROUND((SUM(BG130:BG506)),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43</v>
      </c>
      <c r="F36" s="154">
        <f>ROUND((SUM(BH130:BH506)),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44</v>
      </c>
      <c r="F37" s="154">
        <f>ROUND((SUM(BI130:BI506)),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Vybudování parkoviště v ul. Heyrovského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1 - Objekty pozemních komunikací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k.ú. Sokolov</v>
      </c>
      <c r="G89" s="40"/>
      <c r="H89" s="40"/>
      <c r="I89" s="32" t="s">
        <v>22</v>
      </c>
      <c r="J89" s="79" t="str">
        <f>IF(J12="","",J12)</f>
        <v>11. 5. 2022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32" t="s">
        <v>30</v>
      </c>
      <c r="J91" s="36" t="str">
        <f>E21</f>
        <v>Vladimír Čechura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Vladimír Čechura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="9" customFormat="1" ht="24.96" customHeight="1">
      <c r="A97" s="9"/>
      <c r="B97" s="179"/>
      <c r="C97" s="180"/>
      <c r="D97" s="181" t="s">
        <v>98</v>
      </c>
      <c r="E97" s="182"/>
      <c r="F97" s="182"/>
      <c r="G97" s="182"/>
      <c r="H97" s="182"/>
      <c r="I97" s="182"/>
      <c r="J97" s="183">
        <f>J131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99</v>
      </c>
      <c r="E98" s="188"/>
      <c r="F98" s="188"/>
      <c r="G98" s="188"/>
      <c r="H98" s="188"/>
      <c r="I98" s="188"/>
      <c r="J98" s="189">
        <f>J132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100</v>
      </c>
      <c r="E99" s="188"/>
      <c r="F99" s="188"/>
      <c r="G99" s="188"/>
      <c r="H99" s="188"/>
      <c r="I99" s="188"/>
      <c r="J99" s="189">
        <f>J229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101</v>
      </c>
      <c r="E100" s="188"/>
      <c r="F100" s="188"/>
      <c r="G100" s="188"/>
      <c r="H100" s="188"/>
      <c r="I100" s="188"/>
      <c r="J100" s="189">
        <f>J254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102</v>
      </c>
      <c r="E101" s="188"/>
      <c r="F101" s="188"/>
      <c r="G101" s="188"/>
      <c r="H101" s="188"/>
      <c r="I101" s="188"/>
      <c r="J101" s="189">
        <f>J271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103</v>
      </c>
      <c r="E102" s="188"/>
      <c r="F102" s="188"/>
      <c r="G102" s="188"/>
      <c r="H102" s="188"/>
      <c r="I102" s="188"/>
      <c r="J102" s="189">
        <f>J331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104</v>
      </c>
      <c r="E103" s="188"/>
      <c r="F103" s="188"/>
      <c r="G103" s="188"/>
      <c r="H103" s="188"/>
      <c r="I103" s="188"/>
      <c r="J103" s="189">
        <f>J359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5"/>
      <c r="C104" s="186"/>
      <c r="D104" s="187" t="s">
        <v>105</v>
      </c>
      <c r="E104" s="188"/>
      <c r="F104" s="188"/>
      <c r="G104" s="188"/>
      <c r="H104" s="188"/>
      <c r="I104" s="188"/>
      <c r="J104" s="189">
        <f>J466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5"/>
      <c r="C105" s="186"/>
      <c r="D105" s="187" t="s">
        <v>106</v>
      </c>
      <c r="E105" s="188"/>
      <c r="F105" s="188"/>
      <c r="G105" s="188"/>
      <c r="H105" s="188"/>
      <c r="I105" s="188"/>
      <c r="J105" s="189">
        <f>J478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79"/>
      <c r="C106" s="180"/>
      <c r="D106" s="181" t="s">
        <v>107</v>
      </c>
      <c r="E106" s="182"/>
      <c r="F106" s="182"/>
      <c r="G106" s="182"/>
      <c r="H106" s="182"/>
      <c r="I106" s="182"/>
      <c r="J106" s="183">
        <f>J481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85"/>
      <c r="C107" s="186"/>
      <c r="D107" s="187" t="s">
        <v>108</v>
      </c>
      <c r="E107" s="188"/>
      <c r="F107" s="188"/>
      <c r="G107" s="188"/>
      <c r="H107" s="188"/>
      <c r="I107" s="188"/>
      <c r="J107" s="189">
        <f>J482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79"/>
      <c r="C108" s="180"/>
      <c r="D108" s="181" t="s">
        <v>109</v>
      </c>
      <c r="E108" s="182"/>
      <c r="F108" s="182"/>
      <c r="G108" s="182"/>
      <c r="H108" s="182"/>
      <c r="I108" s="182"/>
      <c r="J108" s="183">
        <f>J490</f>
        <v>0</v>
      </c>
      <c r="K108" s="180"/>
      <c r="L108" s="18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85"/>
      <c r="C109" s="186"/>
      <c r="D109" s="187" t="s">
        <v>110</v>
      </c>
      <c r="E109" s="188"/>
      <c r="F109" s="188"/>
      <c r="G109" s="188"/>
      <c r="H109" s="188"/>
      <c r="I109" s="188"/>
      <c r="J109" s="189">
        <f>J491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85"/>
      <c r="C110" s="186"/>
      <c r="D110" s="187" t="s">
        <v>111</v>
      </c>
      <c r="E110" s="188"/>
      <c r="F110" s="188"/>
      <c r="G110" s="188"/>
      <c r="H110" s="188"/>
      <c r="I110" s="188"/>
      <c r="J110" s="189">
        <f>J500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="2" customFormat="1" ht="6.96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4.96" customHeight="1">
      <c r="A117" s="38"/>
      <c r="B117" s="39"/>
      <c r="C117" s="23" t="s">
        <v>112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6.5" customHeight="1">
      <c r="A120" s="38"/>
      <c r="B120" s="39"/>
      <c r="C120" s="40"/>
      <c r="D120" s="40"/>
      <c r="E120" s="174" t="str">
        <f>E7</f>
        <v>Vybudování parkoviště v ul. Heyrovského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2" customHeight="1">
      <c r="A121" s="38"/>
      <c r="B121" s="39"/>
      <c r="C121" s="32" t="s">
        <v>91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6.5" customHeight="1">
      <c r="A122" s="38"/>
      <c r="B122" s="39"/>
      <c r="C122" s="40"/>
      <c r="D122" s="40"/>
      <c r="E122" s="76" t="str">
        <f>E9</f>
        <v>1 - Objekty pozemních komunikací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>k.ú. Sokolov</v>
      </c>
      <c r="G124" s="40"/>
      <c r="H124" s="40"/>
      <c r="I124" s="32" t="s">
        <v>22</v>
      </c>
      <c r="J124" s="79" t="str">
        <f>IF(J12="","",J12)</f>
        <v>11. 5. 2022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6.96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24</v>
      </c>
      <c r="D126" s="40"/>
      <c r="E126" s="40"/>
      <c r="F126" s="27" t="str">
        <f>E15</f>
        <v>Město Sokolov</v>
      </c>
      <c r="G126" s="40"/>
      <c r="H126" s="40"/>
      <c r="I126" s="32" t="s">
        <v>30</v>
      </c>
      <c r="J126" s="36" t="str">
        <f>E21</f>
        <v>Vladimír Čechura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5.15" customHeight="1">
      <c r="A127" s="38"/>
      <c r="B127" s="39"/>
      <c r="C127" s="32" t="s">
        <v>28</v>
      </c>
      <c r="D127" s="40"/>
      <c r="E127" s="40"/>
      <c r="F127" s="27" t="str">
        <f>IF(E18="","",E18)</f>
        <v>Vyplň údaj</v>
      </c>
      <c r="G127" s="40"/>
      <c r="H127" s="40"/>
      <c r="I127" s="32" t="s">
        <v>33</v>
      </c>
      <c r="J127" s="36" t="str">
        <f>E24</f>
        <v>Vladimír Čechura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0.32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11" customFormat="1" ht="29.28" customHeight="1">
      <c r="A129" s="191"/>
      <c r="B129" s="192"/>
      <c r="C129" s="193" t="s">
        <v>113</v>
      </c>
      <c r="D129" s="194" t="s">
        <v>60</v>
      </c>
      <c r="E129" s="194" t="s">
        <v>56</v>
      </c>
      <c r="F129" s="194" t="s">
        <v>57</v>
      </c>
      <c r="G129" s="194" t="s">
        <v>114</v>
      </c>
      <c r="H129" s="194" t="s">
        <v>115</v>
      </c>
      <c r="I129" s="194" t="s">
        <v>116</v>
      </c>
      <c r="J129" s="194" t="s">
        <v>95</v>
      </c>
      <c r="K129" s="195" t="s">
        <v>117</v>
      </c>
      <c r="L129" s="196"/>
      <c r="M129" s="100" t="s">
        <v>1</v>
      </c>
      <c r="N129" s="101" t="s">
        <v>39</v>
      </c>
      <c r="O129" s="101" t="s">
        <v>118</v>
      </c>
      <c r="P129" s="101" t="s">
        <v>119</v>
      </c>
      <c r="Q129" s="101" t="s">
        <v>120</v>
      </c>
      <c r="R129" s="101" t="s">
        <v>121</v>
      </c>
      <c r="S129" s="101" t="s">
        <v>122</v>
      </c>
      <c r="T129" s="102" t="s">
        <v>123</v>
      </c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</row>
    <row r="130" s="2" customFormat="1" ht="22.8" customHeight="1">
      <c r="A130" s="38"/>
      <c r="B130" s="39"/>
      <c r="C130" s="107" t="s">
        <v>124</v>
      </c>
      <c r="D130" s="40"/>
      <c r="E130" s="40"/>
      <c r="F130" s="40"/>
      <c r="G130" s="40"/>
      <c r="H130" s="40"/>
      <c r="I130" s="40"/>
      <c r="J130" s="197">
        <f>BK130</f>
        <v>0</v>
      </c>
      <c r="K130" s="40"/>
      <c r="L130" s="44"/>
      <c r="M130" s="103"/>
      <c r="N130" s="198"/>
      <c r="O130" s="104"/>
      <c r="P130" s="199">
        <f>P131+P481+P490</f>
        <v>0</v>
      </c>
      <c r="Q130" s="104"/>
      <c r="R130" s="199">
        <f>R131+R481+R490</f>
        <v>218.73516918999997</v>
      </c>
      <c r="S130" s="104"/>
      <c r="T130" s="200">
        <f>T131+T481+T490</f>
        <v>257.41140000000001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74</v>
      </c>
      <c r="AU130" s="17" t="s">
        <v>97</v>
      </c>
      <c r="BK130" s="201">
        <f>BK131+BK481+BK490</f>
        <v>0</v>
      </c>
    </row>
    <row r="131" s="12" customFormat="1" ht="25.92" customHeight="1">
      <c r="A131" s="12"/>
      <c r="B131" s="202"/>
      <c r="C131" s="203"/>
      <c r="D131" s="204" t="s">
        <v>74</v>
      </c>
      <c r="E131" s="205" t="s">
        <v>125</v>
      </c>
      <c r="F131" s="205" t="s">
        <v>126</v>
      </c>
      <c r="G131" s="203"/>
      <c r="H131" s="203"/>
      <c r="I131" s="206"/>
      <c r="J131" s="207">
        <f>BK131</f>
        <v>0</v>
      </c>
      <c r="K131" s="203"/>
      <c r="L131" s="208"/>
      <c r="M131" s="209"/>
      <c r="N131" s="210"/>
      <c r="O131" s="210"/>
      <c r="P131" s="211">
        <f>P132+P229+P254+P271+P331+P359+P466+P478</f>
        <v>0</v>
      </c>
      <c r="Q131" s="210"/>
      <c r="R131" s="211">
        <f>R132+R229+R254+R271+R331+R359+R466+R478</f>
        <v>213.93848938999997</v>
      </c>
      <c r="S131" s="210"/>
      <c r="T131" s="212">
        <f>T132+T229+T254+T271+T331+T359+T466+T478</f>
        <v>257.41140000000001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80</v>
      </c>
      <c r="AT131" s="214" t="s">
        <v>74</v>
      </c>
      <c r="AU131" s="214" t="s">
        <v>75</v>
      </c>
      <c r="AY131" s="213" t="s">
        <v>127</v>
      </c>
      <c r="BK131" s="215">
        <f>BK132+BK229+BK254+BK271+BK331+BK359+BK466+BK478</f>
        <v>0</v>
      </c>
    </row>
    <row r="132" s="12" customFormat="1" ht="22.8" customHeight="1">
      <c r="A132" s="12"/>
      <c r="B132" s="202"/>
      <c r="C132" s="203"/>
      <c r="D132" s="204" t="s">
        <v>74</v>
      </c>
      <c r="E132" s="216" t="s">
        <v>80</v>
      </c>
      <c r="F132" s="216" t="s">
        <v>128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SUM(P133:P228)</f>
        <v>0</v>
      </c>
      <c r="Q132" s="210"/>
      <c r="R132" s="211">
        <f>SUM(R133:R228)</f>
        <v>58.952999999999996</v>
      </c>
      <c r="S132" s="210"/>
      <c r="T132" s="212">
        <f>SUM(T133:T228)</f>
        <v>256.60300000000001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80</v>
      </c>
      <c r="AT132" s="214" t="s">
        <v>74</v>
      </c>
      <c r="AU132" s="214" t="s">
        <v>80</v>
      </c>
      <c r="AY132" s="213" t="s">
        <v>127</v>
      </c>
      <c r="BK132" s="215">
        <f>SUM(BK133:BK228)</f>
        <v>0</v>
      </c>
    </row>
    <row r="133" s="2" customFormat="1" ht="16.5" customHeight="1">
      <c r="A133" s="38"/>
      <c r="B133" s="39"/>
      <c r="C133" s="218" t="s">
        <v>80</v>
      </c>
      <c r="D133" s="218" t="s">
        <v>129</v>
      </c>
      <c r="E133" s="219" t="s">
        <v>130</v>
      </c>
      <c r="F133" s="220" t="s">
        <v>131</v>
      </c>
      <c r="G133" s="221" t="s">
        <v>132</v>
      </c>
      <c r="H133" s="222">
        <v>380</v>
      </c>
      <c r="I133" s="223"/>
      <c r="J133" s="224">
        <f>ROUND(I133*H133,2)</f>
        <v>0</v>
      </c>
      <c r="K133" s="220" t="s">
        <v>133</v>
      </c>
      <c r="L133" s="44"/>
      <c r="M133" s="225" t="s">
        <v>1</v>
      </c>
      <c r="N133" s="226" t="s">
        <v>40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0.625</v>
      </c>
      <c r="T133" s="228">
        <f>S133*H133</f>
        <v>237.5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134</v>
      </c>
      <c r="AT133" s="229" t="s">
        <v>129</v>
      </c>
      <c r="AU133" s="229" t="s">
        <v>84</v>
      </c>
      <c r="AY133" s="17" t="s">
        <v>127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80</v>
      </c>
      <c r="BK133" s="230">
        <f>ROUND(I133*H133,2)</f>
        <v>0</v>
      </c>
      <c r="BL133" s="17" t="s">
        <v>134</v>
      </c>
      <c r="BM133" s="229" t="s">
        <v>135</v>
      </c>
    </row>
    <row r="134" s="2" customFormat="1">
      <c r="A134" s="38"/>
      <c r="B134" s="39"/>
      <c r="C134" s="40"/>
      <c r="D134" s="231" t="s">
        <v>136</v>
      </c>
      <c r="E134" s="40"/>
      <c r="F134" s="232" t="s">
        <v>137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136</v>
      </c>
      <c r="AU134" s="17" t="s">
        <v>84</v>
      </c>
    </row>
    <row r="135" s="13" customFormat="1">
      <c r="A135" s="13"/>
      <c r="B135" s="236"/>
      <c r="C135" s="237"/>
      <c r="D135" s="231" t="s">
        <v>138</v>
      </c>
      <c r="E135" s="238" t="s">
        <v>1</v>
      </c>
      <c r="F135" s="239" t="s">
        <v>139</v>
      </c>
      <c r="G135" s="237"/>
      <c r="H135" s="238" t="s">
        <v>1</v>
      </c>
      <c r="I135" s="240"/>
      <c r="J135" s="237"/>
      <c r="K135" s="237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138</v>
      </c>
      <c r="AU135" s="245" t="s">
        <v>84</v>
      </c>
      <c r="AV135" s="13" t="s">
        <v>80</v>
      </c>
      <c r="AW135" s="13" t="s">
        <v>32</v>
      </c>
      <c r="AX135" s="13" t="s">
        <v>75</v>
      </c>
      <c r="AY135" s="245" t="s">
        <v>127</v>
      </c>
    </row>
    <row r="136" s="14" customFormat="1">
      <c r="A136" s="14"/>
      <c r="B136" s="246"/>
      <c r="C136" s="247"/>
      <c r="D136" s="231" t="s">
        <v>138</v>
      </c>
      <c r="E136" s="248" t="s">
        <v>1</v>
      </c>
      <c r="F136" s="249" t="s">
        <v>140</v>
      </c>
      <c r="G136" s="247"/>
      <c r="H136" s="250">
        <v>380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138</v>
      </c>
      <c r="AU136" s="256" t="s">
        <v>84</v>
      </c>
      <c r="AV136" s="14" t="s">
        <v>84</v>
      </c>
      <c r="AW136" s="14" t="s">
        <v>32</v>
      </c>
      <c r="AX136" s="14" t="s">
        <v>80</v>
      </c>
      <c r="AY136" s="256" t="s">
        <v>127</v>
      </c>
    </row>
    <row r="137" s="2" customFormat="1" ht="16.5" customHeight="1">
      <c r="A137" s="38"/>
      <c r="B137" s="39"/>
      <c r="C137" s="218" t="s">
        <v>84</v>
      </c>
      <c r="D137" s="218" t="s">
        <v>129</v>
      </c>
      <c r="E137" s="219" t="s">
        <v>141</v>
      </c>
      <c r="F137" s="220" t="s">
        <v>142</v>
      </c>
      <c r="G137" s="221" t="s">
        <v>132</v>
      </c>
      <c r="H137" s="222">
        <v>55.149999999999999</v>
      </c>
      <c r="I137" s="223"/>
      <c r="J137" s="224">
        <f>ROUND(I137*H137,2)</f>
        <v>0</v>
      </c>
      <c r="K137" s="220" t="s">
        <v>133</v>
      </c>
      <c r="L137" s="44"/>
      <c r="M137" s="225" t="s">
        <v>1</v>
      </c>
      <c r="N137" s="226" t="s">
        <v>40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0.22</v>
      </c>
      <c r="T137" s="228">
        <f>S137*H137</f>
        <v>12.132999999999999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134</v>
      </c>
      <c r="AT137" s="229" t="s">
        <v>129</v>
      </c>
      <c r="AU137" s="229" t="s">
        <v>84</v>
      </c>
      <c r="AY137" s="17" t="s">
        <v>127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80</v>
      </c>
      <c r="BK137" s="230">
        <f>ROUND(I137*H137,2)</f>
        <v>0</v>
      </c>
      <c r="BL137" s="17" t="s">
        <v>134</v>
      </c>
      <c r="BM137" s="229" t="s">
        <v>143</v>
      </c>
    </row>
    <row r="138" s="2" customFormat="1">
      <c r="A138" s="38"/>
      <c r="B138" s="39"/>
      <c r="C138" s="40"/>
      <c r="D138" s="231" t="s">
        <v>136</v>
      </c>
      <c r="E138" s="40"/>
      <c r="F138" s="232" t="s">
        <v>144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136</v>
      </c>
      <c r="AU138" s="17" t="s">
        <v>84</v>
      </c>
    </row>
    <row r="139" s="13" customFormat="1">
      <c r="A139" s="13"/>
      <c r="B139" s="236"/>
      <c r="C139" s="237"/>
      <c r="D139" s="231" t="s">
        <v>138</v>
      </c>
      <c r="E139" s="238" t="s">
        <v>1</v>
      </c>
      <c r="F139" s="239" t="s">
        <v>139</v>
      </c>
      <c r="G139" s="237"/>
      <c r="H139" s="238" t="s">
        <v>1</v>
      </c>
      <c r="I139" s="240"/>
      <c r="J139" s="237"/>
      <c r="K139" s="237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138</v>
      </c>
      <c r="AU139" s="245" t="s">
        <v>84</v>
      </c>
      <c r="AV139" s="13" t="s">
        <v>80</v>
      </c>
      <c r="AW139" s="13" t="s">
        <v>32</v>
      </c>
      <c r="AX139" s="13" t="s">
        <v>75</v>
      </c>
      <c r="AY139" s="245" t="s">
        <v>127</v>
      </c>
    </row>
    <row r="140" s="14" customFormat="1">
      <c r="A140" s="14"/>
      <c r="B140" s="246"/>
      <c r="C140" s="247"/>
      <c r="D140" s="231" t="s">
        <v>138</v>
      </c>
      <c r="E140" s="248" t="s">
        <v>1</v>
      </c>
      <c r="F140" s="249" t="s">
        <v>145</v>
      </c>
      <c r="G140" s="247"/>
      <c r="H140" s="250">
        <v>46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138</v>
      </c>
      <c r="AU140" s="256" t="s">
        <v>84</v>
      </c>
      <c r="AV140" s="14" t="s">
        <v>84</v>
      </c>
      <c r="AW140" s="14" t="s">
        <v>32</v>
      </c>
      <c r="AX140" s="14" t="s">
        <v>75</v>
      </c>
      <c r="AY140" s="256" t="s">
        <v>127</v>
      </c>
    </row>
    <row r="141" s="14" customFormat="1">
      <c r="A141" s="14"/>
      <c r="B141" s="246"/>
      <c r="C141" s="247"/>
      <c r="D141" s="231" t="s">
        <v>138</v>
      </c>
      <c r="E141" s="248" t="s">
        <v>1</v>
      </c>
      <c r="F141" s="249" t="s">
        <v>146</v>
      </c>
      <c r="G141" s="247"/>
      <c r="H141" s="250">
        <v>9.1500000000000004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138</v>
      </c>
      <c r="AU141" s="256" t="s">
        <v>84</v>
      </c>
      <c r="AV141" s="14" t="s">
        <v>84</v>
      </c>
      <c r="AW141" s="14" t="s">
        <v>32</v>
      </c>
      <c r="AX141" s="14" t="s">
        <v>75</v>
      </c>
      <c r="AY141" s="256" t="s">
        <v>127</v>
      </c>
    </row>
    <row r="142" s="15" customFormat="1">
      <c r="A142" s="15"/>
      <c r="B142" s="257"/>
      <c r="C142" s="258"/>
      <c r="D142" s="231" t="s">
        <v>138</v>
      </c>
      <c r="E142" s="259" t="s">
        <v>1</v>
      </c>
      <c r="F142" s="260" t="s">
        <v>147</v>
      </c>
      <c r="G142" s="258"/>
      <c r="H142" s="261">
        <v>55.149999999999999</v>
      </c>
      <c r="I142" s="262"/>
      <c r="J142" s="258"/>
      <c r="K142" s="258"/>
      <c r="L142" s="263"/>
      <c r="M142" s="264"/>
      <c r="N142" s="265"/>
      <c r="O142" s="265"/>
      <c r="P142" s="265"/>
      <c r="Q142" s="265"/>
      <c r="R142" s="265"/>
      <c r="S142" s="265"/>
      <c r="T142" s="26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7" t="s">
        <v>138</v>
      </c>
      <c r="AU142" s="267" t="s">
        <v>84</v>
      </c>
      <c r="AV142" s="15" t="s">
        <v>134</v>
      </c>
      <c r="AW142" s="15" t="s">
        <v>32</v>
      </c>
      <c r="AX142" s="15" t="s">
        <v>80</v>
      </c>
      <c r="AY142" s="267" t="s">
        <v>127</v>
      </c>
    </row>
    <row r="143" s="2" customFormat="1" ht="16.5" customHeight="1">
      <c r="A143" s="38"/>
      <c r="B143" s="39"/>
      <c r="C143" s="218" t="s">
        <v>87</v>
      </c>
      <c r="D143" s="218" t="s">
        <v>129</v>
      </c>
      <c r="E143" s="219" t="s">
        <v>148</v>
      </c>
      <c r="F143" s="220" t="s">
        <v>149</v>
      </c>
      <c r="G143" s="221" t="s">
        <v>150</v>
      </c>
      <c r="H143" s="222">
        <v>34</v>
      </c>
      <c r="I143" s="223"/>
      <c r="J143" s="224">
        <f>ROUND(I143*H143,2)</f>
        <v>0</v>
      </c>
      <c r="K143" s="220" t="s">
        <v>133</v>
      </c>
      <c r="L143" s="44"/>
      <c r="M143" s="225" t="s">
        <v>1</v>
      </c>
      <c r="N143" s="226" t="s">
        <v>40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0.20499999999999999</v>
      </c>
      <c r="T143" s="228">
        <f>S143*H143</f>
        <v>6.9699999999999998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134</v>
      </c>
      <c r="AT143" s="229" t="s">
        <v>129</v>
      </c>
      <c r="AU143" s="229" t="s">
        <v>84</v>
      </c>
      <c r="AY143" s="17" t="s">
        <v>127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80</v>
      </c>
      <c r="BK143" s="230">
        <f>ROUND(I143*H143,2)</f>
        <v>0</v>
      </c>
      <c r="BL143" s="17" t="s">
        <v>134</v>
      </c>
      <c r="BM143" s="229" t="s">
        <v>151</v>
      </c>
    </row>
    <row r="144" s="2" customFormat="1">
      <c r="A144" s="38"/>
      <c r="B144" s="39"/>
      <c r="C144" s="40"/>
      <c r="D144" s="231" t="s">
        <v>136</v>
      </c>
      <c r="E144" s="40"/>
      <c r="F144" s="232" t="s">
        <v>152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136</v>
      </c>
      <c r="AU144" s="17" t="s">
        <v>84</v>
      </c>
    </row>
    <row r="145" s="13" customFormat="1">
      <c r="A145" s="13"/>
      <c r="B145" s="236"/>
      <c r="C145" s="237"/>
      <c r="D145" s="231" t="s">
        <v>138</v>
      </c>
      <c r="E145" s="238" t="s">
        <v>1</v>
      </c>
      <c r="F145" s="239" t="s">
        <v>139</v>
      </c>
      <c r="G145" s="237"/>
      <c r="H145" s="238" t="s">
        <v>1</v>
      </c>
      <c r="I145" s="240"/>
      <c r="J145" s="237"/>
      <c r="K145" s="237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138</v>
      </c>
      <c r="AU145" s="245" t="s">
        <v>84</v>
      </c>
      <c r="AV145" s="13" t="s">
        <v>80</v>
      </c>
      <c r="AW145" s="13" t="s">
        <v>32</v>
      </c>
      <c r="AX145" s="13" t="s">
        <v>75</v>
      </c>
      <c r="AY145" s="245" t="s">
        <v>127</v>
      </c>
    </row>
    <row r="146" s="14" customFormat="1">
      <c r="A146" s="14"/>
      <c r="B146" s="246"/>
      <c r="C146" s="247"/>
      <c r="D146" s="231" t="s">
        <v>138</v>
      </c>
      <c r="E146" s="248" t="s">
        <v>1</v>
      </c>
      <c r="F146" s="249" t="s">
        <v>153</v>
      </c>
      <c r="G146" s="247"/>
      <c r="H146" s="250">
        <v>17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138</v>
      </c>
      <c r="AU146" s="256" t="s">
        <v>84</v>
      </c>
      <c r="AV146" s="14" t="s">
        <v>84</v>
      </c>
      <c r="AW146" s="14" t="s">
        <v>32</v>
      </c>
      <c r="AX146" s="14" t="s">
        <v>75</v>
      </c>
      <c r="AY146" s="256" t="s">
        <v>127</v>
      </c>
    </row>
    <row r="147" s="14" customFormat="1">
      <c r="A147" s="14"/>
      <c r="B147" s="246"/>
      <c r="C147" s="247"/>
      <c r="D147" s="231" t="s">
        <v>138</v>
      </c>
      <c r="E147" s="248" t="s">
        <v>1</v>
      </c>
      <c r="F147" s="249" t="s">
        <v>154</v>
      </c>
      <c r="G147" s="247"/>
      <c r="H147" s="250">
        <v>17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138</v>
      </c>
      <c r="AU147" s="256" t="s">
        <v>84</v>
      </c>
      <c r="AV147" s="14" t="s">
        <v>84</v>
      </c>
      <c r="AW147" s="14" t="s">
        <v>32</v>
      </c>
      <c r="AX147" s="14" t="s">
        <v>75</v>
      </c>
      <c r="AY147" s="256" t="s">
        <v>127</v>
      </c>
    </row>
    <row r="148" s="15" customFormat="1">
      <c r="A148" s="15"/>
      <c r="B148" s="257"/>
      <c r="C148" s="258"/>
      <c r="D148" s="231" t="s">
        <v>138</v>
      </c>
      <c r="E148" s="259" t="s">
        <v>1</v>
      </c>
      <c r="F148" s="260" t="s">
        <v>147</v>
      </c>
      <c r="G148" s="258"/>
      <c r="H148" s="261">
        <v>34</v>
      </c>
      <c r="I148" s="262"/>
      <c r="J148" s="258"/>
      <c r="K148" s="258"/>
      <c r="L148" s="263"/>
      <c r="M148" s="264"/>
      <c r="N148" s="265"/>
      <c r="O148" s="265"/>
      <c r="P148" s="265"/>
      <c r="Q148" s="265"/>
      <c r="R148" s="265"/>
      <c r="S148" s="265"/>
      <c r="T148" s="26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7" t="s">
        <v>138</v>
      </c>
      <c r="AU148" s="267" t="s">
        <v>84</v>
      </c>
      <c r="AV148" s="15" t="s">
        <v>134</v>
      </c>
      <c r="AW148" s="15" t="s">
        <v>32</v>
      </c>
      <c r="AX148" s="15" t="s">
        <v>80</v>
      </c>
      <c r="AY148" s="267" t="s">
        <v>127</v>
      </c>
    </row>
    <row r="149" s="2" customFormat="1" ht="16.5" customHeight="1">
      <c r="A149" s="38"/>
      <c r="B149" s="39"/>
      <c r="C149" s="218" t="s">
        <v>134</v>
      </c>
      <c r="D149" s="218" t="s">
        <v>129</v>
      </c>
      <c r="E149" s="219" t="s">
        <v>155</v>
      </c>
      <c r="F149" s="220" t="s">
        <v>156</v>
      </c>
      <c r="G149" s="221" t="s">
        <v>132</v>
      </c>
      <c r="H149" s="222">
        <v>650</v>
      </c>
      <c r="I149" s="223"/>
      <c r="J149" s="224">
        <f>ROUND(I149*H149,2)</f>
        <v>0</v>
      </c>
      <c r="K149" s="220" t="s">
        <v>133</v>
      </c>
      <c r="L149" s="44"/>
      <c r="M149" s="225" t="s">
        <v>1</v>
      </c>
      <c r="N149" s="226" t="s">
        <v>40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134</v>
      </c>
      <c r="AT149" s="229" t="s">
        <v>129</v>
      </c>
      <c r="AU149" s="229" t="s">
        <v>84</v>
      </c>
      <c r="AY149" s="17" t="s">
        <v>127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80</v>
      </c>
      <c r="BK149" s="230">
        <f>ROUND(I149*H149,2)</f>
        <v>0</v>
      </c>
      <c r="BL149" s="17" t="s">
        <v>134</v>
      </c>
      <c r="BM149" s="229" t="s">
        <v>157</v>
      </c>
    </row>
    <row r="150" s="2" customFormat="1">
      <c r="A150" s="38"/>
      <c r="B150" s="39"/>
      <c r="C150" s="40"/>
      <c r="D150" s="231" t="s">
        <v>136</v>
      </c>
      <c r="E150" s="40"/>
      <c r="F150" s="232" t="s">
        <v>158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136</v>
      </c>
      <c r="AU150" s="17" t="s">
        <v>84</v>
      </c>
    </row>
    <row r="151" s="13" customFormat="1">
      <c r="A151" s="13"/>
      <c r="B151" s="236"/>
      <c r="C151" s="237"/>
      <c r="D151" s="231" t="s">
        <v>138</v>
      </c>
      <c r="E151" s="238" t="s">
        <v>1</v>
      </c>
      <c r="F151" s="239" t="s">
        <v>139</v>
      </c>
      <c r="G151" s="237"/>
      <c r="H151" s="238" t="s">
        <v>1</v>
      </c>
      <c r="I151" s="240"/>
      <c r="J151" s="237"/>
      <c r="K151" s="237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138</v>
      </c>
      <c r="AU151" s="245" t="s">
        <v>84</v>
      </c>
      <c r="AV151" s="13" t="s">
        <v>80</v>
      </c>
      <c r="AW151" s="13" t="s">
        <v>32</v>
      </c>
      <c r="AX151" s="13" t="s">
        <v>75</v>
      </c>
      <c r="AY151" s="245" t="s">
        <v>127</v>
      </c>
    </row>
    <row r="152" s="14" customFormat="1">
      <c r="A152" s="14"/>
      <c r="B152" s="246"/>
      <c r="C152" s="247"/>
      <c r="D152" s="231" t="s">
        <v>138</v>
      </c>
      <c r="E152" s="248" t="s">
        <v>1</v>
      </c>
      <c r="F152" s="249" t="s">
        <v>159</v>
      </c>
      <c r="G152" s="247"/>
      <c r="H152" s="250">
        <v>650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138</v>
      </c>
      <c r="AU152" s="256" t="s">
        <v>84</v>
      </c>
      <c r="AV152" s="14" t="s">
        <v>84</v>
      </c>
      <c r="AW152" s="14" t="s">
        <v>32</v>
      </c>
      <c r="AX152" s="14" t="s">
        <v>80</v>
      </c>
      <c r="AY152" s="256" t="s">
        <v>127</v>
      </c>
    </row>
    <row r="153" s="2" customFormat="1" ht="16.5" customHeight="1">
      <c r="A153" s="38"/>
      <c r="B153" s="39"/>
      <c r="C153" s="218" t="s">
        <v>160</v>
      </c>
      <c r="D153" s="218" t="s">
        <v>129</v>
      </c>
      <c r="E153" s="219" t="s">
        <v>161</v>
      </c>
      <c r="F153" s="220" t="s">
        <v>162</v>
      </c>
      <c r="G153" s="221" t="s">
        <v>163</v>
      </c>
      <c r="H153" s="222">
        <v>1.7</v>
      </c>
      <c r="I153" s="223"/>
      <c r="J153" s="224">
        <f>ROUND(I153*H153,2)</f>
        <v>0</v>
      </c>
      <c r="K153" s="220" t="s">
        <v>133</v>
      </c>
      <c r="L153" s="44"/>
      <c r="M153" s="225" t="s">
        <v>1</v>
      </c>
      <c r="N153" s="226" t="s">
        <v>40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134</v>
      </c>
      <c r="AT153" s="229" t="s">
        <v>129</v>
      </c>
      <c r="AU153" s="229" t="s">
        <v>84</v>
      </c>
      <c r="AY153" s="17" t="s">
        <v>127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80</v>
      </c>
      <c r="BK153" s="230">
        <f>ROUND(I153*H153,2)</f>
        <v>0</v>
      </c>
      <c r="BL153" s="17" t="s">
        <v>134</v>
      </c>
      <c r="BM153" s="229" t="s">
        <v>164</v>
      </c>
    </row>
    <row r="154" s="2" customFormat="1">
      <c r="A154" s="38"/>
      <c r="B154" s="39"/>
      <c r="C154" s="40"/>
      <c r="D154" s="231" t="s">
        <v>136</v>
      </c>
      <c r="E154" s="40"/>
      <c r="F154" s="232" t="s">
        <v>165</v>
      </c>
      <c r="G154" s="40"/>
      <c r="H154" s="40"/>
      <c r="I154" s="233"/>
      <c r="J154" s="40"/>
      <c r="K154" s="40"/>
      <c r="L154" s="44"/>
      <c r="M154" s="234"/>
      <c r="N154" s="235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136</v>
      </c>
      <c r="AU154" s="17" t="s">
        <v>84</v>
      </c>
    </row>
    <row r="155" s="13" customFormat="1">
      <c r="A155" s="13"/>
      <c r="B155" s="236"/>
      <c r="C155" s="237"/>
      <c r="D155" s="231" t="s">
        <v>138</v>
      </c>
      <c r="E155" s="238" t="s">
        <v>1</v>
      </c>
      <c r="F155" s="239" t="s">
        <v>166</v>
      </c>
      <c r="G155" s="237"/>
      <c r="H155" s="238" t="s">
        <v>1</v>
      </c>
      <c r="I155" s="240"/>
      <c r="J155" s="237"/>
      <c r="K155" s="237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138</v>
      </c>
      <c r="AU155" s="245" t="s">
        <v>84</v>
      </c>
      <c r="AV155" s="13" t="s">
        <v>80</v>
      </c>
      <c r="AW155" s="13" t="s">
        <v>32</v>
      </c>
      <c r="AX155" s="13" t="s">
        <v>75</v>
      </c>
      <c r="AY155" s="245" t="s">
        <v>127</v>
      </c>
    </row>
    <row r="156" s="14" customFormat="1">
      <c r="A156" s="14"/>
      <c r="B156" s="246"/>
      <c r="C156" s="247"/>
      <c r="D156" s="231" t="s">
        <v>138</v>
      </c>
      <c r="E156" s="248" t="s">
        <v>1</v>
      </c>
      <c r="F156" s="249" t="s">
        <v>167</v>
      </c>
      <c r="G156" s="247"/>
      <c r="H156" s="250">
        <v>1.7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138</v>
      </c>
      <c r="AU156" s="256" t="s">
        <v>84</v>
      </c>
      <c r="AV156" s="14" t="s">
        <v>84</v>
      </c>
      <c r="AW156" s="14" t="s">
        <v>32</v>
      </c>
      <c r="AX156" s="14" t="s">
        <v>80</v>
      </c>
      <c r="AY156" s="256" t="s">
        <v>127</v>
      </c>
    </row>
    <row r="157" s="2" customFormat="1" ht="16.5" customHeight="1">
      <c r="A157" s="38"/>
      <c r="B157" s="39"/>
      <c r="C157" s="218" t="s">
        <v>168</v>
      </c>
      <c r="D157" s="218" t="s">
        <v>129</v>
      </c>
      <c r="E157" s="219" t="s">
        <v>169</v>
      </c>
      <c r="F157" s="220" t="s">
        <v>170</v>
      </c>
      <c r="G157" s="221" t="s">
        <v>163</v>
      </c>
      <c r="H157" s="222">
        <v>8</v>
      </c>
      <c r="I157" s="223"/>
      <c r="J157" s="224">
        <f>ROUND(I157*H157,2)</f>
        <v>0</v>
      </c>
      <c r="K157" s="220" t="s">
        <v>133</v>
      </c>
      <c r="L157" s="44"/>
      <c r="M157" s="225" t="s">
        <v>1</v>
      </c>
      <c r="N157" s="226" t="s">
        <v>40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134</v>
      </c>
      <c r="AT157" s="229" t="s">
        <v>129</v>
      </c>
      <c r="AU157" s="229" t="s">
        <v>84</v>
      </c>
      <c r="AY157" s="17" t="s">
        <v>127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80</v>
      </c>
      <c r="BK157" s="230">
        <f>ROUND(I157*H157,2)</f>
        <v>0</v>
      </c>
      <c r="BL157" s="17" t="s">
        <v>134</v>
      </c>
      <c r="BM157" s="229" t="s">
        <v>171</v>
      </c>
    </row>
    <row r="158" s="2" customFormat="1">
      <c r="A158" s="38"/>
      <c r="B158" s="39"/>
      <c r="C158" s="40"/>
      <c r="D158" s="231" t="s">
        <v>136</v>
      </c>
      <c r="E158" s="40"/>
      <c r="F158" s="232" t="s">
        <v>172</v>
      </c>
      <c r="G158" s="40"/>
      <c r="H158" s="40"/>
      <c r="I158" s="233"/>
      <c r="J158" s="40"/>
      <c r="K158" s="40"/>
      <c r="L158" s="44"/>
      <c r="M158" s="234"/>
      <c r="N158" s="23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136</v>
      </c>
      <c r="AU158" s="17" t="s">
        <v>84</v>
      </c>
    </row>
    <row r="159" s="13" customFormat="1">
      <c r="A159" s="13"/>
      <c r="B159" s="236"/>
      <c r="C159" s="237"/>
      <c r="D159" s="231" t="s">
        <v>138</v>
      </c>
      <c r="E159" s="238" t="s">
        <v>1</v>
      </c>
      <c r="F159" s="239" t="s">
        <v>139</v>
      </c>
      <c r="G159" s="237"/>
      <c r="H159" s="238" t="s">
        <v>1</v>
      </c>
      <c r="I159" s="240"/>
      <c r="J159" s="237"/>
      <c r="K159" s="237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138</v>
      </c>
      <c r="AU159" s="245" t="s">
        <v>84</v>
      </c>
      <c r="AV159" s="13" t="s">
        <v>80</v>
      </c>
      <c r="AW159" s="13" t="s">
        <v>32</v>
      </c>
      <c r="AX159" s="13" t="s">
        <v>75</v>
      </c>
      <c r="AY159" s="245" t="s">
        <v>127</v>
      </c>
    </row>
    <row r="160" s="14" customFormat="1">
      <c r="A160" s="14"/>
      <c r="B160" s="246"/>
      <c r="C160" s="247"/>
      <c r="D160" s="231" t="s">
        <v>138</v>
      </c>
      <c r="E160" s="248" t="s">
        <v>1</v>
      </c>
      <c r="F160" s="249" t="s">
        <v>173</v>
      </c>
      <c r="G160" s="247"/>
      <c r="H160" s="250">
        <v>8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138</v>
      </c>
      <c r="AU160" s="256" t="s">
        <v>84</v>
      </c>
      <c r="AV160" s="14" t="s">
        <v>84</v>
      </c>
      <c r="AW160" s="14" t="s">
        <v>32</v>
      </c>
      <c r="AX160" s="14" t="s">
        <v>80</v>
      </c>
      <c r="AY160" s="256" t="s">
        <v>127</v>
      </c>
    </row>
    <row r="161" s="2" customFormat="1" ht="21.75" customHeight="1">
      <c r="A161" s="38"/>
      <c r="B161" s="39"/>
      <c r="C161" s="218" t="s">
        <v>174</v>
      </c>
      <c r="D161" s="218" t="s">
        <v>129</v>
      </c>
      <c r="E161" s="219" t="s">
        <v>175</v>
      </c>
      <c r="F161" s="220" t="s">
        <v>176</v>
      </c>
      <c r="G161" s="221" t="s">
        <v>163</v>
      </c>
      <c r="H161" s="222">
        <v>4.6699999999999999</v>
      </c>
      <c r="I161" s="223"/>
      <c r="J161" s="224">
        <f>ROUND(I161*H161,2)</f>
        <v>0</v>
      </c>
      <c r="K161" s="220" t="s">
        <v>133</v>
      </c>
      <c r="L161" s="44"/>
      <c r="M161" s="225" t="s">
        <v>1</v>
      </c>
      <c r="N161" s="226" t="s">
        <v>40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134</v>
      </c>
      <c r="AT161" s="229" t="s">
        <v>129</v>
      </c>
      <c r="AU161" s="229" t="s">
        <v>84</v>
      </c>
      <c r="AY161" s="17" t="s">
        <v>127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80</v>
      </c>
      <c r="BK161" s="230">
        <f>ROUND(I161*H161,2)</f>
        <v>0</v>
      </c>
      <c r="BL161" s="17" t="s">
        <v>134</v>
      </c>
      <c r="BM161" s="229" t="s">
        <v>177</v>
      </c>
    </row>
    <row r="162" s="2" customFormat="1">
      <c r="A162" s="38"/>
      <c r="B162" s="39"/>
      <c r="C162" s="40"/>
      <c r="D162" s="231" t="s">
        <v>136</v>
      </c>
      <c r="E162" s="40"/>
      <c r="F162" s="232" t="s">
        <v>178</v>
      </c>
      <c r="G162" s="40"/>
      <c r="H162" s="40"/>
      <c r="I162" s="233"/>
      <c r="J162" s="40"/>
      <c r="K162" s="40"/>
      <c r="L162" s="44"/>
      <c r="M162" s="234"/>
      <c r="N162" s="235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136</v>
      </c>
      <c r="AU162" s="17" t="s">
        <v>84</v>
      </c>
    </row>
    <row r="163" s="13" customFormat="1">
      <c r="A163" s="13"/>
      <c r="B163" s="236"/>
      <c r="C163" s="237"/>
      <c r="D163" s="231" t="s">
        <v>138</v>
      </c>
      <c r="E163" s="238" t="s">
        <v>1</v>
      </c>
      <c r="F163" s="239" t="s">
        <v>139</v>
      </c>
      <c r="G163" s="237"/>
      <c r="H163" s="238" t="s">
        <v>1</v>
      </c>
      <c r="I163" s="240"/>
      <c r="J163" s="237"/>
      <c r="K163" s="237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138</v>
      </c>
      <c r="AU163" s="245" t="s">
        <v>84</v>
      </c>
      <c r="AV163" s="13" t="s">
        <v>80</v>
      </c>
      <c r="AW163" s="13" t="s">
        <v>32</v>
      </c>
      <c r="AX163" s="13" t="s">
        <v>75</v>
      </c>
      <c r="AY163" s="245" t="s">
        <v>127</v>
      </c>
    </row>
    <row r="164" s="14" customFormat="1">
      <c r="A164" s="14"/>
      <c r="B164" s="246"/>
      <c r="C164" s="247"/>
      <c r="D164" s="231" t="s">
        <v>138</v>
      </c>
      <c r="E164" s="248" t="s">
        <v>1</v>
      </c>
      <c r="F164" s="249" t="s">
        <v>179</v>
      </c>
      <c r="G164" s="247"/>
      <c r="H164" s="250">
        <v>1.1699999999999999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6" t="s">
        <v>138</v>
      </c>
      <c r="AU164" s="256" t="s">
        <v>84</v>
      </c>
      <c r="AV164" s="14" t="s">
        <v>84</v>
      </c>
      <c r="AW164" s="14" t="s">
        <v>32</v>
      </c>
      <c r="AX164" s="14" t="s">
        <v>75</v>
      </c>
      <c r="AY164" s="256" t="s">
        <v>127</v>
      </c>
    </row>
    <row r="165" s="14" customFormat="1">
      <c r="A165" s="14"/>
      <c r="B165" s="246"/>
      <c r="C165" s="247"/>
      <c r="D165" s="231" t="s">
        <v>138</v>
      </c>
      <c r="E165" s="248" t="s">
        <v>1</v>
      </c>
      <c r="F165" s="249" t="s">
        <v>180</v>
      </c>
      <c r="G165" s="247"/>
      <c r="H165" s="250">
        <v>3.5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138</v>
      </c>
      <c r="AU165" s="256" t="s">
        <v>84</v>
      </c>
      <c r="AV165" s="14" t="s">
        <v>84</v>
      </c>
      <c r="AW165" s="14" t="s">
        <v>32</v>
      </c>
      <c r="AX165" s="14" t="s">
        <v>75</v>
      </c>
      <c r="AY165" s="256" t="s">
        <v>127</v>
      </c>
    </row>
    <row r="166" s="15" customFormat="1">
      <c r="A166" s="15"/>
      <c r="B166" s="257"/>
      <c r="C166" s="258"/>
      <c r="D166" s="231" t="s">
        <v>138</v>
      </c>
      <c r="E166" s="259" t="s">
        <v>1</v>
      </c>
      <c r="F166" s="260" t="s">
        <v>147</v>
      </c>
      <c r="G166" s="258"/>
      <c r="H166" s="261">
        <v>4.6699999999999999</v>
      </c>
      <c r="I166" s="262"/>
      <c r="J166" s="258"/>
      <c r="K166" s="258"/>
      <c r="L166" s="263"/>
      <c r="M166" s="264"/>
      <c r="N166" s="265"/>
      <c r="O166" s="265"/>
      <c r="P166" s="265"/>
      <c r="Q166" s="265"/>
      <c r="R166" s="265"/>
      <c r="S166" s="265"/>
      <c r="T166" s="26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7" t="s">
        <v>138</v>
      </c>
      <c r="AU166" s="267" t="s">
        <v>84</v>
      </c>
      <c r="AV166" s="15" t="s">
        <v>134</v>
      </c>
      <c r="AW166" s="15" t="s">
        <v>32</v>
      </c>
      <c r="AX166" s="15" t="s">
        <v>80</v>
      </c>
      <c r="AY166" s="267" t="s">
        <v>127</v>
      </c>
    </row>
    <row r="167" s="2" customFormat="1" ht="21.75" customHeight="1">
      <c r="A167" s="38"/>
      <c r="B167" s="39"/>
      <c r="C167" s="218" t="s">
        <v>181</v>
      </c>
      <c r="D167" s="218" t="s">
        <v>129</v>
      </c>
      <c r="E167" s="219" t="s">
        <v>182</v>
      </c>
      <c r="F167" s="220" t="s">
        <v>183</v>
      </c>
      <c r="G167" s="221" t="s">
        <v>163</v>
      </c>
      <c r="H167" s="222">
        <v>49</v>
      </c>
      <c r="I167" s="223"/>
      <c r="J167" s="224">
        <f>ROUND(I167*H167,2)</f>
        <v>0</v>
      </c>
      <c r="K167" s="220" t="s">
        <v>133</v>
      </c>
      <c r="L167" s="44"/>
      <c r="M167" s="225" t="s">
        <v>1</v>
      </c>
      <c r="N167" s="226" t="s">
        <v>40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134</v>
      </c>
      <c r="AT167" s="229" t="s">
        <v>129</v>
      </c>
      <c r="AU167" s="229" t="s">
        <v>84</v>
      </c>
      <c r="AY167" s="17" t="s">
        <v>127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80</v>
      </c>
      <c r="BK167" s="230">
        <f>ROUND(I167*H167,2)</f>
        <v>0</v>
      </c>
      <c r="BL167" s="17" t="s">
        <v>134</v>
      </c>
      <c r="BM167" s="229" t="s">
        <v>184</v>
      </c>
    </row>
    <row r="168" s="2" customFormat="1">
      <c r="A168" s="38"/>
      <c r="B168" s="39"/>
      <c r="C168" s="40"/>
      <c r="D168" s="231" t="s">
        <v>136</v>
      </c>
      <c r="E168" s="40"/>
      <c r="F168" s="232" t="s">
        <v>185</v>
      </c>
      <c r="G168" s="40"/>
      <c r="H168" s="40"/>
      <c r="I168" s="233"/>
      <c r="J168" s="40"/>
      <c r="K168" s="40"/>
      <c r="L168" s="44"/>
      <c r="M168" s="234"/>
      <c r="N168" s="23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136</v>
      </c>
      <c r="AU168" s="17" t="s">
        <v>84</v>
      </c>
    </row>
    <row r="169" s="13" customFormat="1">
      <c r="A169" s="13"/>
      <c r="B169" s="236"/>
      <c r="C169" s="237"/>
      <c r="D169" s="231" t="s">
        <v>138</v>
      </c>
      <c r="E169" s="238" t="s">
        <v>1</v>
      </c>
      <c r="F169" s="239" t="s">
        <v>139</v>
      </c>
      <c r="G169" s="237"/>
      <c r="H169" s="238" t="s">
        <v>1</v>
      </c>
      <c r="I169" s="240"/>
      <c r="J169" s="237"/>
      <c r="K169" s="237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138</v>
      </c>
      <c r="AU169" s="245" t="s">
        <v>84</v>
      </c>
      <c r="AV169" s="13" t="s">
        <v>80</v>
      </c>
      <c r="AW169" s="13" t="s">
        <v>32</v>
      </c>
      <c r="AX169" s="13" t="s">
        <v>75</v>
      </c>
      <c r="AY169" s="245" t="s">
        <v>127</v>
      </c>
    </row>
    <row r="170" s="14" customFormat="1">
      <c r="A170" s="14"/>
      <c r="B170" s="246"/>
      <c r="C170" s="247"/>
      <c r="D170" s="231" t="s">
        <v>138</v>
      </c>
      <c r="E170" s="248" t="s">
        <v>1</v>
      </c>
      <c r="F170" s="249" t="s">
        <v>186</v>
      </c>
      <c r="G170" s="247"/>
      <c r="H170" s="250">
        <v>49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6" t="s">
        <v>138</v>
      </c>
      <c r="AU170" s="256" t="s">
        <v>84</v>
      </c>
      <c r="AV170" s="14" t="s">
        <v>84</v>
      </c>
      <c r="AW170" s="14" t="s">
        <v>32</v>
      </c>
      <c r="AX170" s="14" t="s">
        <v>75</v>
      </c>
      <c r="AY170" s="256" t="s">
        <v>127</v>
      </c>
    </row>
    <row r="171" s="15" customFormat="1">
      <c r="A171" s="15"/>
      <c r="B171" s="257"/>
      <c r="C171" s="258"/>
      <c r="D171" s="231" t="s">
        <v>138</v>
      </c>
      <c r="E171" s="259" t="s">
        <v>1</v>
      </c>
      <c r="F171" s="260" t="s">
        <v>147</v>
      </c>
      <c r="G171" s="258"/>
      <c r="H171" s="261">
        <v>49</v>
      </c>
      <c r="I171" s="262"/>
      <c r="J171" s="258"/>
      <c r="K171" s="258"/>
      <c r="L171" s="263"/>
      <c r="M171" s="264"/>
      <c r="N171" s="265"/>
      <c r="O171" s="265"/>
      <c r="P171" s="265"/>
      <c r="Q171" s="265"/>
      <c r="R171" s="265"/>
      <c r="S171" s="265"/>
      <c r="T171" s="26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7" t="s">
        <v>138</v>
      </c>
      <c r="AU171" s="267" t="s">
        <v>84</v>
      </c>
      <c r="AV171" s="15" t="s">
        <v>134</v>
      </c>
      <c r="AW171" s="15" t="s">
        <v>32</v>
      </c>
      <c r="AX171" s="15" t="s">
        <v>80</v>
      </c>
      <c r="AY171" s="267" t="s">
        <v>127</v>
      </c>
    </row>
    <row r="172" s="2" customFormat="1" ht="16.5" customHeight="1">
      <c r="A172" s="38"/>
      <c r="B172" s="39"/>
      <c r="C172" s="218" t="s">
        <v>187</v>
      </c>
      <c r="D172" s="218" t="s">
        <v>129</v>
      </c>
      <c r="E172" s="219" t="s">
        <v>188</v>
      </c>
      <c r="F172" s="220" t="s">
        <v>189</v>
      </c>
      <c r="G172" s="221" t="s">
        <v>163</v>
      </c>
      <c r="H172" s="222">
        <v>100</v>
      </c>
      <c r="I172" s="223"/>
      <c r="J172" s="224">
        <f>ROUND(I172*H172,2)</f>
        <v>0</v>
      </c>
      <c r="K172" s="220" t="s">
        <v>133</v>
      </c>
      <c r="L172" s="44"/>
      <c r="M172" s="225" t="s">
        <v>1</v>
      </c>
      <c r="N172" s="226" t="s">
        <v>40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134</v>
      </c>
      <c r="AT172" s="229" t="s">
        <v>129</v>
      </c>
      <c r="AU172" s="229" t="s">
        <v>84</v>
      </c>
      <c r="AY172" s="17" t="s">
        <v>127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80</v>
      </c>
      <c r="BK172" s="230">
        <f>ROUND(I172*H172,2)</f>
        <v>0</v>
      </c>
      <c r="BL172" s="17" t="s">
        <v>134</v>
      </c>
      <c r="BM172" s="229" t="s">
        <v>190</v>
      </c>
    </row>
    <row r="173" s="2" customFormat="1">
      <c r="A173" s="38"/>
      <c r="B173" s="39"/>
      <c r="C173" s="40"/>
      <c r="D173" s="231" t="s">
        <v>136</v>
      </c>
      <c r="E173" s="40"/>
      <c r="F173" s="232" t="s">
        <v>191</v>
      </c>
      <c r="G173" s="40"/>
      <c r="H173" s="40"/>
      <c r="I173" s="233"/>
      <c r="J173" s="40"/>
      <c r="K173" s="40"/>
      <c r="L173" s="44"/>
      <c r="M173" s="234"/>
      <c r="N173" s="235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136</v>
      </c>
      <c r="AU173" s="17" t="s">
        <v>84</v>
      </c>
    </row>
    <row r="174" s="14" customFormat="1">
      <c r="A174" s="14"/>
      <c r="B174" s="246"/>
      <c r="C174" s="247"/>
      <c r="D174" s="231" t="s">
        <v>138</v>
      </c>
      <c r="E174" s="248" t="s">
        <v>1</v>
      </c>
      <c r="F174" s="249" t="s">
        <v>192</v>
      </c>
      <c r="G174" s="247"/>
      <c r="H174" s="250">
        <v>100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6" t="s">
        <v>138</v>
      </c>
      <c r="AU174" s="256" t="s">
        <v>84</v>
      </c>
      <c r="AV174" s="14" t="s">
        <v>84</v>
      </c>
      <c r="AW174" s="14" t="s">
        <v>32</v>
      </c>
      <c r="AX174" s="14" t="s">
        <v>80</v>
      </c>
      <c r="AY174" s="256" t="s">
        <v>127</v>
      </c>
    </row>
    <row r="175" s="2" customFormat="1" ht="21.75" customHeight="1">
      <c r="A175" s="38"/>
      <c r="B175" s="39"/>
      <c r="C175" s="218" t="s">
        <v>193</v>
      </c>
      <c r="D175" s="218" t="s">
        <v>129</v>
      </c>
      <c r="E175" s="219" t="s">
        <v>194</v>
      </c>
      <c r="F175" s="220" t="s">
        <v>195</v>
      </c>
      <c r="G175" s="221" t="s">
        <v>163</v>
      </c>
      <c r="H175" s="222">
        <v>63.369999999999997</v>
      </c>
      <c r="I175" s="223"/>
      <c r="J175" s="224">
        <f>ROUND(I175*H175,2)</f>
        <v>0</v>
      </c>
      <c r="K175" s="220" t="s">
        <v>133</v>
      </c>
      <c r="L175" s="44"/>
      <c r="M175" s="225" t="s">
        <v>1</v>
      </c>
      <c r="N175" s="226" t="s">
        <v>40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134</v>
      </c>
      <c r="AT175" s="229" t="s">
        <v>129</v>
      </c>
      <c r="AU175" s="229" t="s">
        <v>84</v>
      </c>
      <c r="AY175" s="17" t="s">
        <v>127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80</v>
      </c>
      <c r="BK175" s="230">
        <f>ROUND(I175*H175,2)</f>
        <v>0</v>
      </c>
      <c r="BL175" s="17" t="s">
        <v>134</v>
      </c>
      <c r="BM175" s="229" t="s">
        <v>196</v>
      </c>
    </row>
    <row r="176" s="2" customFormat="1">
      <c r="A176" s="38"/>
      <c r="B176" s="39"/>
      <c r="C176" s="40"/>
      <c r="D176" s="231" t="s">
        <v>136</v>
      </c>
      <c r="E176" s="40"/>
      <c r="F176" s="232" t="s">
        <v>197</v>
      </c>
      <c r="G176" s="40"/>
      <c r="H176" s="40"/>
      <c r="I176" s="233"/>
      <c r="J176" s="40"/>
      <c r="K176" s="40"/>
      <c r="L176" s="44"/>
      <c r="M176" s="234"/>
      <c r="N176" s="235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136</v>
      </c>
      <c r="AU176" s="17" t="s">
        <v>84</v>
      </c>
    </row>
    <row r="177" s="14" customFormat="1">
      <c r="A177" s="14"/>
      <c r="B177" s="246"/>
      <c r="C177" s="247"/>
      <c r="D177" s="231" t="s">
        <v>138</v>
      </c>
      <c r="E177" s="248" t="s">
        <v>1</v>
      </c>
      <c r="F177" s="249" t="s">
        <v>198</v>
      </c>
      <c r="G177" s="247"/>
      <c r="H177" s="250">
        <v>63.369999999999997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6" t="s">
        <v>138</v>
      </c>
      <c r="AU177" s="256" t="s">
        <v>84</v>
      </c>
      <c r="AV177" s="14" t="s">
        <v>84</v>
      </c>
      <c r="AW177" s="14" t="s">
        <v>32</v>
      </c>
      <c r="AX177" s="14" t="s">
        <v>80</v>
      </c>
      <c r="AY177" s="256" t="s">
        <v>127</v>
      </c>
    </row>
    <row r="178" s="2" customFormat="1" ht="24.15" customHeight="1">
      <c r="A178" s="38"/>
      <c r="B178" s="39"/>
      <c r="C178" s="218" t="s">
        <v>199</v>
      </c>
      <c r="D178" s="218" t="s">
        <v>129</v>
      </c>
      <c r="E178" s="219" t="s">
        <v>200</v>
      </c>
      <c r="F178" s="220" t="s">
        <v>201</v>
      </c>
      <c r="G178" s="221" t="s">
        <v>163</v>
      </c>
      <c r="H178" s="222">
        <v>633.70000000000005</v>
      </c>
      <c r="I178" s="223"/>
      <c r="J178" s="224">
        <f>ROUND(I178*H178,2)</f>
        <v>0</v>
      </c>
      <c r="K178" s="220" t="s">
        <v>133</v>
      </c>
      <c r="L178" s="44"/>
      <c r="M178" s="225" t="s">
        <v>1</v>
      </c>
      <c r="N178" s="226" t="s">
        <v>40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134</v>
      </c>
      <c r="AT178" s="229" t="s">
        <v>129</v>
      </c>
      <c r="AU178" s="229" t="s">
        <v>84</v>
      </c>
      <c r="AY178" s="17" t="s">
        <v>127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80</v>
      </c>
      <c r="BK178" s="230">
        <f>ROUND(I178*H178,2)</f>
        <v>0</v>
      </c>
      <c r="BL178" s="17" t="s">
        <v>134</v>
      </c>
      <c r="BM178" s="229" t="s">
        <v>202</v>
      </c>
    </row>
    <row r="179" s="2" customFormat="1">
      <c r="A179" s="38"/>
      <c r="B179" s="39"/>
      <c r="C179" s="40"/>
      <c r="D179" s="231" t="s">
        <v>136</v>
      </c>
      <c r="E179" s="40"/>
      <c r="F179" s="232" t="s">
        <v>203</v>
      </c>
      <c r="G179" s="40"/>
      <c r="H179" s="40"/>
      <c r="I179" s="233"/>
      <c r="J179" s="40"/>
      <c r="K179" s="40"/>
      <c r="L179" s="44"/>
      <c r="M179" s="234"/>
      <c r="N179" s="23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136</v>
      </c>
      <c r="AU179" s="17" t="s">
        <v>84</v>
      </c>
    </row>
    <row r="180" s="14" customFormat="1">
      <c r="A180" s="14"/>
      <c r="B180" s="246"/>
      <c r="C180" s="247"/>
      <c r="D180" s="231" t="s">
        <v>138</v>
      </c>
      <c r="E180" s="248" t="s">
        <v>1</v>
      </c>
      <c r="F180" s="249" t="s">
        <v>198</v>
      </c>
      <c r="G180" s="247"/>
      <c r="H180" s="250">
        <v>63.369999999999997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6" t="s">
        <v>138</v>
      </c>
      <c r="AU180" s="256" t="s">
        <v>84</v>
      </c>
      <c r="AV180" s="14" t="s">
        <v>84</v>
      </c>
      <c r="AW180" s="14" t="s">
        <v>32</v>
      </c>
      <c r="AX180" s="14" t="s">
        <v>80</v>
      </c>
      <c r="AY180" s="256" t="s">
        <v>127</v>
      </c>
    </row>
    <row r="181" s="14" customFormat="1">
      <c r="A181" s="14"/>
      <c r="B181" s="246"/>
      <c r="C181" s="247"/>
      <c r="D181" s="231" t="s">
        <v>138</v>
      </c>
      <c r="E181" s="247"/>
      <c r="F181" s="249" t="s">
        <v>204</v>
      </c>
      <c r="G181" s="247"/>
      <c r="H181" s="250">
        <v>633.70000000000005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6" t="s">
        <v>138</v>
      </c>
      <c r="AU181" s="256" t="s">
        <v>84</v>
      </c>
      <c r="AV181" s="14" t="s">
        <v>84</v>
      </c>
      <c r="AW181" s="14" t="s">
        <v>4</v>
      </c>
      <c r="AX181" s="14" t="s">
        <v>80</v>
      </c>
      <c r="AY181" s="256" t="s">
        <v>127</v>
      </c>
    </row>
    <row r="182" s="2" customFormat="1" ht="16.5" customHeight="1">
      <c r="A182" s="38"/>
      <c r="B182" s="39"/>
      <c r="C182" s="218" t="s">
        <v>205</v>
      </c>
      <c r="D182" s="218" t="s">
        <v>129</v>
      </c>
      <c r="E182" s="219" t="s">
        <v>206</v>
      </c>
      <c r="F182" s="220" t="s">
        <v>207</v>
      </c>
      <c r="G182" s="221" t="s">
        <v>163</v>
      </c>
      <c r="H182" s="222">
        <v>63.369999999999997</v>
      </c>
      <c r="I182" s="223"/>
      <c r="J182" s="224">
        <f>ROUND(I182*H182,2)</f>
        <v>0</v>
      </c>
      <c r="K182" s="220" t="s">
        <v>133</v>
      </c>
      <c r="L182" s="44"/>
      <c r="M182" s="225" t="s">
        <v>1</v>
      </c>
      <c r="N182" s="226" t="s">
        <v>40</v>
      </c>
      <c r="O182" s="91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134</v>
      </c>
      <c r="AT182" s="229" t="s">
        <v>129</v>
      </c>
      <c r="AU182" s="229" t="s">
        <v>84</v>
      </c>
      <c r="AY182" s="17" t="s">
        <v>127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80</v>
      </c>
      <c r="BK182" s="230">
        <f>ROUND(I182*H182,2)</f>
        <v>0</v>
      </c>
      <c r="BL182" s="17" t="s">
        <v>134</v>
      </c>
      <c r="BM182" s="229" t="s">
        <v>208</v>
      </c>
    </row>
    <row r="183" s="2" customFormat="1">
      <c r="A183" s="38"/>
      <c r="B183" s="39"/>
      <c r="C183" s="40"/>
      <c r="D183" s="231" t="s">
        <v>136</v>
      </c>
      <c r="E183" s="40"/>
      <c r="F183" s="232" t="s">
        <v>209</v>
      </c>
      <c r="G183" s="40"/>
      <c r="H183" s="40"/>
      <c r="I183" s="233"/>
      <c r="J183" s="40"/>
      <c r="K183" s="40"/>
      <c r="L183" s="44"/>
      <c r="M183" s="234"/>
      <c r="N183" s="235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136</v>
      </c>
      <c r="AU183" s="17" t="s">
        <v>84</v>
      </c>
    </row>
    <row r="184" s="2" customFormat="1" ht="16.5" customHeight="1">
      <c r="A184" s="38"/>
      <c r="B184" s="39"/>
      <c r="C184" s="218" t="s">
        <v>210</v>
      </c>
      <c r="D184" s="218" t="s">
        <v>129</v>
      </c>
      <c r="E184" s="219" t="s">
        <v>211</v>
      </c>
      <c r="F184" s="220" t="s">
        <v>212</v>
      </c>
      <c r="G184" s="221" t="s">
        <v>213</v>
      </c>
      <c r="H184" s="222">
        <v>114.066</v>
      </c>
      <c r="I184" s="223"/>
      <c r="J184" s="224">
        <f>ROUND(I184*H184,2)</f>
        <v>0</v>
      </c>
      <c r="K184" s="220" t="s">
        <v>133</v>
      </c>
      <c r="L184" s="44"/>
      <c r="M184" s="225" t="s">
        <v>1</v>
      </c>
      <c r="N184" s="226" t="s">
        <v>40</v>
      </c>
      <c r="O184" s="91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134</v>
      </c>
      <c r="AT184" s="229" t="s">
        <v>129</v>
      </c>
      <c r="AU184" s="229" t="s">
        <v>84</v>
      </c>
      <c r="AY184" s="17" t="s">
        <v>127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80</v>
      </c>
      <c r="BK184" s="230">
        <f>ROUND(I184*H184,2)</f>
        <v>0</v>
      </c>
      <c r="BL184" s="17" t="s">
        <v>134</v>
      </c>
      <c r="BM184" s="229" t="s">
        <v>214</v>
      </c>
    </row>
    <row r="185" s="2" customFormat="1">
      <c r="A185" s="38"/>
      <c r="B185" s="39"/>
      <c r="C185" s="40"/>
      <c r="D185" s="231" t="s">
        <v>136</v>
      </c>
      <c r="E185" s="40"/>
      <c r="F185" s="232" t="s">
        <v>215</v>
      </c>
      <c r="G185" s="40"/>
      <c r="H185" s="40"/>
      <c r="I185" s="233"/>
      <c r="J185" s="40"/>
      <c r="K185" s="40"/>
      <c r="L185" s="44"/>
      <c r="M185" s="234"/>
      <c r="N185" s="235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136</v>
      </c>
      <c r="AU185" s="17" t="s">
        <v>84</v>
      </c>
    </row>
    <row r="186" s="14" customFormat="1">
      <c r="A186" s="14"/>
      <c r="B186" s="246"/>
      <c r="C186" s="247"/>
      <c r="D186" s="231" t="s">
        <v>138</v>
      </c>
      <c r="E186" s="248" t="s">
        <v>1</v>
      </c>
      <c r="F186" s="249" t="s">
        <v>216</v>
      </c>
      <c r="G186" s="247"/>
      <c r="H186" s="250">
        <v>114.066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6" t="s">
        <v>138</v>
      </c>
      <c r="AU186" s="256" t="s">
        <v>84</v>
      </c>
      <c r="AV186" s="14" t="s">
        <v>84</v>
      </c>
      <c r="AW186" s="14" t="s">
        <v>32</v>
      </c>
      <c r="AX186" s="14" t="s">
        <v>80</v>
      </c>
      <c r="AY186" s="256" t="s">
        <v>127</v>
      </c>
    </row>
    <row r="187" s="2" customFormat="1" ht="16.5" customHeight="1">
      <c r="A187" s="38"/>
      <c r="B187" s="39"/>
      <c r="C187" s="218" t="s">
        <v>217</v>
      </c>
      <c r="D187" s="218" t="s">
        <v>129</v>
      </c>
      <c r="E187" s="219" t="s">
        <v>218</v>
      </c>
      <c r="F187" s="220" t="s">
        <v>219</v>
      </c>
      <c r="G187" s="221" t="s">
        <v>163</v>
      </c>
      <c r="H187" s="222">
        <v>22.5</v>
      </c>
      <c r="I187" s="223"/>
      <c r="J187" s="224">
        <f>ROUND(I187*H187,2)</f>
        <v>0</v>
      </c>
      <c r="K187" s="220" t="s">
        <v>133</v>
      </c>
      <c r="L187" s="44"/>
      <c r="M187" s="225" t="s">
        <v>1</v>
      </c>
      <c r="N187" s="226" t="s">
        <v>40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134</v>
      </c>
      <c r="AT187" s="229" t="s">
        <v>129</v>
      </c>
      <c r="AU187" s="229" t="s">
        <v>84</v>
      </c>
      <c r="AY187" s="17" t="s">
        <v>127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80</v>
      </c>
      <c r="BK187" s="230">
        <f>ROUND(I187*H187,2)</f>
        <v>0</v>
      </c>
      <c r="BL187" s="17" t="s">
        <v>134</v>
      </c>
      <c r="BM187" s="229" t="s">
        <v>220</v>
      </c>
    </row>
    <row r="188" s="2" customFormat="1">
      <c r="A188" s="38"/>
      <c r="B188" s="39"/>
      <c r="C188" s="40"/>
      <c r="D188" s="231" t="s">
        <v>136</v>
      </c>
      <c r="E188" s="40"/>
      <c r="F188" s="232" t="s">
        <v>221</v>
      </c>
      <c r="G188" s="40"/>
      <c r="H188" s="40"/>
      <c r="I188" s="233"/>
      <c r="J188" s="40"/>
      <c r="K188" s="40"/>
      <c r="L188" s="44"/>
      <c r="M188" s="234"/>
      <c r="N188" s="235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136</v>
      </c>
      <c r="AU188" s="17" t="s">
        <v>84</v>
      </c>
    </row>
    <row r="189" s="14" customFormat="1">
      <c r="A189" s="14"/>
      <c r="B189" s="246"/>
      <c r="C189" s="247"/>
      <c r="D189" s="231" t="s">
        <v>138</v>
      </c>
      <c r="E189" s="248" t="s">
        <v>1</v>
      </c>
      <c r="F189" s="249" t="s">
        <v>222</v>
      </c>
      <c r="G189" s="247"/>
      <c r="H189" s="250">
        <v>22.5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138</v>
      </c>
      <c r="AU189" s="256" t="s">
        <v>84</v>
      </c>
      <c r="AV189" s="14" t="s">
        <v>84</v>
      </c>
      <c r="AW189" s="14" t="s">
        <v>32</v>
      </c>
      <c r="AX189" s="14" t="s">
        <v>80</v>
      </c>
      <c r="AY189" s="256" t="s">
        <v>127</v>
      </c>
    </row>
    <row r="190" s="2" customFormat="1" ht="16.5" customHeight="1">
      <c r="A190" s="38"/>
      <c r="B190" s="39"/>
      <c r="C190" s="268" t="s">
        <v>8</v>
      </c>
      <c r="D190" s="268" t="s">
        <v>223</v>
      </c>
      <c r="E190" s="269" t="s">
        <v>224</v>
      </c>
      <c r="F190" s="270" t="s">
        <v>225</v>
      </c>
      <c r="G190" s="271" t="s">
        <v>213</v>
      </c>
      <c r="H190" s="272">
        <v>40.5</v>
      </c>
      <c r="I190" s="273"/>
      <c r="J190" s="274">
        <f>ROUND(I190*H190,2)</f>
        <v>0</v>
      </c>
      <c r="K190" s="270" t="s">
        <v>133</v>
      </c>
      <c r="L190" s="275"/>
      <c r="M190" s="276" t="s">
        <v>1</v>
      </c>
      <c r="N190" s="277" t="s">
        <v>40</v>
      </c>
      <c r="O190" s="91"/>
      <c r="P190" s="227">
        <f>O190*H190</f>
        <v>0</v>
      </c>
      <c r="Q190" s="227">
        <v>1</v>
      </c>
      <c r="R190" s="227">
        <f>Q190*H190</f>
        <v>40.5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181</v>
      </c>
      <c r="AT190" s="229" t="s">
        <v>223</v>
      </c>
      <c r="AU190" s="229" t="s">
        <v>84</v>
      </c>
      <c r="AY190" s="17" t="s">
        <v>127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80</v>
      </c>
      <c r="BK190" s="230">
        <f>ROUND(I190*H190,2)</f>
        <v>0</v>
      </c>
      <c r="BL190" s="17" t="s">
        <v>134</v>
      </c>
      <c r="BM190" s="229" t="s">
        <v>226</v>
      </c>
    </row>
    <row r="191" s="2" customFormat="1">
      <c r="A191" s="38"/>
      <c r="B191" s="39"/>
      <c r="C191" s="40"/>
      <c r="D191" s="231" t="s">
        <v>136</v>
      </c>
      <c r="E191" s="40"/>
      <c r="F191" s="232" t="s">
        <v>225</v>
      </c>
      <c r="G191" s="40"/>
      <c r="H191" s="40"/>
      <c r="I191" s="233"/>
      <c r="J191" s="40"/>
      <c r="K191" s="40"/>
      <c r="L191" s="44"/>
      <c r="M191" s="234"/>
      <c r="N191" s="235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136</v>
      </c>
      <c r="AU191" s="17" t="s">
        <v>84</v>
      </c>
    </row>
    <row r="192" s="14" customFormat="1">
      <c r="A192" s="14"/>
      <c r="B192" s="246"/>
      <c r="C192" s="247"/>
      <c r="D192" s="231" t="s">
        <v>138</v>
      </c>
      <c r="E192" s="248" t="s">
        <v>1</v>
      </c>
      <c r="F192" s="249" t="s">
        <v>227</v>
      </c>
      <c r="G192" s="247"/>
      <c r="H192" s="250">
        <v>40.5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138</v>
      </c>
      <c r="AU192" s="256" t="s">
        <v>84</v>
      </c>
      <c r="AV192" s="14" t="s">
        <v>84</v>
      </c>
      <c r="AW192" s="14" t="s">
        <v>32</v>
      </c>
      <c r="AX192" s="14" t="s">
        <v>80</v>
      </c>
      <c r="AY192" s="256" t="s">
        <v>127</v>
      </c>
    </row>
    <row r="193" s="2" customFormat="1" ht="16.5" customHeight="1">
      <c r="A193" s="38"/>
      <c r="B193" s="39"/>
      <c r="C193" s="218" t="s">
        <v>228</v>
      </c>
      <c r="D193" s="218" t="s">
        <v>129</v>
      </c>
      <c r="E193" s="219" t="s">
        <v>229</v>
      </c>
      <c r="F193" s="220" t="s">
        <v>230</v>
      </c>
      <c r="G193" s="221" t="s">
        <v>132</v>
      </c>
      <c r="H193" s="222">
        <v>146.25</v>
      </c>
      <c r="I193" s="223"/>
      <c r="J193" s="224">
        <f>ROUND(I193*H193,2)</f>
        <v>0</v>
      </c>
      <c r="K193" s="220" t="s">
        <v>133</v>
      </c>
      <c r="L193" s="44"/>
      <c r="M193" s="225" t="s">
        <v>1</v>
      </c>
      <c r="N193" s="226" t="s">
        <v>40</v>
      </c>
      <c r="O193" s="91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134</v>
      </c>
      <c r="AT193" s="229" t="s">
        <v>129</v>
      </c>
      <c r="AU193" s="229" t="s">
        <v>84</v>
      </c>
      <c r="AY193" s="17" t="s">
        <v>127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80</v>
      </c>
      <c r="BK193" s="230">
        <f>ROUND(I193*H193,2)</f>
        <v>0</v>
      </c>
      <c r="BL193" s="17" t="s">
        <v>134</v>
      </c>
      <c r="BM193" s="229" t="s">
        <v>231</v>
      </c>
    </row>
    <row r="194" s="2" customFormat="1">
      <c r="A194" s="38"/>
      <c r="B194" s="39"/>
      <c r="C194" s="40"/>
      <c r="D194" s="231" t="s">
        <v>136</v>
      </c>
      <c r="E194" s="40"/>
      <c r="F194" s="232" t="s">
        <v>232</v>
      </c>
      <c r="G194" s="40"/>
      <c r="H194" s="40"/>
      <c r="I194" s="233"/>
      <c r="J194" s="40"/>
      <c r="K194" s="40"/>
      <c r="L194" s="44"/>
      <c r="M194" s="234"/>
      <c r="N194" s="235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136</v>
      </c>
      <c r="AU194" s="17" t="s">
        <v>84</v>
      </c>
    </row>
    <row r="195" s="14" customFormat="1">
      <c r="A195" s="14"/>
      <c r="B195" s="246"/>
      <c r="C195" s="247"/>
      <c r="D195" s="231" t="s">
        <v>138</v>
      </c>
      <c r="E195" s="248" t="s">
        <v>1</v>
      </c>
      <c r="F195" s="249" t="s">
        <v>233</v>
      </c>
      <c r="G195" s="247"/>
      <c r="H195" s="250">
        <v>146.25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6" t="s">
        <v>138</v>
      </c>
      <c r="AU195" s="256" t="s">
        <v>84</v>
      </c>
      <c r="AV195" s="14" t="s">
        <v>84</v>
      </c>
      <c r="AW195" s="14" t="s">
        <v>32</v>
      </c>
      <c r="AX195" s="14" t="s">
        <v>80</v>
      </c>
      <c r="AY195" s="256" t="s">
        <v>127</v>
      </c>
    </row>
    <row r="196" s="2" customFormat="1" ht="16.5" customHeight="1">
      <c r="A196" s="38"/>
      <c r="B196" s="39"/>
      <c r="C196" s="218" t="s">
        <v>234</v>
      </c>
      <c r="D196" s="218" t="s">
        <v>129</v>
      </c>
      <c r="E196" s="219" t="s">
        <v>235</v>
      </c>
      <c r="F196" s="220" t="s">
        <v>236</v>
      </c>
      <c r="G196" s="221" t="s">
        <v>163</v>
      </c>
      <c r="H196" s="222">
        <v>9</v>
      </c>
      <c r="I196" s="223"/>
      <c r="J196" s="224">
        <f>ROUND(I196*H196,2)</f>
        <v>0</v>
      </c>
      <c r="K196" s="220" t="s">
        <v>133</v>
      </c>
      <c r="L196" s="44"/>
      <c r="M196" s="225" t="s">
        <v>1</v>
      </c>
      <c r="N196" s="226" t="s">
        <v>40</v>
      </c>
      <c r="O196" s="91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134</v>
      </c>
      <c r="AT196" s="229" t="s">
        <v>129</v>
      </c>
      <c r="AU196" s="229" t="s">
        <v>84</v>
      </c>
      <c r="AY196" s="17" t="s">
        <v>127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80</v>
      </c>
      <c r="BK196" s="230">
        <f>ROUND(I196*H196,2)</f>
        <v>0</v>
      </c>
      <c r="BL196" s="17" t="s">
        <v>134</v>
      </c>
      <c r="BM196" s="229" t="s">
        <v>237</v>
      </c>
    </row>
    <row r="197" s="2" customFormat="1">
      <c r="A197" s="38"/>
      <c r="B197" s="39"/>
      <c r="C197" s="40"/>
      <c r="D197" s="231" t="s">
        <v>136</v>
      </c>
      <c r="E197" s="40"/>
      <c r="F197" s="232" t="s">
        <v>238</v>
      </c>
      <c r="G197" s="40"/>
      <c r="H197" s="40"/>
      <c r="I197" s="233"/>
      <c r="J197" s="40"/>
      <c r="K197" s="40"/>
      <c r="L197" s="44"/>
      <c r="M197" s="234"/>
      <c r="N197" s="235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136</v>
      </c>
      <c r="AU197" s="17" t="s">
        <v>84</v>
      </c>
    </row>
    <row r="198" s="13" customFormat="1">
      <c r="A198" s="13"/>
      <c r="B198" s="236"/>
      <c r="C198" s="237"/>
      <c r="D198" s="231" t="s">
        <v>138</v>
      </c>
      <c r="E198" s="238" t="s">
        <v>1</v>
      </c>
      <c r="F198" s="239" t="s">
        <v>239</v>
      </c>
      <c r="G198" s="237"/>
      <c r="H198" s="238" t="s">
        <v>1</v>
      </c>
      <c r="I198" s="240"/>
      <c r="J198" s="237"/>
      <c r="K198" s="237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138</v>
      </c>
      <c r="AU198" s="245" t="s">
        <v>84</v>
      </c>
      <c r="AV198" s="13" t="s">
        <v>80</v>
      </c>
      <c r="AW198" s="13" t="s">
        <v>32</v>
      </c>
      <c r="AX198" s="13" t="s">
        <v>75</v>
      </c>
      <c r="AY198" s="245" t="s">
        <v>127</v>
      </c>
    </row>
    <row r="199" s="14" customFormat="1">
      <c r="A199" s="14"/>
      <c r="B199" s="246"/>
      <c r="C199" s="247"/>
      <c r="D199" s="231" t="s">
        <v>138</v>
      </c>
      <c r="E199" s="248" t="s">
        <v>1</v>
      </c>
      <c r="F199" s="249" t="s">
        <v>240</v>
      </c>
      <c r="G199" s="247"/>
      <c r="H199" s="250">
        <v>9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6" t="s">
        <v>138</v>
      </c>
      <c r="AU199" s="256" t="s">
        <v>84</v>
      </c>
      <c r="AV199" s="14" t="s">
        <v>84</v>
      </c>
      <c r="AW199" s="14" t="s">
        <v>32</v>
      </c>
      <c r="AX199" s="14" t="s">
        <v>80</v>
      </c>
      <c r="AY199" s="256" t="s">
        <v>127</v>
      </c>
    </row>
    <row r="200" s="2" customFormat="1" ht="16.5" customHeight="1">
      <c r="A200" s="38"/>
      <c r="B200" s="39"/>
      <c r="C200" s="268" t="s">
        <v>241</v>
      </c>
      <c r="D200" s="268" t="s">
        <v>223</v>
      </c>
      <c r="E200" s="269" t="s">
        <v>242</v>
      </c>
      <c r="F200" s="270" t="s">
        <v>243</v>
      </c>
      <c r="G200" s="271" t="s">
        <v>213</v>
      </c>
      <c r="H200" s="272">
        <v>14.4</v>
      </c>
      <c r="I200" s="273"/>
      <c r="J200" s="274">
        <f>ROUND(I200*H200,2)</f>
        <v>0</v>
      </c>
      <c r="K200" s="270" t="s">
        <v>133</v>
      </c>
      <c r="L200" s="275"/>
      <c r="M200" s="276" t="s">
        <v>1</v>
      </c>
      <c r="N200" s="277" t="s">
        <v>40</v>
      </c>
      <c r="O200" s="91"/>
      <c r="P200" s="227">
        <f>O200*H200</f>
        <v>0</v>
      </c>
      <c r="Q200" s="227">
        <v>1</v>
      </c>
      <c r="R200" s="227">
        <f>Q200*H200</f>
        <v>14.4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181</v>
      </c>
      <c r="AT200" s="229" t="s">
        <v>223</v>
      </c>
      <c r="AU200" s="229" t="s">
        <v>84</v>
      </c>
      <c r="AY200" s="17" t="s">
        <v>127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80</v>
      </c>
      <c r="BK200" s="230">
        <f>ROUND(I200*H200,2)</f>
        <v>0</v>
      </c>
      <c r="BL200" s="17" t="s">
        <v>134</v>
      </c>
      <c r="BM200" s="229" t="s">
        <v>244</v>
      </c>
    </row>
    <row r="201" s="2" customFormat="1">
      <c r="A201" s="38"/>
      <c r="B201" s="39"/>
      <c r="C201" s="40"/>
      <c r="D201" s="231" t="s">
        <v>136</v>
      </c>
      <c r="E201" s="40"/>
      <c r="F201" s="232" t="s">
        <v>243</v>
      </c>
      <c r="G201" s="40"/>
      <c r="H201" s="40"/>
      <c r="I201" s="233"/>
      <c r="J201" s="40"/>
      <c r="K201" s="40"/>
      <c r="L201" s="44"/>
      <c r="M201" s="234"/>
      <c r="N201" s="235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136</v>
      </c>
      <c r="AU201" s="17" t="s">
        <v>84</v>
      </c>
    </row>
    <row r="202" s="13" customFormat="1">
      <c r="A202" s="13"/>
      <c r="B202" s="236"/>
      <c r="C202" s="237"/>
      <c r="D202" s="231" t="s">
        <v>138</v>
      </c>
      <c r="E202" s="238" t="s">
        <v>1</v>
      </c>
      <c r="F202" s="239" t="s">
        <v>245</v>
      </c>
      <c r="G202" s="237"/>
      <c r="H202" s="238" t="s">
        <v>1</v>
      </c>
      <c r="I202" s="240"/>
      <c r="J202" s="237"/>
      <c r="K202" s="237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138</v>
      </c>
      <c r="AU202" s="245" t="s">
        <v>84</v>
      </c>
      <c r="AV202" s="13" t="s">
        <v>80</v>
      </c>
      <c r="AW202" s="13" t="s">
        <v>32</v>
      </c>
      <c r="AX202" s="13" t="s">
        <v>75</v>
      </c>
      <c r="AY202" s="245" t="s">
        <v>127</v>
      </c>
    </row>
    <row r="203" s="14" customFormat="1">
      <c r="A203" s="14"/>
      <c r="B203" s="246"/>
      <c r="C203" s="247"/>
      <c r="D203" s="231" t="s">
        <v>138</v>
      </c>
      <c r="E203" s="248" t="s">
        <v>1</v>
      </c>
      <c r="F203" s="249" t="s">
        <v>246</v>
      </c>
      <c r="G203" s="247"/>
      <c r="H203" s="250">
        <v>14.4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6" t="s">
        <v>138</v>
      </c>
      <c r="AU203" s="256" t="s">
        <v>84</v>
      </c>
      <c r="AV203" s="14" t="s">
        <v>84</v>
      </c>
      <c r="AW203" s="14" t="s">
        <v>32</v>
      </c>
      <c r="AX203" s="14" t="s">
        <v>80</v>
      </c>
      <c r="AY203" s="256" t="s">
        <v>127</v>
      </c>
    </row>
    <row r="204" s="2" customFormat="1" ht="16.5" customHeight="1">
      <c r="A204" s="38"/>
      <c r="B204" s="39"/>
      <c r="C204" s="268" t="s">
        <v>247</v>
      </c>
      <c r="D204" s="268" t="s">
        <v>223</v>
      </c>
      <c r="E204" s="269" t="s">
        <v>248</v>
      </c>
      <c r="F204" s="270" t="s">
        <v>249</v>
      </c>
      <c r="G204" s="271" t="s">
        <v>213</v>
      </c>
      <c r="H204" s="272">
        <v>1.8</v>
      </c>
      <c r="I204" s="273"/>
      <c r="J204" s="274">
        <f>ROUND(I204*H204,2)</f>
        <v>0</v>
      </c>
      <c r="K204" s="270" t="s">
        <v>133</v>
      </c>
      <c r="L204" s="275"/>
      <c r="M204" s="276" t="s">
        <v>1</v>
      </c>
      <c r="N204" s="277" t="s">
        <v>40</v>
      </c>
      <c r="O204" s="91"/>
      <c r="P204" s="227">
        <f>O204*H204</f>
        <v>0</v>
      </c>
      <c r="Q204" s="227">
        <v>1</v>
      </c>
      <c r="R204" s="227">
        <f>Q204*H204</f>
        <v>1.8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181</v>
      </c>
      <c r="AT204" s="229" t="s">
        <v>223</v>
      </c>
      <c r="AU204" s="229" t="s">
        <v>84</v>
      </c>
      <c r="AY204" s="17" t="s">
        <v>127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80</v>
      </c>
      <c r="BK204" s="230">
        <f>ROUND(I204*H204,2)</f>
        <v>0</v>
      </c>
      <c r="BL204" s="17" t="s">
        <v>134</v>
      </c>
      <c r="BM204" s="229" t="s">
        <v>250</v>
      </c>
    </row>
    <row r="205" s="2" customFormat="1">
      <c r="A205" s="38"/>
      <c r="B205" s="39"/>
      <c r="C205" s="40"/>
      <c r="D205" s="231" t="s">
        <v>136</v>
      </c>
      <c r="E205" s="40"/>
      <c r="F205" s="232" t="s">
        <v>249</v>
      </c>
      <c r="G205" s="40"/>
      <c r="H205" s="40"/>
      <c r="I205" s="233"/>
      <c r="J205" s="40"/>
      <c r="K205" s="40"/>
      <c r="L205" s="44"/>
      <c r="M205" s="234"/>
      <c r="N205" s="235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136</v>
      </c>
      <c r="AU205" s="17" t="s">
        <v>84</v>
      </c>
    </row>
    <row r="206" s="13" customFormat="1">
      <c r="A206" s="13"/>
      <c r="B206" s="236"/>
      <c r="C206" s="237"/>
      <c r="D206" s="231" t="s">
        <v>138</v>
      </c>
      <c r="E206" s="238" t="s">
        <v>1</v>
      </c>
      <c r="F206" s="239" t="s">
        <v>251</v>
      </c>
      <c r="G206" s="237"/>
      <c r="H206" s="238" t="s">
        <v>1</v>
      </c>
      <c r="I206" s="240"/>
      <c r="J206" s="237"/>
      <c r="K206" s="237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138</v>
      </c>
      <c r="AU206" s="245" t="s">
        <v>84</v>
      </c>
      <c r="AV206" s="13" t="s">
        <v>80</v>
      </c>
      <c r="AW206" s="13" t="s">
        <v>32</v>
      </c>
      <c r="AX206" s="13" t="s">
        <v>75</v>
      </c>
      <c r="AY206" s="245" t="s">
        <v>127</v>
      </c>
    </row>
    <row r="207" s="14" customFormat="1">
      <c r="A207" s="14"/>
      <c r="B207" s="246"/>
      <c r="C207" s="247"/>
      <c r="D207" s="231" t="s">
        <v>138</v>
      </c>
      <c r="E207" s="248" t="s">
        <v>1</v>
      </c>
      <c r="F207" s="249" t="s">
        <v>252</v>
      </c>
      <c r="G207" s="247"/>
      <c r="H207" s="250">
        <v>1.8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6" t="s">
        <v>138</v>
      </c>
      <c r="AU207" s="256" t="s">
        <v>84</v>
      </c>
      <c r="AV207" s="14" t="s">
        <v>84</v>
      </c>
      <c r="AW207" s="14" t="s">
        <v>32</v>
      </c>
      <c r="AX207" s="14" t="s">
        <v>80</v>
      </c>
      <c r="AY207" s="256" t="s">
        <v>127</v>
      </c>
    </row>
    <row r="208" s="2" customFormat="1" ht="16.5" customHeight="1">
      <c r="A208" s="38"/>
      <c r="B208" s="39"/>
      <c r="C208" s="218" t="s">
        <v>253</v>
      </c>
      <c r="D208" s="218" t="s">
        <v>129</v>
      </c>
      <c r="E208" s="219" t="s">
        <v>254</v>
      </c>
      <c r="F208" s="220" t="s">
        <v>255</v>
      </c>
      <c r="G208" s="221" t="s">
        <v>132</v>
      </c>
      <c r="H208" s="222">
        <v>602.25</v>
      </c>
      <c r="I208" s="223"/>
      <c r="J208" s="224">
        <f>ROUND(I208*H208,2)</f>
        <v>0</v>
      </c>
      <c r="K208" s="220" t="s">
        <v>133</v>
      </c>
      <c r="L208" s="44"/>
      <c r="M208" s="225" t="s">
        <v>1</v>
      </c>
      <c r="N208" s="226" t="s">
        <v>40</v>
      </c>
      <c r="O208" s="91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134</v>
      </c>
      <c r="AT208" s="229" t="s">
        <v>129</v>
      </c>
      <c r="AU208" s="229" t="s">
        <v>84</v>
      </c>
      <c r="AY208" s="17" t="s">
        <v>127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80</v>
      </c>
      <c r="BK208" s="230">
        <f>ROUND(I208*H208,2)</f>
        <v>0</v>
      </c>
      <c r="BL208" s="17" t="s">
        <v>134</v>
      </c>
      <c r="BM208" s="229" t="s">
        <v>256</v>
      </c>
    </row>
    <row r="209" s="2" customFormat="1">
      <c r="A209" s="38"/>
      <c r="B209" s="39"/>
      <c r="C209" s="40"/>
      <c r="D209" s="231" t="s">
        <v>136</v>
      </c>
      <c r="E209" s="40"/>
      <c r="F209" s="232" t="s">
        <v>257</v>
      </c>
      <c r="G209" s="40"/>
      <c r="H209" s="40"/>
      <c r="I209" s="233"/>
      <c r="J209" s="40"/>
      <c r="K209" s="40"/>
      <c r="L209" s="44"/>
      <c r="M209" s="234"/>
      <c r="N209" s="235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136</v>
      </c>
      <c r="AU209" s="17" t="s">
        <v>84</v>
      </c>
    </row>
    <row r="210" s="14" customFormat="1">
      <c r="A210" s="14"/>
      <c r="B210" s="246"/>
      <c r="C210" s="247"/>
      <c r="D210" s="231" t="s">
        <v>138</v>
      </c>
      <c r="E210" s="248" t="s">
        <v>1</v>
      </c>
      <c r="F210" s="249" t="s">
        <v>258</v>
      </c>
      <c r="G210" s="247"/>
      <c r="H210" s="250">
        <v>602.25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6" t="s">
        <v>138</v>
      </c>
      <c r="AU210" s="256" t="s">
        <v>84</v>
      </c>
      <c r="AV210" s="14" t="s">
        <v>84</v>
      </c>
      <c r="AW210" s="14" t="s">
        <v>32</v>
      </c>
      <c r="AX210" s="14" t="s">
        <v>80</v>
      </c>
      <c r="AY210" s="256" t="s">
        <v>127</v>
      </c>
    </row>
    <row r="211" s="2" customFormat="1" ht="24.15" customHeight="1">
      <c r="A211" s="38"/>
      <c r="B211" s="39"/>
      <c r="C211" s="218" t="s">
        <v>7</v>
      </c>
      <c r="D211" s="218" t="s">
        <v>129</v>
      </c>
      <c r="E211" s="219" t="s">
        <v>259</v>
      </c>
      <c r="F211" s="220" t="s">
        <v>260</v>
      </c>
      <c r="G211" s="221" t="s">
        <v>132</v>
      </c>
      <c r="H211" s="222">
        <v>150</v>
      </c>
      <c r="I211" s="223"/>
      <c r="J211" s="224">
        <f>ROUND(I211*H211,2)</f>
        <v>0</v>
      </c>
      <c r="K211" s="220" t="s">
        <v>133</v>
      </c>
      <c r="L211" s="44"/>
      <c r="M211" s="225" t="s">
        <v>1</v>
      </c>
      <c r="N211" s="226" t="s">
        <v>40</v>
      </c>
      <c r="O211" s="91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134</v>
      </c>
      <c r="AT211" s="229" t="s">
        <v>129</v>
      </c>
      <c r="AU211" s="229" t="s">
        <v>84</v>
      </c>
      <c r="AY211" s="17" t="s">
        <v>127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80</v>
      </c>
      <c r="BK211" s="230">
        <f>ROUND(I211*H211,2)</f>
        <v>0</v>
      </c>
      <c r="BL211" s="17" t="s">
        <v>134</v>
      </c>
      <c r="BM211" s="229" t="s">
        <v>261</v>
      </c>
    </row>
    <row r="212" s="2" customFormat="1">
      <c r="A212" s="38"/>
      <c r="B212" s="39"/>
      <c r="C212" s="40"/>
      <c r="D212" s="231" t="s">
        <v>136</v>
      </c>
      <c r="E212" s="40"/>
      <c r="F212" s="232" t="s">
        <v>262</v>
      </c>
      <c r="G212" s="40"/>
      <c r="H212" s="40"/>
      <c r="I212" s="233"/>
      <c r="J212" s="40"/>
      <c r="K212" s="40"/>
      <c r="L212" s="44"/>
      <c r="M212" s="234"/>
      <c r="N212" s="235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136</v>
      </c>
      <c r="AU212" s="17" t="s">
        <v>84</v>
      </c>
    </row>
    <row r="213" s="14" customFormat="1">
      <c r="A213" s="14"/>
      <c r="B213" s="246"/>
      <c r="C213" s="247"/>
      <c r="D213" s="231" t="s">
        <v>138</v>
      </c>
      <c r="E213" s="248" t="s">
        <v>1</v>
      </c>
      <c r="F213" s="249" t="s">
        <v>263</v>
      </c>
      <c r="G213" s="247"/>
      <c r="H213" s="250">
        <v>150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6" t="s">
        <v>138</v>
      </c>
      <c r="AU213" s="256" t="s">
        <v>84</v>
      </c>
      <c r="AV213" s="14" t="s">
        <v>84</v>
      </c>
      <c r="AW213" s="14" t="s">
        <v>32</v>
      </c>
      <c r="AX213" s="14" t="s">
        <v>80</v>
      </c>
      <c r="AY213" s="256" t="s">
        <v>127</v>
      </c>
    </row>
    <row r="214" s="2" customFormat="1" ht="21.75" customHeight="1">
      <c r="A214" s="38"/>
      <c r="B214" s="39"/>
      <c r="C214" s="218" t="s">
        <v>264</v>
      </c>
      <c r="D214" s="218" t="s">
        <v>129</v>
      </c>
      <c r="E214" s="219" t="s">
        <v>265</v>
      </c>
      <c r="F214" s="220" t="s">
        <v>266</v>
      </c>
      <c r="G214" s="221" t="s">
        <v>132</v>
      </c>
      <c r="H214" s="222">
        <v>150</v>
      </c>
      <c r="I214" s="223"/>
      <c r="J214" s="224">
        <f>ROUND(I214*H214,2)</f>
        <v>0</v>
      </c>
      <c r="K214" s="220" t="s">
        <v>133</v>
      </c>
      <c r="L214" s="44"/>
      <c r="M214" s="225" t="s">
        <v>1</v>
      </c>
      <c r="N214" s="226" t="s">
        <v>40</v>
      </c>
      <c r="O214" s="91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134</v>
      </c>
      <c r="AT214" s="229" t="s">
        <v>129</v>
      </c>
      <c r="AU214" s="229" t="s">
        <v>84</v>
      </c>
      <c r="AY214" s="17" t="s">
        <v>127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80</v>
      </c>
      <c r="BK214" s="230">
        <f>ROUND(I214*H214,2)</f>
        <v>0</v>
      </c>
      <c r="BL214" s="17" t="s">
        <v>134</v>
      </c>
      <c r="BM214" s="229" t="s">
        <v>267</v>
      </c>
    </row>
    <row r="215" s="2" customFormat="1">
      <c r="A215" s="38"/>
      <c r="B215" s="39"/>
      <c r="C215" s="40"/>
      <c r="D215" s="231" t="s">
        <v>136</v>
      </c>
      <c r="E215" s="40"/>
      <c r="F215" s="232" t="s">
        <v>268</v>
      </c>
      <c r="G215" s="40"/>
      <c r="H215" s="40"/>
      <c r="I215" s="233"/>
      <c r="J215" s="40"/>
      <c r="K215" s="40"/>
      <c r="L215" s="44"/>
      <c r="M215" s="234"/>
      <c r="N215" s="235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136</v>
      </c>
      <c r="AU215" s="17" t="s">
        <v>84</v>
      </c>
    </row>
    <row r="216" s="14" customFormat="1">
      <c r="A216" s="14"/>
      <c r="B216" s="246"/>
      <c r="C216" s="247"/>
      <c r="D216" s="231" t="s">
        <v>138</v>
      </c>
      <c r="E216" s="248" t="s">
        <v>1</v>
      </c>
      <c r="F216" s="249" t="s">
        <v>269</v>
      </c>
      <c r="G216" s="247"/>
      <c r="H216" s="250">
        <v>150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6" t="s">
        <v>138</v>
      </c>
      <c r="AU216" s="256" t="s">
        <v>84</v>
      </c>
      <c r="AV216" s="14" t="s">
        <v>84</v>
      </c>
      <c r="AW216" s="14" t="s">
        <v>32</v>
      </c>
      <c r="AX216" s="14" t="s">
        <v>80</v>
      </c>
      <c r="AY216" s="256" t="s">
        <v>127</v>
      </c>
    </row>
    <row r="217" s="2" customFormat="1" ht="21.75" customHeight="1">
      <c r="A217" s="38"/>
      <c r="B217" s="39"/>
      <c r="C217" s="218" t="s">
        <v>270</v>
      </c>
      <c r="D217" s="218" t="s">
        <v>129</v>
      </c>
      <c r="E217" s="219" t="s">
        <v>271</v>
      </c>
      <c r="F217" s="220" t="s">
        <v>272</v>
      </c>
      <c r="G217" s="221" t="s">
        <v>132</v>
      </c>
      <c r="H217" s="222">
        <v>150</v>
      </c>
      <c r="I217" s="223"/>
      <c r="J217" s="224">
        <f>ROUND(I217*H217,2)</f>
        <v>0</v>
      </c>
      <c r="K217" s="220" t="s">
        <v>133</v>
      </c>
      <c r="L217" s="44"/>
      <c r="M217" s="225" t="s">
        <v>1</v>
      </c>
      <c r="N217" s="226" t="s">
        <v>40</v>
      </c>
      <c r="O217" s="91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134</v>
      </c>
      <c r="AT217" s="229" t="s">
        <v>129</v>
      </c>
      <c r="AU217" s="229" t="s">
        <v>84</v>
      </c>
      <c r="AY217" s="17" t="s">
        <v>127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80</v>
      </c>
      <c r="BK217" s="230">
        <f>ROUND(I217*H217,2)</f>
        <v>0</v>
      </c>
      <c r="BL217" s="17" t="s">
        <v>134</v>
      </c>
      <c r="BM217" s="229" t="s">
        <v>273</v>
      </c>
    </row>
    <row r="218" s="2" customFormat="1">
      <c r="A218" s="38"/>
      <c r="B218" s="39"/>
      <c r="C218" s="40"/>
      <c r="D218" s="231" t="s">
        <v>136</v>
      </c>
      <c r="E218" s="40"/>
      <c r="F218" s="232" t="s">
        <v>274</v>
      </c>
      <c r="G218" s="40"/>
      <c r="H218" s="40"/>
      <c r="I218" s="233"/>
      <c r="J218" s="40"/>
      <c r="K218" s="40"/>
      <c r="L218" s="44"/>
      <c r="M218" s="234"/>
      <c r="N218" s="235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136</v>
      </c>
      <c r="AU218" s="17" t="s">
        <v>84</v>
      </c>
    </row>
    <row r="219" s="14" customFormat="1">
      <c r="A219" s="14"/>
      <c r="B219" s="246"/>
      <c r="C219" s="247"/>
      <c r="D219" s="231" t="s">
        <v>138</v>
      </c>
      <c r="E219" s="248" t="s">
        <v>1</v>
      </c>
      <c r="F219" s="249" t="s">
        <v>269</v>
      </c>
      <c r="G219" s="247"/>
      <c r="H219" s="250">
        <v>150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6" t="s">
        <v>138</v>
      </c>
      <c r="AU219" s="256" t="s">
        <v>84</v>
      </c>
      <c r="AV219" s="14" t="s">
        <v>84</v>
      </c>
      <c r="AW219" s="14" t="s">
        <v>32</v>
      </c>
      <c r="AX219" s="14" t="s">
        <v>80</v>
      </c>
      <c r="AY219" s="256" t="s">
        <v>127</v>
      </c>
    </row>
    <row r="220" s="2" customFormat="1" ht="16.5" customHeight="1">
      <c r="A220" s="38"/>
      <c r="B220" s="39"/>
      <c r="C220" s="218" t="s">
        <v>275</v>
      </c>
      <c r="D220" s="218" t="s">
        <v>129</v>
      </c>
      <c r="E220" s="219" t="s">
        <v>276</v>
      </c>
      <c r="F220" s="220" t="s">
        <v>277</v>
      </c>
      <c r="G220" s="221" t="s">
        <v>132</v>
      </c>
      <c r="H220" s="222">
        <v>150</v>
      </c>
      <c r="I220" s="223"/>
      <c r="J220" s="224">
        <f>ROUND(I220*H220,2)</f>
        <v>0</v>
      </c>
      <c r="K220" s="220" t="s">
        <v>133</v>
      </c>
      <c r="L220" s="44"/>
      <c r="M220" s="225" t="s">
        <v>1</v>
      </c>
      <c r="N220" s="226" t="s">
        <v>40</v>
      </c>
      <c r="O220" s="91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134</v>
      </c>
      <c r="AT220" s="229" t="s">
        <v>129</v>
      </c>
      <c r="AU220" s="229" t="s">
        <v>84</v>
      </c>
      <c r="AY220" s="17" t="s">
        <v>127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80</v>
      </c>
      <c r="BK220" s="230">
        <f>ROUND(I220*H220,2)</f>
        <v>0</v>
      </c>
      <c r="BL220" s="17" t="s">
        <v>134</v>
      </c>
      <c r="BM220" s="229" t="s">
        <v>278</v>
      </c>
    </row>
    <row r="221" s="2" customFormat="1">
      <c r="A221" s="38"/>
      <c r="B221" s="39"/>
      <c r="C221" s="40"/>
      <c r="D221" s="231" t="s">
        <v>136</v>
      </c>
      <c r="E221" s="40"/>
      <c r="F221" s="232" t="s">
        <v>279</v>
      </c>
      <c r="G221" s="40"/>
      <c r="H221" s="40"/>
      <c r="I221" s="233"/>
      <c r="J221" s="40"/>
      <c r="K221" s="40"/>
      <c r="L221" s="44"/>
      <c r="M221" s="234"/>
      <c r="N221" s="235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136</v>
      </c>
      <c r="AU221" s="17" t="s">
        <v>84</v>
      </c>
    </row>
    <row r="222" s="14" customFormat="1">
      <c r="A222" s="14"/>
      <c r="B222" s="246"/>
      <c r="C222" s="247"/>
      <c r="D222" s="231" t="s">
        <v>138</v>
      </c>
      <c r="E222" s="248" t="s">
        <v>1</v>
      </c>
      <c r="F222" s="249" t="s">
        <v>280</v>
      </c>
      <c r="G222" s="247"/>
      <c r="H222" s="250">
        <v>150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6" t="s">
        <v>138</v>
      </c>
      <c r="AU222" s="256" t="s">
        <v>84</v>
      </c>
      <c r="AV222" s="14" t="s">
        <v>84</v>
      </c>
      <c r="AW222" s="14" t="s">
        <v>32</v>
      </c>
      <c r="AX222" s="14" t="s">
        <v>80</v>
      </c>
      <c r="AY222" s="256" t="s">
        <v>127</v>
      </c>
    </row>
    <row r="223" s="2" customFormat="1" ht="16.5" customHeight="1">
      <c r="A223" s="38"/>
      <c r="B223" s="39"/>
      <c r="C223" s="268" t="s">
        <v>281</v>
      </c>
      <c r="D223" s="268" t="s">
        <v>223</v>
      </c>
      <c r="E223" s="269" t="s">
        <v>282</v>
      </c>
      <c r="F223" s="270" t="s">
        <v>283</v>
      </c>
      <c r="G223" s="271" t="s">
        <v>284</v>
      </c>
      <c r="H223" s="272">
        <v>3</v>
      </c>
      <c r="I223" s="273"/>
      <c r="J223" s="274">
        <f>ROUND(I223*H223,2)</f>
        <v>0</v>
      </c>
      <c r="K223" s="270" t="s">
        <v>133</v>
      </c>
      <c r="L223" s="275"/>
      <c r="M223" s="276" t="s">
        <v>1</v>
      </c>
      <c r="N223" s="277" t="s">
        <v>40</v>
      </c>
      <c r="O223" s="91"/>
      <c r="P223" s="227">
        <f>O223*H223</f>
        <v>0</v>
      </c>
      <c r="Q223" s="227">
        <v>0.001</v>
      </c>
      <c r="R223" s="227">
        <f>Q223*H223</f>
        <v>0.0030000000000000001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181</v>
      </c>
      <c r="AT223" s="229" t="s">
        <v>223</v>
      </c>
      <c r="AU223" s="229" t="s">
        <v>84</v>
      </c>
      <c r="AY223" s="17" t="s">
        <v>127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80</v>
      </c>
      <c r="BK223" s="230">
        <f>ROUND(I223*H223,2)</f>
        <v>0</v>
      </c>
      <c r="BL223" s="17" t="s">
        <v>134</v>
      </c>
      <c r="BM223" s="229" t="s">
        <v>285</v>
      </c>
    </row>
    <row r="224" s="2" customFormat="1">
      <c r="A224" s="38"/>
      <c r="B224" s="39"/>
      <c r="C224" s="40"/>
      <c r="D224" s="231" t="s">
        <v>136</v>
      </c>
      <c r="E224" s="40"/>
      <c r="F224" s="232" t="s">
        <v>283</v>
      </c>
      <c r="G224" s="40"/>
      <c r="H224" s="40"/>
      <c r="I224" s="233"/>
      <c r="J224" s="40"/>
      <c r="K224" s="40"/>
      <c r="L224" s="44"/>
      <c r="M224" s="234"/>
      <c r="N224" s="235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136</v>
      </c>
      <c r="AU224" s="17" t="s">
        <v>84</v>
      </c>
    </row>
    <row r="225" s="14" customFormat="1">
      <c r="A225" s="14"/>
      <c r="B225" s="246"/>
      <c r="C225" s="247"/>
      <c r="D225" s="231" t="s">
        <v>138</v>
      </c>
      <c r="E225" s="247"/>
      <c r="F225" s="249" t="s">
        <v>286</v>
      </c>
      <c r="G225" s="247"/>
      <c r="H225" s="250">
        <v>3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6" t="s">
        <v>138</v>
      </c>
      <c r="AU225" s="256" t="s">
        <v>84</v>
      </c>
      <c r="AV225" s="14" t="s">
        <v>84</v>
      </c>
      <c r="AW225" s="14" t="s">
        <v>4</v>
      </c>
      <c r="AX225" s="14" t="s">
        <v>80</v>
      </c>
      <c r="AY225" s="256" t="s">
        <v>127</v>
      </c>
    </row>
    <row r="226" s="2" customFormat="1" ht="16.5" customHeight="1">
      <c r="A226" s="38"/>
      <c r="B226" s="39"/>
      <c r="C226" s="268" t="s">
        <v>287</v>
      </c>
      <c r="D226" s="268" t="s">
        <v>223</v>
      </c>
      <c r="E226" s="269" t="s">
        <v>288</v>
      </c>
      <c r="F226" s="270" t="s">
        <v>289</v>
      </c>
      <c r="G226" s="271" t="s">
        <v>163</v>
      </c>
      <c r="H226" s="272">
        <v>2.25</v>
      </c>
      <c r="I226" s="273"/>
      <c r="J226" s="274">
        <f>ROUND(I226*H226,2)</f>
        <v>0</v>
      </c>
      <c r="K226" s="270" t="s">
        <v>133</v>
      </c>
      <c r="L226" s="275"/>
      <c r="M226" s="276" t="s">
        <v>1</v>
      </c>
      <c r="N226" s="277" t="s">
        <v>40</v>
      </c>
      <c r="O226" s="91"/>
      <c r="P226" s="227">
        <f>O226*H226</f>
        <v>0</v>
      </c>
      <c r="Q226" s="227">
        <v>1</v>
      </c>
      <c r="R226" s="227">
        <f>Q226*H226</f>
        <v>2.25</v>
      </c>
      <c r="S226" s="227">
        <v>0</v>
      </c>
      <c r="T226" s="22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181</v>
      </c>
      <c r="AT226" s="229" t="s">
        <v>223</v>
      </c>
      <c r="AU226" s="229" t="s">
        <v>84</v>
      </c>
      <c r="AY226" s="17" t="s">
        <v>127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80</v>
      </c>
      <c r="BK226" s="230">
        <f>ROUND(I226*H226,2)</f>
        <v>0</v>
      </c>
      <c r="BL226" s="17" t="s">
        <v>134</v>
      </c>
      <c r="BM226" s="229" t="s">
        <v>290</v>
      </c>
    </row>
    <row r="227" s="2" customFormat="1">
      <c r="A227" s="38"/>
      <c r="B227" s="39"/>
      <c r="C227" s="40"/>
      <c r="D227" s="231" t="s">
        <v>136</v>
      </c>
      <c r="E227" s="40"/>
      <c r="F227" s="232" t="s">
        <v>289</v>
      </c>
      <c r="G227" s="40"/>
      <c r="H227" s="40"/>
      <c r="I227" s="233"/>
      <c r="J227" s="40"/>
      <c r="K227" s="40"/>
      <c r="L227" s="44"/>
      <c r="M227" s="234"/>
      <c r="N227" s="235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136</v>
      </c>
      <c r="AU227" s="17" t="s">
        <v>84</v>
      </c>
    </row>
    <row r="228" s="14" customFormat="1">
      <c r="A228" s="14"/>
      <c r="B228" s="246"/>
      <c r="C228" s="247"/>
      <c r="D228" s="231" t="s">
        <v>138</v>
      </c>
      <c r="E228" s="248" t="s">
        <v>1</v>
      </c>
      <c r="F228" s="249" t="s">
        <v>291</v>
      </c>
      <c r="G228" s="247"/>
      <c r="H228" s="250">
        <v>2.25</v>
      </c>
      <c r="I228" s="251"/>
      <c r="J228" s="247"/>
      <c r="K228" s="247"/>
      <c r="L228" s="252"/>
      <c r="M228" s="253"/>
      <c r="N228" s="254"/>
      <c r="O228" s="254"/>
      <c r="P228" s="254"/>
      <c r="Q228" s="254"/>
      <c r="R228" s="254"/>
      <c r="S228" s="254"/>
      <c r="T228" s="25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6" t="s">
        <v>138</v>
      </c>
      <c r="AU228" s="256" t="s">
        <v>84</v>
      </c>
      <c r="AV228" s="14" t="s">
        <v>84</v>
      </c>
      <c r="AW228" s="14" t="s">
        <v>32</v>
      </c>
      <c r="AX228" s="14" t="s">
        <v>80</v>
      </c>
      <c r="AY228" s="256" t="s">
        <v>127</v>
      </c>
    </row>
    <row r="229" s="12" customFormat="1" ht="22.8" customHeight="1">
      <c r="A229" s="12"/>
      <c r="B229" s="202"/>
      <c r="C229" s="203"/>
      <c r="D229" s="204" t="s">
        <v>74</v>
      </c>
      <c r="E229" s="216" t="s">
        <v>84</v>
      </c>
      <c r="F229" s="216" t="s">
        <v>292</v>
      </c>
      <c r="G229" s="203"/>
      <c r="H229" s="203"/>
      <c r="I229" s="206"/>
      <c r="J229" s="217">
        <f>BK229</f>
        <v>0</v>
      </c>
      <c r="K229" s="203"/>
      <c r="L229" s="208"/>
      <c r="M229" s="209"/>
      <c r="N229" s="210"/>
      <c r="O229" s="210"/>
      <c r="P229" s="211">
        <f>SUM(P230:P253)</f>
        <v>0</v>
      </c>
      <c r="Q229" s="210"/>
      <c r="R229" s="211">
        <f>SUM(R230:R253)</f>
        <v>59.45070389</v>
      </c>
      <c r="S229" s="210"/>
      <c r="T229" s="212">
        <f>SUM(T230:T253)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3" t="s">
        <v>80</v>
      </c>
      <c r="AT229" s="214" t="s">
        <v>74</v>
      </c>
      <c r="AU229" s="214" t="s">
        <v>80</v>
      </c>
      <c r="AY229" s="213" t="s">
        <v>127</v>
      </c>
      <c r="BK229" s="215">
        <f>SUM(BK230:BK253)</f>
        <v>0</v>
      </c>
    </row>
    <row r="230" s="2" customFormat="1" ht="16.5" customHeight="1">
      <c r="A230" s="38"/>
      <c r="B230" s="39"/>
      <c r="C230" s="218" t="s">
        <v>293</v>
      </c>
      <c r="D230" s="218" t="s">
        <v>129</v>
      </c>
      <c r="E230" s="219" t="s">
        <v>294</v>
      </c>
      <c r="F230" s="220" t="s">
        <v>295</v>
      </c>
      <c r="G230" s="221" t="s">
        <v>132</v>
      </c>
      <c r="H230" s="222">
        <v>353.55000000000001</v>
      </c>
      <c r="I230" s="223"/>
      <c r="J230" s="224">
        <f>ROUND(I230*H230,2)</f>
        <v>0</v>
      </c>
      <c r="K230" s="220" t="s">
        <v>133</v>
      </c>
      <c r="L230" s="44"/>
      <c r="M230" s="225" t="s">
        <v>1</v>
      </c>
      <c r="N230" s="226" t="s">
        <v>40</v>
      </c>
      <c r="O230" s="91"/>
      <c r="P230" s="227">
        <f>O230*H230</f>
        <v>0</v>
      </c>
      <c r="Q230" s="227">
        <v>0.00010000000000000001</v>
      </c>
      <c r="R230" s="227">
        <f>Q230*H230</f>
        <v>0.035355000000000004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134</v>
      </c>
      <c r="AT230" s="229" t="s">
        <v>129</v>
      </c>
      <c r="AU230" s="229" t="s">
        <v>84</v>
      </c>
      <c r="AY230" s="17" t="s">
        <v>127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80</v>
      </c>
      <c r="BK230" s="230">
        <f>ROUND(I230*H230,2)</f>
        <v>0</v>
      </c>
      <c r="BL230" s="17" t="s">
        <v>134</v>
      </c>
      <c r="BM230" s="229" t="s">
        <v>296</v>
      </c>
    </row>
    <row r="231" s="2" customFormat="1">
      <c r="A231" s="38"/>
      <c r="B231" s="39"/>
      <c r="C231" s="40"/>
      <c r="D231" s="231" t="s">
        <v>136</v>
      </c>
      <c r="E231" s="40"/>
      <c r="F231" s="232" t="s">
        <v>297</v>
      </c>
      <c r="G231" s="40"/>
      <c r="H231" s="40"/>
      <c r="I231" s="233"/>
      <c r="J231" s="40"/>
      <c r="K231" s="40"/>
      <c r="L231" s="44"/>
      <c r="M231" s="234"/>
      <c r="N231" s="235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136</v>
      </c>
      <c r="AU231" s="17" t="s">
        <v>84</v>
      </c>
    </row>
    <row r="232" s="14" customFormat="1">
      <c r="A232" s="14"/>
      <c r="B232" s="246"/>
      <c r="C232" s="247"/>
      <c r="D232" s="231" t="s">
        <v>138</v>
      </c>
      <c r="E232" s="248" t="s">
        <v>1</v>
      </c>
      <c r="F232" s="249" t="s">
        <v>298</v>
      </c>
      <c r="G232" s="247"/>
      <c r="H232" s="250">
        <v>353.55000000000001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6" t="s">
        <v>138</v>
      </c>
      <c r="AU232" s="256" t="s">
        <v>84</v>
      </c>
      <c r="AV232" s="14" t="s">
        <v>84</v>
      </c>
      <c r="AW232" s="14" t="s">
        <v>32</v>
      </c>
      <c r="AX232" s="14" t="s">
        <v>80</v>
      </c>
      <c r="AY232" s="256" t="s">
        <v>127</v>
      </c>
    </row>
    <row r="233" s="2" customFormat="1" ht="16.5" customHeight="1">
      <c r="A233" s="38"/>
      <c r="B233" s="39"/>
      <c r="C233" s="268" t="s">
        <v>299</v>
      </c>
      <c r="D233" s="268" t="s">
        <v>223</v>
      </c>
      <c r="E233" s="269" t="s">
        <v>300</v>
      </c>
      <c r="F233" s="270" t="s">
        <v>301</v>
      </c>
      <c r="G233" s="271" t="s">
        <v>132</v>
      </c>
      <c r="H233" s="272">
        <v>392.24700000000001</v>
      </c>
      <c r="I233" s="273"/>
      <c r="J233" s="274">
        <f>ROUND(I233*H233,2)</f>
        <v>0</v>
      </c>
      <c r="K233" s="270" t="s">
        <v>1</v>
      </c>
      <c r="L233" s="275"/>
      <c r="M233" s="276" t="s">
        <v>1</v>
      </c>
      <c r="N233" s="277" t="s">
        <v>40</v>
      </c>
      <c r="O233" s="91"/>
      <c r="P233" s="227">
        <f>O233*H233</f>
        <v>0</v>
      </c>
      <c r="Q233" s="227">
        <v>0.00029999999999999997</v>
      </c>
      <c r="R233" s="227">
        <f>Q233*H233</f>
        <v>0.11767409999999999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181</v>
      </c>
      <c r="AT233" s="229" t="s">
        <v>223</v>
      </c>
      <c r="AU233" s="229" t="s">
        <v>84</v>
      </c>
      <c r="AY233" s="17" t="s">
        <v>127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80</v>
      </c>
      <c r="BK233" s="230">
        <f>ROUND(I233*H233,2)</f>
        <v>0</v>
      </c>
      <c r="BL233" s="17" t="s">
        <v>134</v>
      </c>
      <c r="BM233" s="229" t="s">
        <v>302</v>
      </c>
    </row>
    <row r="234" s="13" customFormat="1">
      <c r="A234" s="13"/>
      <c r="B234" s="236"/>
      <c r="C234" s="237"/>
      <c r="D234" s="231" t="s">
        <v>138</v>
      </c>
      <c r="E234" s="238" t="s">
        <v>1</v>
      </c>
      <c r="F234" s="239" t="s">
        <v>303</v>
      </c>
      <c r="G234" s="237"/>
      <c r="H234" s="238" t="s">
        <v>1</v>
      </c>
      <c r="I234" s="240"/>
      <c r="J234" s="237"/>
      <c r="K234" s="237"/>
      <c r="L234" s="241"/>
      <c r="M234" s="242"/>
      <c r="N234" s="243"/>
      <c r="O234" s="243"/>
      <c r="P234" s="243"/>
      <c r="Q234" s="243"/>
      <c r="R234" s="243"/>
      <c r="S234" s="243"/>
      <c r="T234" s="24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5" t="s">
        <v>138</v>
      </c>
      <c r="AU234" s="245" t="s">
        <v>84</v>
      </c>
      <c r="AV234" s="13" t="s">
        <v>80</v>
      </c>
      <c r="AW234" s="13" t="s">
        <v>32</v>
      </c>
      <c r="AX234" s="13" t="s">
        <v>75</v>
      </c>
      <c r="AY234" s="245" t="s">
        <v>127</v>
      </c>
    </row>
    <row r="235" s="14" customFormat="1">
      <c r="A235" s="14"/>
      <c r="B235" s="246"/>
      <c r="C235" s="247"/>
      <c r="D235" s="231" t="s">
        <v>138</v>
      </c>
      <c r="E235" s="248" t="s">
        <v>1</v>
      </c>
      <c r="F235" s="249" t="s">
        <v>304</v>
      </c>
      <c r="G235" s="247"/>
      <c r="H235" s="250">
        <v>331.14999999999998</v>
      </c>
      <c r="I235" s="251"/>
      <c r="J235" s="247"/>
      <c r="K235" s="247"/>
      <c r="L235" s="252"/>
      <c r="M235" s="253"/>
      <c r="N235" s="254"/>
      <c r="O235" s="254"/>
      <c r="P235" s="254"/>
      <c r="Q235" s="254"/>
      <c r="R235" s="254"/>
      <c r="S235" s="254"/>
      <c r="T235" s="25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6" t="s">
        <v>138</v>
      </c>
      <c r="AU235" s="256" t="s">
        <v>84</v>
      </c>
      <c r="AV235" s="14" t="s">
        <v>84</v>
      </c>
      <c r="AW235" s="14" t="s">
        <v>32</v>
      </c>
      <c r="AX235" s="14" t="s">
        <v>80</v>
      </c>
      <c r="AY235" s="256" t="s">
        <v>127</v>
      </c>
    </row>
    <row r="236" s="14" customFormat="1">
      <c r="A236" s="14"/>
      <c r="B236" s="246"/>
      <c r="C236" s="247"/>
      <c r="D236" s="231" t="s">
        <v>138</v>
      </c>
      <c r="E236" s="247"/>
      <c r="F236" s="249" t="s">
        <v>305</v>
      </c>
      <c r="G236" s="247"/>
      <c r="H236" s="250">
        <v>392.24700000000001</v>
      </c>
      <c r="I236" s="251"/>
      <c r="J236" s="247"/>
      <c r="K236" s="247"/>
      <c r="L236" s="252"/>
      <c r="M236" s="253"/>
      <c r="N236" s="254"/>
      <c r="O236" s="254"/>
      <c r="P236" s="254"/>
      <c r="Q236" s="254"/>
      <c r="R236" s="254"/>
      <c r="S236" s="254"/>
      <c r="T236" s="25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6" t="s">
        <v>138</v>
      </c>
      <c r="AU236" s="256" t="s">
        <v>84</v>
      </c>
      <c r="AV236" s="14" t="s">
        <v>84</v>
      </c>
      <c r="AW236" s="14" t="s">
        <v>4</v>
      </c>
      <c r="AX236" s="14" t="s">
        <v>80</v>
      </c>
      <c r="AY236" s="256" t="s">
        <v>127</v>
      </c>
    </row>
    <row r="237" s="2" customFormat="1" ht="16.5" customHeight="1">
      <c r="A237" s="38"/>
      <c r="B237" s="39"/>
      <c r="C237" s="268" t="s">
        <v>306</v>
      </c>
      <c r="D237" s="268" t="s">
        <v>223</v>
      </c>
      <c r="E237" s="269" t="s">
        <v>307</v>
      </c>
      <c r="F237" s="270" t="s">
        <v>308</v>
      </c>
      <c r="G237" s="271" t="s">
        <v>132</v>
      </c>
      <c r="H237" s="272">
        <v>26.899999999999999</v>
      </c>
      <c r="I237" s="273"/>
      <c r="J237" s="274">
        <f>ROUND(I237*H237,2)</f>
        <v>0</v>
      </c>
      <c r="K237" s="270" t="s">
        <v>133</v>
      </c>
      <c r="L237" s="275"/>
      <c r="M237" s="276" t="s">
        <v>1</v>
      </c>
      <c r="N237" s="277" t="s">
        <v>40</v>
      </c>
      <c r="O237" s="91"/>
      <c r="P237" s="227">
        <f>O237*H237</f>
        <v>0</v>
      </c>
      <c r="Q237" s="227">
        <v>0.00020000000000000001</v>
      </c>
      <c r="R237" s="227">
        <f>Q237*H237</f>
        <v>0.0053800000000000002</v>
      </c>
      <c r="S237" s="227">
        <v>0</v>
      </c>
      <c r="T237" s="22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9" t="s">
        <v>181</v>
      </c>
      <c r="AT237" s="229" t="s">
        <v>223</v>
      </c>
      <c r="AU237" s="229" t="s">
        <v>84</v>
      </c>
      <c r="AY237" s="17" t="s">
        <v>127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7" t="s">
        <v>80</v>
      </c>
      <c r="BK237" s="230">
        <f>ROUND(I237*H237,2)</f>
        <v>0</v>
      </c>
      <c r="BL237" s="17" t="s">
        <v>134</v>
      </c>
      <c r="BM237" s="229" t="s">
        <v>309</v>
      </c>
    </row>
    <row r="238" s="2" customFormat="1">
      <c r="A238" s="38"/>
      <c r="B238" s="39"/>
      <c r="C238" s="40"/>
      <c r="D238" s="231" t="s">
        <v>136</v>
      </c>
      <c r="E238" s="40"/>
      <c r="F238" s="232" t="s">
        <v>308</v>
      </c>
      <c r="G238" s="40"/>
      <c r="H238" s="40"/>
      <c r="I238" s="233"/>
      <c r="J238" s="40"/>
      <c r="K238" s="40"/>
      <c r="L238" s="44"/>
      <c r="M238" s="234"/>
      <c r="N238" s="235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136</v>
      </c>
      <c r="AU238" s="17" t="s">
        <v>84</v>
      </c>
    </row>
    <row r="239" s="14" customFormat="1">
      <c r="A239" s="14"/>
      <c r="B239" s="246"/>
      <c r="C239" s="247"/>
      <c r="D239" s="231" t="s">
        <v>138</v>
      </c>
      <c r="E239" s="248" t="s">
        <v>1</v>
      </c>
      <c r="F239" s="249" t="s">
        <v>310</v>
      </c>
      <c r="G239" s="247"/>
      <c r="H239" s="250">
        <v>10.5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6" t="s">
        <v>138</v>
      </c>
      <c r="AU239" s="256" t="s">
        <v>84</v>
      </c>
      <c r="AV239" s="14" t="s">
        <v>84</v>
      </c>
      <c r="AW239" s="14" t="s">
        <v>32</v>
      </c>
      <c r="AX239" s="14" t="s">
        <v>75</v>
      </c>
      <c r="AY239" s="256" t="s">
        <v>127</v>
      </c>
    </row>
    <row r="240" s="14" customFormat="1">
      <c r="A240" s="14"/>
      <c r="B240" s="246"/>
      <c r="C240" s="247"/>
      <c r="D240" s="231" t="s">
        <v>138</v>
      </c>
      <c r="E240" s="248" t="s">
        <v>1</v>
      </c>
      <c r="F240" s="249" t="s">
        <v>311</v>
      </c>
      <c r="G240" s="247"/>
      <c r="H240" s="250">
        <v>16.399999999999999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6" t="s">
        <v>138</v>
      </c>
      <c r="AU240" s="256" t="s">
        <v>84</v>
      </c>
      <c r="AV240" s="14" t="s">
        <v>84</v>
      </c>
      <c r="AW240" s="14" t="s">
        <v>32</v>
      </c>
      <c r="AX240" s="14" t="s">
        <v>75</v>
      </c>
      <c r="AY240" s="256" t="s">
        <v>127</v>
      </c>
    </row>
    <row r="241" s="15" customFormat="1">
      <c r="A241" s="15"/>
      <c r="B241" s="257"/>
      <c r="C241" s="258"/>
      <c r="D241" s="231" t="s">
        <v>138</v>
      </c>
      <c r="E241" s="259" t="s">
        <v>1</v>
      </c>
      <c r="F241" s="260" t="s">
        <v>147</v>
      </c>
      <c r="G241" s="258"/>
      <c r="H241" s="261">
        <v>26.899999999999999</v>
      </c>
      <c r="I241" s="262"/>
      <c r="J241" s="258"/>
      <c r="K241" s="258"/>
      <c r="L241" s="263"/>
      <c r="M241" s="264"/>
      <c r="N241" s="265"/>
      <c r="O241" s="265"/>
      <c r="P241" s="265"/>
      <c r="Q241" s="265"/>
      <c r="R241" s="265"/>
      <c r="S241" s="265"/>
      <c r="T241" s="26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7" t="s">
        <v>138</v>
      </c>
      <c r="AU241" s="267" t="s">
        <v>84</v>
      </c>
      <c r="AV241" s="15" t="s">
        <v>134</v>
      </c>
      <c r="AW241" s="15" t="s">
        <v>32</v>
      </c>
      <c r="AX241" s="15" t="s">
        <v>80</v>
      </c>
      <c r="AY241" s="267" t="s">
        <v>127</v>
      </c>
    </row>
    <row r="242" s="2" customFormat="1" ht="16.5" customHeight="1">
      <c r="A242" s="38"/>
      <c r="B242" s="39"/>
      <c r="C242" s="218" t="s">
        <v>312</v>
      </c>
      <c r="D242" s="218" t="s">
        <v>129</v>
      </c>
      <c r="E242" s="219" t="s">
        <v>313</v>
      </c>
      <c r="F242" s="220" t="s">
        <v>314</v>
      </c>
      <c r="G242" s="221" t="s">
        <v>163</v>
      </c>
      <c r="H242" s="222">
        <v>13.125</v>
      </c>
      <c r="I242" s="223"/>
      <c r="J242" s="224">
        <f>ROUND(I242*H242,2)</f>
        <v>0</v>
      </c>
      <c r="K242" s="220" t="s">
        <v>133</v>
      </c>
      <c r="L242" s="44"/>
      <c r="M242" s="225" t="s">
        <v>1</v>
      </c>
      <c r="N242" s="226" t="s">
        <v>40</v>
      </c>
      <c r="O242" s="91"/>
      <c r="P242" s="227">
        <f>O242*H242</f>
        <v>0</v>
      </c>
      <c r="Q242" s="227">
        <v>2.1600000000000001</v>
      </c>
      <c r="R242" s="227">
        <f>Q242*H242</f>
        <v>28.350000000000001</v>
      </c>
      <c r="S242" s="227">
        <v>0</v>
      </c>
      <c r="T242" s="22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134</v>
      </c>
      <c r="AT242" s="229" t="s">
        <v>129</v>
      </c>
      <c r="AU242" s="229" t="s">
        <v>84</v>
      </c>
      <c r="AY242" s="17" t="s">
        <v>127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80</v>
      </c>
      <c r="BK242" s="230">
        <f>ROUND(I242*H242,2)</f>
        <v>0</v>
      </c>
      <c r="BL242" s="17" t="s">
        <v>134</v>
      </c>
      <c r="BM242" s="229" t="s">
        <v>315</v>
      </c>
    </row>
    <row r="243" s="2" customFormat="1">
      <c r="A243" s="38"/>
      <c r="B243" s="39"/>
      <c r="C243" s="40"/>
      <c r="D243" s="231" t="s">
        <v>136</v>
      </c>
      <c r="E243" s="40"/>
      <c r="F243" s="232" t="s">
        <v>316</v>
      </c>
      <c r="G243" s="40"/>
      <c r="H243" s="40"/>
      <c r="I243" s="233"/>
      <c r="J243" s="40"/>
      <c r="K243" s="40"/>
      <c r="L243" s="44"/>
      <c r="M243" s="234"/>
      <c r="N243" s="235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136</v>
      </c>
      <c r="AU243" s="17" t="s">
        <v>84</v>
      </c>
    </row>
    <row r="244" s="13" customFormat="1">
      <c r="A244" s="13"/>
      <c r="B244" s="236"/>
      <c r="C244" s="237"/>
      <c r="D244" s="231" t="s">
        <v>138</v>
      </c>
      <c r="E244" s="238" t="s">
        <v>1</v>
      </c>
      <c r="F244" s="239" t="s">
        <v>303</v>
      </c>
      <c r="G244" s="237"/>
      <c r="H244" s="238" t="s">
        <v>1</v>
      </c>
      <c r="I244" s="240"/>
      <c r="J244" s="237"/>
      <c r="K244" s="237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138</v>
      </c>
      <c r="AU244" s="245" t="s">
        <v>84</v>
      </c>
      <c r="AV244" s="13" t="s">
        <v>80</v>
      </c>
      <c r="AW244" s="13" t="s">
        <v>32</v>
      </c>
      <c r="AX244" s="13" t="s">
        <v>75</v>
      </c>
      <c r="AY244" s="245" t="s">
        <v>127</v>
      </c>
    </row>
    <row r="245" s="14" customFormat="1">
      <c r="A245" s="14"/>
      <c r="B245" s="246"/>
      <c r="C245" s="247"/>
      <c r="D245" s="231" t="s">
        <v>138</v>
      </c>
      <c r="E245" s="248" t="s">
        <v>1</v>
      </c>
      <c r="F245" s="249" t="s">
        <v>317</v>
      </c>
      <c r="G245" s="247"/>
      <c r="H245" s="250">
        <v>13.125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6" t="s">
        <v>138</v>
      </c>
      <c r="AU245" s="256" t="s">
        <v>84</v>
      </c>
      <c r="AV245" s="14" t="s">
        <v>84</v>
      </c>
      <c r="AW245" s="14" t="s">
        <v>32</v>
      </c>
      <c r="AX245" s="14" t="s">
        <v>80</v>
      </c>
      <c r="AY245" s="256" t="s">
        <v>127</v>
      </c>
    </row>
    <row r="246" s="2" customFormat="1" ht="16.5" customHeight="1">
      <c r="A246" s="38"/>
      <c r="B246" s="39"/>
      <c r="C246" s="218" t="s">
        <v>318</v>
      </c>
      <c r="D246" s="218" t="s">
        <v>129</v>
      </c>
      <c r="E246" s="219" t="s">
        <v>319</v>
      </c>
      <c r="F246" s="220" t="s">
        <v>320</v>
      </c>
      <c r="G246" s="221" t="s">
        <v>163</v>
      </c>
      <c r="H246" s="222">
        <v>12.25</v>
      </c>
      <c r="I246" s="223"/>
      <c r="J246" s="224">
        <f>ROUND(I246*H246,2)</f>
        <v>0</v>
      </c>
      <c r="K246" s="220" t="s">
        <v>133</v>
      </c>
      <c r="L246" s="44"/>
      <c r="M246" s="225" t="s">
        <v>1</v>
      </c>
      <c r="N246" s="226" t="s">
        <v>40</v>
      </c>
      <c r="O246" s="91"/>
      <c r="P246" s="227">
        <f>O246*H246</f>
        <v>0</v>
      </c>
      <c r="Q246" s="227">
        <v>2.5018699999999998</v>
      </c>
      <c r="R246" s="227">
        <f>Q246*H246</f>
        <v>30.647907499999999</v>
      </c>
      <c r="S246" s="227">
        <v>0</v>
      </c>
      <c r="T246" s="22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9" t="s">
        <v>134</v>
      </c>
      <c r="AT246" s="229" t="s">
        <v>129</v>
      </c>
      <c r="AU246" s="229" t="s">
        <v>84</v>
      </c>
      <c r="AY246" s="17" t="s">
        <v>127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7" t="s">
        <v>80</v>
      </c>
      <c r="BK246" s="230">
        <f>ROUND(I246*H246,2)</f>
        <v>0</v>
      </c>
      <c r="BL246" s="17" t="s">
        <v>134</v>
      </c>
      <c r="BM246" s="229" t="s">
        <v>321</v>
      </c>
    </row>
    <row r="247" s="2" customFormat="1">
      <c r="A247" s="38"/>
      <c r="B247" s="39"/>
      <c r="C247" s="40"/>
      <c r="D247" s="231" t="s">
        <v>136</v>
      </c>
      <c r="E247" s="40"/>
      <c r="F247" s="232" t="s">
        <v>322</v>
      </c>
      <c r="G247" s="40"/>
      <c r="H247" s="40"/>
      <c r="I247" s="233"/>
      <c r="J247" s="40"/>
      <c r="K247" s="40"/>
      <c r="L247" s="44"/>
      <c r="M247" s="234"/>
      <c r="N247" s="235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136</v>
      </c>
      <c r="AU247" s="17" t="s">
        <v>84</v>
      </c>
    </row>
    <row r="248" s="13" customFormat="1">
      <c r="A248" s="13"/>
      <c r="B248" s="236"/>
      <c r="C248" s="237"/>
      <c r="D248" s="231" t="s">
        <v>138</v>
      </c>
      <c r="E248" s="238" t="s">
        <v>1</v>
      </c>
      <c r="F248" s="239" t="s">
        <v>303</v>
      </c>
      <c r="G248" s="237"/>
      <c r="H248" s="238" t="s">
        <v>1</v>
      </c>
      <c r="I248" s="240"/>
      <c r="J248" s="237"/>
      <c r="K248" s="237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138</v>
      </c>
      <c r="AU248" s="245" t="s">
        <v>84</v>
      </c>
      <c r="AV248" s="13" t="s">
        <v>80</v>
      </c>
      <c r="AW248" s="13" t="s">
        <v>32</v>
      </c>
      <c r="AX248" s="13" t="s">
        <v>75</v>
      </c>
      <c r="AY248" s="245" t="s">
        <v>127</v>
      </c>
    </row>
    <row r="249" s="14" customFormat="1">
      <c r="A249" s="14"/>
      <c r="B249" s="246"/>
      <c r="C249" s="247"/>
      <c r="D249" s="231" t="s">
        <v>138</v>
      </c>
      <c r="E249" s="248" t="s">
        <v>1</v>
      </c>
      <c r="F249" s="249" t="s">
        <v>323</v>
      </c>
      <c r="G249" s="247"/>
      <c r="H249" s="250">
        <v>12.25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6" t="s">
        <v>138</v>
      </c>
      <c r="AU249" s="256" t="s">
        <v>84</v>
      </c>
      <c r="AV249" s="14" t="s">
        <v>84</v>
      </c>
      <c r="AW249" s="14" t="s">
        <v>32</v>
      </c>
      <c r="AX249" s="14" t="s">
        <v>80</v>
      </c>
      <c r="AY249" s="256" t="s">
        <v>127</v>
      </c>
    </row>
    <row r="250" s="2" customFormat="1" ht="16.5" customHeight="1">
      <c r="A250" s="38"/>
      <c r="B250" s="39"/>
      <c r="C250" s="218" t="s">
        <v>324</v>
      </c>
      <c r="D250" s="218" t="s">
        <v>129</v>
      </c>
      <c r="E250" s="219" t="s">
        <v>325</v>
      </c>
      <c r="F250" s="220" t="s">
        <v>326</v>
      </c>
      <c r="G250" s="221" t="s">
        <v>213</v>
      </c>
      <c r="H250" s="222">
        <v>0.27700000000000002</v>
      </c>
      <c r="I250" s="223"/>
      <c r="J250" s="224">
        <f>ROUND(I250*H250,2)</f>
        <v>0</v>
      </c>
      <c r="K250" s="220" t="s">
        <v>133</v>
      </c>
      <c r="L250" s="44"/>
      <c r="M250" s="225" t="s">
        <v>1</v>
      </c>
      <c r="N250" s="226" t="s">
        <v>40</v>
      </c>
      <c r="O250" s="91"/>
      <c r="P250" s="227">
        <f>O250*H250</f>
        <v>0</v>
      </c>
      <c r="Q250" s="227">
        <v>1.06277</v>
      </c>
      <c r="R250" s="227">
        <f>Q250*H250</f>
        <v>0.29438729000000002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134</v>
      </c>
      <c r="AT250" s="229" t="s">
        <v>129</v>
      </c>
      <c r="AU250" s="229" t="s">
        <v>84</v>
      </c>
      <c r="AY250" s="17" t="s">
        <v>127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7" t="s">
        <v>80</v>
      </c>
      <c r="BK250" s="230">
        <f>ROUND(I250*H250,2)</f>
        <v>0</v>
      </c>
      <c r="BL250" s="17" t="s">
        <v>134</v>
      </c>
      <c r="BM250" s="229" t="s">
        <v>327</v>
      </c>
    </row>
    <row r="251" s="2" customFormat="1">
      <c r="A251" s="38"/>
      <c r="B251" s="39"/>
      <c r="C251" s="40"/>
      <c r="D251" s="231" t="s">
        <v>136</v>
      </c>
      <c r="E251" s="40"/>
      <c r="F251" s="232" t="s">
        <v>328</v>
      </c>
      <c r="G251" s="40"/>
      <c r="H251" s="40"/>
      <c r="I251" s="233"/>
      <c r="J251" s="40"/>
      <c r="K251" s="40"/>
      <c r="L251" s="44"/>
      <c r="M251" s="234"/>
      <c r="N251" s="235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136</v>
      </c>
      <c r="AU251" s="17" t="s">
        <v>84</v>
      </c>
    </row>
    <row r="252" s="13" customFormat="1">
      <c r="A252" s="13"/>
      <c r="B252" s="236"/>
      <c r="C252" s="237"/>
      <c r="D252" s="231" t="s">
        <v>138</v>
      </c>
      <c r="E252" s="238" t="s">
        <v>1</v>
      </c>
      <c r="F252" s="239" t="s">
        <v>303</v>
      </c>
      <c r="G252" s="237"/>
      <c r="H252" s="238" t="s">
        <v>1</v>
      </c>
      <c r="I252" s="240"/>
      <c r="J252" s="237"/>
      <c r="K252" s="237"/>
      <c r="L252" s="241"/>
      <c r="M252" s="242"/>
      <c r="N252" s="243"/>
      <c r="O252" s="243"/>
      <c r="P252" s="243"/>
      <c r="Q252" s="243"/>
      <c r="R252" s="243"/>
      <c r="S252" s="243"/>
      <c r="T252" s="24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5" t="s">
        <v>138</v>
      </c>
      <c r="AU252" s="245" t="s">
        <v>84</v>
      </c>
      <c r="AV252" s="13" t="s">
        <v>80</v>
      </c>
      <c r="AW252" s="13" t="s">
        <v>32</v>
      </c>
      <c r="AX252" s="13" t="s">
        <v>75</v>
      </c>
      <c r="AY252" s="245" t="s">
        <v>127</v>
      </c>
    </row>
    <row r="253" s="14" customFormat="1">
      <c r="A253" s="14"/>
      <c r="B253" s="246"/>
      <c r="C253" s="247"/>
      <c r="D253" s="231" t="s">
        <v>138</v>
      </c>
      <c r="E253" s="248" t="s">
        <v>1</v>
      </c>
      <c r="F253" s="249" t="s">
        <v>329</v>
      </c>
      <c r="G253" s="247"/>
      <c r="H253" s="250">
        <v>0.27700000000000002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6" t="s">
        <v>138</v>
      </c>
      <c r="AU253" s="256" t="s">
        <v>84</v>
      </c>
      <c r="AV253" s="14" t="s">
        <v>84</v>
      </c>
      <c r="AW253" s="14" t="s">
        <v>32</v>
      </c>
      <c r="AX253" s="14" t="s">
        <v>80</v>
      </c>
      <c r="AY253" s="256" t="s">
        <v>127</v>
      </c>
    </row>
    <row r="254" s="12" customFormat="1" ht="22.8" customHeight="1">
      <c r="A254" s="12"/>
      <c r="B254" s="202"/>
      <c r="C254" s="203"/>
      <c r="D254" s="204" t="s">
        <v>74</v>
      </c>
      <c r="E254" s="216" t="s">
        <v>87</v>
      </c>
      <c r="F254" s="216" t="s">
        <v>330</v>
      </c>
      <c r="G254" s="203"/>
      <c r="H254" s="203"/>
      <c r="I254" s="206"/>
      <c r="J254" s="217">
        <f>BK254</f>
        <v>0</v>
      </c>
      <c r="K254" s="203"/>
      <c r="L254" s="208"/>
      <c r="M254" s="209"/>
      <c r="N254" s="210"/>
      <c r="O254" s="210"/>
      <c r="P254" s="211">
        <f>SUM(P255:P270)</f>
        <v>0</v>
      </c>
      <c r="Q254" s="210"/>
      <c r="R254" s="211">
        <f>SUM(R255:R270)</f>
        <v>15.009309999999999</v>
      </c>
      <c r="S254" s="210"/>
      <c r="T254" s="212">
        <f>SUM(T255:T270)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3" t="s">
        <v>80</v>
      </c>
      <c r="AT254" s="214" t="s">
        <v>74</v>
      </c>
      <c r="AU254" s="214" t="s">
        <v>80</v>
      </c>
      <c r="AY254" s="213" t="s">
        <v>127</v>
      </c>
      <c r="BK254" s="215">
        <f>SUM(BK255:BK270)</f>
        <v>0</v>
      </c>
    </row>
    <row r="255" s="2" customFormat="1" ht="16.5" customHeight="1">
      <c r="A255" s="38"/>
      <c r="B255" s="39"/>
      <c r="C255" s="218" t="s">
        <v>331</v>
      </c>
      <c r="D255" s="218" t="s">
        <v>129</v>
      </c>
      <c r="E255" s="219" t="s">
        <v>332</v>
      </c>
      <c r="F255" s="220" t="s">
        <v>333</v>
      </c>
      <c r="G255" s="221" t="s">
        <v>150</v>
      </c>
      <c r="H255" s="222">
        <v>19.5</v>
      </c>
      <c r="I255" s="223"/>
      <c r="J255" s="224">
        <f>ROUND(I255*H255,2)</f>
        <v>0</v>
      </c>
      <c r="K255" s="220" t="s">
        <v>133</v>
      </c>
      <c r="L255" s="44"/>
      <c r="M255" s="225" t="s">
        <v>1</v>
      </c>
      <c r="N255" s="226" t="s">
        <v>40</v>
      </c>
      <c r="O255" s="91"/>
      <c r="P255" s="227">
        <f>O255*H255</f>
        <v>0</v>
      </c>
      <c r="Q255" s="227">
        <v>0.40973999999999999</v>
      </c>
      <c r="R255" s="227">
        <f>Q255*H255</f>
        <v>7.9899300000000002</v>
      </c>
      <c r="S255" s="227">
        <v>0</v>
      </c>
      <c r="T255" s="22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9" t="s">
        <v>134</v>
      </c>
      <c r="AT255" s="229" t="s">
        <v>129</v>
      </c>
      <c r="AU255" s="229" t="s">
        <v>84</v>
      </c>
      <c r="AY255" s="17" t="s">
        <v>127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7" t="s">
        <v>80</v>
      </c>
      <c r="BK255" s="230">
        <f>ROUND(I255*H255,2)</f>
        <v>0</v>
      </c>
      <c r="BL255" s="17" t="s">
        <v>134</v>
      </c>
      <c r="BM255" s="229" t="s">
        <v>334</v>
      </c>
    </row>
    <row r="256" s="2" customFormat="1">
      <c r="A256" s="38"/>
      <c r="B256" s="39"/>
      <c r="C256" s="40"/>
      <c r="D256" s="231" t="s">
        <v>136</v>
      </c>
      <c r="E256" s="40"/>
      <c r="F256" s="232" t="s">
        <v>335</v>
      </c>
      <c r="G256" s="40"/>
      <c r="H256" s="40"/>
      <c r="I256" s="233"/>
      <c r="J256" s="40"/>
      <c r="K256" s="40"/>
      <c r="L256" s="44"/>
      <c r="M256" s="234"/>
      <c r="N256" s="235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136</v>
      </c>
      <c r="AU256" s="17" t="s">
        <v>84</v>
      </c>
    </row>
    <row r="257" s="13" customFormat="1">
      <c r="A257" s="13"/>
      <c r="B257" s="236"/>
      <c r="C257" s="237"/>
      <c r="D257" s="231" t="s">
        <v>138</v>
      </c>
      <c r="E257" s="238" t="s">
        <v>1</v>
      </c>
      <c r="F257" s="239" t="s">
        <v>336</v>
      </c>
      <c r="G257" s="237"/>
      <c r="H257" s="238" t="s">
        <v>1</v>
      </c>
      <c r="I257" s="240"/>
      <c r="J257" s="237"/>
      <c r="K257" s="237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138</v>
      </c>
      <c r="AU257" s="245" t="s">
        <v>84</v>
      </c>
      <c r="AV257" s="13" t="s">
        <v>80</v>
      </c>
      <c r="AW257" s="13" t="s">
        <v>32</v>
      </c>
      <c r="AX257" s="13" t="s">
        <v>75</v>
      </c>
      <c r="AY257" s="245" t="s">
        <v>127</v>
      </c>
    </row>
    <row r="258" s="14" customFormat="1">
      <c r="A258" s="14"/>
      <c r="B258" s="246"/>
      <c r="C258" s="247"/>
      <c r="D258" s="231" t="s">
        <v>138</v>
      </c>
      <c r="E258" s="248" t="s">
        <v>1</v>
      </c>
      <c r="F258" s="249" t="s">
        <v>337</v>
      </c>
      <c r="G258" s="247"/>
      <c r="H258" s="250">
        <v>19.5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6" t="s">
        <v>138</v>
      </c>
      <c r="AU258" s="256" t="s">
        <v>84</v>
      </c>
      <c r="AV258" s="14" t="s">
        <v>84</v>
      </c>
      <c r="AW258" s="14" t="s">
        <v>32</v>
      </c>
      <c r="AX258" s="14" t="s">
        <v>80</v>
      </c>
      <c r="AY258" s="256" t="s">
        <v>127</v>
      </c>
    </row>
    <row r="259" s="2" customFormat="1" ht="16.5" customHeight="1">
      <c r="A259" s="38"/>
      <c r="B259" s="39"/>
      <c r="C259" s="218" t="s">
        <v>338</v>
      </c>
      <c r="D259" s="218" t="s">
        <v>129</v>
      </c>
      <c r="E259" s="219" t="s">
        <v>339</v>
      </c>
      <c r="F259" s="220" t="s">
        <v>340</v>
      </c>
      <c r="G259" s="221" t="s">
        <v>150</v>
      </c>
      <c r="H259" s="222">
        <v>10.5</v>
      </c>
      <c r="I259" s="223"/>
      <c r="J259" s="224">
        <f>ROUND(I259*H259,2)</f>
        <v>0</v>
      </c>
      <c r="K259" s="220" t="s">
        <v>133</v>
      </c>
      <c r="L259" s="44"/>
      <c r="M259" s="225" t="s">
        <v>1</v>
      </c>
      <c r="N259" s="226" t="s">
        <v>40</v>
      </c>
      <c r="O259" s="91"/>
      <c r="P259" s="227">
        <f>O259*H259</f>
        <v>0</v>
      </c>
      <c r="Q259" s="227">
        <v>0.45773999999999998</v>
      </c>
      <c r="R259" s="227">
        <f>Q259*H259</f>
        <v>4.8062699999999996</v>
      </c>
      <c r="S259" s="227">
        <v>0</v>
      </c>
      <c r="T259" s="22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9" t="s">
        <v>134</v>
      </c>
      <c r="AT259" s="229" t="s">
        <v>129</v>
      </c>
      <c r="AU259" s="229" t="s">
        <v>84</v>
      </c>
      <c r="AY259" s="17" t="s">
        <v>127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7" t="s">
        <v>80</v>
      </c>
      <c r="BK259" s="230">
        <f>ROUND(I259*H259,2)</f>
        <v>0</v>
      </c>
      <c r="BL259" s="17" t="s">
        <v>134</v>
      </c>
      <c r="BM259" s="229" t="s">
        <v>341</v>
      </c>
    </row>
    <row r="260" s="2" customFormat="1">
      <c r="A260" s="38"/>
      <c r="B260" s="39"/>
      <c r="C260" s="40"/>
      <c r="D260" s="231" t="s">
        <v>136</v>
      </c>
      <c r="E260" s="40"/>
      <c r="F260" s="232" t="s">
        <v>342</v>
      </c>
      <c r="G260" s="40"/>
      <c r="H260" s="40"/>
      <c r="I260" s="233"/>
      <c r="J260" s="40"/>
      <c r="K260" s="40"/>
      <c r="L260" s="44"/>
      <c r="M260" s="234"/>
      <c r="N260" s="235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136</v>
      </c>
      <c r="AU260" s="17" t="s">
        <v>84</v>
      </c>
    </row>
    <row r="261" s="13" customFormat="1">
      <c r="A261" s="13"/>
      <c r="B261" s="236"/>
      <c r="C261" s="237"/>
      <c r="D261" s="231" t="s">
        <v>138</v>
      </c>
      <c r="E261" s="238" t="s">
        <v>1</v>
      </c>
      <c r="F261" s="239" t="s">
        <v>336</v>
      </c>
      <c r="G261" s="237"/>
      <c r="H261" s="238" t="s">
        <v>1</v>
      </c>
      <c r="I261" s="240"/>
      <c r="J261" s="237"/>
      <c r="K261" s="237"/>
      <c r="L261" s="241"/>
      <c r="M261" s="242"/>
      <c r="N261" s="243"/>
      <c r="O261" s="243"/>
      <c r="P261" s="243"/>
      <c r="Q261" s="243"/>
      <c r="R261" s="243"/>
      <c r="S261" s="243"/>
      <c r="T261" s="24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138</v>
      </c>
      <c r="AU261" s="245" t="s">
        <v>84</v>
      </c>
      <c r="AV261" s="13" t="s">
        <v>80</v>
      </c>
      <c r="AW261" s="13" t="s">
        <v>32</v>
      </c>
      <c r="AX261" s="13" t="s">
        <v>75</v>
      </c>
      <c r="AY261" s="245" t="s">
        <v>127</v>
      </c>
    </row>
    <row r="262" s="14" customFormat="1">
      <c r="A262" s="14"/>
      <c r="B262" s="246"/>
      <c r="C262" s="247"/>
      <c r="D262" s="231" t="s">
        <v>138</v>
      </c>
      <c r="E262" s="248" t="s">
        <v>1</v>
      </c>
      <c r="F262" s="249" t="s">
        <v>343</v>
      </c>
      <c r="G262" s="247"/>
      <c r="H262" s="250">
        <v>10.5</v>
      </c>
      <c r="I262" s="251"/>
      <c r="J262" s="247"/>
      <c r="K262" s="247"/>
      <c r="L262" s="252"/>
      <c r="M262" s="253"/>
      <c r="N262" s="254"/>
      <c r="O262" s="254"/>
      <c r="P262" s="254"/>
      <c r="Q262" s="254"/>
      <c r="R262" s="254"/>
      <c r="S262" s="254"/>
      <c r="T262" s="25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6" t="s">
        <v>138</v>
      </c>
      <c r="AU262" s="256" t="s">
        <v>84</v>
      </c>
      <c r="AV262" s="14" t="s">
        <v>84</v>
      </c>
      <c r="AW262" s="14" t="s">
        <v>32</v>
      </c>
      <c r="AX262" s="14" t="s">
        <v>80</v>
      </c>
      <c r="AY262" s="256" t="s">
        <v>127</v>
      </c>
    </row>
    <row r="263" s="2" customFormat="1" ht="16.5" customHeight="1">
      <c r="A263" s="38"/>
      <c r="B263" s="39"/>
      <c r="C263" s="218" t="s">
        <v>344</v>
      </c>
      <c r="D263" s="218" t="s">
        <v>129</v>
      </c>
      <c r="E263" s="219" t="s">
        <v>345</v>
      </c>
      <c r="F263" s="220" t="s">
        <v>346</v>
      </c>
      <c r="G263" s="221" t="s">
        <v>150</v>
      </c>
      <c r="H263" s="222">
        <v>3.5</v>
      </c>
      <c r="I263" s="223"/>
      <c r="J263" s="224">
        <f>ROUND(I263*H263,2)</f>
        <v>0</v>
      </c>
      <c r="K263" s="220" t="s">
        <v>133</v>
      </c>
      <c r="L263" s="44"/>
      <c r="M263" s="225" t="s">
        <v>1</v>
      </c>
      <c r="N263" s="226" t="s">
        <v>40</v>
      </c>
      <c r="O263" s="91"/>
      <c r="P263" s="227">
        <f>O263*H263</f>
        <v>0</v>
      </c>
      <c r="Q263" s="227">
        <v>0.50573999999999997</v>
      </c>
      <c r="R263" s="227">
        <f>Q263*H263</f>
        <v>1.7700899999999999</v>
      </c>
      <c r="S263" s="227">
        <v>0</v>
      </c>
      <c r="T263" s="228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9" t="s">
        <v>134</v>
      </c>
      <c r="AT263" s="229" t="s">
        <v>129</v>
      </c>
      <c r="AU263" s="229" t="s">
        <v>84</v>
      </c>
      <c r="AY263" s="17" t="s">
        <v>127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7" t="s">
        <v>80</v>
      </c>
      <c r="BK263" s="230">
        <f>ROUND(I263*H263,2)</f>
        <v>0</v>
      </c>
      <c r="BL263" s="17" t="s">
        <v>134</v>
      </c>
      <c r="BM263" s="229" t="s">
        <v>347</v>
      </c>
    </row>
    <row r="264" s="2" customFormat="1">
      <c r="A264" s="38"/>
      <c r="B264" s="39"/>
      <c r="C264" s="40"/>
      <c r="D264" s="231" t="s">
        <v>136</v>
      </c>
      <c r="E264" s="40"/>
      <c r="F264" s="232" t="s">
        <v>348</v>
      </c>
      <c r="G264" s="40"/>
      <c r="H264" s="40"/>
      <c r="I264" s="233"/>
      <c r="J264" s="40"/>
      <c r="K264" s="40"/>
      <c r="L264" s="44"/>
      <c r="M264" s="234"/>
      <c r="N264" s="235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136</v>
      </c>
      <c r="AU264" s="17" t="s">
        <v>84</v>
      </c>
    </row>
    <row r="265" s="13" customFormat="1">
      <c r="A265" s="13"/>
      <c r="B265" s="236"/>
      <c r="C265" s="237"/>
      <c r="D265" s="231" t="s">
        <v>138</v>
      </c>
      <c r="E265" s="238" t="s">
        <v>1</v>
      </c>
      <c r="F265" s="239" t="s">
        <v>336</v>
      </c>
      <c r="G265" s="237"/>
      <c r="H265" s="238" t="s">
        <v>1</v>
      </c>
      <c r="I265" s="240"/>
      <c r="J265" s="237"/>
      <c r="K265" s="237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138</v>
      </c>
      <c r="AU265" s="245" t="s">
        <v>84</v>
      </c>
      <c r="AV265" s="13" t="s">
        <v>80</v>
      </c>
      <c r="AW265" s="13" t="s">
        <v>32</v>
      </c>
      <c r="AX265" s="13" t="s">
        <v>75</v>
      </c>
      <c r="AY265" s="245" t="s">
        <v>127</v>
      </c>
    </row>
    <row r="266" s="14" customFormat="1">
      <c r="A266" s="14"/>
      <c r="B266" s="246"/>
      <c r="C266" s="247"/>
      <c r="D266" s="231" t="s">
        <v>138</v>
      </c>
      <c r="E266" s="248" t="s">
        <v>1</v>
      </c>
      <c r="F266" s="249" t="s">
        <v>349</v>
      </c>
      <c r="G266" s="247"/>
      <c r="H266" s="250">
        <v>3.5</v>
      </c>
      <c r="I266" s="251"/>
      <c r="J266" s="247"/>
      <c r="K266" s="247"/>
      <c r="L266" s="252"/>
      <c r="M266" s="253"/>
      <c r="N266" s="254"/>
      <c r="O266" s="254"/>
      <c r="P266" s="254"/>
      <c r="Q266" s="254"/>
      <c r="R266" s="254"/>
      <c r="S266" s="254"/>
      <c r="T266" s="25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6" t="s">
        <v>138</v>
      </c>
      <c r="AU266" s="256" t="s">
        <v>84</v>
      </c>
      <c r="AV266" s="14" t="s">
        <v>84</v>
      </c>
      <c r="AW266" s="14" t="s">
        <v>32</v>
      </c>
      <c r="AX266" s="14" t="s">
        <v>80</v>
      </c>
      <c r="AY266" s="256" t="s">
        <v>127</v>
      </c>
    </row>
    <row r="267" s="2" customFormat="1" ht="16.5" customHeight="1">
      <c r="A267" s="38"/>
      <c r="B267" s="39"/>
      <c r="C267" s="218" t="s">
        <v>350</v>
      </c>
      <c r="D267" s="218" t="s">
        <v>129</v>
      </c>
      <c r="E267" s="219" t="s">
        <v>351</v>
      </c>
      <c r="F267" s="220" t="s">
        <v>352</v>
      </c>
      <c r="G267" s="221" t="s">
        <v>353</v>
      </c>
      <c r="H267" s="222">
        <v>1</v>
      </c>
      <c r="I267" s="223"/>
      <c r="J267" s="224">
        <f>ROUND(I267*H267,2)</f>
        <v>0</v>
      </c>
      <c r="K267" s="220" t="s">
        <v>133</v>
      </c>
      <c r="L267" s="44"/>
      <c r="M267" s="225" t="s">
        <v>1</v>
      </c>
      <c r="N267" s="226" t="s">
        <v>40</v>
      </c>
      <c r="O267" s="91"/>
      <c r="P267" s="227">
        <f>O267*H267</f>
        <v>0</v>
      </c>
      <c r="Q267" s="227">
        <v>0.44302000000000002</v>
      </c>
      <c r="R267" s="227">
        <f>Q267*H267</f>
        <v>0.44302000000000002</v>
      </c>
      <c r="S267" s="227">
        <v>0</v>
      </c>
      <c r="T267" s="22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9" t="s">
        <v>134</v>
      </c>
      <c r="AT267" s="229" t="s">
        <v>129</v>
      </c>
      <c r="AU267" s="229" t="s">
        <v>84</v>
      </c>
      <c r="AY267" s="17" t="s">
        <v>127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7" t="s">
        <v>80</v>
      </c>
      <c r="BK267" s="230">
        <f>ROUND(I267*H267,2)</f>
        <v>0</v>
      </c>
      <c r="BL267" s="17" t="s">
        <v>134</v>
      </c>
      <c r="BM267" s="229" t="s">
        <v>354</v>
      </c>
    </row>
    <row r="268" s="2" customFormat="1">
      <c r="A268" s="38"/>
      <c r="B268" s="39"/>
      <c r="C268" s="40"/>
      <c r="D268" s="231" t="s">
        <v>136</v>
      </c>
      <c r="E268" s="40"/>
      <c r="F268" s="232" t="s">
        <v>355</v>
      </c>
      <c r="G268" s="40"/>
      <c r="H268" s="40"/>
      <c r="I268" s="233"/>
      <c r="J268" s="40"/>
      <c r="K268" s="40"/>
      <c r="L268" s="44"/>
      <c r="M268" s="234"/>
      <c r="N268" s="235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136</v>
      </c>
      <c r="AU268" s="17" t="s">
        <v>84</v>
      </c>
    </row>
    <row r="269" s="13" customFormat="1">
      <c r="A269" s="13"/>
      <c r="B269" s="236"/>
      <c r="C269" s="237"/>
      <c r="D269" s="231" t="s">
        <v>138</v>
      </c>
      <c r="E269" s="238" t="s">
        <v>1</v>
      </c>
      <c r="F269" s="239" t="s">
        <v>336</v>
      </c>
      <c r="G269" s="237"/>
      <c r="H269" s="238" t="s">
        <v>1</v>
      </c>
      <c r="I269" s="240"/>
      <c r="J269" s="237"/>
      <c r="K269" s="237"/>
      <c r="L269" s="241"/>
      <c r="M269" s="242"/>
      <c r="N269" s="243"/>
      <c r="O269" s="243"/>
      <c r="P269" s="243"/>
      <c r="Q269" s="243"/>
      <c r="R269" s="243"/>
      <c r="S269" s="243"/>
      <c r="T269" s="24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5" t="s">
        <v>138</v>
      </c>
      <c r="AU269" s="245" t="s">
        <v>84</v>
      </c>
      <c r="AV269" s="13" t="s">
        <v>80</v>
      </c>
      <c r="AW269" s="13" t="s">
        <v>32</v>
      </c>
      <c r="AX269" s="13" t="s">
        <v>75</v>
      </c>
      <c r="AY269" s="245" t="s">
        <v>127</v>
      </c>
    </row>
    <row r="270" s="14" customFormat="1">
      <c r="A270" s="14"/>
      <c r="B270" s="246"/>
      <c r="C270" s="247"/>
      <c r="D270" s="231" t="s">
        <v>138</v>
      </c>
      <c r="E270" s="248" t="s">
        <v>1</v>
      </c>
      <c r="F270" s="249" t="s">
        <v>80</v>
      </c>
      <c r="G270" s="247"/>
      <c r="H270" s="250">
        <v>1</v>
      </c>
      <c r="I270" s="251"/>
      <c r="J270" s="247"/>
      <c r="K270" s="247"/>
      <c r="L270" s="252"/>
      <c r="M270" s="253"/>
      <c r="N270" s="254"/>
      <c r="O270" s="254"/>
      <c r="P270" s="254"/>
      <c r="Q270" s="254"/>
      <c r="R270" s="254"/>
      <c r="S270" s="254"/>
      <c r="T270" s="25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6" t="s">
        <v>138</v>
      </c>
      <c r="AU270" s="256" t="s">
        <v>84</v>
      </c>
      <c r="AV270" s="14" t="s">
        <v>84</v>
      </c>
      <c r="AW270" s="14" t="s">
        <v>32</v>
      </c>
      <c r="AX270" s="14" t="s">
        <v>80</v>
      </c>
      <c r="AY270" s="256" t="s">
        <v>127</v>
      </c>
    </row>
    <row r="271" s="12" customFormat="1" ht="22.8" customHeight="1">
      <c r="A271" s="12"/>
      <c r="B271" s="202"/>
      <c r="C271" s="203"/>
      <c r="D271" s="204" t="s">
        <v>74</v>
      </c>
      <c r="E271" s="216" t="s">
        <v>160</v>
      </c>
      <c r="F271" s="216" t="s">
        <v>356</v>
      </c>
      <c r="G271" s="203"/>
      <c r="H271" s="203"/>
      <c r="I271" s="206"/>
      <c r="J271" s="217">
        <f>BK271</f>
        <v>0</v>
      </c>
      <c r="K271" s="203"/>
      <c r="L271" s="208"/>
      <c r="M271" s="209"/>
      <c r="N271" s="210"/>
      <c r="O271" s="210"/>
      <c r="P271" s="211">
        <f>SUM(P272:P330)</f>
        <v>0</v>
      </c>
      <c r="Q271" s="210"/>
      <c r="R271" s="211">
        <f>SUM(R272:R330)</f>
        <v>43.499019199999999</v>
      </c>
      <c r="S271" s="210"/>
      <c r="T271" s="212">
        <f>SUM(T272:T330)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3" t="s">
        <v>80</v>
      </c>
      <c r="AT271" s="214" t="s">
        <v>74</v>
      </c>
      <c r="AU271" s="214" t="s">
        <v>80</v>
      </c>
      <c r="AY271" s="213" t="s">
        <v>127</v>
      </c>
      <c r="BK271" s="215">
        <f>SUM(BK272:BK330)</f>
        <v>0</v>
      </c>
    </row>
    <row r="272" s="2" customFormat="1" ht="16.5" customHeight="1">
      <c r="A272" s="38"/>
      <c r="B272" s="39"/>
      <c r="C272" s="218" t="s">
        <v>357</v>
      </c>
      <c r="D272" s="218" t="s">
        <v>129</v>
      </c>
      <c r="E272" s="219" t="s">
        <v>358</v>
      </c>
      <c r="F272" s="220" t="s">
        <v>359</v>
      </c>
      <c r="G272" s="221" t="s">
        <v>132</v>
      </c>
      <c r="H272" s="222">
        <v>1265.3900000000001</v>
      </c>
      <c r="I272" s="223"/>
      <c r="J272" s="224">
        <f>ROUND(I272*H272,2)</f>
        <v>0</v>
      </c>
      <c r="K272" s="220" t="s">
        <v>133</v>
      </c>
      <c r="L272" s="44"/>
      <c r="M272" s="225" t="s">
        <v>1</v>
      </c>
      <c r="N272" s="226" t="s">
        <v>40</v>
      </c>
      <c r="O272" s="91"/>
      <c r="P272" s="227">
        <f>O272*H272</f>
        <v>0</v>
      </c>
      <c r="Q272" s="227">
        <v>0</v>
      </c>
      <c r="R272" s="227">
        <f>Q272*H272</f>
        <v>0</v>
      </c>
      <c r="S272" s="227">
        <v>0</v>
      </c>
      <c r="T272" s="22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9" t="s">
        <v>134</v>
      </c>
      <c r="AT272" s="229" t="s">
        <v>129</v>
      </c>
      <c r="AU272" s="229" t="s">
        <v>84</v>
      </c>
      <c r="AY272" s="17" t="s">
        <v>127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7" t="s">
        <v>80</v>
      </c>
      <c r="BK272" s="230">
        <f>ROUND(I272*H272,2)</f>
        <v>0</v>
      </c>
      <c r="BL272" s="17" t="s">
        <v>134</v>
      </c>
      <c r="BM272" s="229" t="s">
        <v>360</v>
      </c>
    </row>
    <row r="273" s="2" customFormat="1">
      <c r="A273" s="38"/>
      <c r="B273" s="39"/>
      <c r="C273" s="40"/>
      <c r="D273" s="231" t="s">
        <v>136</v>
      </c>
      <c r="E273" s="40"/>
      <c r="F273" s="232" t="s">
        <v>361</v>
      </c>
      <c r="G273" s="40"/>
      <c r="H273" s="40"/>
      <c r="I273" s="233"/>
      <c r="J273" s="40"/>
      <c r="K273" s="40"/>
      <c r="L273" s="44"/>
      <c r="M273" s="234"/>
      <c r="N273" s="235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136</v>
      </c>
      <c r="AU273" s="17" t="s">
        <v>84</v>
      </c>
    </row>
    <row r="274" s="13" customFormat="1">
      <c r="A274" s="13"/>
      <c r="B274" s="236"/>
      <c r="C274" s="237"/>
      <c r="D274" s="231" t="s">
        <v>138</v>
      </c>
      <c r="E274" s="238" t="s">
        <v>1</v>
      </c>
      <c r="F274" s="239" t="s">
        <v>362</v>
      </c>
      <c r="G274" s="237"/>
      <c r="H274" s="238" t="s">
        <v>1</v>
      </c>
      <c r="I274" s="240"/>
      <c r="J274" s="237"/>
      <c r="K274" s="237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138</v>
      </c>
      <c r="AU274" s="245" t="s">
        <v>84</v>
      </c>
      <c r="AV274" s="13" t="s">
        <v>80</v>
      </c>
      <c r="AW274" s="13" t="s">
        <v>32</v>
      </c>
      <c r="AX274" s="13" t="s">
        <v>75</v>
      </c>
      <c r="AY274" s="245" t="s">
        <v>127</v>
      </c>
    </row>
    <row r="275" s="14" customFormat="1">
      <c r="A275" s="14"/>
      <c r="B275" s="246"/>
      <c r="C275" s="247"/>
      <c r="D275" s="231" t="s">
        <v>138</v>
      </c>
      <c r="E275" s="248" t="s">
        <v>1</v>
      </c>
      <c r="F275" s="249" t="s">
        <v>363</v>
      </c>
      <c r="G275" s="247"/>
      <c r="H275" s="250">
        <v>32.689999999999998</v>
      </c>
      <c r="I275" s="251"/>
      <c r="J275" s="247"/>
      <c r="K275" s="247"/>
      <c r="L275" s="252"/>
      <c r="M275" s="253"/>
      <c r="N275" s="254"/>
      <c r="O275" s="254"/>
      <c r="P275" s="254"/>
      <c r="Q275" s="254"/>
      <c r="R275" s="254"/>
      <c r="S275" s="254"/>
      <c r="T275" s="25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6" t="s">
        <v>138</v>
      </c>
      <c r="AU275" s="256" t="s">
        <v>84</v>
      </c>
      <c r="AV275" s="14" t="s">
        <v>84</v>
      </c>
      <c r="AW275" s="14" t="s">
        <v>32</v>
      </c>
      <c r="AX275" s="14" t="s">
        <v>75</v>
      </c>
      <c r="AY275" s="256" t="s">
        <v>127</v>
      </c>
    </row>
    <row r="276" s="14" customFormat="1">
      <c r="A276" s="14"/>
      <c r="B276" s="246"/>
      <c r="C276" s="247"/>
      <c r="D276" s="231" t="s">
        <v>138</v>
      </c>
      <c r="E276" s="248" t="s">
        <v>1</v>
      </c>
      <c r="F276" s="249" t="s">
        <v>364</v>
      </c>
      <c r="G276" s="247"/>
      <c r="H276" s="250">
        <v>343.35000000000002</v>
      </c>
      <c r="I276" s="251"/>
      <c r="J276" s="247"/>
      <c r="K276" s="247"/>
      <c r="L276" s="252"/>
      <c r="M276" s="253"/>
      <c r="N276" s="254"/>
      <c r="O276" s="254"/>
      <c r="P276" s="254"/>
      <c r="Q276" s="254"/>
      <c r="R276" s="254"/>
      <c r="S276" s="254"/>
      <c r="T276" s="25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6" t="s">
        <v>138</v>
      </c>
      <c r="AU276" s="256" t="s">
        <v>84</v>
      </c>
      <c r="AV276" s="14" t="s">
        <v>84</v>
      </c>
      <c r="AW276" s="14" t="s">
        <v>32</v>
      </c>
      <c r="AX276" s="14" t="s">
        <v>75</v>
      </c>
      <c r="AY276" s="256" t="s">
        <v>127</v>
      </c>
    </row>
    <row r="277" s="14" customFormat="1">
      <c r="A277" s="14"/>
      <c r="B277" s="246"/>
      <c r="C277" s="247"/>
      <c r="D277" s="231" t="s">
        <v>138</v>
      </c>
      <c r="E277" s="248" t="s">
        <v>1</v>
      </c>
      <c r="F277" s="249" t="s">
        <v>365</v>
      </c>
      <c r="G277" s="247"/>
      <c r="H277" s="250">
        <v>343.35000000000002</v>
      </c>
      <c r="I277" s="251"/>
      <c r="J277" s="247"/>
      <c r="K277" s="247"/>
      <c r="L277" s="252"/>
      <c r="M277" s="253"/>
      <c r="N277" s="254"/>
      <c r="O277" s="254"/>
      <c r="P277" s="254"/>
      <c r="Q277" s="254"/>
      <c r="R277" s="254"/>
      <c r="S277" s="254"/>
      <c r="T277" s="25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6" t="s">
        <v>138</v>
      </c>
      <c r="AU277" s="256" t="s">
        <v>84</v>
      </c>
      <c r="AV277" s="14" t="s">
        <v>84</v>
      </c>
      <c r="AW277" s="14" t="s">
        <v>32</v>
      </c>
      <c r="AX277" s="14" t="s">
        <v>75</v>
      </c>
      <c r="AY277" s="256" t="s">
        <v>127</v>
      </c>
    </row>
    <row r="278" s="14" customFormat="1">
      <c r="A278" s="14"/>
      <c r="B278" s="246"/>
      <c r="C278" s="247"/>
      <c r="D278" s="231" t="s">
        <v>138</v>
      </c>
      <c r="E278" s="248" t="s">
        <v>1</v>
      </c>
      <c r="F278" s="249" t="s">
        <v>366</v>
      </c>
      <c r="G278" s="247"/>
      <c r="H278" s="250">
        <v>273</v>
      </c>
      <c r="I278" s="251"/>
      <c r="J278" s="247"/>
      <c r="K278" s="247"/>
      <c r="L278" s="252"/>
      <c r="M278" s="253"/>
      <c r="N278" s="254"/>
      <c r="O278" s="254"/>
      <c r="P278" s="254"/>
      <c r="Q278" s="254"/>
      <c r="R278" s="254"/>
      <c r="S278" s="254"/>
      <c r="T278" s="25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6" t="s">
        <v>138</v>
      </c>
      <c r="AU278" s="256" t="s">
        <v>84</v>
      </c>
      <c r="AV278" s="14" t="s">
        <v>84</v>
      </c>
      <c r="AW278" s="14" t="s">
        <v>32</v>
      </c>
      <c r="AX278" s="14" t="s">
        <v>75</v>
      </c>
      <c r="AY278" s="256" t="s">
        <v>127</v>
      </c>
    </row>
    <row r="279" s="14" customFormat="1">
      <c r="A279" s="14"/>
      <c r="B279" s="246"/>
      <c r="C279" s="247"/>
      <c r="D279" s="231" t="s">
        <v>138</v>
      </c>
      <c r="E279" s="248" t="s">
        <v>1</v>
      </c>
      <c r="F279" s="249" t="s">
        <v>367</v>
      </c>
      <c r="G279" s="247"/>
      <c r="H279" s="250">
        <v>273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6" t="s">
        <v>138</v>
      </c>
      <c r="AU279" s="256" t="s">
        <v>84</v>
      </c>
      <c r="AV279" s="14" t="s">
        <v>84</v>
      </c>
      <c r="AW279" s="14" t="s">
        <v>32</v>
      </c>
      <c r="AX279" s="14" t="s">
        <v>75</v>
      </c>
      <c r="AY279" s="256" t="s">
        <v>127</v>
      </c>
    </row>
    <row r="280" s="15" customFormat="1">
      <c r="A280" s="15"/>
      <c r="B280" s="257"/>
      <c r="C280" s="258"/>
      <c r="D280" s="231" t="s">
        <v>138</v>
      </c>
      <c r="E280" s="259" t="s">
        <v>1</v>
      </c>
      <c r="F280" s="260" t="s">
        <v>147</v>
      </c>
      <c r="G280" s="258"/>
      <c r="H280" s="261">
        <v>1265.3900000000001</v>
      </c>
      <c r="I280" s="262"/>
      <c r="J280" s="258"/>
      <c r="K280" s="258"/>
      <c r="L280" s="263"/>
      <c r="M280" s="264"/>
      <c r="N280" s="265"/>
      <c r="O280" s="265"/>
      <c r="P280" s="265"/>
      <c r="Q280" s="265"/>
      <c r="R280" s="265"/>
      <c r="S280" s="265"/>
      <c r="T280" s="266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7" t="s">
        <v>138</v>
      </c>
      <c r="AU280" s="267" t="s">
        <v>84</v>
      </c>
      <c r="AV280" s="15" t="s">
        <v>134</v>
      </c>
      <c r="AW280" s="15" t="s">
        <v>32</v>
      </c>
      <c r="AX280" s="15" t="s">
        <v>80</v>
      </c>
      <c r="AY280" s="267" t="s">
        <v>127</v>
      </c>
    </row>
    <row r="281" s="2" customFormat="1" ht="16.5" customHeight="1">
      <c r="A281" s="38"/>
      <c r="B281" s="39"/>
      <c r="C281" s="218" t="s">
        <v>368</v>
      </c>
      <c r="D281" s="218" t="s">
        <v>129</v>
      </c>
      <c r="E281" s="219" t="s">
        <v>369</v>
      </c>
      <c r="F281" s="220" t="s">
        <v>370</v>
      </c>
      <c r="G281" s="221" t="s">
        <v>132</v>
      </c>
      <c r="H281" s="222">
        <v>32.689999999999998</v>
      </c>
      <c r="I281" s="223"/>
      <c r="J281" s="224">
        <f>ROUND(I281*H281,2)</f>
        <v>0</v>
      </c>
      <c r="K281" s="220" t="s">
        <v>133</v>
      </c>
      <c r="L281" s="44"/>
      <c r="M281" s="225" t="s">
        <v>1</v>
      </c>
      <c r="N281" s="226" t="s">
        <v>40</v>
      </c>
      <c r="O281" s="91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9" t="s">
        <v>134</v>
      </c>
      <c r="AT281" s="229" t="s">
        <v>129</v>
      </c>
      <c r="AU281" s="229" t="s">
        <v>84</v>
      </c>
      <c r="AY281" s="17" t="s">
        <v>127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7" t="s">
        <v>80</v>
      </c>
      <c r="BK281" s="230">
        <f>ROUND(I281*H281,2)</f>
        <v>0</v>
      </c>
      <c r="BL281" s="17" t="s">
        <v>134</v>
      </c>
      <c r="BM281" s="229" t="s">
        <v>371</v>
      </c>
    </row>
    <row r="282" s="2" customFormat="1">
      <c r="A282" s="38"/>
      <c r="B282" s="39"/>
      <c r="C282" s="40"/>
      <c r="D282" s="231" t="s">
        <v>136</v>
      </c>
      <c r="E282" s="40"/>
      <c r="F282" s="232" t="s">
        <v>372</v>
      </c>
      <c r="G282" s="40"/>
      <c r="H282" s="40"/>
      <c r="I282" s="233"/>
      <c r="J282" s="40"/>
      <c r="K282" s="40"/>
      <c r="L282" s="44"/>
      <c r="M282" s="234"/>
      <c r="N282" s="235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136</v>
      </c>
      <c r="AU282" s="17" t="s">
        <v>84</v>
      </c>
    </row>
    <row r="283" s="13" customFormat="1">
      <c r="A283" s="13"/>
      <c r="B283" s="236"/>
      <c r="C283" s="237"/>
      <c r="D283" s="231" t="s">
        <v>138</v>
      </c>
      <c r="E283" s="238" t="s">
        <v>1</v>
      </c>
      <c r="F283" s="239" t="s">
        <v>373</v>
      </c>
      <c r="G283" s="237"/>
      <c r="H283" s="238" t="s">
        <v>1</v>
      </c>
      <c r="I283" s="240"/>
      <c r="J283" s="237"/>
      <c r="K283" s="237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138</v>
      </c>
      <c r="AU283" s="245" t="s">
        <v>84</v>
      </c>
      <c r="AV283" s="13" t="s">
        <v>80</v>
      </c>
      <c r="AW283" s="13" t="s">
        <v>32</v>
      </c>
      <c r="AX283" s="13" t="s">
        <v>75</v>
      </c>
      <c r="AY283" s="245" t="s">
        <v>127</v>
      </c>
    </row>
    <row r="284" s="14" customFormat="1">
      <c r="A284" s="14"/>
      <c r="B284" s="246"/>
      <c r="C284" s="247"/>
      <c r="D284" s="231" t="s">
        <v>138</v>
      </c>
      <c r="E284" s="248" t="s">
        <v>1</v>
      </c>
      <c r="F284" s="249" t="s">
        <v>374</v>
      </c>
      <c r="G284" s="247"/>
      <c r="H284" s="250">
        <v>12</v>
      </c>
      <c r="I284" s="251"/>
      <c r="J284" s="247"/>
      <c r="K284" s="247"/>
      <c r="L284" s="252"/>
      <c r="M284" s="253"/>
      <c r="N284" s="254"/>
      <c r="O284" s="254"/>
      <c r="P284" s="254"/>
      <c r="Q284" s="254"/>
      <c r="R284" s="254"/>
      <c r="S284" s="254"/>
      <c r="T284" s="25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6" t="s">
        <v>138</v>
      </c>
      <c r="AU284" s="256" t="s">
        <v>84</v>
      </c>
      <c r="AV284" s="14" t="s">
        <v>84</v>
      </c>
      <c r="AW284" s="14" t="s">
        <v>32</v>
      </c>
      <c r="AX284" s="14" t="s">
        <v>75</v>
      </c>
      <c r="AY284" s="256" t="s">
        <v>127</v>
      </c>
    </row>
    <row r="285" s="14" customFormat="1">
      <c r="A285" s="14"/>
      <c r="B285" s="246"/>
      <c r="C285" s="247"/>
      <c r="D285" s="231" t="s">
        <v>138</v>
      </c>
      <c r="E285" s="248" t="s">
        <v>1</v>
      </c>
      <c r="F285" s="249" t="s">
        <v>375</v>
      </c>
      <c r="G285" s="247"/>
      <c r="H285" s="250">
        <v>20.690000000000001</v>
      </c>
      <c r="I285" s="251"/>
      <c r="J285" s="247"/>
      <c r="K285" s="247"/>
      <c r="L285" s="252"/>
      <c r="M285" s="253"/>
      <c r="N285" s="254"/>
      <c r="O285" s="254"/>
      <c r="P285" s="254"/>
      <c r="Q285" s="254"/>
      <c r="R285" s="254"/>
      <c r="S285" s="254"/>
      <c r="T285" s="25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6" t="s">
        <v>138</v>
      </c>
      <c r="AU285" s="256" t="s">
        <v>84</v>
      </c>
      <c r="AV285" s="14" t="s">
        <v>84</v>
      </c>
      <c r="AW285" s="14" t="s">
        <v>32</v>
      </c>
      <c r="AX285" s="14" t="s">
        <v>75</v>
      </c>
      <c r="AY285" s="256" t="s">
        <v>127</v>
      </c>
    </row>
    <row r="286" s="15" customFormat="1">
      <c r="A286" s="15"/>
      <c r="B286" s="257"/>
      <c r="C286" s="258"/>
      <c r="D286" s="231" t="s">
        <v>138</v>
      </c>
      <c r="E286" s="259" t="s">
        <v>1</v>
      </c>
      <c r="F286" s="260" t="s">
        <v>147</v>
      </c>
      <c r="G286" s="258"/>
      <c r="H286" s="261">
        <v>32.689999999999998</v>
      </c>
      <c r="I286" s="262"/>
      <c r="J286" s="258"/>
      <c r="K286" s="258"/>
      <c r="L286" s="263"/>
      <c r="M286" s="264"/>
      <c r="N286" s="265"/>
      <c r="O286" s="265"/>
      <c r="P286" s="265"/>
      <c r="Q286" s="265"/>
      <c r="R286" s="265"/>
      <c r="S286" s="265"/>
      <c r="T286" s="266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7" t="s">
        <v>138</v>
      </c>
      <c r="AU286" s="267" t="s">
        <v>84</v>
      </c>
      <c r="AV286" s="15" t="s">
        <v>134</v>
      </c>
      <c r="AW286" s="15" t="s">
        <v>32</v>
      </c>
      <c r="AX286" s="15" t="s">
        <v>80</v>
      </c>
      <c r="AY286" s="267" t="s">
        <v>127</v>
      </c>
    </row>
    <row r="287" s="2" customFormat="1" ht="16.5" customHeight="1">
      <c r="A287" s="38"/>
      <c r="B287" s="39"/>
      <c r="C287" s="218" t="s">
        <v>376</v>
      </c>
      <c r="D287" s="218" t="s">
        <v>129</v>
      </c>
      <c r="E287" s="219" t="s">
        <v>377</v>
      </c>
      <c r="F287" s="220" t="s">
        <v>378</v>
      </c>
      <c r="G287" s="221" t="s">
        <v>132</v>
      </c>
      <c r="H287" s="222">
        <v>587</v>
      </c>
      <c r="I287" s="223"/>
      <c r="J287" s="224">
        <f>ROUND(I287*H287,2)</f>
        <v>0</v>
      </c>
      <c r="K287" s="220" t="s">
        <v>133</v>
      </c>
      <c r="L287" s="44"/>
      <c r="M287" s="225" t="s">
        <v>1</v>
      </c>
      <c r="N287" s="226" t="s">
        <v>40</v>
      </c>
      <c r="O287" s="91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9" t="s">
        <v>134</v>
      </c>
      <c r="AT287" s="229" t="s">
        <v>129</v>
      </c>
      <c r="AU287" s="229" t="s">
        <v>84</v>
      </c>
      <c r="AY287" s="17" t="s">
        <v>127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7" t="s">
        <v>80</v>
      </c>
      <c r="BK287" s="230">
        <f>ROUND(I287*H287,2)</f>
        <v>0</v>
      </c>
      <c r="BL287" s="17" t="s">
        <v>134</v>
      </c>
      <c r="BM287" s="229" t="s">
        <v>379</v>
      </c>
    </row>
    <row r="288" s="2" customFormat="1">
      <c r="A288" s="38"/>
      <c r="B288" s="39"/>
      <c r="C288" s="40"/>
      <c r="D288" s="231" t="s">
        <v>136</v>
      </c>
      <c r="E288" s="40"/>
      <c r="F288" s="232" t="s">
        <v>380</v>
      </c>
      <c r="G288" s="40"/>
      <c r="H288" s="40"/>
      <c r="I288" s="233"/>
      <c r="J288" s="40"/>
      <c r="K288" s="40"/>
      <c r="L288" s="44"/>
      <c r="M288" s="234"/>
      <c r="N288" s="235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136</v>
      </c>
      <c r="AU288" s="17" t="s">
        <v>84</v>
      </c>
    </row>
    <row r="289" s="14" customFormat="1">
      <c r="A289" s="14"/>
      <c r="B289" s="246"/>
      <c r="C289" s="247"/>
      <c r="D289" s="231" t="s">
        <v>138</v>
      </c>
      <c r="E289" s="248" t="s">
        <v>1</v>
      </c>
      <c r="F289" s="249" t="s">
        <v>381</v>
      </c>
      <c r="G289" s="247"/>
      <c r="H289" s="250">
        <v>587</v>
      </c>
      <c r="I289" s="251"/>
      <c r="J289" s="247"/>
      <c r="K289" s="247"/>
      <c r="L289" s="252"/>
      <c r="M289" s="253"/>
      <c r="N289" s="254"/>
      <c r="O289" s="254"/>
      <c r="P289" s="254"/>
      <c r="Q289" s="254"/>
      <c r="R289" s="254"/>
      <c r="S289" s="254"/>
      <c r="T289" s="25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6" t="s">
        <v>138</v>
      </c>
      <c r="AU289" s="256" t="s">
        <v>84</v>
      </c>
      <c r="AV289" s="14" t="s">
        <v>84</v>
      </c>
      <c r="AW289" s="14" t="s">
        <v>32</v>
      </c>
      <c r="AX289" s="14" t="s">
        <v>80</v>
      </c>
      <c r="AY289" s="256" t="s">
        <v>127</v>
      </c>
    </row>
    <row r="290" s="2" customFormat="1" ht="16.5" customHeight="1">
      <c r="A290" s="38"/>
      <c r="B290" s="39"/>
      <c r="C290" s="218" t="s">
        <v>382</v>
      </c>
      <c r="D290" s="218" t="s">
        <v>129</v>
      </c>
      <c r="E290" s="219" t="s">
        <v>383</v>
      </c>
      <c r="F290" s="220" t="s">
        <v>384</v>
      </c>
      <c r="G290" s="221" t="s">
        <v>132</v>
      </c>
      <c r="H290" s="222">
        <v>267.80000000000001</v>
      </c>
      <c r="I290" s="223"/>
      <c r="J290" s="224">
        <f>ROUND(I290*H290,2)</f>
        <v>0</v>
      </c>
      <c r="K290" s="220" t="s">
        <v>133</v>
      </c>
      <c r="L290" s="44"/>
      <c r="M290" s="225" t="s">
        <v>1</v>
      </c>
      <c r="N290" s="226" t="s">
        <v>40</v>
      </c>
      <c r="O290" s="91"/>
      <c r="P290" s="227">
        <f>O290*H290</f>
        <v>0</v>
      </c>
      <c r="Q290" s="227">
        <v>0</v>
      </c>
      <c r="R290" s="227">
        <f>Q290*H290</f>
        <v>0</v>
      </c>
      <c r="S290" s="227">
        <v>0</v>
      </c>
      <c r="T290" s="22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9" t="s">
        <v>134</v>
      </c>
      <c r="AT290" s="229" t="s">
        <v>129</v>
      </c>
      <c r="AU290" s="229" t="s">
        <v>84</v>
      </c>
      <c r="AY290" s="17" t="s">
        <v>127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7" t="s">
        <v>80</v>
      </c>
      <c r="BK290" s="230">
        <f>ROUND(I290*H290,2)</f>
        <v>0</v>
      </c>
      <c r="BL290" s="17" t="s">
        <v>134</v>
      </c>
      <c r="BM290" s="229" t="s">
        <v>385</v>
      </c>
    </row>
    <row r="291" s="2" customFormat="1">
      <c r="A291" s="38"/>
      <c r="B291" s="39"/>
      <c r="C291" s="40"/>
      <c r="D291" s="231" t="s">
        <v>136</v>
      </c>
      <c r="E291" s="40"/>
      <c r="F291" s="232" t="s">
        <v>386</v>
      </c>
      <c r="G291" s="40"/>
      <c r="H291" s="40"/>
      <c r="I291" s="233"/>
      <c r="J291" s="40"/>
      <c r="K291" s="40"/>
      <c r="L291" s="44"/>
      <c r="M291" s="234"/>
      <c r="N291" s="235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136</v>
      </c>
      <c r="AU291" s="17" t="s">
        <v>84</v>
      </c>
    </row>
    <row r="292" s="13" customFormat="1">
      <c r="A292" s="13"/>
      <c r="B292" s="236"/>
      <c r="C292" s="237"/>
      <c r="D292" s="231" t="s">
        <v>138</v>
      </c>
      <c r="E292" s="238" t="s">
        <v>1</v>
      </c>
      <c r="F292" s="239" t="s">
        <v>362</v>
      </c>
      <c r="G292" s="237"/>
      <c r="H292" s="238" t="s">
        <v>1</v>
      </c>
      <c r="I292" s="240"/>
      <c r="J292" s="237"/>
      <c r="K292" s="237"/>
      <c r="L292" s="241"/>
      <c r="M292" s="242"/>
      <c r="N292" s="243"/>
      <c r="O292" s="243"/>
      <c r="P292" s="243"/>
      <c r="Q292" s="243"/>
      <c r="R292" s="243"/>
      <c r="S292" s="243"/>
      <c r="T292" s="24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5" t="s">
        <v>138</v>
      </c>
      <c r="AU292" s="245" t="s">
        <v>84</v>
      </c>
      <c r="AV292" s="13" t="s">
        <v>80</v>
      </c>
      <c r="AW292" s="13" t="s">
        <v>32</v>
      </c>
      <c r="AX292" s="13" t="s">
        <v>75</v>
      </c>
      <c r="AY292" s="245" t="s">
        <v>127</v>
      </c>
    </row>
    <row r="293" s="14" customFormat="1">
      <c r="A293" s="14"/>
      <c r="B293" s="246"/>
      <c r="C293" s="247"/>
      <c r="D293" s="231" t="s">
        <v>138</v>
      </c>
      <c r="E293" s="248" t="s">
        <v>1</v>
      </c>
      <c r="F293" s="249" t="s">
        <v>387</v>
      </c>
      <c r="G293" s="247"/>
      <c r="H293" s="250">
        <v>267.80000000000001</v>
      </c>
      <c r="I293" s="251"/>
      <c r="J293" s="247"/>
      <c r="K293" s="247"/>
      <c r="L293" s="252"/>
      <c r="M293" s="253"/>
      <c r="N293" s="254"/>
      <c r="O293" s="254"/>
      <c r="P293" s="254"/>
      <c r="Q293" s="254"/>
      <c r="R293" s="254"/>
      <c r="S293" s="254"/>
      <c r="T293" s="25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6" t="s">
        <v>138</v>
      </c>
      <c r="AU293" s="256" t="s">
        <v>84</v>
      </c>
      <c r="AV293" s="14" t="s">
        <v>84</v>
      </c>
      <c r="AW293" s="14" t="s">
        <v>32</v>
      </c>
      <c r="AX293" s="14" t="s">
        <v>80</v>
      </c>
      <c r="AY293" s="256" t="s">
        <v>127</v>
      </c>
    </row>
    <row r="294" s="2" customFormat="1" ht="16.5" customHeight="1">
      <c r="A294" s="38"/>
      <c r="B294" s="39"/>
      <c r="C294" s="218" t="s">
        <v>388</v>
      </c>
      <c r="D294" s="218" t="s">
        <v>129</v>
      </c>
      <c r="E294" s="219" t="s">
        <v>389</v>
      </c>
      <c r="F294" s="220" t="s">
        <v>390</v>
      </c>
      <c r="G294" s="221" t="s">
        <v>132</v>
      </c>
      <c r="H294" s="222">
        <v>267.80000000000001</v>
      </c>
      <c r="I294" s="223"/>
      <c r="J294" s="224">
        <f>ROUND(I294*H294,2)</f>
        <v>0</v>
      </c>
      <c r="K294" s="220" t="s">
        <v>133</v>
      </c>
      <c r="L294" s="44"/>
      <c r="M294" s="225" t="s">
        <v>1</v>
      </c>
      <c r="N294" s="226" t="s">
        <v>40</v>
      </c>
      <c r="O294" s="91"/>
      <c r="P294" s="227">
        <f>O294*H294</f>
        <v>0</v>
      </c>
      <c r="Q294" s="227">
        <v>0</v>
      </c>
      <c r="R294" s="227">
        <f>Q294*H294</f>
        <v>0</v>
      </c>
      <c r="S294" s="227">
        <v>0</v>
      </c>
      <c r="T294" s="228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9" t="s">
        <v>134</v>
      </c>
      <c r="AT294" s="229" t="s">
        <v>129</v>
      </c>
      <c r="AU294" s="229" t="s">
        <v>84</v>
      </c>
      <c r="AY294" s="17" t="s">
        <v>127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7" t="s">
        <v>80</v>
      </c>
      <c r="BK294" s="230">
        <f>ROUND(I294*H294,2)</f>
        <v>0</v>
      </c>
      <c r="BL294" s="17" t="s">
        <v>134</v>
      </c>
      <c r="BM294" s="229" t="s">
        <v>391</v>
      </c>
    </row>
    <row r="295" s="2" customFormat="1">
      <c r="A295" s="38"/>
      <c r="B295" s="39"/>
      <c r="C295" s="40"/>
      <c r="D295" s="231" t="s">
        <v>136</v>
      </c>
      <c r="E295" s="40"/>
      <c r="F295" s="232" t="s">
        <v>392</v>
      </c>
      <c r="G295" s="40"/>
      <c r="H295" s="40"/>
      <c r="I295" s="233"/>
      <c r="J295" s="40"/>
      <c r="K295" s="40"/>
      <c r="L295" s="44"/>
      <c r="M295" s="234"/>
      <c r="N295" s="235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136</v>
      </c>
      <c r="AU295" s="17" t="s">
        <v>84</v>
      </c>
    </row>
    <row r="296" s="13" customFormat="1">
      <c r="A296" s="13"/>
      <c r="B296" s="236"/>
      <c r="C296" s="237"/>
      <c r="D296" s="231" t="s">
        <v>138</v>
      </c>
      <c r="E296" s="238" t="s">
        <v>1</v>
      </c>
      <c r="F296" s="239" t="s">
        <v>362</v>
      </c>
      <c r="G296" s="237"/>
      <c r="H296" s="238" t="s">
        <v>1</v>
      </c>
      <c r="I296" s="240"/>
      <c r="J296" s="237"/>
      <c r="K296" s="237"/>
      <c r="L296" s="241"/>
      <c r="M296" s="242"/>
      <c r="N296" s="243"/>
      <c r="O296" s="243"/>
      <c r="P296" s="243"/>
      <c r="Q296" s="243"/>
      <c r="R296" s="243"/>
      <c r="S296" s="243"/>
      <c r="T296" s="24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5" t="s">
        <v>138</v>
      </c>
      <c r="AU296" s="245" t="s">
        <v>84</v>
      </c>
      <c r="AV296" s="13" t="s">
        <v>80</v>
      </c>
      <c r="AW296" s="13" t="s">
        <v>32</v>
      </c>
      <c r="AX296" s="13" t="s">
        <v>75</v>
      </c>
      <c r="AY296" s="245" t="s">
        <v>127</v>
      </c>
    </row>
    <row r="297" s="14" customFormat="1">
      <c r="A297" s="14"/>
      <c r="B297" s="246"/>
      <c r="C297" s="247"/>
      <c r="D297" s="231" t="s">
        <v>138</v>
      </c>
      <c r="E297" s="248" t="s">
        <v>1</v>
      </c>
      <c r="F297" s="249" t="s">
        <v>387</v>
      </c>
      <c r="G297" s="247"/>
      <c r="H297" s="250">
        <v>267.80000000000001</v>
      </c>
      <c r="I297" s="251"/>
      <c r="J297" s="247"/>
      <c r="K297" s="247"/>
      <c r="L297" s="252"/>
      <c r="M297" s="253"/>
      <c r="N297" s="254"/>
      <c r="O297" s="254"/>
      <c r="P297" s="254"/>
      <c r="Q297" s="254"/>
      <c r="R297" s="254"/>
      <c r="S297" s="254"/>
      <c r="T297" s="25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6" t="s">
        <v>138</v>
      </c>
      <c r="AU297" s="256" t="s">
        <v>84</v>
      </c>
      <c r="AV297" s="14" t="s">
        <v>84</v>
      </c>
      <c r="AW297" s="14" t="s">
        <v>32</v>
      </c>
      <c r="AX297" s="14" t="s">
        <v>80</v>
      </c>
      <c r="AY297" s="256" t="s">
        <v>127</v>
      </c>
    </row>
    <row r="298" s="2" customFormat="1" ht="21.75" customHeight="1">
      <c r="A298" s="38"/>
      <c r="B298" s="39"/>
      <c r="C298" s="218" t="s">
        <v>393</v>
      </c>
      <c r="D298" s="218" t="s">
        <v>129</v>
      </c>
      <c r="E298" s="219" t="s">
        <v>394</v>
      </c>
      <c r="F298" s="220" t="s">
        <v>395</v>
      </c>
      <c r="G298" s="221" t="s">
        <v>132</v>
      </c>
      <c r="H298" s="222">
        <v>267.80000000000001</v>
      </c>
      <c r="I298" s="223"/>
      <c r="J298" s="224">
        <f>ROUND(I298*H298,2)</f>
        <v>0</v>
      </c>
      <c r="K298" s="220" t="s">
        <v>133</v>
      </c>
      <c r="L298" s="44"/>
      <c r="M298" s="225" t="s">
        <v>1</v>
      </c>
      <c r="N298" s="226" t="s">
        <v>40</v>
      </c>
      <c r="O298" s="91"/>
      <c r="P298" s="227">
        <f>O298*H298</f>
        <v>0</v>
      </c>
      <c r="Q298" s="227">
        <v>0</v>
      </c>
      <c r="R298" s="227">
        <f>Q298*H298</f>
        <v>0</v>
      </c>
      <c r="S298" s="227">
        <v>0</v>
      </c>
      <c r="T298" s="228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9" t="s">
        <v>134</v>
      </c>
      <c r="AT298" s="229" t="s">
        <v>129</v>
      </c>
      <c r="AU298" s="229" t="s">
        <v>84</v>
      </c>
      <c r="AY298" s="17" t="s">
        <v>127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7" t="s">
        <v>80</v>
      </c>
      <c r="BK298" s="230">
        <f>ROUND(I298*H298,2)</f>
        <v>0</v>
      </c>
      <c r="BL298" s="17" t="s">
        <v>134</v>
      </c>
      <c r="BM298" s="229" t="s">
        <v>396</v>
      </c>
    </row>
    <row r="299" s="2" customFormat="1">
      <c r="A299" s="38"/>
      <c r="B299" s="39"/>
      <c r="C299" s="40"/>
      <c r="D299" s="231" t="s">
        <v>136</v>
      </c>
      <c r="E299" s="40"/>
      <c r="F299" s="232" t="s">
        <v>397</v>
      </c>
      <c r="G299" s="40"/>
      <c r="H299" s="40"/>
      <c r="I299" s="233"/>
      <c r="J299" s="40"/>
      <c r="K299" s="40"/>
      <c r="L299" s="44"/>
      <c r="M299" s="234"/>
      <c r="N299" s="235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136</v>
      </c>
      <c r="AU299" s="17" t="s">
        <v>84</v>
      </c>
    </row>
    <row r="300" s="13" customFormat="1">
      <c r="A300" s="13"/>
      <c r="B300" s="236"/>
      <c r="C300" s="237"/>
      <c r="D300" s="231" t="s">
        <v>138</v>
      </c>
      <c r="E300" s="238" t="s">
        <v>1</v>
      </c>
      <c r="F300" s="239" t="s">
        <v>362</v>
      </c>
      <c r="G300" s="237"/>
      <c r="H300" s="238" t="s">
        <v>1</v>
      </c>
      <c r="I300" s="240"/>
      <c r="J300" s="237"/>
      <c r="K300" s="237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138</v>
      </c>
      <c r="AU300" s="245" t="s">
        <v>84</v>
      </c>
      <c r="AV300" s="13" t="s">
        <v>80</v>
      </c>
      <c r="AW300" s="13" t="s">
        <v>32</v>
      </c>
      <c r="AX300" s="13" t="s">
        <v>75</v>
      </c>
      <c r="AY300" s="245" t="s">
        <v>127</v>
      </c>
    </row>
    <row r="301" s="14" customFormat="1">
      <c r="A301" s="14"/>
      <c r="B301" s="246"/>
      <c r="C301" s="247"/>
      <c r="D301" s="231" t="s">
        <v>138</v>
      </c>
      <c r="E301" s="248" t="s">
        <v>1</v>
      </c>
      <c r="F301" s="249" t="s">
        <v>387</v>
      </c>
      <c r="G301" s="247"/>
      <c r="H301" s="250">
        <v>267.80000000000001</v>
      </c>
      <c r="I301" s="251"/>
      <c r="J301" s="247"/>
      <c r="K301" s="247"/>
      <c r="L301" s="252"/>
      <c r="M301" s="253"/>
      <c r="N301" s="254"/>
      <c r="O301" s="254"/>
      <c r="P301" s="254"/>
      <c r="Q301" s="254"/>
      <c r="R301" s="254"/>
      <c r="S301" s="254"/>
      <c r="T301" s="25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6" t="s">
        <v>138</v>
      </c>
      <c r="AU301" s="256" t="s">
        <v>84</v>
      </c>
      <c r="AV301" s="14" t="s">
        <v>84</v>
      </c>
      <c r="AW301" s="14" t="s">
        <v>32</v>
      </c>
      <c r="AX301" s="14" t="s">
        <v>80</v>
      </c>
      <c r="AY301" s="256" t="s">
        <v>127</v>
      </c>
    </row>
    <row r="302" s="2" customFormat="1" ht="16.5" customHeight="1">
      <c r="A302" s="38"/>
      <c r="B302" s="39"/>
      <c r="C302" s="218" t="s">
        <v>398</v>
      </c>
      <c r="D302" s="218" t="s">
        <v>129</v>
      </c>
      <c r="E302" s="219" t="s">
        <v>399</v>
      </c>
      <c r="F302" s="220" t="s">
        <v>400</v>
      </c>
      <c r="G302" s="221" t="s">
        <v>132</v>
      </c>
      <c r="H302" s="222">
        <v>33</v>
      </c>
      <c r="I302" s="223"/>
      <c r="J302" s="224">
        <f>ROUND(I302*H302,2)</f>
        <v>0</v>
      </c>
      <c r="K302" s="220" t="s">
        <v>133</v>
      </c>
      <c r="L302" s="44"/>
      <c r="M302" s="225" t="s">
        <v>1</v>
      </c>
      <c r="N302" s="226" t="s">
        <v>40</v>
      </c>
      <c r="O302" s="91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9" t="s">
        <v>134</v>
      </c>
      <c r="AT302" s="229" t="s">
        <v>129</v>
      </c>
      <c r="AU302" s="229" t="s">
        <v>84</v>
      </c>
      <c r="AY302" s="17" t="s">
        <v>127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17" t="s">
        <v>80</v>
      </c>
      <c r="BK302" s="230">
        <f>ROUND(I302*H302,2)</f>
        <v>0</v>
      </c>
      <c r="BL302" s="17" t="s">
        <v>134</v>
      </c>
      <c r="BM302" s="229" t="s">
        <v>401</v>
      </c>
    </row>
    <row r="303" s="2" customFormat="1">
      <c r="A303" s="38"/>
      <c r="B303" s="39"/>
      <c r="C303" s="40"/>
      <c r="D303" s="231" t="s">
        <v>136</v>
      </c>
      <c r="E303" s="40"/>
      <c r="F303" s="232" t="s">
        <v>402</v>
      </c>
      <c r="G303" s="40"/>
      <c r="H303" s="40"/>
      <c r="I303" s="233"/>
      <c r="J303" s="40"/>
      <c r="K303" s="40"/>
      <c r="L303" s="44"/>
      <c r="M303" s="234"/>
      <c r="N303" s="235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136</v>
      </c>
      <c r="AU303" s="17" t="s">
        <v>84</v>
      </c>
    </row>
    <row r="304" s="13" customFormat="1">
      <c r="A304" s="13"/>
      <c r="B304" s="236"/>
      <c r="C304" s="237"/>
      <c r="D304" s="231" t="s">
        <v>138</v>
      </c>
      <c r="E304" s="238" t="s">
        <v>1</v>
      </c>
      <c r="F304" s="239" t="s">
        <v>362</v>
      </c>
      <c r="G304" s="237"/>
      <c r="H304" s="238" t="s">
        <v>1</v>
      </c>
      <c r="I304" s="240"/>
      <c r="J304" s="237"/>
      <c r="K304" s="237"/>
      <c r="L304" s="241"/>
      <c r="M304" s="242"/>
      <c r="N304" s="243"/>
      <c r="O304" s="243"/>
      <c r="P304" s="243"/>
      <c r="Q304" s="243"/>
      <c r="R304" s="243"/>
      <c r="S304" s="243"/>
      <c r="T304" s="24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5" t="s">
        <v>138</v>
      </c>
      <c r="AU304" s="245" t="s">
        <v>84</v>
      </c>
      <c r="AV304" s="13" t="s">
        <v>80</v>
      </c>
      <c r="AW304" s="13" t="s">
        <v>32</v>
      </c>
      <c r="AX304" s="13" t="s">
        <v>75</v>
      </c>
      <c r="AY304" s="245" t="s">
        <v>127</v>
      </c>
    </row>
    <row r="305" s="14" customFormat="1">
      <c r="A305" s="14"/>
      <c r="B305" s="246"/>
      <c r="C305" s="247"/>
      <c r="D305" s="231" t="s">
        <v>138</v>
      </c>
      <c r="E305" s="248" t="s">
        <v>1</v>
      </c>
      <c r="F305" s="249" t="s">
        <v>403</v>
      </c>
      <c r="G305" s="247"/>
      <c r="H305" s="250">
        <v>33</v>
      </c>
      <c r="I305" s="251"/>
      <c r="J305" s="247"/>
      <c r="K305" s="247"/>
      <c r="L305" s="252"/>
      <c r="M305" s="253"/>
      <c r="N305" s="254"/>
      <c r="O305" s="254"/>
      <c r="P305" s="254"/>
      <c r="Q305" s="254"/>
      <c r="R305" s="254"/>
      <c r="S305" s="254"/>
      <c r="T305" s="25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6" t="s">
        <v>138</v>
      </c>
      <c r="AU305" s="256" t="s">
        <v>84</v>
      </c>
      <c r="AV305" s="14" t="s">
        <v>84</v>
      </c>
      <c r="AW305" s="14" t="s">
        <v>32</v>
      </c>
      <c r="AX305" s="14" t="s">
        <v>80</v>
      </c>
      <c r="AY305" s="256" t="s">
        <v>127</v>
      </c>
    </row>
    <row r="306" s="2" customFormat="1" ht="16.5" customHeight="1">
      <c r="A306" s="38"/>
      <c r="B306" s="39"/>
      <c r="C306" s="218" t="s">
        <v>404</v>
      </c>
      <c r="D306" s="218" t="s">
        <v>129</v>
      </c>
      <c r="E306" s="219" t="s">
        <v>405</v>
      </c>
      <c r="F306" s="220" t="s">
        <v>406</v>
      </c>
      <c r="G306" s="221" t="s">
        <v>132</v>
      </c>
      <c r="H306" s="222">
        <v>4.8499999999999996</v>
      </c>
      <c r="I306" s="223"/>
      <c r="J306" s="224">
        <f>ROUND(I306*H306,2)</f>
        <v>0</v>
      </c>
      <c r="K306" s="220" t="s">
        <v>133</v>
      </c>
      <c r="L306" s="44"/>
      <c r="M306" s="225" t="s">
        <v>1</v>
      </c>
      <c r="N306" s="226" t="s">
        <v>40</v>
      </c>
      <c r="O306" s="91"/>
      <c r="P306" s="227">
        <f>O306*H306</f>
        <v>0</v>
      </c>
      <c r="Q306" s="227">
        <v>0.089219999999999994</v>
      </c>
      <c r="R306" s="227">
        <f>Q306*H306</f>
        <v>0.43271699999999996</v>
      </c>
      <c r="S306" s="227">
        <v>0</v>
      </c>
      <c r="T306" s="228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134</v>
      </c>
      <c r="AT306" s="229" t="s">
        <v>129</v>
      </c>
      <c r="AU306" s="229" t="s">
        <v>84</v>
      </c>
      <c r="AY306" s="17" t="s">
        <v>127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80</v>
      </c>
      <c r="BK306" s="230">
        <f>ROUND(I306*H306,2)</f>
        <v>0</v>
      </c>
      <c r="BL306" s="17" t="s">
        <v>134</v>
      </c>
      <c r="BM306" s="229" t="s">
        <v>407</v>
      </c>
    </row>
    <row r="307" s="2" customFormat="1">
      <c r="A307" s="38"/>
      <c r="B307" s="39"/>
      <c r="C307" s="40"/>
      <c r="D307" s="231" t="s">
        <v>136</v>
      </c>
      <c r="E307" s="40"/>
      <c r="F307" s="232" t="s">
        <v>408</v>
      </c>
      <c r="G307" s="40"/>
      <c r="H307" s="40"/>
      <c r="I307" s="233"/>
      <c r="J307" s="40"/>
      <c r="K307" s="40"/>
      <c r="L307" s="44"/>
      <c r="M307" s="234"/>
      <c r="N307" s="235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136</v>
      </c>
      <c r="AU307" s="17" t="s">
        <v>84</v>
      </c>
    </row>
    <row r="308" s="13" customFormat="1">
      <c r="A308" s="13"/>
      <c r="B308" s="236"/>
      <c r="C308" s="237"/>
      <c r="D308" s="231" t="s">
        <v>138</v>
      </c>
      <c r="E308" s="238" t="s">
        <v>1</v>
      </c>
      <c r="F308" s="239" t="s">
        <v>409</v>
      </c>
      <c r="G308" s="237"/>
      <c r="H308" s="238" t="s">
        <v>1</v>
      </c>
      <c r="I308" s="240"/>
      <c r="J308" s="237"/>
      <c r="K308" s="237"/>
      <c r="L308" s="241"/>
      <c r="M308" s="242"/>
      <c r="N308" s="243"/>
      <c r="O308" s="243"/>
      <c r="P308" s="243"/>
      <c r="Q308" s="243"/>
      <c r="R308" s="243"/>
      <c r="S308" s="243"/>
      <c r="T308" s="24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5" t="s">
        <v>138</v>
      </c>
      <c r="AU308" s="245" t="s">
        <v>84</v>
      </c>
      <c r="AV308" s="13" t="s">
        <v>80</v>
      </c>
      <c r="AW308" s="13" t="s">
        <v>32</v>
      </c>
      <c r="AX308" s="13" t="s">
        <v>75</v>
      </c>
      <c r="AY308" s="245" t="s">
        <v>127</v>
      </c>
    </row>
    <row r="309" s="14" customFormat="1">
      <c r="A309" s="14"/>
      <c r="B309" s="246"/>
      <c r="C309" s="247"/>
      <c r="D309" s="231" t="s">
        <v>138</v>
      </c>
      <c r="E309" s="248" t="s">
        <v>1</v>
      </c>
      <c r="F309" s="249" t="s">
        <v>410</v>
      </c>
      <c r="G309" s="247"/>
      <c r="H309" s="250">
        <v>4.8499999999999996</v>
      </c>
      <c r="I309" s="251"/>
      <c r="J309" s="247"/>
      <c r="K309" s="247"/>
      <c r="L309" s="252"/>
      <c r="M309" s="253"/>
      <c r="N309" s="254"/>
      <c r="O309" s="254"/>
      <c r="P309" s="254"/>
      <c r="Q309" s="254"/>
      <c r="R309" s="254"/>
      <c r="S309" s="254"/>
      <c r="T309" s="25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6" t="s">
        <v>138</v>
      </c>
      <c r="AU309" s="256" t="s">
        <v>84</v>
      </c>
      <c r="AV309" s="14" t="s">
        <v>84</v>
      </c>
      <c r="AW309" s="14" t="s">
        <v>32</v>
      </c>
      <c r="AX309" s="14" t="s">
        <v>80</v>
      </c>
      <c r="AY309" s="256" t="s">
        <v>127</v>
      </c>
    </row>
    <row r="310" s="2" customFormat="1" ht="16.5" customHeight="1">
      <c r="A310" s="38"/>
      <c r="B310" s="39"/>
      <c r="C310" s="268" t="s">
        <v>411</v>
      </c>
      <c r="D310" s="268" t="s">
        <v>223</v>
      </c>
      <c r="E310" s="269" t="s">
        <v>412</v>
      </c>
      <c r="F310" s="270" t="s">
        <v>413</v>
      </c>
      <c r="G310" s="271" t="s">
        <v>132</v>
      </c>
      <c r="H310" s="272">
        <v>5.0199999999999996</v>
      </c>
      <c r="I310" s="273"/>
      <c r="J310" s="274">
        <f>ROUND(I310*H310,2)</f>
        <v>0</v>
      </c>
      <c r="K310" s="270" t="s">
        <v>133</v>
      </c>
      <c r="L310" s="275"/>
      <c r="M310" s="276" t="s">
        <v>1</v>
      </c>
      <c r="N310" s="277" t="s">
        <v>40</v>
      </c>
      <c r="O310" s="91"/>
      <c r="P310" s="227">
        <f>O310*H310</f>
        <v>0</v>
      </c>
      <c r="Q310" s="227">
        <v>0.13100000000000001</v>
      </c>
      <c r="R310" s="227">
        <f>Q310*H310</f>
        <v>0.65761999999999998</v>
      </c>
      <c r="S310" s="227">
        <v>0</v>
      </c>
      <c r="T310" s="228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9" t="s">
        <v>181</v>
      </c>
      <c r="AT310" s="229" t="s">
        <v>223</v>
      </c>
      <c r="AU310" s="229" t="s">
        <v>84</v>
      </c>
      <c r="AY310" s="17" t="s">
        <v>127</v>
      </c>
      <c r="BE310" s="230">
        <f>IF(N310="základní",J310,0)</f>
        <v>0</v>
      </c>
      <c r="BF310" s="230">
        <f>IF(N310="snížená",J310,0)</f>
        <v>0</v>
      </c>
      <c r="BG310" s="230">
        <f>IF(N310="zákl. přenesená",J310,0)</f>
        <v>0</v>
      </c>
      <c r="BH310" s="230">
        <f>IF(N310="sníž. přenesená",J310,0)</f>
        <v>0</v>
      </c>
      <c r="BI310" s="230">
        <f>IF(N310="nulová",J310,0)</f>
        <v>0</v>
      </c>
      <c r="BJ310" s="17" t="s">
        <v>80</v>
      </c>
      <c r="BK310" s="230">
        <f>ROUND(I310*H310,2)</f>
        <v>0</v>
      </c>
      <c r="BL310" s="17" t="s">
        <v>134</v>
      </c>
      <c r="BM310" s="229" t="s">
        <v>414</v>
      </c>
    </row>
    <row r="311" s="2" customFormat="1">
      <c r="A311" s="38"/>
      <c r="B311" s="39"/>
      <c r="C311" s="40"/>
      <c r="D311" s="231" t="s">
        <v>136</v>
      </c>
      <c r="E311" s="40"/>
      <c r="F311" s="232" t="s">
        <v>413</v>
      </c>
      <c r="G311" s="40"/>
      <c r="H311" s="40"/>
      <c r="I311" s="233"/>
      <c r="J311" s="40"/>
      <c r="K311" s="40"/>
      <c r="L311" s="44"/>
      <c r="M311" s="234"/>
      <c r="N311" s="235"/>
      <c r="O311" s="91"/>
      <c r="P311" s="91"/>
      <c r="Q311" s="91"/>
      <c r="R311" s="91"/>
      <c r="S311" s="91"/>
      <c r="T311" s="92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136</v>
      </c>
      <c r="AU311" s="17" t="s">
        <v>84</v>
      </c>
    </row>
    <row r="312" s="14" customFormat="1">
      <c r="A312" s="14"/>
      <c r="B312" s="246"/>
      <c r="C312" s="247"/>
      <c r="D312" s="231" t="s">
        <v>138</v>
      </c>
      <c r="E312" s="248" t="s">
        <v>1</v>
      </c>
      <c r="F312" s="249" t="s">
        <v>415</v>
      </c>
      <c r="G312" s="247"/>
      <c r="H312" s="250">
        <v>5.0199999999999996</v>
      </c>
      <c r="I312" s="251"/>
      <c r="J312" s="247"/>
      <c r="K312" s="247"/>
      <c r="L312" s="252"/>
      <c r="M312" s="253"/>
      <c r="N312" s="254"/>
      <c r="O312" s="254"/>
      <c r="P312" s="254"/>
      <c r="Q312" s="254"/>
      <c r="R312" s="254"/>
      <c r="S312" s="254"/>
      <c r="T312" s="25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6" t="s">
        <v>138</v>
      </c>
      <c r="AU312" s="256" t="s">
        <v>84</v>
      </c>
      <c r="AV312" s="14" t="s">
        <v>84</v>
      </c>
      <c r="AW312" s="14" t="s">
        <v>32</v>
      </c>
      <c r="AX312" s="14" t="s">
        <v>80</v>
      </c>
      <c r="AY312" s="256" t="s">
        <v>127</v>
      </c>
    </row>
    <row r="313" s="2" customFormat="1" ht="16.5" customHeight="1">
      <c r="A313" s="38"/>
      <c r="B313" s="39"/>
      <c r="C313" s="218" t="s">
        <v>416</v>
      </c>
      <c r="D313" s="218" t="s">
        <v>129</v>
      </c>
      <c r="E313" s="219" t="s">
        <v>417</v>
      </c>
      <c r="F313" s="220" t="s">
        <v>418</v>
      </c>
      <c r="G313" s="221" t="s">
        <v>132</v>
      </c>
      <c r="H313" s="222">
        <v>5.7599999999999998</v>
      </c>
      <c r="I313" s="223"/>
      <c r="J313" s="224">
        <f>ROUND(I313*H313,2)</f>
        <v>0</v>
      </c>
      <c r="K313" s="220" t="s">
        <v>133</v>
      </c>
      <c r="L313" s="44"/>
      <c r="M313" s="225" t="s">
        <v>1</v>
      </c>
      <c r="N313" s="226" t="s">
        <v>40</v>
      </c>
      <c r="O313" s="91"/>
      <c r="P313" s="227">
        <f>O313*H313</f>
        <v>0</v>
      </c>
      <c r="Q313" s="227">
        <v>0.11162</v>
      </c>
      <c r="R313" s="227">
        <f>Q313*H313</f>
        <v>0.64293119999999992</v>
      </c>
      <c r="S313" s="227">
        <v>0</v>
      </c>
      <c r="T313" s="22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9" t="s">
        <v>134</v>
      </c>
      <c r="AT313" s="229" t="s">
        <v>129</v>
      </c>
      <c r="AU313" s="229" t="s">
        <v>84</v>
      </c>
      <c r="AY313" s="17" t="s">
        <v>127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7" t="s">
        <v>80</v>
      </c>
      <c r="BK313" s="230">
        <f>ROUND(I313*H313,2)</f>
        <v>0</v>
      </c>
      <c r="BL313" s="17" t="s">
        <v>134</v>
      </c>
      <c r="BM313" s="229" t="s">
        <v>419</v>
      </c>
    </row>
    <row r="314" s="2" customFormat="1">
      <c r="A314" s="38"/>
      <c r="B314" s="39"/>
      <c r="C314" s="40"/>
      <c r="D314" s="231" t="s">
        <v>136</v>
      </c>
      <c r="E314" s="40"/>
      <c r="F314" s="232" t="s">
        <v>420</v>
      </c>
      <c r="G314" s="40"/>
      <c r="H314" s="40"/>
      <c r="I314" s="233"/>
      <c r="J314" s="40"/>
      <c r="K314" s="40"/>
      <c r="L314" s="44"/>
      <c r="M314" s="234"/>
      <c r="N314" s="235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136</v>
      </c>
      <c r="AU314" s="17" t="s">
        <v>84</v>
      </c>
    </row>
    <row r="315" s="13" customFormat="1">
      <c r="A315" s="13"/>
      <c r="B315" s="236"/>
      <c r="C315" s="237"/>
      <c r="D315" s="231" t="s">
        <v>138</v>
      </c>
      <c r="E315" s="238" t="s">
        <v>1</v>
      </c>
      <c r="F315" s="239" t="s">
        <v>421</v>
      </c>
      <c r="G315" s="237"/>
      <c r="H315" s="238" t="s">
        <v>1</v>
      </c>
      <c r="I315" s="240"/>
      <c r="J315" s="237"/>
      <c r="K315" s="237"/>
      <c r="L315" s="241"/>
      <c r="M315" s="242"/>
      <c r="N315" s="243"/>
      <c r="O315" s="243"/>
      <c r="P315" s="243"/>
      <c r="Q315" s="243"/>
      <c r="R315" s="243"/>
      <c r="S315" s="243"/>
      <c r="T315" s="24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5" t="s">
        <v>138</v>
      </c>
      <c r="AU315" s="245" t="s">
        <v>84</v>
      </c>
      <c r="AV315" s="13" t="s">
        <v>80</v>
      </c>
      <c r="AW315" s="13" t="s">
        <v>32</v>
      </c>
      <c r="AX315" s="13" t="s">
        <v>75</v>
      </c>
      <c r="AY315" s="245" t="s">
        <v>127</v>
      </c>
    </row>
    <row r="316" s="14" customFormat="1">
      <c r="A316" s="14"/>
      <c r="B316" s="246"/>
      <c r="C316" s="247"/>
      <c r="D316" s="231" t="s">
        <v>138</v>
      </c>
      <c r="E316" s="248" t="s">
        <v>1</v>
      </c>
      <c r="F316" s="249" t="s">
        <v>422</v>
      </c>
      <c r="G316" s="247"/>
      <c r="H316" s="250">
        <v>5.7599999999999998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6" t="s">
        <v>138</v>
      </c>
      <c r="AU316" s="256" t="s">
        <v>84</v>
      </c>
      <c r="AV316" s="14" t="s">
        <v>84</v>
      </c>
      <c r="AW316" s="14" t="s">
        <v>32</v>
      </c>
      <c r="AX316" s="14" t="s">
        <v>80</v>
      </c>
      <c r="AY316" s="256" t="s">
        <v>127</v>
      </c>
    </row>
    <row r="317" s="2" customFormat="1" ht="16.5" customHeight="1">
      <c r="A317" s="38"/>
      <c r="B317" s="39"/>
      <c r="C317" s="268" t="s">
        <v>423</v>
      </c>
      <c r="D317" s="268" t="s">
        <v>223</v>
      </c>
      <c r="E317" s="269" t="s">
        <v>424</v>
      </c>
      <c r="F317" s="270" t="s">
        <v>425</v>
      </c>
      <c r="G317" s="271" t="s">
        <v>132</v>
      </c>
      <c r="H317" s="272">
        <v>5.9329999999999998</v>
      </c>
      <c r="I317" s="273"/>
      <c r="J317" s="274">
        <f>ROUND(I317*H317,2)</f>
        <v>0</v>
      </c>
      <c r="K317" s="270" t="s">
        <v>133</v>
      </c>
      <c r="L317" s="275"/>
      <c r="M317" s="276" t="s">
        <v>1</v>
      </c>
      <c r="N317" s="277" t="s">
        <v>40</v>
      </c>
      <c r="O317" s="91"/>
      <c r="P317" s="227">
        <f>O317*H317</f>
        <v>0</v>
      </c>
      <c r="Q317" s="227">
        <v>0.17599999999999999</v>
      </c>
      <c r="R317" s="227">
        <f>Q317*H317</f>
        <v>1.0442079999999998</v>
      </c>
      <c r="S317" s="227">
        <v>0</v>
      </c>
      <c r="T317" s="228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9" t="s">
        <v>181</v>
      </c>
      <c r="AT317" s="229" t="s">
        <v>223</v>
      </c>
      <c r="AU317" s="229" t="s">
        <v>84</v>
      </c>
      <c r="AY317" s="17" t="s">
        <v>127</v>
      </c>
      <c r="BE317" s="230">
        <f>IF(N317="základní",J317,0)</f>
        <v>0</v>
      </c>
      <c r="BF317" s="230">
        <f>IF(N317="snížená",J317,0)</f>
        <v>0</v>
      </c>
      <c r="BG317" s="230">
        <f>IF(N317="zákl. přenesená",J317,0)</f>
        <v>0</v>
      </c>
      <c r="BH317" s="230">
        <f>IF(N317="sníž. přenesená",J317,0)</f>
        <v>0</v>
      </c>
      <c r="BI317" s="230">
        <f>IF(N317="nulová",J317,0)</f>
        <v>0</v>
      </c>
      <c r="BJ317" s="17" t="s">
        <v>80</v>
      </c>
      <c r="BK317" s="230">
        <f>ROUND(I317*H317,2)</f>
        <v>0</v>
      </c>
      <c r="BL317" s="17" t="s">
        <v>134</v>
      </c>
      <c r="BM317" s="229" t="s">
        <v>426</v>
      </c>
    </row>
    <row r="318" s="2" customFormat="1">
      <c r="A318" s="38"/>
      <c r="B318" s="39"/>
      <c r="C318" s="40"/>
      <c r="D318" s="231" t="s">
        <v>136</v>
      </c>
      <c r="E318" s="40"/>
      <c r="F318" s="232" t="s">
        <v>425</v>
      </c>
      <c r="G318" s="40"/>
      <c r="H318" s="40"/>
      <c r="I318" s="233"/>
      <c r="J318" s="40"/>
      <c r="K318" s="40"/>
      <c r="L318" s="44"/>
      <c r="M318" s="234"/>
      <c r="N318" s="235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136</v>
      </c>
      <c r="AU318" s="17" t="s">
        <v>84</v>
      </c>
    </row>
    <row r="319" s="14" customFormat="1">
      <c r="A319" s="14"/>
      <c r="B319" s="246"/>
      <c r="C319" s="247"/>
      <c r="D319" s="231" t="s">
        <v>138</v>
      </c>
      <c r="E319" s="247"/>
      <c r="F319" s="249" t="s">
        <v>427</v>
      </c>
      <c r="G319" s="247"/>
      <c r="H319" s="250">
        <v>5.9329999999999998</v>
      </c>
      <c r="I319" s="251"/>
      <c r="J319" s="247"/>
      <c r="K319" s="247"/>
      <c r="L319" s="252"/>
      <c r="M319" s="253"/>
      <c r="N319" s="254"/>
      <c r="O319" s="254"/>
      <c r="P319" s="254"/>
      <c r="Q319" s="254"/>
      <c r="R319" s="254"/>
      <c r="S319" s="254"/>
      <c r="T319" s="25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6" t="s">
        <v>138</v>
      </c>
      <c r="AU319" s="256" t="s">
        <v>84</v>
      </c>
      <c r="AV319" s="14" t="s">
        <v>84</v>
      </c>
      <c r="AW319" s="14" t="s">
        <v>4</v>
      </c>
      <c r="AX319" s="14" t="s">
        <v>80</v>
      </c>
      <c r="AY319" s="256" t="s">
        <v>127</v>
      </c>
    </row>
    <row r="320" s="2" customFormat="1" ht="16.5" customHeight="1">
      <c r="A320" s="38"/>
      <c r="B320" s="39"/>
      <c r="C320" s="218" t="s">
        <v>428</v>
      </c>
      <c r="D320" s="218" t="s">
        <v>129</v>
      </c>
      <c r="E320" s="219" t="s">
        <v>429</v>
      </c>
      <c r="F320" s="220" t="s">
        <v>430</v>
      </c>
      <c r="G320" s="221" t="s">
        <v>132</v>
      </c>
      <c r="H320" s="222">
        <v>325.89999999999998</v>
      </c>
      <c r="I320" s="223"/>
      <c r="J320" s="224">
        <f>ROUND(I320*H320,2)</f>
        <v>0</v>
      </c>
      <c r="K320" s="220" t="s">
        <v>133</v>
      </c>
      <c r="L320" s="44"/>
      <c r="M320" s="225" t="s">
        <v>1</v>
      </c>
      <c r="N320" s="226" t="s">
        <v>40</v>
      </c>
      <c r="O320" s="91"/>
      <c r="P320" s="227">
        <f>O320*H320</f>
        <v>0</v>
      </c>
      <c r="Q320" s="227">
        <v>0.098000000000000004</v>
      </c>
      <c r="R320" s="227">
        <f>Q320*H320</f>
        <v>31.938199999999998</v>
      </c>
      <c r="S320" s="227">
        <v>0</v>
      </c>
      <c r="T320" s="228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9" t="s">
        <v>134</v>
      </c>
      <c r="AT320" s="229" t="s">
        <v>129</v>
      </c>
      <c r="AU320" s="229" t="s">
        <v>84</v>
      </c>
      <c r="AY320" s="17" t="s">
        <v>127</v>
      </c>
      <c r="BE320" s="230">
        <f>IF(N320="základní",J320,0)</f>
        <v>0</v>
      </c>
      <c r="BF320" s="230">
        <f>IF(N320="snížená",J320,0)</f>
        <v>0</v>
      </c>
      <c r="BG320" s="230">
        <f>IF(N320="zákl. přenesená",J320,0)</f>
        <v>0</v>
      </c>
      <c r="BH320" s="230">
        <f>IF(N320="sníž. přenesená",J320,0)</f>
        <v>0</v>
      </c>
      <c r="BI320" s="230">
        <f>IF(N320="nulová",J320,0)</f>
        <v>0</v>
      </c>
      <c r="BJ320" s="17" t="s">
        <v>80</v>
      </c>
      <c r="BK320" s="230">
        <f>ROUND(I320*H320,2)</f>
        <v>0</v>
      </c>
      <c r="BL320" s="17" t="s">
        <v>134</v>
      </c>
      <c r="BM320" s="229" t="s">
        <v>431</v>
      </c>
    </row>
    <row r="321" s="2" customFormat="1">
      <c r="A321" s="38"/>
      <c r="B321" s="39"/>
      <c r="C321" s="40"/>
      <c r="D321" s="231" t="s">
        <v>136</v>
      </c>
      <c r="E321" s="40"/>
      <c r="F321" s="232" t="s">
        <v>432</v>
      </c>
      <c r="G321" s="40"/>
      <c r="H321" s="40"/>
      <c r="I321" s="233"/>
      <c r="J321" s="40"/>
      <c r="K321" s="40"/>
      <c r="L321" s="44"/>
      <c r="M321" s="234"/>
      <c r="N321" s="235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136</v>
      </c>
      <c r="AU321" s="17" t="s">
        <v>84</v>
      </c>
    </row>
    <row r="322" s="13" customFormat="1">
      <c r="A322" s="13"/>
      <c r="B322" s="236"/>
      <c r="C322" s="237"/>
      <c r="D322" s="231" t="s">
        <v>138</v>
      </c>
      <c r="E322" s="238" t="s">
        <v>1</v>
      </c>
      <c r="F322" s="239" t="s">
        <v>421</v>
      </c>
      <c r="G322" s="237"/>
      <c r="H322" s="238" t="s">
        <v>1</v>
      </c>
      <c r="I322" s="240"/>
      <c r="J322" s="237"/>
      <c r="K322" s="237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138</v>
      </c>
      <c r="AU322" s="245" t="s">
        <v>84</v>
      </c>
      <c r="AV322" s="13" t="s">
        <v>80</v>
      </c>
      <c r="AW322" s="13" t="s">
        <v>32</v>
      </c>
      <c r="AX322" s="13" t="s">
        <v>75</v>
      </c>
      <c r="AY322" s="245" t="s">
        <v>127</v>
      </c>
    </row>
    <row r="323" s="14" customFormat="1">
      <c r="A323" s="14"/>
      <c r="B323" s="246"/>
      <c r="C323" s="247"/>
      <c r="D323" s="231" t="s">
        <v>138</v>
      </c>
      <c r="E323" s="248" t="s">
        <v>1</v>
      </c>
      <c r="F323" s="249" t="s">
        <v>433</v>
      </c>
      <c r="G323" s="247"/>
      <c r="H323" s="250">
        <v>325.89999999999998</v>
      </c>
      <c r="I323" s="251"/>
      <c r="J323" s="247"/>
      <c r="K323" s="247"/>
      <c r="L323" s="252"/>
      <c r="M323" s="253"/>
      <c r="N323" s="254"/>
      <c r="O323" s="254"/>
      <c r="P323" s="254"/>
      <c r="Q323" s="254"/>
      <c r="R323" s="254"/>
      <c r="S323" s="254"/>
      <c r="T323" s="25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6" t="s">
        <v>138</v>
      </c>
      <c r="AU323" s="256" t="s">
        <v>84</v>
      </c>
      <c r="AV323" s="14" t="s">
        <v>84</v>
      </c>
      <c r="AW323" s="14" t="s">
        <v>32</v>
      </c>
      <c r="AX323" s="14" t="s">
        <v>80</v>
      </c>
      <c r="AY323" s="256" t="s">
        <v>127</v>
      </c>
    </row>
    <row r="324" s="2" customFormat="1" ht="16.5" customHeight="1">
      <c r="A324" s="38"/>
      <c r="B324" s="39"/>
      <c r="C324" s="268" t="s">
        <v>434</v>
      </c>
      <c r="D324" s="268" t="s">
        <v>223</v>
      </c>
      <c r="E324" s="269" t="s">
        <v>435</v>
      </c>
      <c r="F324" s="270" t="s">
        <v>436</v>
      </c>
      <c r="G324" s="271" t="s">
        <v>132</v>
      </c>
      <c r="H324" s="272">
        <v>309.30900000000003</v>
      </c>
      <c r="I324" s="273"/>
      <c r="J324" s="274">
        <f>ROUND(I324*H324,2)</f>
        <v>0</v>
      </c>
      <c r="K324" s="270" t="s">
        <v>1</v>
      </c>
      <c r="L324" s="275"/>
      <c r="M324" s="276" t="s">
        <v>1</v>
      </c>
      <c r="N324" s="277" t="s">
        <v>40</v>
      </c>
      <c r="O324" s="91"/>
      <c r="P324" s="227">
        <f>O324*H324</f>
        <v>0</v>
      </c>
      <c r="Q324" s="227">
        <v>0.027</v>
      </c>
      <c r="R324" s="227">
        <f>Q324*H324</f>
        <v>8.351343</v>
      </c>
      <c r="S324" s="227">
        <v>0</v>
      </c>
      <c r="T324" s="228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9" t="s">
        <v>181</v>
      </c>
      <c r="AT324" s="229" t="s">
        <v>223</v>
      </c>
      <c r="AU324" s="229" t="s">
        <v>84</v>
      </c>
      <c r="AY324" s="17" t="s">
        <v>127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17" t="s">
        <v>80</v>
      </c>
      <c r="BK324" s="230">
        <f>ROUND(I324*H324,2)</f>
        <v>0</v>
      </c>
      <c r="BL324" s="17" t="s">
        <v>134</v>
      </c>
      <c r="BM324" s="229" t="s">
        <v>437</v>
      </c>
    </row>
    <row r="325" s="2" customFormat="1">
      <c r="A325" s="38"/>
      <c r="B325" s="39"/>
      <c r="C325" s="40"/>
      <c r="D325" s="231" t="s">
        <v>136</v>
      </c>
      <c r="E325" s="40"/>
      <c r="F325" s="232" t="s">
        <v>438</v>
      </c>
      <c r="G325" s="40"/>
      <c r="H325" s="40"/>
      <c r="I325" s="233"/>
      <c r="J325" s="40"/>
      <c r="K325" s="40"/>
      <c r="L325" s="44"/>
      <c r="M325" s="234"/>
      <c r="N325" s="235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136</v>
      </c>
      <c r="AU325" s="17" t="s">
        <v>84</v>
      </c>
    </row>
    <row r="326" s="14" customFormat="1">
      <c r="A326" s="14"/>
      <c r="B326" s="246"/>
      <c r="C326" s="247"/>
      <c r="D326" s="231" t="s">
        <v>138</v>
      </c>
      <c r="E326" s="248" t="s">
        <v>1</v>
      </c>
      <c r="F326" s="249" t="s">
        <v>439</v>
      </c>
      <c r="G326" s="247"/>
      <c r="H326" s="250">
        <v>300.30000000000001</v>
      </c>
      <c r="I326" s="251"/>
      <c r="J326" s="247"/>
      <c r="K326" s="247"/>
      <c r="L326" s="252"/>
      <c r="M326" s="253"/>
      <c r="N326" s="254"/>
      <c r="O326" s="254"/>
      <c r="P326" s="254"/>
      <c r="Q326" s="254"/>
      <c r="R326" s="254"/>
      <c r="S326" s="254"/>
      <c r="T326" s="25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6" t="s">
        <v>138</v>
      </c>
      <c r="AU326" s="256" t="s">
        <v>84</v>
      </c>
      <c r="AV326" s="14" t="s">
        <v>84</v>
      </c>
      <c r="AW326" s="14" t="s">
        <v>32</v>
      </c>
      <c r="AX326" s="14" t="s">
        <v>80</v>
      </c>
      <c r="AY326" s="256" t="s">
        <v>127</v>
      </c>
    </row>
    <row r="327" s="14" customFormat="1">
      <c r="A327" s="14"/>
      <c r="B327" s="246"/>
      <c r="C327" s="247"/>
      <c r="D327" s="231" t="s">
        <v>138</v>
      </c>
      <c r="E327" s="247"/>
      <c r="F327" s="249" t="s">
        <v>440</v>
      </c>
      <c r="G327" s="247"/>
      <c r="H327" s="250">
        <v>309.30900000000003</v>
      </c>
      <c r="I327" s="251"/>
      <c r="J327" s="247"/>
      <c r="K327" s="247"/>
      <c r="L327" s="252"/>
      <c r="M327" s="253"/>
      <c r="N327" s="254"/>
      <c r="O327" s="254"/>
      <c r="P327" s="254"/>
      <c r="Q327" s="254"/>
      <c r="R327" s="254"/>
      <c r="S327" s="254"/>
      <c r="T327" s="255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6" t="s">
        <v>138</v>
      </c>
      <c r="AU327" s="256" t="s">
        <v>84</v>
      </c>
      <c r="AV327" s="14" t="s">
        <v>84</v>
      </c>
      <c r="AW327" s="14" t="s">
        <v>4</v>
      </c>
      <c r="AX327" s="14" t="s">
        <v>80</v>
      </c>
      <c r="AY327" s="256" t="s">
        <v>127</v>
      </c>
    </row>
    <row r="328" s="2" customFormat="1" ht="16.5" customHeight="1">
      <c r="A328" s="38"/>
      <c r="B328" s="39"/>
      <c r="C328" s="268" t="s">
        <v>441</v>
      </c>
      <c r="D328" s="268" t="s">
        <v>223</v>
      </c>
      <c r="E328" s="269" t="s">
        <v>442</v>
      </c>
      <c r="F328" s="270" t="s">
        <v>443</v>
      </c>
      <c r="G328" s="271" t="s">
        <v>132</v>
      </c>
      <c r="H328" s="272">
        <v>16</v>
      </c>
      <c r="I328" s="273"/>
      <c r="J328" s="274">
        <f>ROUND(I328*H328,2)</f>
        <v>0</v>
      </c>
      <c r="K328" s="270" t="s">
        <v>1</v>
      </c>
      <c r="L328" s="275"/>
      <c r="M328" s="276" t="s">
        <v>1</v>
      </c>
      <c r="N328" s="277" t="s">
        <v>40</v>
      </c>
      <c r="O328" s="91"/>
      <c r="P328" s="227">
        <f>O328*H328</f>
        <v>0</v>
      </c>
      <c r="Q328" s="227">
        <v>0.027</v>
      </c>
      <c r="R328" s="227">
        <f>Q328*H328</f>
        <v>0.432</v>
      </c>
      <c r="S328" s="227">
        <v>0</v>
      </c>
      <c r="T328" s="228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9" t="s">
        <v>181</v>
      </c>
      <c r="AT328" s="229" t="s">
        <v>223</v>
      </c>
      <c r="AU328" s="229" t="s">
        <v>84</v>
      </c>
      <c r="AY328" s="17" t="s">
        <v>127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17" t="s">
        <v>80</v>
      </c>
      <c r="BK328" s="230">
        <f>ROUND(I328*H328,2)</f>
        <v>0</v>
      </c>
      <c r="BL328" s="17" t="s">
        <v>134</v>
      </c>
      <c r="BM328" s="229" t="s">
        <v>444</v>
      </c>
    </row>
    <row r="329" s="2" customFormat="1">
      <c r="A329" s="38"/>
      <c r="B329" s="39"/>
      <c r="C329" s="40"/>
      <c r="D329" s="231" t="s">
        <v>136</v>
      </c>
      <c r="E329" s="40"/>
      <c r="F329" s="232" t="s">
        <v>445</v>
      </c>
      <c r="G329" s="40"/>
      <c r="H329" s="40"/>
      <c r="I329" s="233"/>
      <c r="J329" s="40"/>
      <c r="K329" s="40"/>
      <c r="L329" s="44"/>
      <c r="M329" s="234"/>
      <c r="N329" s="235"/>
      <c r="O329" s="91"/>
      <c r="P329" s="91"/>
      <c r="Q329" s="91"/>
      <c r="R329" s="91"/>
      <c r="S329" s="91"/>
      <c r="T329" s="92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136</v>
      </c>
      <c r="AU329" s="17" t="s">
        <v>84</v>
      </c>
    </row>
    <row r="330" s="14" customFormat="1">
      <c r="A330" s="14"/>
      <c r="B330" s="246"/>
      <c r="C330" s="247"/>
      <c r="D330" s="231" t="s">
        <v>138</v>
      </c>
      <c r="E330" s="248" t="s">
        <v>1</v>
      </c>
      <c r="F330" s="249" t="s">
        <v>446</v>
      </c>
      <c r="G330" s="247"/>
      <c r="H330" s="250">
        <v>16</v>
      </c>
      <c r="I330" s="251"/>
      <c r="J330" s="247"/>
      <c r="K330" s="247"/>
      <c r="L330" s="252"/>
      <c r="M330" s="253"/>
      <c r="N330" s="254"/>
      <c r="O330" s="254"/>
      <c r="P330" s="254"/>
      <c r="Q330" s="254"/>
      <c r="R330" s="254"/>
      <c r="S330" s="254"/>
      <c r="T330" s="25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6" t="s">
        <v>138</v>
      </c>
      <c r="AU330" s="256" t="s">
        <v>84</v>
      </c>
      <c r="AV330" s="14" t="s">
        <v>84</v>
      </c>
      <c r="AW330" s="14" t="s">
        <v>32</v>
      </c>
      <c r="AX330" s="14" t="s">
        <v>80</v>
      </c>
      <c r="AY330" s="256" t="s">
        <v>127</v>
      </c>
    </row>
    <row r="331" s="12" customFormat="1" ht="22.8" customHeight="1">
      <c r="A331" s="12"/>
      <c r="B331" s="202"/>
      <c r="C331" s="203"/>
      <c r="D331" s="204" t="s">
        <v>74</v>
      </c>
      <c r="E331" s="216" t="s">
        <v>181</v>
      </c>
      <c r="F331" s="216" t="s">
        <v>447</v>
      </c>
      <c r="G331" s="203"/>
      <c r="H331" s="203"/>
      <c r="I331" s="206"/>
      <c r="J331" s="217">
        <f>BK331</f>
        <v>0</v>
      </c>
      <c r="K331" s="203"/>
      <c r="L331" s="208"/>
      <c r="M331" s="209"/>
      <c r="N331" s="210"/>
      <c r="O331" s="210"/>
      <c r="P331" s="211">
        <f>SUM(P332:P358)</f>
        <v>0</v>
      </c>
      <c r="Q331" s="210"/>
      <c r="R331" s="211">
        <f>SUM(R332:R358)</f>
        <v>0.78123909999999996</v>
      </c>
      <c r="S331" s="210"/>
      <c r="T331" s="212">
        <f>SUM(T332:T358)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13" t="s">
        <v>80</v>
      </c>
      <c r="AT331" s="214" t="s">
        <v>74</v>
      </c>
      <c r="AU331" s="214" t="s">
        <v>80</v>
      </c>
      <c r="AY331" s="213" t="s">
        <v>127</v>
      </c>
      <c r="BK331" s="215">
        <f>SUM(BK332:BK358)</f>
        <v>0</v>
      </c>
    </row>
    <row r="332" s="2" customFormat="1" ht="16.5" customHeight="1">
      <c r="A332" s="38"/>
      <c r="B332" s="39"/>
      <c r="C332" s="218" t="s">
        <v>448</v>
      </c>
      <c r="D332" s="218" t="s">
        <v>129</v>
      </c>
      <c r="E332" s="219" t="s">
        <v>449</v>
      </c>
      <c r="F332" s="220" t="s">
        <v>450</v>
      </c>
      <c r="G332" s="221" t="s">
        <v>150</v>
      </c>
      <c r="H332" s="222">
        <v>54.505000000000003</v>
      </c>
      <c r="I332" s="223"/>
      <c r="J332" s="224">
        <f>ROUND(I332*H332,2)</f>
        <v>0</v>
      </c>
      <c r="K332" s="220" t="s">
        <v>133</v>
      </c>
      <c r="L332" s="44"/>
      <c r="M332" s="225" t="s">
        <v>1</v>
      </c>
      <c r="N332" s="226" t="s">
        <v>40</v>
      </c>
      <c r="O332" s="91"/>
      <c r="P332" s="227">
        <f>O332*H332</f>
        <v>0</v>
      </c>
      <c r="Q332" s="227">
        <v>0</v>
      </c>
      <c r="R332" s="227">
        <f>Q332*H332</f>
        <v>0</v>
      </c>
      <c r="S332" s="227">
        <v>0</v>
      </c>
      <c r="T332" s="228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9" t="s">
        <v>134</v>
      </c>
      <c r="AT332" s="229" t="s">
        <v>129</v>
      </c>
      <c r="AU332" s="229" t="s">
        <v>84</v>
      </c>
      <c r="AY332" s="17" t="s">
        <v>127</v>
      </c>
      <c r="BE332" s="230">
        <f>IF(N332="základní",J332,0)</f>
        <v>0</v>
      </c>
      <c r="BF332" s="230">
        <f>IF(N332="snížená",J332,0)</f>
        <v>0</v>
      </c>
      <c r="BG332" s="230">
        <f>IF(N332="zákl. přenesená",J332,0)</f>
        <v>0</v>
      </c>
      <c r="BH332" s="230">
        <f>IF(N332="sníž. přenesená",J332,0)</f>
        <v>0</v>
      </c>
      <c r="BI332" s="230">
        <f>IF(N332="nulová",J332,0)</f>
        <v>0</v>
      </c>
      <c r="BJ332" s="17" t="s">
        <v>80</v>
      </c>
      <c r="BK332" s="230">
        <f>ROUND(I332*H332,2)</f>
        <v>0</v>
      </c>
      <c r="BL332" s="17" t="s">
        <v>134</v>
      </c>
      <c r="BM332" s="229" t="s">
        <v>451</v>
      </c>
    </row>
    <row r="333" s="2" customFormat="1">
      <c r="A333" s="38"/>
      <c r="B333" s="39"/>
      <c r="C333" s="40"/>
      <c r="D333" s="231" t="s">
        <v>136</v>
      </c>
      <c r="E333" s="40"/>
      <c r="F333" s="232" t="s">
        <v>452</v>
      </c>
      <c r="G333" s="40"/>
      <c r="H333" s="40"/>
      <c r="I333" s="233"/>
      <c r="J333" s="40"/>
      <c r="K333" s="40"/>
      <c r="L333" s="44"/>
      <c r="M333" s="234"/>
      <c r="N333" s="235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136</v>
      </c>
      <c r="AU333" s="17" t="s">
        <v>84</v>
      </c>
    </row>
    <row r="334" s="13" customFormat="1">
      <c r="A334" s="13"/>
      <c r="B334" s="236"/>
      <c r="C334" s="237"/>
      <c r="D334" s="231" t="s">
        <v>138</v>
      </c>
      <c r="E334" s="238" t="s">
        <v>1</v>
      </c>
      <c r="F334" s="239" t="s">
        <v>453</v>
      </c>
      <c r="G334" s="237"/>
      <c r="H334" s="238" t="s">
        <v>1</v>
      </c>
      <c r="I334" s="240"/>
      <c r="J334" s="237"/>
      <c r="K334" s="237"/>
      <c r="L334" s="241"/>
      <c r="M334" s="242"/>
      <c r="N334" s="243"/>
      <c r="O334" s="243"/>
      <c r="P334" s="243"/>
      <c r="Q334" s="243"/>
      <c r="R334" s="243"/>
      <c r="S334" s="243"/>
      <c r="T334" s="24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5" t="s">
        <v>138</v>
      </c>
      <c r="AU334" s="245" t="s">
        <v>84</v>
      </c>
      <c r="AV334" s="13" t="s">
        <v>80</v>
      </c>
      <c r="AW334" s="13" t="s">
        <v>32</v>
      </c>
      <c r="AX334" s="13" t="s">
        <v>75</v>
      </c>
      <c r="AY334" s="245" t="s">
        <v>127</v>
      </c>
    </row>
    <row r="335" s="14" customFormat="1">
      <c r="A335" s="14"/>
      <c r="B335" s="246"/>
      <c r="C335" s="247"/>
      <c r="D335" s="231" t="s">
        <v>138</v>
      </c>
      <c r="E335" s="248" t="s">
        <v>1</v>
      </c>
      <c r="F335" s="249" t="s">
        <v>454</v>
      </c>
      <c r="G335" s="247"/>
      <c r="H335" s="250">
        <v>34.505000000000003</v>
      </c>
      <c r="I335" s="251"/>
      <c r="J335" s="247"/>
      <c r="K335" s="247"/>
      <c r="L335" s="252"/>
      <c r="M335" s="253"/>
      <c r="N335" s="254"/>
      <c r="O335" s="254"/>
      <c r="P335" s="254"/>
      <c r="Q335" s="254"/>
      <c r="R335" s="254"/>
      <c r="S335" s="254"/>
      <c r="T335" s="25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6" t="s">
        <v>138</v>
      </c>
      <c r="AU335" s="256" t="s">
        <v>84</v>
      </c>
      <c r="AV335" s="14" t="s">
        <v>84</v>
      </c>
      <c r="AW335" s="14" t="s">
        <v>32</v>
      </c>
      <c r="AX335" s="14" t="s">
        <v>75</v>
      </c>
      <c r="AY335" s="256" t="s">
        <v>127</v>
      </c>
    </row>
    <row r="336" s="14" customFormat="1">
      <c r="A336" s="14"/>
      <c r="B336" s="246"/>
      <c r="C336" s="247"/>
      <c r="D336" s="231" t="s">
        <v>138</v>
      </c>
      <c r="E336" s="248" t="s">
        <v>1</v>
      </c>
      <c r="F336" s="249" t="s">
        <v>455</v>
      </c>
      <c r="G336" s="247"/>
      <c r="H336" s="250">
        <v>20</v>
      </c>
      <c r="I336" s="251"/>
      <c r="J336" s="247"/>
      <c r="K336" s="247"/>
      <c r="L336" s="252"/>
      <c r="M336" s="253"/>
      <c r="N336" s="254"/>
      <c r="O336" s="254"/>
      <c r="P336" s="254"/>
      <c r="Q336" s="254"/>
      <c r="R336" s="254"/>
      <c r="S336" s="254"/>
      <c r="T336" s="25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6" t="s">
        <v>138</v>
      </c>
      <c r="AU336" s="256" t="s">
        <v>84</v>
      </c>
      <c r="AV336" s="14" t="s">
        <v>84</v>
      </c>
      <c r="AW336" s="14" t="s">
        <v>32</v>
      </c>
      <c r="AX336" s="14" t="s">
        <v>75</v>
      </c>
      <c r="AY336" s="256" t="s">
        <v>127</v>
      </c>
    </row>
    <row r="337" s="15" customFormat="1">
      <c r="A337" s="15"/>
      <c r="B337" s="257"/>
      <c r="C337" s="258"/>
      <c r="D337" s="231" t="s">
        <v>138</v>
      </c>
      <c r="E337" s="259" t="s">
        <v>1</v>
      </c>
      <c r="F337" s="260" t="s">
        <v>147</v>
      </c>
      <c r="G337" s="258"/>
      <c r="H337" s="261">
        <v>54.505000000000003</v>
      </c>
      <c r="I337" s="262"/>
      <c r="J337" s="258"/>
      <c r="K337" s="258"/>
      <c r="L337" s="263"/>
      <c r="M337" s="264"/>
      <c r="N337" s="265"/>
      <c r="O337" s="265"/>
      <c r="P337" s="265"/>
      <c r="Q337" s="265"/>
      <c r="R337" s="265"/>
      <c r="S337" s="265"/>
      <c r="T337" s="266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67" t="s">
        <v>138</v>
      </c>
      <c r="AU337" s="267" t="s">
        <v>84</v>
      </c>
      <c r="AV337" s="15" t="s">
        <v>134</v>
      </c>
      <c r="AW337" s="15" t="s">
        <v>32</v>
      </c>
      <c r="AX337" s="15" t="s">
        <v>80</v>
      </c>
      <c r="AY337" s="267" t="s">
        <v>127</v>
      </c>
    </row>
    <row r="338" s="2" customFormat="1" ht="16.5" customHeight="1">
      <c r="A338" s="38"/>
      <c r="B338" s="39"/>
      <c r="C338" s="268" t="s">
        <v>456</v>
      </c>
      <c r="D338" s="268" t="s">
        <v>223</v>
      </c>
      <c r="E338" s="269" t="s">
        <v>457</v>
      </c>
      <c r="F338" s="270" t="s">
        <v>458</v>
      </c>
      <c r="G338" s="271" t="s">
        <v>150</v>
      </c>
      <c r="H338" s="272">
        <v>54.505000000000003</v>
      </c>
      <c r="I338" s="273"/>
      <c r="J338" s="274">
        <f>ROUND(I338*H338,2)</f>
        <v>0</v>
      </c>
      <c r="K338" s="270" t="s">
        <v>133</v>
      </c>
      <c r="L338" s="275"/>
      <c r="M338" s="276" t="s">
        <v>1</v>
      </c>
      <c r="N338" s="277" t="s">
        <v>40</v>
      </c>
      <c r="O338" s="91"/>
      <c r="P338" s="227">
        <f>O338*H338</f>
        <v>0</v>
      </c>
      <c r="Q338" s="227">
        <v>0.0058199999999999997</v>
      </c>
      <c r="R338" s="227">
        <f>Q338*H338</f>
        <v>0.31721909999999998</v>
      </c>
      <c r="S338" s="227">
        <v>0</v>
      </c>
      <c r="T338" s="228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9" t="s">
        <v>181</v>
      </c>
      <c r="AT338" s="229" t="s">
        <v>223</v>
      </c>
      <c r="AU338" s="229" t="s">
        <v>84</v>
      </c>
      <c r="AY338" s="17" t="s">
        <v>127</v>
      </c>
      <c r="BE338" s="230">
        <f>IF(N338="základní",J338,0)</f>
        <v>0</v>
      </c>
      <c r="BF338" s="230">
        <f>IF(N338="snížená",J338,0)</f>
        <v>0</v>
      </c>
      <c r="BG338" s="230">
        <f>IF(N338="zákl. přenesená",J338,0)</f>
        <v>0</v>
      </c>
      <c r="BH338" s="230">
        <f>IF(N338="sníž. přenesená",J338,0)</f>
        <v>0</v>
      </c>
      <c r="BI338" s="230">
        <f>IF(N338="nulová",J338,0)</f>
        <v>0</v>
      </c>
      <c r="BJ338" s="17" t="s">
        <v>80</v>
      </c>
      <c r="BK338" s="230">
        <f>ROUND(I338*H338,2)</f>
        <v>0</v>
      </c>
      <c r="BL338" s="17" t="s">
        <v>134</v>
      </c>
      <c r="BM338" s="229" t="s">
        <v>459</v>
      </c>
    </row>
    <row r="339" s="2" customFormat="1">
      <c r="A339" s="38"/>
      <c r="B339" s="39"/>
      <c r="C339" s="40"/>
      <c r="D339" s="231" t="s">
        <v>136</v>
      </c>
      <c r="E339" s="40"/>
      <c r="F339" s="232" t="s">
        <v>458</v>
      </c>
      <c r="G339" s="40"/>
      <c r="H339" s="40"/>
      <c r="I339" s="233"/>
      <c r="J339" s="40"/>
      <c r="K339" s="40"/>
      <c r="L339" s="44"/>
      <c r="M339" s="234"/>
      <c r="N339" s="235"/>
      <c r="O339" s="91"/>
      <c r="P339" s="91"/>
      <c r="Q339" s="91"/>
      <c r="R339" s="91"/>
      <c r="S339" s="91"/>
      <c r="T339" s="92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136</v>
      </c>
      <c r="AU339" s="17" t="s">
        <v>84</v>
      </c>
    </row>
    <row r="340" s="14" customFormat="1">
      <c r="A340" s="14"/>
      <c r="B340" s="246"/>
      <c r="C340" s="247"/>
      <c r="D340" s="231" t="s">
        <v>138</v>
      </c>
      <c r="E340" s="247"/>
      <c r="F340" s="249" t="s">
        <v>460</v>
      </c>
      <c r="G340" s="247"/>
      <c r="H340" s="250">
        <v>54.505000000000003</v>
      </c>
      <c r="I340" s="251"/>
      <c r="J340" s="247"/>
      <c r="K340" s="247"/>
      <c r="L340" s="252"/>
      <c r="M340" s="253"/>
      <c r="N340" s="254"/>
      <c r="O340" s="254"/>
      <c r="P340" s="254"/>
      <c r="Q340" s="254"/>
      <c r="R340" s="254"/>
      <c r="S340" s="254"/>
      <c r="T340" s="25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6" t="s">
        <v>138</v>
      </c>
      <c r="AU340" s="256" t="s">
        <v>84</v>
      </c>
      <c r="AV340" s="14" t="s">
        <v>84</v>
      </c>
      <c r="AW340" s="14" t="s">
        <v>4</v>
      </c>
      <c r="AX340" s="14" t="s">
        <v>80</v>
      </c>
      <c r="AY340" s="256" t="s">
        <v>127</v>
      </c>
    </row>
    <row r="341" s="2" customFormat="1" ht="16.5" customHeight="1">
      <c r="A341" s="38"/>
      <c r="B341" s="39"/>
      <c r="C341" s="218" t="s">
        <v>461</v>
      </c>
      <c r="D341" s="218" t="s">
        <v>129</v>
      </c>
      <c r="E341" s="219" t="s">
        <v>462</v>
      </c>
      <c r="F341" s="220" t="s">
        <v>463</v>
      </c>
      <c r="G341" s="221" t="s">
        <v>353</v>
      </c>
      <c r="H341" s="222">
        <v>1</v>
      </c>
      <c r="I341" s="223"/>
      <c r="J341" s="224">
        <f>ROUND(I341*H341,2)</f>
        <v>0</v>
      </c>
      <c r="K341" s="220" t="s">
        <v>133</v>
      </c>
      <c r="L341" s="44"/>
      <c r="M341" s="225" t="s">
        <v>1</v>
      </c>
      <c r="N341" s="226" t="s">
        <v>40</v>
      </c>
      <c r="O341" s="91"/>
      <c r="P341" s="227">
        <f>O341*H341</f>
        <v>0</v>
      </c>
      <c r="Q341" s="227">
        <v>0.0027599999999999999</v>
      </c>
      <c r="R341" s="227">
        <f>Q341*H341</f>
        <v>0.0027599999999999999</v>
      </c>
      <c r="S341" s="227">
        <v>0</v>
      </c>
      <c r="T341" s="228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9" t="s">
        <v>134</v>
      </c>
      <c r="AT341" s="229" t="s">
        <v>129</v>
      </c>
      <c r="AU341" s="229" t="s">
        <v>84</v>
      </c>
      <c r="AY341" s="17" t="s">
        <v>127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7" t="s">
        <v>80</v>
      </c>
      <c r="BK341" s="230">
        <f>ROUND(I341*H341,2)</f>
        <v>0</v>
      </c>
      <c r="BL341" s="17" t="s">
        <v>134</v>
      </c>
      <c r="BM341" s="229" t="s">
        <v>464</v>
      </c>
    </row>
    <row r="342" s="2" customFormat="1">
      <c r="A342" s="38"/>
      <c r="B342" s="39"/>
      <c r="C342" s="40"/>
      <c r="D342" s="231" t="s">
        <v>136</v>
      </c>
      <c r="E342" s="40"/>
      <c r="F342" s="232" t="s">
        <v>463</v>
      </c>
      <c r="G342" s="40"/>
      <c r="H342" s="40"/>
      <c r="I342" s="233"/>
      <c r="J342" s="40"/>
      <c r="K342" s="40"/>
      <c r="L342" s="44"/>
      <c r="M342" s="234"/>
      <c r="N342" s="235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136</v>
      </c>
      <c r="AU342" s="17" t="s">
        <v>84</v>
      </c>
    </row>
    <row r="343" s="2" customFormat="1" ht="16.5" customHeight="1">
      <c r="A343" s="38"/>
      <c r="B343" s="39"/>
      <c r="C343" s="218" t="s">
        <v>465</v>
      </c>
      <c r="D343" s="218" t="s">
        <v>129</v>
      </c>
      <c r="E343" s="219" t="s">
        <v>466</v>
      </c>
      <c r="F343" s="220" t="s">
        <v>467</v>
      </c>
      <c r="G343" s="221" t="s">
        <v>353</v>
      </c>
      <c r="H343" s="222">
        <v>1</v>
      </c>
      <c r="I343" s="223"/>
      <c r="J343" s="224">
        <f>ROUND(I343*H343,2)</f>
        <v>0</v>
      </c>
      <c r="K343" s="220" t="s">
        <v>133</v>
      </c>
      <c r="L343" s="44"/>
      <c r="M343" s="225" t="s">
        <v>1</v>
      </c>
      <c r="N343" s="226" t="s">
        <v>40</v>
      </c>
      <c r="O343" s="91"/>
      <c r="P343" s="227">
        <f>O343*H343</f>
        <v>0</v>
      </c>
      <c r="Q343" s="227">
        <v>0.12526000000000001</v>
      </c>
      <c r="R343" s="227">
        <f>Q343*H343</f>
        <v>0.12526000000000001</v>
      </c>
      <c r="S343" s="227">
        <v>0</v>
      </c>
      <c r="T343" s="228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9" t="s">
        <v>134</v>
      </c>
      <c r="AT343" s="229" t="s">
        <v>129</v>
      </c>
      <c r="AU343" s="229" t="s">
        <v>84</v>
      </c>
      <c r="AY343" s="17" t="s">
        <v>127</v>
      </c>
      <c r="BE343" s="230">
        <f>IF(N343="základní",J343,0)</f>
        <v>0</v>
      </c>
      <c r="BF343" s="230">
        <f>IF(N343="snížená",J343,0)</f>
        <v>0</v>
      </c>
      <c r="BG343" s="230">
        <f>IF(N343="zákl. přenesená",J343,0)</f>
        <v>0</v>
      </c>
      <c r="BH343" s="230">
        <f>IF(N343="sníž. přenesená",J343,0)</f>
        <v>0</v>
      </c>
      <c r="BI343" s="230">
        <f>IF(N343="nulová",J343,0)</f>
        <v>0</v>
      </c>
      <c r="BJ343" s="17" t="s">
        <v>80</v>
      </c>
      <c r="BK343" s="230">
        <f>ROUND(I343*H343,2)</f>
        <v>0</v>
      </c>
      <c r="BL343" s="17" t="s">
        <v>134</v>
      </c>
      <c r="BM343" s="229" t="s">
        <v>468</v>
      </c>
    </row>
    <row r="344" s="2" customFormat="1">
      <c r="A344" s="38"/>
      <c r="B344" s="39"/>
      <c r="C344" s="40"/>
      <c r="D344" s="231" t="s">
        <v>136</v>
      </c>
      <c r="E344" s="40"/>
      <c r="F344" s="232" t="s">
        <v>469</v>
      </c>
      <c r="G344" s="40"/>
      <c r="H344" s="40"/>
      <c r="I344" s="233"/>
      <c r="J344" s="40"/>
      <c r="K344" s="40"/>
      <c r="L344" s="44"/>
      <c r="M344" s="234"/>
      <c r="N344" s="235"/>
      <c r="O344" s="91"/>
      <c r="P344" s="91"/>
      <c r="Q344" s="91"/>
      <c r="R344" s="91"/>
      <c r="S344" s="91"/>
      <c r="T344" s="92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136</v>
      </c>
      <c r="AU344" s="17" t="s">
        <v>84</v>
      </c>
    </row>
    <row r="345" s="13" customFormat="1">
      <c r="A345" s="13"/>
      <c r="B345" s="236"/>
      <c r="C345" s="237"/>
      <c r="D345" s="231" t="s">
        <v>138</v>
      </c>
      <c r="E345" s="238" t="s">
        <v>1</v>
      </c>
      <c r="F345" s="239" t="s">
        <v>239</v>
      </c>
      <c r="G345" s="237"/>
      <c r="H345" s="238" t="s">
        <v>1</v>
      </c>
      <c r="I345" s="240"/>
      <c r="J345" s="237"/>
      <c r="K345" s="237"/>
      <c r="L345" s="241"/>
      <c r="M345" s="242"/>
      <c r="N345" s="243"/>
      <c r="O345" s="243"/>
      <c r="P345" s="243"/>
      <c r="Q345" s="243"/>
      <c r="R345" s="243"/>
      <c r="S345" s="243"/>
      <c r="T345" s="24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5" t="s">
        <v>138</v>
      </c>
      <c r="AU345" s="245" t="s">
        <v>84</v>
      </c>
      <c r="AV345" s="13" t="s">
        <v>80</v>
      </c>
      <c r="AW345" s="13" t="s">
        <v>32</v>
      </c>
      <c r="AX345" s="13" t="s">
        <v>75</v>
      </c>
      <c r="AY345" s="245" t="s">
        <v>127</v>
      </c>
    </row>
    <row r="346" s="14" customFormat="1">
      <c r="A346" s="14"/>
      <c r="B346" s="246"/>
      <c r="C346" s="247"/>
      <c r="D346" s="231" t="s">
        <v>138</v>
      </c>
      <c r="E346" s="248" t="s">
        <v>1</v>
      </c>
      <c r="F346" s="249" t="s">
        <v>80</v>
      </c>
      <c r="G346" s="247"/>
      <c r="H346" s="250">
        <v>1</v>
      </c>
      <c r="I346" s="251"/>
      <c r="J346" s="247"/>
      <c r="K346" s="247"/>
      <c r="L346" s="252"/>
      <c r="M346" s="253"/>
      <c r="N346" s="254"/>
      <c r="O346" s="254"/>
      <c r="P346" s="254"/>
      <c r="Q346" s="254"/>
      <c r="R346" s="254"/>
      <c r="S346" s="254"/>
      <c r="T346" s="25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6" t="s">
        <v>138</v>
      </c>
      <c r="AU346" s="256" t="s">
        <v>84</v>
      </c>
      <c r="AV346" s="14" t="s">
        <v>84</v>
      </c>
      <c r="AW346" s="14" t="s">
        <v>32</v>
      </c>
      <c r="AX346" s="14" t="s">
        <v>80</v>
      </c>
      <c r="AY346" s="256" t="s">
        <v>127</v>
      </c>
    </row>
    <row r="347" s="2" customFormat="1" ht="16.5" customHeight="1">
      <c r="A347" s="38"/>
      <c r="B347" s="39"/>
      <c r="C347" s="268" t="s">
        <v>470</v>
      </c>
      <c r="D347" s="268" t="s">
        <v>223</v>
      </c>
      <c r="E347" s="269" t="s">
        <v>471</v>
      </c>
      <c r="F347" s="270" t="s">
        <v>472</v>
      </c>
      <c r="G347" s="271" t="s">
        <v>353</v>
      </c>
      <c r="H347" s="272">
        <v>1</v>
      </c>
      <c r="I347" s="273"/>
      <c r="J347" s="274">
        <f>ROUND(I347*H347,2)</f>
        <v>0</v>
      </c>
      <c r="K347" s="270" t="s">
        <v>133</v>
      </c>
      <c r="L347" s="275"/>
      <c r="M347" s="276" t="s">
        <v>1</v>
      </c>
      <c r="N347" s="277" t="s">
        <v>40</v>
      </c>
      <c r="O347" s="91"/>
      <c r="P347" s="227">
        <f>O347*H347</f>
        <v>0</v>
      </c>
      <c r="Q347" s="227">
        <v>0.040000000000000001</v>
      </c>
      <c r="R347" s="227">
        <f>Q347*H347</f>
        <v>0.040000000000000001</v>
      </c>
      <c r="S347" s="227">
        <v>0</v>
      </c>
      <c r="T347" s="228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9" t="s">
        <v>181</v>
      </c>
      <c r="AT347" s="229" t="s">
        <v>223</v>
      </c>
      <c r="AU347" s="229" t="s">
        <v>84</v>
      </c>
      <c r="AY347" s="17" t="s">
        <v>127</v>
      </c>
      <c r="BE347" s="230">
        <f>IF(N347="základní",J347,0)</f>
        <v>0</v>
      </c>
      <c r="BF347" s="230">
        <f>IF(N347="snížená",J347,0)</f>
        <v>0</v>
      </c>
      <c r="BG347" s="230">
        <f>IF(N347="zákl. přenesená",J347,0)</f>
        <v>0</v>
      </c>
      <c r="BH347" s="230">
        <f>IF(N347="sníž. přenesená",J347,0)</f>
        <v>0</v>
      </c>
      <c r="BI347" s="230">
        <f>IF(N347="nulová",J347,0)</f>
        <v>0</v>
      </c>
      <c r="BJ347" s="17" t="s">
        <v>80</v>
      </c>
      <c r="BK347" s="230">
        <f>ROUND(I347*H347,2)</f>
        <v>0</v>
      </c>
      <c r="BL347" s="17" t="s">
        <v>134</v>
      </c>
      <c r="BM347" s="229" t="s">
        <v>473</v>
      </c>
    </row>
    <row r="348" s="2" customFormat="1">
      <c r="A348" s="38"/>
      <c r="B348" s="39"/>
      <c r="C348" s="40"/>
      <c r="D348" s="231" t="s">
        <v>136</v>
      </c>
      <c r="E348" s="40"/>
      <c r="F348" s="232" t="s">
        <v>472</v>
      </c>
      <c r="G348" s="40"/>
      <c r="H348" s="40"/>
      <c r="I348" s="233"/>
      <c r="J348" s="40"/>
      <c r="K348" s="40"/>
      <c r="L348" s="44"/>
      <c r="M348" s="234"/>
      <c r="N348" s="235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136</v>
      </c>
      <c r="AU348" s="17" t="s">
        <v>84</v>
      </c>
    </row>
    <row r="349" s="2" customFormat="1" ht="16.5" customHeight="1">
      <c r="A349" s="38"/>
      <c r="B349" s="39"/>
      <c r="C349" s="268" t="s">
        <v>474</v>
      </c>
      <c r="D349" s="268" t="s">
        <v>223</v>
      </c>
      <c r="E349" s="269" t="s">
        <v>475</v>
      </c>
      <c r="F349" s="270" t="s">
        <v>476</v>
      </c>
      <c r="G349" s="271" t="s">
        <v>353</v>
      </c>
      <c r="H349" s="272">
        <v>1</v>
      </c>
      <c r="I349" s="273"/>
      <c r="J349" s="274">
        <f>ROUND(I349*H349,2)</f>
        <v>0</v>
      </c>
      <c r="K349" s="270" t="s">
        <v>133</v>
      </c>
      <c r="L349" s="275"/>
      <c r="M349" s="276" t="s">
        <v>1</v>
      </c>
      <c r="N349" s="277" t="s">
        <v>40</v>
      </c>
      <c r="O349" s="91"/>
      <c r="P349" s="227">
        <f>O349*H349</f>
        <v>0</v>
      </c>
      <c r="Q349" s="227">
        <v>0.111</v>
      </c>
      <c r="R349" s="227">
        <f>Q349*H349</f>
        <v>0.111</v>
      </c>
      <c r="S349" s="227">
        <v>0</v>
      </c>
      <c r="T349" s="228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9" t="s">
        <v>181</v>
      </c>
      <c r="AT349" s="229" t="s">
        <v>223</v>
      </c>
      <c r="AU349" s="229" t="s">
        <v>84</v>
      </c>
      <c r="AY349" s="17" t="s">
        <v>127</v>
      </c>
      <c r="BE349" s="230">
        <f>IF(N349="základní",J349,0)</f>
        <v>0</v>
      </c>
      <c r="BF349" s="230">
        <f>IF(N349="snížená",J349,0)</f>
        <v>0</v>
      </c>
      <c r="BG349" s="230">
        <f>IF(N349="zákl. přenesená",J349,0)</f>
        <v>0</v>
      </c>
      <c r="BH349" s="230">
        <f>IF(N349="sníž. přenesená",J349,0)</f>
        <v>0</v>
      </c>
      <c r="BI349" s="230">
        <f>IF(N349="nulová",J349,0)</f>
        <v>0</v>
      </c>
      <c r="BJ349" s="17" t="s">
        <v>80</v>
      </c>
      <c r="BK349" s="230">
        <f>ROUND(I349*H349,2)</f>
        <v>0</v>
      </c>
      <c r="BL349" s="17" t="s">
        <v>134</v>
      </c>
      <c r="BM349" s="229" t="s">
        <v>477</v>
      </c>
    </row>
    <row r="350" s="2" customFormat="1">
      <c r="A350" s="38"/>
      <c r="B350" s="39"/>
      <c r="C350" s="40"/>
      <c r="D350" s="231" t="s">
        <v>136</v>
      </c>
      <c r="E350" s="40"/>
      <c r="F350" s="232" t="s">
        <v>476</v>
      </c>
      <c r="G350" s="40"/>
      <c r="H350" s="40"/>
      <c r="I350" s="233"/>
      <c r="J350" s="40"/>
      <c r="K350" s="40"/>
      <c r="L350" s="44"/>
      <c r="M350" s="234"/>
      <c r="N350" s="235"/>
      <c r="O350" s="91"/>
      <c r="P350" s="91"/>
      <c r="Q350" s="91"/>
      <c r="R350" s="91"/>
      <c r="S350" s="91"/>
      <c r="T350" s="92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136</v>
      </c>
      <c r="AU350" s="17" t="s">
        <v>84</v>
      </c>
    </row>
    <row r="351" s="2" customFormat="1" ht="16.5" customHeight="1">
      <c r="A351" s="38"/>
      <c r="B351" s="39"/>
      <c r="C351" s="268" t="s">
        <v>478</v>
      </c>
      <c r="D351" s="268" t="s">
        <v>223</v>
      </c>
      <c r="E351" s="269" t="s">
        <v>479</v>
      </c>
      <c r="F351" s="270" t="s">
        <v>480</v>
      </c>
      <c r="G351" s="271" t="s">
        <v>353</v>
      </c>
      <c r="H351" s="272">
        <v>1</v>
      </c>
      <c r="I351" s="273"/>
      <c r="J351" s="274">
        <f>ROUND(I351*H351,2)</f>
        <v>0</v>
      </c>
      <c r="K351" s="270" t="s">
        <v>133</v>
      </c>
      <c r="L351" s="275"/>
      <c r="M351" s="276" t="s">
        <v>1</v>
      </c>
      <c r="N351" s="277" t="s">
        <v>40</v>
      </c>
      <c r="O351" s="91"/>
      <c r="P351" s="227">
        <f>O351*H351</f>
        <v>0</v>
      </c>
      <c r="Q351" s="227">
        <v>0.071999999999999995</v>
      </c>
      <c r="R351" s="227">
        <f>Q351*H351</f>
        <v>0.071999999999999995</v>
      </c>
      <c r="S351" s="227">
        <v>0</v>
      </c>
      <c r="T351" s="228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9" t="s">
        <v>181</v>
      </c>
      <c r="AT351" s="229" t="s">
        <v>223</v>
      </c>
      <c r="AU351" s="229" t="s">
        <v>84</v>
      </c>
      <c r="AY351" s="17" t="s">
        <v>127</v>
      </c>
      <c r="BE351" s="230">
        <f>IF(N351="základní",J351,0)</f>
        <v>0</v>
      </c>
      <c r="BF351" s="230">
        <f>IF(N351="snížená",J351,0)</f>
        <v>0</v>
      </c>
      <c r="BG351" s="230">
        <f>IF(N351="zákl. přenesená",J351,0)</f>
        <v>0</v>
      </c>
      <c r="BH351" s="230">
        <f>IF(N351="sníž. přenesená",J351,0)</f>
        <v>0</v>
      </c>
      <c r="BI351" s="230">
        <f>IF(N351="nulová",J351,0)</f>
        <v>0</v>
      </c>
      <c r="BJ351" s="17" t="s">
        <v>80</v>
      </c>
      <c r="BK351" s="230">
        <f>ROUND(I351*H351,2)</f>
        <v>0</v>
      </c>
      <c r="BL351" s="17" t="s">
        <v>134</v>
      </c>
      <c r="BM351" s="229" t="s">
        <v>481</v>
      </c>
    </row>
    <row r="352" s="2" customFormat="1">
      <c r="A352" s="38"/>
      <c r="B352" s="39"/>
      <c r="C352" s="40"/>
      <c r="D352" s="231" t="s">
        <v>136</v>
      </c>
      <c r="E352" s="40"/>
      <c r="F352" s="232" t="s">
        <v>480</v>
      </c>
      <c r="G352" s="40"/>
      <c r="H352" s="40"/>
      <c r="I352" s="233"/>
      <c r="J352" s="40"/>
      <c r="K352" s="40"/>
      <c r="L352" s="44"/>
      <c r="M352" s="234"/>
      <c r="N352" s="235"/>
      <c r="O352" s="91"/>
      <c r="P352" s="91"/>
      <c r="Q352" s="91"/>
      <c r="R352" s="91"/>
      <c r="S352" s="91"/>
      <c r="T352" s="92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136</v>
      </c>
      <c r="AU352" s="17" t="s">
        <v>84</v>
      </c>
    </row>
    <row r="353" s="2" customFormat="1" ht="16.5" customHeight="1">
      <c r="A353" s="38"/>
      <c r="B353" s="39"/>
      <c r="C353" s="268" t="s">
        <v>482</v>
      </c>
      <c r="D353" s="268" t="s">
        <v>223</v>
      </c>
      <c r="E353" s="269" t="s">
        <v>483</v>
      </c>
      <c r="F353" s="270" t="s">
        <v>484</v>
      </c>
      <c r="G353" s="271" t="s">
        <v>353</v>
      </c>
      <c r="H353" s="272">
        <v>1</v>
      </c>
      <c r="I353" s="273"/>
      <c r="J353" s="274">
        <f>ROUND(I353*H353,2)</f>
        <v>0</v>
      </c>
      <c r="K353" s="270" t="s">
        <v>133</v>
      </c>
      <c r="L353" s="275"/>
      <c r="M353" s="276" t="s">
        <v>1</v>
      </c>
      <c r="N353" s="277" t="s">
        <v>40</v>
      </c>
      <c r="O353" s="91"/>
      <c r="P353" s="227">
        <f>O353*H353</f>
        <v>0</v>
      </c>
      <c r="Q353" s="227">
        <v>0.0060000000000000001</v>
      </c>
      <c r="R353" s="227">
        <f>Q353*H353</f>
        <v>0.0060000000000000001</v>
      </c>
      <c r="S353" s="227">
        <v>0</v>
      </c>
      <c r="T353" s="228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9" t="s">
        <v>181</v>
      </c>
      <c r="AT353" s="229" t="s">
        <v>223</v>
      </c>
      <c r="AU353" s="229" t="s">
        <v>84</v>
      </c>
      <c r="AY353" s="17" t="s">
        <v>127</v>
      </c>
      <c r="BE353" s="230">
        <f>IF(N353="základní",J353,0)</f>
        <v>0</v>
      </c>
      <c r="BF353" s="230">
        <f>IF(N353="snížená",J353,0)</f>
        <v>0</v>
      </c>
      <c r="BG353" s="230">
        <f>IF(N353="zákl. přenesená",J353,0)</f>
        <v>0</v>
      </c>
      <c r="BH353" s="230">
        <f>IF(N353="sníž. přenesená",J353,0)</f>
        <v>0</v>
      </c>
      <c r="BI353" s="230">
        <f>IF(N353="nulová",J353,0)</f>
        <v>0</v>
      </c>
      <c r="BJ353" s="17" t="s">
        <v>80</v>
      </c>
      <c r="BK353" s="230">
        <f>ROUND(I353*H353,2)</f>
        <v>0</v>
      </c>
      <c r="BL353" s="17" t="s">
        <v>134</v>
      </c>
      <c r="BM353" s="229" t="s">
        <v>485</v>
      </c>
    </row>
    <row r="354" s="2" customFormat="1">
      <c r="A354" s="38"/>
      <c r="B354" s="39"/>
      <c r="C354" s="40"/>
      <c r="D354" s="231" t="s">
        <v>136</v>
      </c>
      <c r="E354" s="40"/>
      <c r="F354" s="232" t="s">
        <v>484</v>
      </c>
      <c r="G354" s="40"/>
      <c r="H354" s="40"/>
      <c r="I354" s="233"/>
      <c r="J354" s="40"/>
      <c r="K354" s="40"/>
      <c r="L354" s="44"/>
      <c r="M354" s="234"/>
      <c r="N354" s="235"/>
      <c r="O354" s="91"/>
      <c r="P354" s="91"/>
      <c r="Q354" s="91"/>
      <c r="R354" s="91"/>
      <c r="S354" s="91"/>
      <c r="T354" s="92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136</v>
      </c>
      <c r="AU354" s="17" t="s">
        <v>84</v>
      </c>
    </row>
    <row r="355" s="2" customFormat="1" ht="16.5" customHeight="1">
      <c r="A355" s="38"/>
      <c r="B355" s="39"/>
      <c r="C355" s="268" t="s">
        <v>486</v>
      </c>
      <c r="D355" s="268" t="s">
        <v>223</v>
      </c>
      <c r="E355" s="269" t="s">
        <v>487</v>
      </c>
      <c r="F355" s="270" t="s">
        <v>488</v>
      </c>
      <c r="G355" s="271" t="s">
        <v>353</v>
      </c>
      <c r="H355" s="272">
        <v>1</v>
      </c>
      <c r="I355" s="273"/>
      <c r="J355" s="274">
        <f>ROUND(I355*H355,2)</f>
        <v>0</v>
      </c>
      <c r="K355" s="270" t="s">
        <v>133</v>
      </c>
      <c r="L355" s="275"/>
      <c r="M355" s="276" t="s">
        <v>1</v>
      </c>
      <c r="N355" s="277" t="s">
        <v>40</v>
      </c>
      <c r="O355" s="91"/>
      <c r="P355" s="227">
        <f>O355*H355</f>
        <v>0</v>
      </c>
      <c r="Q355" s="227">
        <v>0.027</v>
      </c>
      <c r="R355" s="227">
        <f>Q355*H355</f>
        <v>0.027</v>
      </c>
      <c r="S355" s="227">
        <v>0</v>
      </c>
      <c r="T355" s="228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9" t="s">
        <v>181</v>
      </c>
      <c r="AT355" s="229" t="s">
        <v>223</v>
      </c>
      <c r="AU355" s="229" t="s">
        <v>84</v>
      </c>
      <c r="AY355" s="17" t="s">
        <v>127</v>
      </c>
      <c r="BE355" s="230">
        <f>IF(N355="základní",J355,0)</f>
        <v>0</v>
      </c>
      <c r="BF355" s="230">
        <f>IF(N355="snížená",J355,0)</f>
        <v>0</v>
      </c>
      <c r="BG355" s="230">
        <f>IF(N355="zákl. přenesená",J355,0)</f>
        <v>0</v>
      </c>
      <c r="BH355" s="230">
        <f>IF(N355="sníž. přenesená",J355,0)</f>
        <v>0</v>
      </c>
      <c r="BI355" s="230">
        <f>IF(N355="nulová",J355,0)</f>
        <v>0</v>
      </c>
      <c r="BJ355" s="17" t="s">
        <v>80</v>
      </c>
      <c r="BK355" s="230">
        <f>ROUND(I355*H355,2)</f>
        <v>0</v>
      </c>
      <c r="BL355" s="17" t="s">
        <v>134</v>
      </c>
      <c r="BM355" s="229" t="s">
        <v>489</v>
      </c>
    </row>
    <row r="356" s="2" customFormat="1">
      <c r="A356" s="38"/>
      <c r="B356" s="39"/>
      <c r="C356" s="40"/>
      <c r="D356" s="231" t="s">
        <v>136</v>
      </c>
      <c r="E356" s="40"/>
      <c r="F356" s="232" t="s">
        <v>488</v>
      </c>
      <c r="G356" s="40"/>
      <c r="H356" s="40"/>
      <c r="I356" s="233"/>
      <c r="J356" s="40"/>
      <c r="K356" s="40"/>
      <c r="L356" s="44"/>
      <c r="M356" s="234"/>
      <c r="N356" s="235"/>
      <c r="O356" s="91"/>
      <c r="P356" s="91"/>
      <c r="Q356" s="91"/>
      <c r="R356" s="91"/>
      <c r="S356" s="91"/>
      <c r="T356" s="92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136</v>
      </c>
      <c r="AU356" s="17" t="s">
        <v>84</v>
      </c>
    </row>
    <row r="357" s="2" customFormat="1" ht="16.5" customHeight="1">
      <c r="A357" s="38"/>
      <c r="B357" s="39"/>
      <c r="C357" s="268" t="s">
        <v>490</v>
      </c>
      <c r="D357" s="268" t="s">
        <v>223</v>
      </c>
      <c r="E357" s="269" t="s">
        <v>491</v>
      </c>
      <c r="F357" s="270" t="s">
        <v>492</v>
      </c>
      <c r="G357" s="271" t="s">
        <v>353</v>
      </c>
      <c r="H357" s="272">
        <v>1</v>
      </c>
      <c r="I357" s="273"/>
      <c r="J357" s="274">
        <f>ROUND(I357*H357,2)</f>
        <v>0</v>
      </c>
      <c r="K357" s="270" t="s">
        <v>133</v>
      </c>
      <c r="L357" s="275"/>
      <c r="M357" s="276" t="s">
        <v>1</v>
      </c>
      <c r="N357" s="277" t="s">
        <v>40</v>
      </c>
      <c r="O357" s="91"/>
      <c r="P357" s="227">
        <f>O357*H357</f>
        <v>0</v>
      </c>
      <c r="Q357" s="227">
        <v>0.080000000000000002</v>
      </c>
      <c r="R357" s="227">
        <f>Q357*H357</f>
        <v>0.080000000000000002</v>
      </c>
      <c r="S357" s="227">
        <v>0</v>
      </c>
      <c r="T357" s="228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9" t="s">
        <v>181</v>
      </c>
      <c r="AT357" s="229" t="s">
        <v>223</v>
      </c>
      <c r="AU357" s="229" t="s">
        <v>84</v>
      </c>
      <c r="AY357" s="17" t="s">
        <v>127</v>
      </c>
      <c r="BE357" s="230">
        <f>IF(N357="základní",J357,0)</f>
        <v>0</v>
      </c>
      <c r="BF357" s="230">
        <f>IF(N357="snížená",J357,0)</f>
        <v>0</v>
      </c>
      <c r="BG357" s="230">
        <f>IF(N357="zákl. přenesená",J357,0)</f>
        <v>0</v>
      </c>
      <c r="BH357" s="230">
        <f>IF(N357="sníž. přenesená",J357,0)</f>
        <v>0</v>
      </c>
      <c r="BI357" s="230">
        <f>IF(N357="nulová",J357,0)</f>
        <v>0</v>
      </c>
      <c r="BJ357" s="17" t="s">
        <v>80</v>
      </c>
      <c r="BK357" s="230">
        <f>ROUND(I357*H357,2)</f>
        <v>0</v>
      </c>
      <c r="BL357" s="17" t="s">
        <v>134</v>
      </c>
      <c r="BM357" s="229" t="s">
        <v>493</v>
      </c>
    </row>
    <row r="358" s="2" customFormat="1">
      <c r="A358" s="38"/>
      <c r="B358" s="39"/>
      <c r="C358" s="40"/>
      <c r="D358" s="231" t="s">
        <v>136</v>
      </c>
      <c r="E358" s="40"/>
      <c r="F358" s="232" t="s">
        <v>492</v>
      </c>
      <c r="G358" s="40"/>
      <c r="H358" s="40"/>
      <c r="I358" s="233"/>
      <c r="J358" s="40"/>
      <c r="K358" s="40"/>
      <c r="L358" s="44"/>
      <c r="M358" s="234"/>
      <c r="N358" s="235"/>
      <c r="O358" s="91"/>
      <c r="P358" s="91"/>
      <c r="Q358" s="91"/>
      <c r="R358" s="91"/>
      <c r="S358" s="91"/>
      <c r="T358" s="92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136</v>
      </c>
      <c r="AU358" s="17" t="s">
        <v>84</v>
      </c>
    </row>
    <row r="359" s="12" customFormat="1" ht="22.8" customHeight="1">
      <c r="A359" s="12"/>
      <c r="B359" s="202"/>
      <c r="C359" s="203"/>
      <c r="D359" s="204" t="s">
        <v>74</v>
      </c>
      <c r="E359" s="216" t="s">
        <v>187</v>
      </c>
      <c r="F359" s="216" t="s">
        <v>494</v>
      </c>
      <c r="G359" s="203"/>
      <c r="H359" s="203"/>
      <c r="I359" s="206"/>
      <c r="J359" s="217">
        <f>BK359</f>
        <v>0</v>
      </c>
      <c r="K359" s="203"/>
      <c r="L359" s="208"/>
      <c r="M359" s="209"/>
      <c r="N359" s="210"/>
      <c r="O359" s="210"/>
      <c r="P359" s="211">
        <f>SUM(P360:P465)</f>
        <v>0</v>
      </c>
      <c r="Q359" s="210"/>
      <c r="R359" s="211">
        <f>SUM(R360:R465)</f>
        <v>36.245217199999999</v>
      </c>
      <c r="S359" s="210"/>
      <c r="T359" s="212">
        <f>SUM(T360:T465)</f>
        <v>0.80840000000000001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13" t="s">
        <v>80</v>
      </c>
      <c r="AT359" s="214" t="s">
        <v>74</v>
      </c>
      <c r="AU359" s="214" t="s">
        <v>80</v>
      </c>
      <c r="AY359" s="213" t="s">
        <v>127</v>
      </c>
      <c r="BK359" s="215">
        <f>SUM(BK360:BK465)</f>
        <v>0</v>
      </c>
    </row>
    <row r="360" s="2" customFormat="1" ht="16.5" customHeight="1">
      <c r="A360" s="38"/>
      <c r="B360" s="39"/>
      <c r="C360" s="218" t="s">
        <v>495</v>
      </c>
      <c r="D360" s="218" t="s">
        <v>129</v>
      </c>
      <c r="E360" s="219" t="s">
        <v>496</v>
      </c>
      <c r="F360" s="220" t="s">
        <v>497</v>
      </c>
      <c r="G360" s="221" t="s">
        <v>353</v>
      </c>
      <c r="H360" s="222">
        <v>7</v>
      </c>
      <c r="I360" s="223"/>
      <c r="J360" s="224">
        <f>ROUND(I360*H360,2)</f>
        <v>0</v>
      </c>
      <c r="K360" s="220" t="s">
        <v>133</v>
      </c>
      <c r="L360" s="44"/>
      <c r="M360" s="225" t="s">
        <v>1</v>
      </c>
      <c r="N360" s="226" t="s">
        <v>40</v>
      </c>
      <c r="O360" s="91"/>
      <c r="P360" s="227">
        <f>O360*H360</f>
        <v>0</v>
      </c>
      <c r="Q360" s="227">
        <v>0.00069999999999999999</v>
      </c>
      <c r="R360" s="227">
        <f>Q360*H360</f>
        <v>0.0048999999999999998</v>
      </c>
      <c r="S360" s="227">
        <v>0</v>
      </c>
      <c r="T360" s="228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9" t="s">
        <v>134</v>
      </c>
      <c r="AT360" s="229" t="s">
        <v>129</v>
      </c>
      <c r="AU360" s="229" t="s">
        <v>84</v>
      </c>
      <c r="AY360" s="17" t="s">
        <v>127</v>
      </c>
      <c r="BE360" s="230">
        <f>IF(N360="základní",J360,0)</f>
        <v>0</v>
      </c>
      <c r="BF360" s="230">
        <f>IF(N360="snížená",J360,0)</f>
        <v>0</v>
      </c>
      <c r="BG360" s="230">
        <f>IF(N360="zákl. přenesená",J360,0)</f>
        <v>0</v>
      </c>
      <c r="BH360" s="230">
        <f>IF(N360="sníž. přenesená",J360,0)</f>
        <v>0</v>
      </c>
      <c r="BI360" s="230">
        <f>IF(N360="nulová",J360,0)</f>
        <v>0</v>
      </c>
      <c r="BJ360" s="17" t="s">
        <v>80</v>
      </c>
      <c r="BK360" s="230">
        <f>ROUND(I360*H360,2)</f>
        <v>0</v>
      </c>
      <c r="BL360" s="17" t="s">
        <v>134</v>
      </c>
      <c r="BM360" s="229" t="s">
        <v>498</v>
      </c>
    </row>
    <row r="361" s="2" customFormat="1">
      <c r="A361" s="38"/>
      <c r="B361" s="39"/>
      <c r="C361" s="40"/>
      <c r="D361" s="231" t="s">
        <v>136</v>
      </c>
      <c r="E361" s="40"/>
      <c r="F361" s="232" t="s">
        <v>499</v>
      </c>
      <c r="G361" s="40"/>
      <c r="H361" s="40"/>
      <c r="I361" s="233"/>
      <c r="J361" s="40"/>
      <c r="K361" s="40"/>
      <c r="L361" s="44"/>
      <c r="M361" s="234"/>
      <c r="N361" s="235"/>
      <c r="O361" s="91"/>
      <c r="P361" s="91"/>
      <c r="Q361" s="91"/>
      <c r="R361" s="91"/>
      <c r="S361" s="91"/>
      <c r="T361" s="92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136</v>
      </c>
      <c r="AU361" s="17" t="s">
        <v>84</v>
      </c>
    </row>
    <row r="362" s="13" customFormat="1">
      <c r="A362" s="13"/>
      <c r="B362" s="236"/>
      <c r="C362" s="237"/>
      <c r="D362" s="231" t="s">
        <v>138</v>
      </c>
      <c r="E362" s="238" t="s">
        <v>1</v>
      </c>
      <c r="F362" s="239" t="s">
        <v>500</v>
      </c>
      <c r="G362" s="237"/>
      <c r="H362" s="238" t="s">
        <v>1</v>
      </c>
      <c r="I362" s="240"/>
      <c r="J362" s="237"/>
      <c r="K362" s="237"/>
      <c r="L362" s="241"/>
      <c r="M362" s="242"/>
      <c r="N362" s="243"/>
      <c r="O362" s="243"/>
      <c r="P362" s="243"/>
      <c r="Q362" s="243"/>
      <c r="R362" s="243"/>
      <c r="S362" s="243"/>
      <c r="T362" s="24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5" t="s">
        <v>138</v>
      </c>
      <c r="AU362" s="245" t="s">
        <v>84</v>
      </c>
      <c r="AV362" s="13" t="s">
        <v>80</v>
      </c>
      <c r="AW362" s="13" t="s">
        <v>32</v>
      </c>
      <c r="AX362" s="13" t="s">
        <v>75</v>
      </c>
      <c r="AY362" s="245" t="s">
        <v>127</v>
      </c>
    </row>
    <row r="363" s="14" customFormat="1">
      <c r="A363" s="14"/>
      <c r="B363" s="246"/>
      <c r="C363" s="247"/>
      <c r="D363" s="231" t="s">
        <v>138</v>
      </c>
      <c r="E363" s="248" t="s">
        <v>1</v>
      </c>
      <c r="F363" s="249" t="s">
        <v>174</v>
      </c>
      <c r="G363" s="247"/>
      <c r="H363" s="250">
        <v>7</v>
      </c>
      <c r="I363" s="251"/>
      <c r="J363" s="247"/>
      <c r="K363" s="247"/>
      <c r="L363" s="252"/>
      <c r="M363" s="253"/>
      <c r="N363" s="254"/>
      <c r="O363" s="254"/>
      <c r="P363" s="254"/>
      <c r="Q363" s="254"/>
      <c r="R363" s="254"/>
      <c r="S363" s="254"/>
      <c r="T363" s="25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6" t="s">
        <v>138</v>
      </c>
      <c r="AU363" s="256" t="s">
        <v>84</v>
      </c>
      <c r="AV363" s="14" t="s">
        <v>84</v>
      </c>
      <c r="AW363" s="14" t="s">
        <v>32</v>
      </c>
      <c r="AX363" s="14" t="s">
        <v>80</v>
      </c>
      <c r="AY363" s="256" t="s">
        <v>127</v>
      </c>
    </row>
    <row r="364" s="2" customFormat="1" ht="16.5" customHeight="1">
      <c r="A364" s="38"/>
      <c r="B364" s="39"/>
      <c r="C364" s="268" t="s">
        <v>501</v>
      </c>
      <c r="D364" s="268" t="s">
        <v>223</v>
      </c>
      <c r="E364" s="269" t="s">
        <v>502</v>
      </c>
      <c r="F364" s="270" t="s">
        <v>503</v>
      </c>
      <c r="G364" s="271" t="s">
        <v>353</v>
      </c>
      <c r="H364" s="272">
        <v>1</v>
      </c>
      <c r="I364" s="273"/>
      <c r="J364" s="274">
        <f>ROUND(I364*H364,2)</f>
        <v>0</v>
      </c>
      <c r="K364" s="270" t="s">
        <v>133</v>
      </c>
      <c r="L364" s="275"/>
      <c r="M364" s="276" t="s">
        <v>1</v>
      </c>
      <c r="N364" s="277" t="s">
        <v>40</v>
      </c>
      <c r="O364" s="91"/>
      <c r="P364" s="227">
        <f>O364*H364</f>
        <v>0</v>
      </c>
      <c r="Q364" s="227">
        <v>0.0050000000000000001</v>
      </c>
      <c r="R364" s="227">
        <f>Q364*H364</f>
        <v>0.0050000000000000001</v>
      </c>
      <c r="S364" s="227">
        <v>0</v>
      </c>
      <c r="T364" s="228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9" t="s">
        <v>181</v>
      </c>
      <c r="AT364" s="229" t="s">
        <v>223</v>
      </c>
      <c r="AU364" s="229" t="s">
        <v>84</v>
      </c>
      <c r="AY364" s="17" t="s">
        <v>127</v>
      </c>
      <c r="BE364" s="230">
        <f>IF(N364="základní",J364,0)</f>
        <v>0</v>
      </c>
      <c r="BF364" s="230">
        <f>IF(N364="snížená",J364,0)</f>
        <v>0</v>
      </c>
      <c r="BG364" s="230">
        <f>IF(N364="zákl. přenesená",J364,0)</f>
        <v>0</v>
      </c>
      <c r="BH364" s="230">
        <f>IF(N364="sníž. přenesená",J364,0)</f>
        <v>0</v>
      </c>
      <c r="BI364" s="230">
        <f>IF(N364="nulová",J364,0)</f>
        <v>0</v>
      </c>
      <c r="BJ364" s="17" t="s">
        <v>80</v>
      </c>
      <c r="BK364" s="230">
        <f>ROUND(I364*H364,2)</f>
        <v>0</v>
      </c>
      <c r="BL364" s="17" t="s">
        <v>134</v>
      </c>
      <c r="BM364" s="229" t="s">
        <v>504</v>
      </c>
    </row>
    <row r="365" s="2" customFormat="1">
      <c r="A365" s="38"/>
      <c r="B365" s="39"/>
      <c r="C365" s="40"/>
      <c r="D365" s="231" t="s">
        <v>136</v>
      </c>
      <c r="E365" s="40"/>
      <c r="F365" s="232" t="s">
        <v>503</v>
      </c>
      <c r="G365" s="40"/>
      <c r="H365" s="40"/>
      <c r="I365" s="233"/>
      <c r="J365" s="40"/>
      <c r="K365" s="40"/>
      <c r="L365" s="44"/>
      <c r="M365" s="234"/>
      <c r="N365" s="235"/>
      <c r="O365" s="91"/>
      <c r="P365" s="91"/>
      <c r="Q365" s="91"/>
      <c r="R365" s="91"/>
      <c r="S365" s="91"/>
      <c r="T365" s="92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136</v>
      </c>
      <c r="AU365" s="17" t="s">
        <v>84</v>
      </c>
    </row>
    <row r="366" s="14" customFormat="1">
      <c r="A366" s="14"/>
      <c r="B366" s="246"/>
      <c r="C366" s="247"/>
      <c r="D366" s="231" t="s">
        <v>138</v>
      </c>
      <c r="E366" s="248" t="s">
        <v>1</v>
      </c>
      <c r="F366" s="249" t="s">
        <v>505</v>
      </c>
      <c r="G366" s="247"/>
      <c r="H366" s="250">
        <v>1</v>
      </c>
      <c r="I366" s="251"/>
      <c r="J366" s="247"/>
      <c r="K366" s="247"/>
      <c r="L366" s="252"/>
      <c r="M366" s="253"/>
      <c r="N366" s="254"/>
      <c r="O366" s="254"/>
      <c r="P366" s="254"/>
      <c r="Q366" s="254"/>
      <c r="R366" s="254"/>
      <c r="S366" s="254"/>
      <c r="T366" s="255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6" t="s">
        <v>138</v>
      </c>
      <c r="AU366" s="256" t="s">
        <v>84</v>
      </c>
      <c r="AV366" s="14" t="s">
        <v>84</v>
      </c>
      <c r="AW366" s="14" t="s">
        <v>32</v>
      </c>
      <c r="AX366" s="14" t="s">
        <v>80</v>
      </c>
      <c r="AY366" s="256" t="s">
        <v>127</v>
      </c>
    </row>
    <row r="367" s="2" customFormat="1" ht="16.5" customHeight="1">
      <c r="A367" s="38"/>
      <c r="B367" s="39"/>
      <c r="C367" s="268" t="s">
        <v>506</v>
      </c>
      <c r="D367" s="268" t="s">
        <v>223</v>
      </c>
      <c r="E367" s="269" t="s">
        <v>507</v>
      </c>
      <c r="F367" s="270" t="s">
        <v>508</v>
      </c>
      <c r="G367" s="271" t="s">
        <v>353</v>
      </c>
      <c r="H367" s="272">
        <v>4</v>
      </c>
      <c r="I367" s="273"/>
      <c r="J367" s="274">
        <f>ROUND(I367*H367,2)</f>
        <v>0</v>
      </c>
      <c r="K367" s="270" t="s">
        <v>133</v>
      </c>
      <c r="L367" s="275"/>
      <c r="M367" s="276" t="s">
        <v>1</v>
      </c>
      <c r="N367" s="277" t="s">
        <v>40</v>
      </c>
      <c r="O367" s="91"/>
      <c r="P367" s="227">
        <f>O367*H367</f>
        <v>0</v>
      </c>
      <c r="Q367" s="227">
        <v>0.0035000000000000001</v>
      </c>
      <c r="R367" s="227">
        <f>Q367*H367</f>
        <v>0.014</v>
      </c>
      <c r="S367" s="227">
        <v>0</v>
      </c>
      <c r="T367" s="228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9" t="s">
        <v>181</v>
      </c>
      <c r="AT367" s="229" t="s">
        <v>223</v>
      </c>
      <c r="AU367" s="229" t="s">
        <v>84</v>
      </c>
      <c r="AY367" s="17" t="s">
        <v>127</v>
      </c>
      <c r="BE367" s="230">
        <f>IF(N367="základní",J367,0)</f>
        <v>0</v>
      </c>
      <c r="BF367" s="230">
        <f>IF(N367="snížená",J367,0)</f>
        <v>0</v>
      </c>
      <c r="BG367" s="230">
        <f>IF(N367="zákl. přenesená",J367,0)</f>
        <v>0</v>
      </c>
      <c r="BH367" s="230">
        <f>IF(N367="sníž. přenesená",J367,0)</f>
        <v>0</v>
      </c>
      <c r="BI367" s="230">
        <f>IF(N367="nulová",J367,0)</f>
        <v>0</v>
      </c>
      <c r="BJ367" s="17" t="s">
        <v>80</v>
      </c>
      <c r="BK367" s="230">
        <f>ROUND(I367*H367,2)</f>
        <v>0</v>
      </c>
      <c r="BL367" s="17" t="s">
        <v>134</v>
      </c>
      <c r="BM367" s="229" t="s">
        <v>509</v>
      </c>
    </row>
    <row r="368" s="2" customFormat="1">
      <c r="A368" s="38"/>
      <c r="B368" s="39"/>
      <c r="C368" s="40"/>
      <c r="D368" s="231" t="s">
        <v>136</v>
      </c>
      <c r="E368" s="40"/>
      <c r="F368" s="232" t="s">
        <v>508</v>
      </c>
      <c r="G368" s="40"/>
      <c r="H368" s="40"/>
      <c r="I368" s="233"/>
      <c r="J368" s="40"/>
      <c r="K368" s="40"/>
      <c r="L368" s="44"/>
      <c r="M368" s="234"/>
      <c r="N368" s="235"/>
      <c r="O368" s="91"/>
      <c r="P368" s="91"/>
      <c r="Q368" s="91"/>
      <c r="R368" s="91"/>
      <c r="S368" s="91"/>
      <c r="T368" s="92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136</v>
      </c>
      <c r="AU368" s="17" t="s">
        <v>84</v>
      </c>
    </row>
    <row r="369" s="14" customFormat="1">
      <c r="A369" s="14"/>
      <c r="B369" s="246"/>
      <c r="C369" s="247"/>
      <c r="D369" s="231" t="s">
        <v>138</v>
      </c>
      <c r="E369" s="248" t="s">
        <v>1</v>
      </c>
      <c r="F369" s="249" t="s">
        <v>510</v>
      </c>
      <c r="G369" s="247"/>
      <c r="H369" s="250">
        <v>1</v>
      </c>
      <c r="I369" s="251"/>
      <c r="J369" s="247"/>
      <c r="K369" s="247"/>
      <c r="L369" s="252"/>
      <c r="M369" s="253"/>
      <c r="N369" s="254"/>
      <c r="O369" s="254"/>
      <c r="P369" s="254"/>
      <c r="Q369" s="254"/>
      <c r="R369" s="254"/>
      <c r="S369" s="254"/>
      <c r="T369" s="255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6" t="s">
        <v>138</v>
      </c>
      <c r="AU369" s="256" t="s">
        <v>84</v>
      </c>
      <c r="AV369" s="14" t="s">
        <v>84</v>
      </c>
      <c r="AW369" s="14" t="s">
        <v>32</v>
      </c>
      <c r="AX369" s="14" t="s">
        <v>75</v>
      </c>
      <c r="AY369" s="256" t="s">
        <v>127</v>
      </c>
    </row>
    <row r="370" s="14" customFormat="1">
      <c r="A370" s="14"/>
      <c r="B370" s="246"/>
      <c r="C370" s="247"/>
      <c r="D370" s="231" t="s">
        <v>138</v>
      </c>
      <c r="E370" s="248" t="s">
        <v>1</v>
      </c>
      <c r="F370" s="249" t="s">
        <v>511</v>
      </c>
      <c r="G370" s="247"/>
      <c r="H370" s="250">
        <v>2</v>
      </c>
      <c r="I370" s="251"/>
      <c r="J370" s="247"/>
      <c r="K370" s="247"/>
      <c r="L370" s="252"/>
      <c r="M370" s="253"/>
      <c r="N370" s="254"/>
      <c r="O370" s="254"/>
      <c r="P370" s="254"/>
      <c r="Q370" s="254"/>
      <c r="R370" s="254"/>
      <c r="S370" s="254"/>
      <c r="T370" s="255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6" t="s">
        <v>138</v>
      </c>
      <c r="AU370" s="256" t="s">
        <v>84</v>
      </c>
      <c r="AV370" s="14" t="s">
        <v>84</v>
      </c>
      <c r="AW370" s="14" t="s">
        <v>32</v>
      </c>
      <c r="AX370" s="14" t="s">
        <v>75</v>
      </c>
      <c r="AY370" s="256" t="s">
        <v>127</v>
      </c>
    </row>
    <row r="371" s="14" customFormat="1">
      <c r="A371" s="14"/>
      <c r="B371" s="246"/>
      <c r="C371" s="247"/>
      <c r="D371" s="231" t="s">
        <v>138</v>
      </c>
      <c r="E371" s="248" t="s">
        <v>1</v>
      </c>
      <c r="F371" s="249" t="s">
        <v>512</v>
      </c>
      <c r="G371" s="247"/>
      <c r="H371" s="250">
        <v>1</v>
      </c>
      <c r="I371" s="251"/>
      <c r="J371" s="247"/>
      <c r="K371" s="247"/>
      <c r="L371" s="252"/>
      <c r="M371" s="253"/>
      <c r="N371" s="254"/>
      <c r="O371" s="254"/>
      <c r="P371" s="254"/>
      <c r="Q371" s="254"/>
      <c r="R371" s="254"/>
      <c r="S371" s="254"/>
      <c r="T371" s="255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6" t="s">
        <v>138</v>
      </c>
      <c r="AU371" s="256" t="s">
        <v>84</v>
      </c>
      <c r="AV371" s="14" t="s">
        <v>84</v>
      </c>
      <c r="AW371" s="14" t="s">
        <v>32</v>
      </c>
      <c r="AX371" s="14" t="s">
        <v>75</v>
      </c>
      <c r="AY371" s="256" t="s">
        <v>127</v>
      </c>
    </row>
    <row r="372" s="15" customFormat="1">
      <c r="A372" s="15"/>
      <c r="B372" s="257"/>
      <c r="C372" s="258"/>
      <c r="D372" s="231" t="s">
        <v>138</v>
      </c>
      <c r="E372" s="259" t="s">
        <v>1</v>
      </c>
      <c r="F372" s="260" t="s">
        <v>147</v>
      </c>
      <c r="G372" s="258"/>
      <c r="H372" s="261">
        <v>4</v>
      </c>
      <c r="I372" s="262"/>
      <c r="J372" s="258"/>
      <c r="K372" s="258"/>
      <c r="L372" s="263"/>
      <c r="M372" s="264"/>
      <c r="N372" s="265"/>
      <c r="O372" s="265"/>
      <c r="P372" s="265"/>
      <c r="Q372" s="265"/>
      <c r="R372" s="265"/>
      <c r="S372" s="265"/>
      <c r="T372" s="266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67" t="s">
        <v>138</v>
      </c>
      <c r="AU372" s="267" t="s">
        <v>84</v>
      </c>
      <c r="AV372" s="15" t="s">
        <v>134</v>
      </c>
      <c r="AW372" s="15" t="s">
        <v>32</v>
      </c>
      <c r="AX372" s="15" t="s">
        <v>80</v>
      </c>
      <c r="AY372" s="267" t="s">
        <v>127</v>
      </c>
    </row>
    <row r="373" s="2" customFormat="1" ht="16.5" customHeight="1">
      <c r="A373" s="38"/>
      <c r="B373" s="39"/>
      <c r="C373" s="268" t="s">
        <v>513</v>
      </c>
      <c r="D373" s="268" t="s">
        <v>223</v>
      </c>
      <c r="E373" s="269" t="s">
        <v>514</v>
      </c>
      <c r="F373" s="270" t="s">
        <v>515</v>
      </c>
      <c r="G373" s="271" t="s">
        <v>353</v>
      </c>
      <c r="H373" s="272">
        <v>1</v>
      </c>
      <c r="I373" s="273"/>
      <c r="J373" s="274">
        <f>ROUND(I373*H373,2)</f>
        <v>0</v>
      </c>
      <c r="K373" s="270" t="s">
        <v>133</v>
      </c>
      <c r="L373" s="275"/>
      <c r="M373" s="276" t="s">
        <v>1</v>
      </c>
      <c r="N373" s="277" t="s">
        <v>40</v>
      </c>
      <c r="O373" s="91"/>
      <c r="P373" s="227">
        <f>O373*H373</f>
        <v>0</v>
      </c>
      <c r="Q373" s="227">
        <v>0.0025000000000000001</v>
      </c>
      <c r="R373" s="227">
        <f>Q373*H373</f>
        <v>0.0025000000000000001</v>
      </c>
      <c r="S373" s="227">
        <v>0</v>
      </c>
      <c r="T373" s="228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9" t="s">
        <v>181</v>
      </c>
      <c r="AT373" s="229" t="s">
        <v>223</v>
      </c>
      <c r="AU373" s="229" t="s">
        <v>84</v>
      </c>
      <c r="AY373" s="17" t="s">
        <v>127</v>
      </c>
      <c r="BE373" s="230">
        <f>IF(N373="základní",J373,0)</f>
        <v>0</v>
      </c>
      <c r="BF373" s="230">
        <f>IF(N373="snížená",J373,0)</f>
        <v>0</v>
      </c>
      <c r="BG373" s="230">
        <f>IF(N373="zákl. přenesená",J373,0)</f>
        <v>0</v>
      </c>
      <c r="BH373" s="230">
        <f>IF(N373="sníž. přenesená",J373,0)</f>
        <v>0</v>
      </c>
      <c r="BI373" s="230">
        <f>IF(N373="nulová",J373,0)</f>
        <v>0</v>
      </c>
      <c r="BJ373" s="17" t="s">
        <v>80</v>
      </c>
      <c r="BK373" s="230">
        <f>ROUND(I373*H373,2)</f>
        <v>0</v>
      </c>
      <c r="BL373" s="17" t="s">
        <v>134</v>
      </c>
      <c r="BM373" s="229" t="s">
        <v>516</v>
      </c>
    </row>
    <row r="374" s="2" customFormat="1">
      <c r="A374" s="38"/>
      <c r="B374" s="39"/>
      <c r="C374" s="40"/>
      <c r="D374" s="231" t="s">
        <v>136</v>
      </c>
      <c r="E374" s="40"/>
      <c r="F374" s="232" t="s">
        <v>515</v>
      </c>
      <c r="G374" s="40"/>
      <c r="H374" s="40"/>
      <c r="I374" s="233"/>
      <c r="J374" s="40"/>
      <c r="K374" s="40"/>
      <c r="L374" s="44"/>
      <c r="M374" s="234"/>
      <c r="N374" s="235"/>
      <c r="O374" s="91"/>
      <c r="P374" s="91"/>
      <c r="Q374" s="91"/>
      <c r="R374" s="91"/>
      <c r="S374" s="91"/>
      <c r="T374" s="92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136</v>
      </c>
      <c r="AU374" s="17" t="s">
        <v>84</v>
      </c>
    </row>
    <row r="375" s="14" customFormat="1">
      <c r="A375" s="14"/>
      <c r="B375" s="246"/>
      <c r="C375" s="247"/>
      <c r="D375" s="231" t="s">
        <v>138</v>
      </c>
      <c r="E375" s="248" t="s">
        <v>1</v>
      </c>
      <c r="F375" s="249" t="s">
        <v>517</v>
      </c>
      <c r="G375" s="247"/>
      <c r="H375" s="250">
        <v>1</v>
      </c>
      <c r="I375" s="251"/>
      <c r="J375" s="247"/>
      <c r="K375" s="247"/>
      <c r="L375" s="252"/>
      <c r="M375" s="253"/>
      <c r="N375" s="254"/>
      <c r="O375" s="254"/>
      <c r="P375" s="254"/>
      <c r="Q375" s="254"/>
      <c r="R375" s="254"/>
      <c r="S375" s="254"/>
      <c r="T375" s="255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6" t="s">
        <v>138</v>
      </c>
      <c r="AU375" s="256" t="s">
        <v>84</v>
      </c>
      <c r="AV375" s="14" t="s">
        <v>84</v>
      </c>
      <c r="AW375" s="14" t="s">
        <v>32</v>
      </c>
      <c r="AX375" s="14" t="s">
        <v>80</v>
      </c>
      <c r="AY375" s="256" t="s">
        <v>127</v>
      </c>
    </row>
    <row r="376" s="2" customFormat="1" ht="16.5" customHeight="1">
      <c r="A376" s="38"/>
      <c r="B376" s="39"/>
      <c r="C376" s="268" t="s">
        <v>518</v>
      </c>
      <c r="D376" s="268" t="s">
        <v>223</v>
      </c>
      <c r="E376" s="269" t="s">
        <v>519</v>
      </c>
      <c r="F376" s="270" t="s">
        <v>520</v>
      </c>
      <c r="G376" s="271" t="s">
        <v>353</v>
      </c>
      <c r="H376" s="272">
        <v>1</v>
      </c>
      <c r="I376" s="273"/>
      <c r="J376" s="274">
        <f>ROUND(I376*H376,2)</f>
        <v>0</v>
      </c>
      <c r="K376" s="270" t="s">
        <v>133</v>
      </c>
      <c r="L376" s="275"/>
      <c r="M376" s="276" t="s">
        <v>1</v>
      </c>
      <c r="N376" s="277" t="s">
        <v>40</v>
      </c>
      <c r="O376" s="91"/>
      <c r="P376" s="227">
        <f>O376*H376</f>
        <v>0</v>
      </c>
      <c r="Q376" s="227">
        <v>0.00089999999999999998</v>
      </c>
      <c r="R376" s="227">
        <f>Q376*H376</f>
        <v>0.00089999999999999998</v>
      </c>
      <c r="S376" s="227">
        <v>0</v>
      </c>
      <c r="T376" s="228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9" t="s">
        <v>181</v>
      </c>
      <c r="AT376" s="229" t="s">
        <v>223</v>
      </c>
      <c r="AU376" s="229" t="s">
        <v>84</v>
      </c>
      <c r="AY376" s="17" t="s">
        <v>127</v>
      </c>
      <c r="BE376" s="230">
        <f>IF(N376="základní",J376,0)</f>
        <v>0</v>
      </c>
      <c r="BF376" s="230">
        <f>IF(N376="snížená",J376,0)</f>
        <v>0</v>
      </c>
      <c r="BG376" s="230">
        <f>IF(N376="zákl. přenesená",J376,0)</f>
        <v>0</v>
      </c>
      <c r="BH376" s="230">
        <f>IF(N376="sníž. přenesená",J376,0)</f>
        <v>0</v>
      </c>
      <c r="BI376" s="230">
        <f>IF(N376="nulová",J376,0)</f>
        <v>0</v>
      </c>
      <c r="BJ376" s="17" t="s">
        <v>80</v>
      </c>
      <c r="BK376" s="230">
        <f>ROUND(I376*H376,2)</f>
        <v>0</v>
      </c>
      <c r="BL376" s="17" t="s">
        <v>134</v>
      </c>
      <c r="BM376" s="229" t="s">
        <v>521</v>
      </c>
    </row>
    <row r="377" s="2" customFormat="1">
      <c r="A377" s="38"/>
      <c r="B377" s="39"/>
      <c r="C377" s="40"/>
      <c r="D377" s="231" t="s">
        <v>136</v>
      </c>
      <c r="E377" s="40"/>
      <c r="F377" s="232" t="s">
        <v>520</v>
      </c>
      <c r="G377" s="40"/>
      <c r="H377" s="40"/>
      <c r="I377" s="233"/>
      <c r="J377" s="40"/>
      <c r="K377" s="40"/>
      <c r="L377" s="44"/>
      <c r="M377" s="234"/>
      <c r="N377" s="235"/>
      <c r="O377" s="91"/>
      <c r="P377" s="91"/>
      <c r="Q377" s="91"/>
      <c r="R377" s="91"/>
      <c r="S377" s="91"/>
      <c r="T377" s="92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136</v>
      </c>
      <c r="AU377" s="17" t="s">
        <v>84</v>
      </c>
    </row>
    <row r="378" s="14" customFormat="1">
      <c r="A378" s="14"/>
      <c r="B378" s="246"/>
      <c r="C378" s="247"/>
      <c r="D378" s="231" t="s">
        <v>138</v>
      </c>
      <c r="E378" s="248" t="s">
        <v>1</v>
      </c>
      <c r="F378" s="249" t="s">
        <v>522</v>
      </c>
      <c r="G378" s="247"/>
      <c r="H378" s="250">
        <v>1</v>
      </c>
      <c r="I378" s="251"/>
      <c r="J378" s="247"/>
      <c r="K378" s="247"/>
      <c r="L378" s="252"/>
      <c r="M378" s="253"/>
      <c r="N378" s="254"/>
      <c r="O378" s="254"/>
      <c r="P378" s="254"/>
      <c r="Q378" s="254"/>
      <c r="R378" s="254"/>
      <c r="S378" s="254"/>
      <c r="T378" s="255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6" t="s">
        <v>138</v>
      </c>
      <c r="AU378" s="256" t="s">
        <v>84</v>
      </c>
      <c r="AV378" s="14" t="s">
        <v>84</v>
      </c>
      <c r="AW378" s="14" t="s">
        <v>32</v>
      </c>
      <c r="AX378" s="14" t="s">
        <v>80</v>
      </c>
      <c r="AY378" s="256" t="s">
        <v>127</v>
      </c>
    </row>
    <row r="379" s="2" customFormat="1" ht="16.5" customHeight="1">
      <c r="A379" s="38"/>
      <c r="B379" s="39"/>
      <c r="C379" s="218" t="s">
        <v>523</v>
      </c>
      <c r="D379" s="218" t="s">
        <v>129</v>
      </c>
      <c r="E379" s="219" t="s">
        <v>524</v>
      </c>
      <c r="F379" s="220" t="s">
        <v>525</v>
      </c>
      <c r="G379" s="221" t="s">
        <v>353</v>
      </c>
      <c r="H379" s="222">
        <v>4</v>
      </c>
      <c r="I379" s="223"/>
      <c r="J379" s="224">
        <f>ROUND(I379*H379,2)</f>
        <v>0</v>
      </c>
      <c r="K379" s="220" t="s">
        <v>133</v>
      </c>
      <c r="L379" s="44"/>
      <c r="M379" s="225" t="s">
        <v>1</v>
      </c>
      <c r="N379" s="226" t="s">
        <v>40</v>
      </c>
      <c r="O379" s="91"/>
      <c r="P379" s="227">
        <f>O379*H379</f>
        <v>0</v>
      </c>
      <c r="Q379" s="227">
        <v>0.10940999999999999</v>
      </c>
      <c r="R379" s="227">
        <f>Q379*H379</f>
        <v>0.43763999999999997</v>
      </c>
      <c r="S379" s="227">
        <v>0</v>
      </c>
      <c r="T379" s="228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9" t="s">
        <v>134</v>
      </c>
      <c r="AT379" s="229" t="s">
        <v>129</v>
      </c>
      <c r="AU379" s="229" t="s">
        <v>84</v>
      </c>
      <c r="AY379" s="17" t="s">
        <v>127</v>
      </c>
      <c r="BE379" s="230">
        <f>IF(N379="základní",J379,0)</f>
        <v>0</v>
      </c>
      <c r="BF379" s="230">
        <f>IF(N379="snížená",J379,0)</f>
        <v>0</v>
      </c>
      <c r="BG379" s="230">
        <f>IF(N379="zákl. přenesená",J379,0)</f>
        <v>0</v>
      </c>
      <c r="BH379" s="230">
        <f>IF(N379="sníž. přenesená",J379,0)</f>
        <v>0</v>
      </c>
      <c r="BI379" s="230">
        <f>IF(N379="nulová",J379,0)</f>
        <v>0</v>
      </c>
      <c r="BJ379" s="17" t="s">
        <v>80</v>
      </c>
      <c r="BK379" s="230">
        <f>ROUND(I379*H379,2)</f>
        <v>0</v>
      </c>
      <c r="BL379" s="17" t="s">
        <v>134</v>
      </c>
      <c r="BM379" s="229" t="s">
        <v>526</v>
      </c>
    </row>
    <row r="380" s="2" customFormat="1">
      <c r="A380" s="38"/>
      <c r="B380" s="39"/>
      <c r="C380" s="40"/>
      <c r="D380" s="231" t="s">
        <v>136</v>
      </c>
      <c r="E380" s="40"/>
      <c r="F380" s="232" t="s">
        <v>527</v>
      </c>
      <c r="G380" s="40"/>
      <c r="H380" s="40"/>
      <c r="I380" s="233"/>
      <c r="J380" s="40"/>
      <c r="K380" s="40"/>
      <c r="L380" s="44"/>
      <c r="M380" s="234"/>
      <c r="N380" s="235"/>
      <c r="O380" s="91"/>
      <c r="P380" s="91"/>
      <c r="Q380" s="91"/>
      <c r="R380" s="91"/>
      <c r="S380" s="91"/>
      <c r="T380" s="92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136</v>
      </c>
      <c r="AU380" s="17" t="s">
        <v>84</v>
      </c>
    </row>
    <row r="381" s="13" customFormat="1">
      <c r="A381" s="13"/>
      <c r="B381" s="236"/>
      <c r="C381" s="237"/>
      <c r="D381" s="231" t="s">
        <v>138</v>
      </c>
      <c r="E381" s="238" t="s">
        <v>1</v>
      </c>
      <c r="F381" s="239" t="s">
        <v>500</v>
      </c>
      <c r="G381" s="237"/>
      <c r="H381" s="238" t="s">
        <v>1</v>
      </c>
      <c r="I381" s="240"/>
      <c r="J381" s="237"/>
      <c r="K381" s="237"/>
      <c r="L381" s="241"/>
      <c r="M381" s="242"/>
      <c r="N381" s="243"/>
      <c r="O381" s="243"/>
      <c r="P381" s="243"/>
      <c r="Q381" s="243"/>
      <c r="R381" s="243"/>
      <c r="S381" s="243"/>
      <c r="T381" s="24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5" t="s">
        <v>138</v>
      </c>
      <c r="AU381" s="245" t="s">
        <v>84</v>
      </c>
      <c r="AV381" s="13" t="s">
        <v>80</v>
      </c>
      <c r="AW381" s="13" t="s">
        <v>32</v>
      </c>
      <c r="AX381" s="13" t="s">
        <v>75</v>
      </c>
      <c r="AY381" s="245" t="s">
        <v>127</v>
      </c>
    </row>
    <row r="382" s="14" customFormat="1">
      <c r="A382" s="14"/>
      <c r="B382" s="246"/>
      <c r="C382" s="247"/>
      <c r="D382" s="231" t="s">
        <v>138</v>
      </c>
      <c r="E382" s="248" t="s">
        <v>1</v>
      </c>
      <c r="F382" s="249" t="s">
        <v>528</v>
      </c>
      <c r="G382" s="247"/>
      <c r="H382" s="250">
        <v>4</v>
      </c>
      <c r="I382" s="251"/>
      <c r="J382" s="247"/>
      <c r="K382" s="247"/>
      <c r="L382" s="252"/>
      <c r="M382" s="253"/>
      <c r="N382" s="254"/>
      <c r="O382" s="254"/>
      <c r="P382" s="254"/>
      <c r="Q382" s="254"/>
      <c r="R382" s="254"/>
      <c r="S382" s="254"/>
      <c r="T382" s="255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6" t="s">
        <v>138</v>
      </c>
      <c r="AU382" s="256" t="s">
        <v>84</v>
      </c>
      <c r="AV382" s="14" t="s">
        <v>84</v>
      </c>
      <c r="AW382" s="14" t="s">
        <v>32</v>
      </c>
      <c r="AX382" s="14" t="s">
        <v>80</v>
      </c>
      <c r="AY382" s="256" t="s">
        <v>127</v>
      </c>
    </row>
    <row r="383" s="2" customFormat="1" ht="16.5" customHeight="1">
      <c r="A383" s="38"/>
      <c r="B383" s="39"/>
      <c r="C383" s="268" t="s">
        <v>529</v>
      </c>
      <c r="D383" s="268" t="s">
        <v>223</v>
      </c>
      <c r="E383" s="269" t="s">
        <v>530</v>
      </c>
      <c r="F383" s="270" t="s">
        <v>531</v>
      </c>
      <c r="G383" s="271" t="s">
        <v>353</v>
      </c>
      <c r="H383" s="272">
        <v>4</v>
      </c>
      <c r="I383" s="273"/>
      <c r="J383" s="274">
        <f>ROUND(I383*H383,2)</f>
        <v>0</v>
      </c>
      <c r="K383" s="270" t="s">
        <v>133</v>
      </c>
      <c r="L383" s="275"/>
      <c r="M383" s="276" t="s">
        <v>1</v>
      </c>
      <c r="N383" s="277" t="s">
        <v>40</v>
      </c>
      <c r="O383" s="91"/>
      <c r="P383" s="227">
        <f>O383*H383</f>
        <v>0</v>
      </c>
      <c r="Q383" s="227">
        <v>0.0061000000000000004</v>
      </c>
      <c r="R383" s="227">
        <f>Q383*H383</f>
        <v>0.024400000000000002</v>
      </c>
      <c r="S383" s="227">
        <v>0</v>
      </c>
      <c r="T383" s="228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9" t="s">
        <v>181</v>
      </c>
      <c r="AT383" s="229" t="s">
        <v>223</v>
      </c>
      <c r="AU383" s="229" t="s">
        <v>84</v>
      </c>
      <c r="AY383" s="17" t="s">
        <v>127</v>
      </c>
      <c r="BE383" s="230">
        <f>IF(N383="základní",J383,0)</f>
        <v>0</v>
      </c>
      <c r="BF383" s="230">
        <f>IF(N383="snížená",J383,0)</f>
        <v>0</v>
      </c>
      <c r="BG383" s="230">
        <f>IF(N383="zákl. přenesená",J383,0)</f>
        <v>0</v>
      </c>
      <c r="BH383" s="230">
        <f>IF(N383="sníž. přenesená",J383,0)</f>
        <v>0</v>
      </c>
      <c r="BI383" s="230">
        <f>IF(N383="nulová",J383,0)</f>
        <v>0</v>
      </c>
      <c r="BJ383" s="17" t="s">
        <v>80</v>
      </c>
      <c r="BK383" s="230">
        <f>ROUND(I383*H383,2)</f>
        <v>0</v>
      </c>
      <c r="BL383" s="17" t="s">
        <v>134</v>
      </c>
      <c r="BM383" s="229" t="s">
        <v>532</v>
      </c>
    </row>
    <row r="384" s="2" customFormat="1">
      <c r="A384" s="38"/>
      <c r="B384" s="39"/>
      <c r="C384" s="40"/>
      <c r="D384" s="231" t="s">
        <v>136</v>
      </c>
      <c r="E384" s="40"/>
      <c r="F384" s="232" t="s">
        <v>531</v>
      </c>
      <c r="G384" s="40"/>
      <c r="H384" s="40"/>
      <c r="I384" s="233"/>
      <c r="J384" s="40"/>
      <c r="K384" s="40"/>
      <c r="L384" s="44"/>
      <c r="M384" s="234"/>
      <c r="N384" s="235"/>
      <c r="O384" s="91"/>
      <c r="P384" s="91"/>
      <c r="Q384" s="91"/>
      <c r="R384" s="91"/>
      <c r="S384" s="91"/>
      <c r="T384" s="92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136</v>
      </c>
      <c r="AU384" s="17" t="s">
        <v>84</v>
      </c>
    </row>
    <row r="385" s="2" customFormat="1" ht="16.5" customHeight="1">
      <c r="A385" s="38"/>
      <c r="B385" s="39"/>
      <c r="C385" s="268" t="s">
        <v>533</v>
      </c>
      <c r="D385" s="268" t="s">
        <v>223</v>
      </c>
      <c r="E385" s="269" t="s">
        <v>534</v>
      </c>
      <c r="F385" s="270" t="s">
        <v>535</v>
      </c>
      <c r="G385" s="271" t="s">
        <v>353</v>
      </c>
      <c r="H385" s="272">
        <v>4</v>
      </c>
      <c r="I385" s="273"/>
      <c r="J385" s="274">
        <f>ROUND(I385*H385,2)</f>
        <v>0</v>
      </c>
      <c r="K385" s="270" t="s">
        <v>133</v>
      </c>
      <c r="L385" s="275"/>
      <c r="M385" s="276" t="s">
        <v>1</v>
      </c>
      <c r="N385" s="277" t="s">
        <v>40</v>
      </c>
      <c r="O385" s="91"/>
      <c r="P385" s="227">
        <f>O385*H385</f>
        <v>0</v>
      </c>
      <c r="Q385" s="227">
        <v>0.00010000000000000001</v>
      </c>
      <c r="R385" s="227">
        <f>Q385*H385</f>
        <v>0.00040000000000000002</v>
      </c>
      <c r="S385" s="227">
        <v>0</v>
      </c>
      <c r="T385" s="228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9" t="s">
        <v>181</v>
      </c>
      <c r="AT385" s="229" t="s">
        <v>223</v>
      </c>
      <c r="AU385" s="229" t="s">
        <v>84</v>
      </c>
      <c r="AY385" s="17" t="s">
        <v>127</v>
      </c>
      <c r="BE385" s="230">
        <f>IF(N385="základní",J385,0)</f>
        <v>0</v>
      </c>
      <c r="BF385" s="230">
        <f>IF(N385="snížená",J385,0)</f>
        <v>0</v>
      </c>
      <c r="BG385" s="230">
        <f>IF(N385="zákl. přenesená",J385,0)</f>
        <v>0</v>
      </c>
      <c r="BH385" s="230">
        <f>IF(N385="sníž. přenesená",J385,0)</f>
        <v>0</v>
      </c>
      <c r="BI385" s="230">
        <f>IF(N385="nulová",J385,0)</f>
        <v>0</v>
      </c>
      <c r="BJ385" s="17" t="s">
        <v>80</v>
      </c>
      <c r="BK385" s="230">
        <f>ROUND(I385*H385,2)</f>
        <v>0</v>
      </c>
      <c r="BL385" s="17" t="s">
        <v>134</v>
      </c>
      <c r="BM385" s="229" t="s">
        <v>536</v>
      </c>
    </row>
    <row r="386" s="2" customFormat="1">
      <c r="A386" s="38"/>
      <c r="B386" s="39"/>
      <c r="C386" s="40"/>
      <c r="D386" s="231" t="s">
        <v>136</v>
      </c>
      <c r="E386" s="40"/>
      <c r="F386" s="232" t="s">
        <v>535</v>
      </c>
      <c r="G386" s="40"/>
      <c r="H386" s="40"/>
      <c r="I386" s="233"/>
      <c r="J386" s="40"/>
      <c r="K386" s="40"/>
      <c r="L386" s="44"/>
      <c r="M386" s="234"/>
      <c r="N386" s="235"/>
      <c r="O386" s="91"/>
      <c r="P386" s="91"/>
      <c r="Q386" s="91"/>
      <c r="R386" s="91"/>
      <c r="S386" s="91"/>
      <c r="T386" s="92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136</v>
      </c>
      <c r="AU386" s="17" t="s">
        <v>84</v>
      </c>
    </row>
    <row r="387" s="2" customFormat="1" ht="16.5" customHeight="1">
      <c r="A387" s="38"/>
      <c r="B387" s="39"/>
      <c r="C387" s="218" t="s">
        <v>537</v>
      </c>
      <c r="D387" s="218" t="s">
        <v>129</v>
      </c>
      <c r="E387" s="219" t="s">
        <v>538</v>
      </c>
      <c r="F387" s="220" t="s">
        <v>539</v>
      </c>
      <c r="G387" s="221" t="s">
        <v>150</v>
      </c>
      <c r="H387" s="222">
        <v>13</v>
      </c>
      <c r="I387" s="223"/>
      <c r="J387" s="224">
        <f>ROUND(I387*H387,2)</f>
        <v>0</v>
      </c>
      <c r="K387" s="220" t="s">
        <v>133</v>
      </c>
      <c r="L387" s="44"/>
      <c r="M387" s="225" t="s">
        <v>1</v>
      </c>
      <c r="N387" s="226" t="s">
        <v>40</v>
      </c>
      <c r="O387" s="91"/>
      <c r="P387" s="227">
        <f>O387*H387</f>
        <v>0</v>
      </c>
      <c r="Q387" s="227">
        <v>8.0000000000000007E-05</v>
      </c>
      <c r="R387" s="227">
        <f>Q387*H387</f>
        <v>0.0010400000000000001</v>
      </c>
      <c r="S387" s="227">
        <v>0</v>
      </c>
      <c r="T387" s="228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9" t="s">
        <v>134</v>
      </c>
      <c r="AT387" s="229" t="s">
        <v>129</v>
      </c>
      <c r="AU387" s="229" t="s">
        <v>84</v>
      </c>
      <c r="AY387" s="17" t="s">
        <v>127</v>
      </c>
      <c r="BE387" s="230">
        <f>IF(N387="základní",J387,0)</f>
        <v>0</v>
      </c>
      <c r="BF387" s="230">
        <f>IF(N387="snížená",J387,0)</f>
        <v>0</v>
      </c>
      <c r="BG387" s="230">
        <f>IF(N387="zákl. přenesená",J387,0)</f>
        <v>0</v>
      </c>
      <c r="BH387" s="230">
        <f>IF(N387="sníž. přenesená",J387,0)</f>
        <v>0</v>
      </c>
      <c r="BI387" s="230">
        <f>IF(N387="nulová",J387,0)</f>
        <v>0</v>
      </c>
      <c r="BJ387" s="17" t="s">
        <v>80</v>
      </c>
      <c r="BK387" s="230">
        <f>ROUND(I387*H387,2)</f>
        <v>0</v>
      </c>
      <c r="BL387" s="17" t="s">
        <v>134</v>
      </c>
      <c r="BM387" s="229" t="s">
        <v>540</v>
      </c>
    </row>
    <row r="388" s="2" customFormat="1">
      <c r="A388" s="38"/>
      <c r="B388" s="39"/>
      <c r="C388" s="40"/>
      <c r="D388" s="231" t="s">
        <v>136</v>
      </c>
      <c r="E388" s="40"/>
      <c r="F388" s="232" t="s">
        <v>541</v>
      </c>
      <c r="G388" s="40"/>
      <c r="H388" s="40"/>
      <c r="I388" s="233"/>
      <c r="J388" s="40"/>
      <c r="K388" s="40"/>
      <c r="L388" s="44"/>
      <c r="M388" s="234"/>
      <c r="N388" s="235"/>
      <c r="O388" s="91"/>
      <c r="P388" s="91"/>
      <c r="Q388" s="91"/>
      <c r="R388" s="91"/>
      <c r="S388" s="91"/>
      <c r="T388" s="92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136</v>
      </c>
      <c r="AU388" s="17" t="s">
        <v>84</v>
      </c>
    </row>
    <row r="389" s="13" customFormat="1">
      <c r="A389" s="13"/>
      <c r="B389" s="236"/>
      <c r="C389" s="237"/>
      <c r="D389" s="231" t="s">
        <v>138</v>
      </c>
      <c r="E389" s="238" t="s">
        <v>1</v>
      </c>
      <c r="F389" s="239" t="s">
        <v>500</v>
      </c>
      <c r="G389" s="237"/>
      <c r="H389" s="238" t="s">
        <v>1</v>
      </c>
      <c r="I389" s="240"/>
      <c r="J389" s="237"/>
      <c r="K389" s="237"/>
      <c r="L389" s="241"/>
      <c r="M389" s="242"/>
      <c r="N389" s="243"/>
      <c r="O389" s="243"/>
      <c r="P389" s="243"/>
      <c r="Q389" s="243"/>
      <c r="R389" s="243"/>
      <c r="S389" s="243"/>
      <c r="T389" s="24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5" t="s">
        <v>138</v>
      </c>
      <c r="AU389" s="245" t="s">
        <v>84</v>
      </c>
      <c r="AV389" s="13" t="s">
        <v>80</v>
      </c>
      <c r="AW389" s="13" t="s">
        <v>32</v>
      </c>
      <c r="AX389" s="13" t="s">
        <v>75</v>
      </c>
      <c r="AY389" s="245" t="s">
        <v>127</v>
      </c>
    </row>
    <row r="390" s="14" customFormat="1">
      <c r="A390" s="14"/>
      <c r="B390" s="246"/>
      <c r="C390" s="247"/>
      <c r="D390" s="231" t="s">
        <v>138</v>
      </c>
      <c r="E390" s="248" t="s">
        <v>1</v>
      </c>
      <c r="F390" s="249" t="s">
        <v>542</v>
      </c>
      <c r="G390" s="247"/>
      <c r="H390" s="250">
        <v>13</v>
      </c>
      <c r="I390" s="251"/>
      <c r="J390" s="247"/>
      <c r="K390" s="247"/>
      <c r="L390" s="252"/>
      <c r="M390" s="253"/>
      <c r="N390" s="254"/>
      <c r="O390" s="254"/>
      <c r="P390" s="254"/>
      <c r="Q390" s="254"/>
      <c r="R390" s="254"/>
      <c r="S390" s="254"/>
      <c r="T390" s="255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6" t="s">
        <v>138</v>
      </c>
      <c r="AU390" s="256" t="s">
        <v>84</v>
      </c>
      <c r="AV390" s="14" t="s">
        <v>84</v>
      </c>
      <c r="AW390" s="14" t="s">
        <v>32</v>
      </c>
      <c r="AX390" s="14" t="s">
        <v>80</v>
      </c>
      <c r="AY390" s="256" t="s">
        <v>127</v>
      </c>
    </row>
    <row r="391" s="2" customFormat="1" ht="16.5" customHeight="1">
      <c r="A391" s="38"/>
      <c r="B391" s="39"/>
      <c r="C391" s="218" t="s">
        <v>543</v>
      </c>
      <c r="D391" s="218" t="s">
        <v>129</v>
      </c>
      <c r="E391" s="219" t="s">
        <v>544</v>
      </c>
      <c r="F391" s="220" t="s">
        <v>545</v>
      </c>
      <c r="G391" s="221" t="s">
        <v>132</v>
      </c>
      <c r="H391" s="222">
        <v>2.2000000000000002</v>
      </c>
      <c r="I391" s="223"/>
      <c r="J391" s="224">
        <f>ROUND(I391*H391,2)</f>
        <v>0</v>
      </c>
      <c r="K391" s="220" t="s">
        <v>133</v>
      </c>
      <c r="L391" s="44"/>
      <c r="M391" s="225" t="s">
        <v>1</v>
      </c>
      <c r="N391" s="226" t="s">
        <v>40</v>
      </c>
      <c r="O391" s="91"/>
      <c r="P391" s="227">
        <f>O391*H391</f>
        <v>0</v>
      </c>
      <c r="Q391" s="227">
        <v>0.00059999999999999995</v>
      </c>
      <c r="R391" s="227">
        <f>Q391*H391</f>
        <v>0.00132</v>
      </c>
      <c r="S391" s="227">
        <v>0</v>
      </c>
      <c r="T391" s="228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9" t="s">
        <v>134</v>
      </c>
      <c r="AT391" s="229" t="s">
        <v>129</v>
      </c>
      <c r="AU391" s="229" t="s">
        <v>84</v>
      </c>
      <c r="AY391" s="17" t="s">
        <v>127</v>
      </c>
      <c r="BE391" s="230">
        <f>IF(N391="základní",J391,0)</f>
        <v>0</v>
      </c>
      <c r="BF391" s="230">
        <f>IF(N391="snížená",J391,0)</f>
        <v>0</v>
      </c>
      <c r="BG391" s="230">
        <f>IF(N391="zákl. přenesená",J391,0)</f>
        <v>0</v>
      </c>
      <c r="BH391" s="230">
        <f>IF(N391="sníž. přenesená",J391,0)</f>
        <v>0</v>
      </c>
      <c r="BI391" s="230">
        <f>IF(N391="nulová",J391,0)</f>
        <v>0</v>
      </c>
      <c r="BJ391" s="17" t="s">
        <v>80</v>
      </c>
      <c r="BK391" s="230">
        <f>ROUND(I391*H391,2)</f>
        <v>0</v>
      </c>
      <c r="BL391" s="17" t="s">
        <v>134</v>
      </c>
      <c r="BM391" s="229" t="s">
        <v>546</v>
      </c>
    </row>
    <row r="392" s="2" customFormat="1">
      <c r="A392" s="38"/>
      <c r="B392" s="39"/>
      <c r="C392" s="40"/>
      <c r="D392" s="231" t="s">
        <v>136</v>
      </c>
      <c r="E392" s="40"/>
      <c r="F392" s="232" t="s">
        <v>547</v>
      </c>
      <c r="G392" s="40"/>
      <c r="H392" s="40"/>
      <c r="I392" s="233"/>
      <c r="J392" s="40"/>
      <c r="K392" s="40"/>
      <c r="L392" s="44"/>
      <c r="M392" s="234"/>
      <c r="N392" s="235"/>
      <c r="O392" s="91"/>
      <c r="P392" s="91"/>
      <c r="Q392" s="91"/>
      <c r="R392" s="91"/>
      <c r="S392" s="91"/>
      <c r="T392" s="92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136</v>
      </c>
      <c r="AU392" s="17" t="s">
        <v>84</v>
      </c>
    </row>
    <row r="393" s="13" customFormat="1">
      <c r="A393" s="13"/>
      <c r="B393" s="236"/>
      <c r="C393" s="237"/>
      <c r="D393" s="231" t="s">
        <v>138</v>
      </c>
      <c r="E393" s="238" t="s">
        <v>1</v>
      </c>
      <c r="F393" s="239" t="s">
        <v>500</v>
      </c>
      <c r="G393" s="237"/>
      <c r="H393" s="238" t="s">
        <v>1</v>
      </c>
      <c r="I393" s="240"/>
      <c r="J393" s="237"/>
      <c r="K393" s="237"/>
      <c r="L393" s="241"/>
      <c r="M393" s="242"/>
      <c r="N393" s="243"/>
      <c r="O393" s="243"/>
      <c r="P393" s="243"/>
      <c r="Q393" s="243"/>
      <c r="R393" s="243"/>
      <c r="S393" s="243"/>
      <c r="T393" s="24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5" t="s">
        <v>138</v>
      </c>
      <c r="AU393" s="245" t="s">
        <v>84</v>
      </c>
      <c r="AV393" s="13" t="s">
        <v>80</v>
      </c>
      <c r="AW393" s="13" t="s">
        <v>32</v>
      </c>
      <c r="AX393" s="13" t="s">
        <v>75</v>
      </c>
      <c r="AY393" s="245" t="s">
        <v>127</v>
      </c>
    </row>
    <row r="394" s="14" customFormat="1">
      <c r="A394" s="14"/>
      <c r="B394" s="246"/>
      <c r="C394" s="247"/>
      <c r="D394" s="231" t="s">
        <v>138</v>
      </c>
      <c r="E394" s="248" t="s">
        <v>1</v>
      </c>
      <c r="F394" s="249" t="s">
        <v>548</v>
      </c>
      <c r="G394" s="247"/>
      <c r="H394" s="250">
        <v>1.2</v>
      </c>
      <c r="I394" s="251"/>
      <c r="J394" s="247"/>
      <c r="K394" s="247"/>
      <c r="L394" s="252"/>
      <c r="M394" s="253"/>
      <c r="N394" s="254"/>
      <c r="O394" s="254"/>
      <c r="P394" s="254"/>
      <c r="Q394" s="254"/>
      <c r="R394" s="254"/>
      <c r="S394" s="254"/>
      <c r="T394" s="255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6" t="s">
        <v>138</v>
      </c>
      <c r="AU394" s="256" t="s">
        <v>84</v>
      </c>
      <c r="AV394" s="14" t="s">
        <v>84</v>
      </c>
      <c r="AW394" s="14" t="s">
        <v>32</v>
      </c>
      <c r="AX394" s="14" t="s">
        <v>75</v>
      </c>
      <c r="AY394" s="256" t="s">
        <v>127</v>
      </c>
    </row>
    <row r="395" s="14" customFormat="1">
      <c r="A395" s="14"/>
      <c r="B395" s="246"/>
      <c r="C395" s="247"/>
      <c r="D395" s="231" t="s">
        <v>138</v>
      </c>
      <c r="E395" s="248" t="s">
        <v>1</v>
      </c>
      <c r="F395" s="249" t="s">
        <v>549</v>
      </c>
      <c r="G395" s="247"/>
      <c r="H395" s="250">
        <v>1</v>
      </c>
      <c r="I395" s="251"/>
      <c r="J395" s="247"/>
      <c r="K395" s="247"/>
      <c r="L395" s="252"/>
      <c r="M395" s="253"/>
      <c r="N395" s="254"/>
      <c r="O395" s="254"/>
      <c r="P395" s="254"/>
      <c r="Q395" s="254"/>
      <c r="R395" s="254"/>
      <c r="S395" s="254"/>
      <c r="T395" s="255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6" t="s">
        <v>138</v>
      </c>
      <c r="AU395" s="256" t="s">
        <v>84</v>
      </c>
      <c r="AV395" s="14" t="s">
        <v>84</v>
      </c>
      <c r="AW395" s="14" t="s">
        <v>32</v>
      </c>
      <c r="AX395" s="14" t="s">
        <v>75</v>
      </c>
      <c r="AY395" s="256" t="s">
        <v>127</v>
      </c>
    </row>
    <row r="396" s="15" customFormat="1">
      <c r="A396" s="15"/>
      <c r="B396" s="257"/>
      <c r="C396" s="258"/>
      <c r="D396" s="231" t="s">
        <v>138</v>
      </c>
      <c r="E396" s="259" t="s">
        <v>1</v>
      </c>
      <c r="F396" s="260" t="s">
        <v>147</v>
      </c>
      <c r="G396" s="258"/>
      <c r="H396" s="261">
        <v>2.2000000000000002</v>
      </c>
      <c r="I396" s="262"/>
      <c r="J396" s="258"/>
      <c r="K396" s="258"/>
      <c r="L396" s="263"/>
      <c r="M396" s="264"/>
      <c r="N396" s="265"/>
      <c r="O396" s="265"/>
      <c r="P396" s="265"/>
      <c r="Q396" s="265"/>
      <c r="R396" s="265"/>
      <c r="S396" s="265"/>
      <c r="T396" s="266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67" t="s">
        <v>138</v>
      </c>
      <c r="AU396" s="267" t="s">
        <v>84</v>
      </c>
      <c r="AV396" s="15" t="s">
        <v>134</v>
      </c>
      <c r="AW396" s="15" t="s">
        <v>32</v>
      </c>
      <c r="AX396" s="15" t="s">
        <v>80</v>
      </c>
      <c r="AY396" s="267" t="s">
        <v>127</v>
      </c>
    </row>
    <row r="397" s="2" customFormat="1" ht="16.5" customHeight="1">
      <c r="A397" s="38"/>
      <c r="B397" s="39"/>
      <c r="C397" s="218" t="s">
        <v>550</v>
      </c>
      <c r="D397" s="218" t="s">
        <v>129</v>
      </c>
      <c r="E397" s="219" t="s">
        <v>551</v>
      </c>
      <c r="F397" s="220" t="s">
        <v>552</v>
      </c>
      <c r="G397" s="221" t="s">
        <v>150</v>
      </c>
      <c r="H397" s="222">
        <v>13</v>
      </c>
      <c r="I397" s="223"/>
      <c r="J397" s="224">
        <f>ROUND(I397*H397,2)</f>
        <v>0</v>
      </c>
      <c r="K397" s="220" t="s">
        <v>133</v>
      </c>
      <c r="L397" s="44"/>
      <c r="M397" s="225" t="s">
        <v>1</v>
      </c>
      <c r="N397" s="226" t="s">
        <v>40</v>
      </c>
      <c r="O397" s="91"/>
      <c r="P397" s="227">
        <f>O397*H397</f>
        <v>0</v>
      </c>
      <c r="Q397" s="227">
        <v>0.00020000000000000001</v>
      </c>
      <c r="R397" s="227">
        <f>Q397*H397</f>
        <v>0.0026000000000000003</v>
      </c>
      <c r="S397" s="227">
        <v>0</v>
      </c>
      <c r="T397" s="228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9" t="s">
        <v>134</v>
      </c>
      <c r="AT397" s="229" t="s">
        <v>129</v>
      </c>
      <c r="AU397" s="229" t="s">
        <v>84</v>
      </c>
      <c r="AY397" s="17" t="s">
        <v>127</v>
      </c>
      <c r="BE397" s="230">
        <f>IF(N397="základní",J397,0)</f>
        <v>0</v>
      </c>
      <c r="BF397" s="230">
        <f>IF(N397="snížená",J397,0)</f>
        <v>0</v>
      </c>
      <c r="BG397" s="230">
        <f>IF(N397="zákl. přenesená",J397,0)</f>
        <v>0</v>
      </c>
      <c r="BH397" s="230">
        <f>IF(N397="sníž. přenesená",J397,0)</f>
        <v>0</v>
      </c>
      <c r="BI397" s="230">
        <f>IF(N397="nulová",J397,0)</f>
        <v>0</v>
      </c>
      <c r="BJ397" s="17" t="s">
        <v>80</v>
      </c>
      <c r="BK397" s="230">
        <f>ROUND(I397*H397,2)</f>
        <v>0</v>
      </c>
      <c r="BL397" s="17" t="s">
        <v>134</v>
      </c>
      <c r="BM397" s="229" t="s">
        <v>553</v>
      </c>
    </row>
    <row r="398" s="2" customFormat="1">
      <c r="A398" s="38"/>
      <c r="B398" s="39"/>
      <c r="C398" s="40"/>
      <c r="D398" s="231" t="s">
        <v>136</v>
      </c>
      <c r="E398" s="40"/>
      <c r="F398" s="232" t="s">
        <v>554</v>
      </c>
      <c r="G398" s="40"/>
      <c r="H398" s="40"/>
      <c r="I398" s="233"/>
      <c r="J398" s="40"/>
      <c r="K398" s="40"/>
      <c r="L398" s="44"/>
      <c r="M398" s="234"/>
      <c r="N398" s="235"/>
      <c r="O398" s="91"/>
      <c r="P398" s="91"/>
      <c r="Q398" s="91"/>
      <c r="R398" s="91"/>
      <c r="S398" s="91"/>
      <c r="T398" s="92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136</v>
      </c>
      <c r="AU398" s="17" t="s">
        <v>84</v>
      </c>
    </row>
    <row r="399" s="13" customFormat="1">
      <c r="A399" s="13"/>
      <c r="B399" s="236"/>
      <c r="C399" s="237"/>
      <c r="D399" s="231" t="s">
        <v>138</v>
      </c>
      <c r="E399" s="238" t="s">
        <v>1</v>
      </c>
      <c r="F399" s="239" t="s">
        <v>500</v>
      </c>
      <c r="G399" s="237"/>
      <c r="H399" s="238" t="s">
        <v>1</v>
      </c>
      <c r="I399" s="240"/>
      <c r="J399" s="237"/>
      <c r="K399" s="237"/>
      <c r="L399" s="241"/>
      <c r="M399" s="242"/>
      <c r="N399" s="243"/>
      <c r="O399" s="243"/>
      <c r="P399" s="243"/>
      <c r="Q399" s="243"/>
      <c r="R399" s="243"/>
      <c r="S399" s="243"/>
      <c r="T399" s="24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5" t="s">
        <v>138</v>
      </c>
      <c r="AU399" s="245" t="s">
        <v>84</v>
      </c>
      <c r="AV399" s="13" t="s">
        <v>80</v>
      </c>
      <c r="AW399" s="13" t="s">
        <v>32</v>
      </c>
      <c r="AX399" s="13" t="s">
        <v>75</v>
      </c>
      <c r="AY399" s="245" t="s">
        <v>127</v>
      </c>
    </row>
    <row r="400" s="14" customFormat="1">
      <c r="A400" s="14"/>
      <c r="B400" s="246"/>
      <c r="C400" s="247"/>
      <c r="D400" s="231" t="s">
        <v>138</v>
      </c>
      <c r="E400" s="248" t="s">
        <v>1</v>
      </c>
      <c r="F400" s="249" t="s">
        <v>542</v>
      </c>
      <c r="G400" s="247"/>
      <c r="H400" s="250">
        <v>13</v>
      </c>
      <c r="I400" s="251"/>
      <c r="J400" s="247"/>
      <c r="K400" s="247"/>
      <c r="L400" s="252"/>
      <c r="M400" s="253"/>
      <c r="N400" s="254"/>
      <c r="O400" s="254"/>
      <c r="P400" s="254"/>
      <c r="Q400" s="254"/>
      <c r="R400" s="254"/>
      <c r="S400" s="254"/>
      <c r="T400" s="255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6" t="s">
        <v>138</v>
      </c>
      <c r="AU400" s="256" t="s">
        <v>84</v>
      </c>
      <c r="AV400" s="14" t="s">
        <v>84</v>
      </c>
      <c r="AW400" s="14" t="s">
        <v>32</v>
      </c>
      <c r="AX400" s="14" t="s">
        <v>80</v>
      </c>
      <c r="AY400" s="256" t="s">
        <v>127</v>
      </c>
    </row>
    <row r="401" s="2" customFormat="1" ht="16.5" customHeight="1">
      <c r="A401" s="38"/>
      <c r="B401" s="39"/>
      <c r="C401" s="218" t="s">
        <v>555</v>
      </c>
      <c r="D401" s="218" t="s">
        <v>129</v>
      </c>
      <c r="E401" s="219" t="s">
        <v>556</v>
      </c>
      <c r="F401" s="220" t="s">
        <v>557</v>
      </c>
      <c r="G401" s="221" t="s">
        <v>132</v>
      </c>
      <c r="H401" s="222">
        <v>2.2000000000000002</v>
      </c>
      <c r="I401" s="223"/>
      <c r="J401" s="224">
        <f>ROUND(I401*H401,2)</f>
        <v>0</v>
      </c>
      <c r="K401" s="220" t="s">
        <v>133</v>
      </c>
      <c r="L401" s="44"/>
      <c r="M401" s="225" t="s">
        <v>1</v>
      </c>
      <c r="N401" s="226" t="s">
        <v>40</v>
      </c>
      <c r="O401" s="91"/>
      <c r="P401" s="227">
        <f>O401*H401</f>
        <v>0</v>
      </c>
      <c r="Q401" s="227">
        <v>0.0016000000000000001</v>
      </c>
      <c r="R401" s="227">
        <f>Q401*H401</f>
        <v>0.0035200000000000006</v>
      </c>
      <c r="S401" s="227">
        <v>0</v>
      </c>
      <c r="T401" s="228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9" t="s">
        <v>134</v>
      </c>
      <c r="AT401" s="229" t="s">
        <v>129</v>
      </c>
      <c r="AU401" s="229" t="s">
        <v>84</v>
      </c>
      <c r="AY401" s="17" t="s">
        <v>127</v>
      </c>
      <c r="BE401" s="230">
        <f>IF(N401="základní",J401,0)</f>
        <v>0</v>
      </c>
      <c r="BF401" s="230">
        <f>IF(N401="snížená",J401,0)</f>
        <v>0</v>
      </c>
      <c r="BG401" s="230">
        <f>IF(N401="zákl. přenesená",J401,0)</f>
        <v>0</v>
      </c>
      <c r="BH401" s="230">
        <f>IF(N401="sníž. přenesená",J401,0)</f>
        <v>0</v>
      </c>
      <c r="BI401" s="230">
        <f>IF(N401="nulová",J401,0)</f>
        <v>0</v>
      </c>
      <c r="BJ401" s="17" t="s">
        <v>80</v>
      </c>
      <c r="BK401" s="230">
        <f>ROUND(I401*H401,2)</f>
        <v>0</v>
      </c>
      <c r="BL401" s="17" t="s">
        <v>134</v>
      </c>
      <c r="BM401" s="229" t="s">
        <v>558</v>
      </c>
    </row>
    <row r="402" s="2" customFormat="1">
      <c r="A402" s="38"/>
      <c r="B402" s="39"/>
      <c r="C402" s="40"/>
      <c r="D402" s="231" t="s">
        <v>136</v>
      </c>
      <c r="E402" s="40"/>
      <c r="F402" s="232" t="s">
        <v>559</v>
      </c>
      <c r="G402" s="40"/>
      <c r="H402" s="40"/>
      <c r="I402" s="233"/>
      <c r="J402" s="40"/>
      <c r="K402" s="40"/>
      <c r="L402" s="44"/>
      <c r="M402" s="234"/>
      <c r="N402" s="235"/>
      <c r="O402" s="91"/>
      <c r="P402" s="91"/>
      <c r="Q402" s="91"/>
      <c r="R402" s="91"/>
      <c r="S402" s="91"/>
      <c r="T402" s="92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136</v>
      </c>
      <c r="AU402" s="17" t="s">
        <v>84</v>
      </c>
    </row>
    <row r="403" s="13" customFormat="1">
      <c r="A403" s="13"/>
      <c r="B403" s="236"/>
      <c r="C403" s="237"/>
      <c r="D403" s="231" t="s">
        <v>138</v>
      </c>
      <c r="E403" s="238" t="s">
        <v>1</v>
      </c>
      <c r="F403" s="239" t="s">
        <v>500</v>
      </c>
      <c r="G403" s="237"/>
      <c r="H403" s="238" t="s">
        <v>1</v>
      </c>
      <c r="I403" s="240"/>
      <c r="J403" s="237"/>
      <c r="K403" s="237"/>
      <c r="L403" s="241"/>
      <c r="M403" s="242"/>
      <c r="N403" s="243"/>
      <c r="O403" s="243"/>
      <c r="P403" s="243"/>
      <c r="Q403" s="243"/>
      <c r="R403" s="243"/>
      <c r="S403" s="243"/>
      <c r="T403" s="24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5" t="s">
        <v>138</v>
      </c>
      <c r="AU403" s="245" t="s">
        <v>84</v>
      </c>
      <c r="AV403" s="13" t="s">
        <v>80</v>
      </c>
      <c r="AW403" s="13" t="s">
        <v>32</v>
      </c>
      <c r="AX403" s="13" t="s">
        <v>75</v>
      </c>
      <c r="AY403" s="245" t="s">
        <v>127</v>
      </c>
    </row>
    <row r="404" s="14" customFormat="1">
      <c r="A404" s="14"/>
      <c r="B404" s="246"/>
      <c r="C404" s="247"/>
      <c r="D404" s="231" t="s">
        <v>138</v>
      </c>
      <c r="E404" s="248" t="s">
        <v>1</v>
      </c>
      <c r="F404" s="249" t="s">
        <v>548</v>
      </c>
      <c r="G404" s="247"/>
      <c r="H404" s="250">
        <v>1.2</v>
      </c>
      <c r="I404" s="251"/>
      <c r="J404" s="247"/>
      <c r="K404" s="247"/>
      <c r="L404" s="252"/>
      <c r="M404" s="253"/>
      <c r="N404" s="254"/>
      <c r="O404" s="254"/>
      <c r="P404" s="254"/>
      <c r="Q404" s="254"/>
      <c r="R404" s="254"/>
      <c r="S404" s="254"/>
      <c r="T404" s="255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6" t="s">
        <v>138</v>
      </c>
      <c r="AU404" s="256" t="s">
        <v>84</v>
      </c>
      <c r="AV404" s="14" t="s">
        <v>84</v>
      </c>
      <c r="AW404" s="14" t="s">
        <v>32</v>
      </c>
      <c r="AX404" s="14" t="s">
        <v>75</v>
      </c>
      <c r="AY404" s="256" t="s">
        <v>127</v>
      </c>
    </row>
    <row r="405" s="14" customFormat="1">
      <c r="A405" s="14"/>
      <c r="B405" s="246"/>
      <c r="C405" s="247"/>
      <c r="D405" s="231" t="s">
        <v>138</v>
      </c>
      <c r="E405" s="248" t="s">
        <v>1</v>
      </c>
      <c r="F405" s="249" t="s">
        <v>549</v>
      </c>
      <c r="G405" s="247"/>
      <c r="H405" s="250">
        <v>1</v>
      </c>
      <c r="I405" s="251"/>
      <c r="J405" s="247"/>
      <c r="K405" s="247"/>
      <c r="L405" s="252"/>
      <c r="M405" s="253"/>
      <c r="N405" s="254"/>
      <c r="O405" s="254"/>
      <c r="P405" s="254"/>
      <c r="Q405" s="254"/>
      <c r="R405" s="254"/>
      <c r="S405" s="254"/>
      <c r="T405" s="255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6" t="s">
        <v>138</v>
      </c>
      <c r="AU405" s="256" t="s">
        <v>84</v>
      </c>
      <c r="AV405" s="14" t="s">
        <v>84</v>
      </c>
      <c r="AW405" s="14" t="s">
        <v>32</v>
      </c>
      <c r="AX405" s="14" t="s">
        <v>75</v>
      </c>
      <c r="AY405" s="256" t="s">
        <v>127</v>
      </c>
    </row>
    <row r="406" s="15" customFormat="1">
      <c r="A406" s="15"/>
      <c r="B406" s="257"/>
      <c r="C406" s="258"/>
      <c r="D406" s="231" t="s">
        <v>138</v>
      </c>
      <c r="E406" s="259" t="s">
        <v>1</v>
      </c>
      <c r="F406" s="260" t="s">
        <v>147</v>
      </c>
      <c r="G406" s="258"/>
      <c r="H406" s="261">
        <v>2.2000000000000002</v>
      </c>
      <c r="I406" s="262"/>
      <c r="J406" s="258"/>
      <c r="K406" s="258"/>
      <c r="L406" s="263"/>
      <c r="M406" s="264"/>
      <c r="N406" s="265"/>
      <c r="O406" s="265"/>
      <c r="P406" s="265"/>
      <c r="Q406" s="265"/>
      <c r="R406" s="265"/>
      <c r="S406" s="265"/>
      <c r="T406" s="266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67" t="s">
        <v>138</v>
      </c>
      <c r="AU406" s="267" t="s">
        <v>84</v>
      </c>
      <c r="AV406" s="15" t="s">
        <v>134</v>
      </c>
      <c r="AW406" s="15" t="s">
        <v>32</v>
      </c>
      <c r="AX406" s="15" t="s">
        <v>80</v>
      </c>
      <c r="AY406" s="267" t="s">
        <v>127</v>
      </c>
    </row>
    <row r="407" s="2" customFormat="1" ht="16.5" customHeight="1">
      <c r="A407" s="38"/>
      <c r="B407" s="39"/>
      <c r="C407" s="218" t="s">
        <v>560</v>
      </c>
      <c r="D407" s="218" t="s">
        <v>129</v>
      </c>
      <c r="E407" s="219" t="s">
        <v>561</v>
      </c>
      <c r="F407" s="220" t="s">
        <v>562</v>
      </c>
      <c r="G407" s="221" t="s">
        <v>150</v>
      </c>
      <c r="H407" s="222">
        <v>13</v>
      </c>
      <c r="I407" s="223"/>
      <c r="J407" s="224">
        <f>ROUND(I407*H407,2)</f>
        <v>0</v>
      </c>
      <c r="K407" s="220" t="s">
        <v>133</v>
      </c>
      <c r="L407" s="44"/>
      <c r="M407" s="225" t="s">
        <v>1</v>
      </c>
      <c r="N407" s="226" t="s">
        <v>40</v>
      </c>
      <c r="O407" s="91"/>
      <c r="P407" s="227">
        <f>O407*H407</f>
        <v>0</v>
      </c>
      <c r="Q407" s="227">
        <v>0</v>
      </c>
      <c r="R407" s="227">
        <f>Q407*H407</f>
        <v>0</v>
      </c>
      <c r="S407" s="227">
        <v>0</v>
      </c>
      <c r="T407" s="228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9" t="s">
        <v>134</v>
      </c>
      <c r="AT407" s="229" t="s">
        <v>129</v>
      </c>
      <c r="AU407" s="229" t="s">
        <v>84</v>
      </c>
      <c r="AY407" s="17" t="s">
        <v>127</v>
      </c>
      <c r="BE407" s="230">
        <f>IF(N407="základní",J407,0)</f>
        <v>0</v>
      </c>
      <c r="BF407" s="230">
        <f>IF(N407="snížená",J407,0)</f>
        <v>0</v>
      </c>
      <c r="BG407" s="230">
        <f>IF(N407="zákl. přenesená",J407,0)</f>
        <v>0</v>
      </c>
      <c r="BH407" s="230">
        <f>IF(N407="sníž. přenesená",J407,0)</f>
        <v>0</v>
      </c>
      <c r="BI407" s="230">
        <f>IF(N407="nulová",J407,0)</f>
        <v>0</v>
      </c>
      <c r="BJ407" s="17" t="s">
        <v>80</v>
      </c>
      <c r="BK407" s="230">
        <f>ROUND(I407*H407,2)</f>
        <v>0</v>
      </c>
      <c r="BL407" s="17" t="s">
        <v>134</v>
      </c>
      <c r="BM407" s="229" t="s">
        <v>563</v>
      </c>
    </row>
    <row r="408" s="2" customFormat="1">
      <c r="A408" s="38"/>
      <c r="B408" s="39"/>
      <c r="C408" s="40"/>
      <c r="D408" s="231" t="s">
        <v>136</v>
      </c>
      <c r="E408" s="40"/>
      <c r="F408" s="232" t="s">
        <v>564</v>
      </c>
      <c r="G408" s="40"/>
      <c r="H408" s="40"/>
      <c r="I408" s="233"/>
      <c r="J408" s="40"/>
      <c r="K408" s="40"/>
      <c r="L408" s="44"/>
      <c r="M408" s="234"/>
      <c r="N408" s="235"/>
      <c r="O408" s="91"/>
      <c r="P408" s="91"/>
      <c r="Q408" s="91"/>
      <c r="R408" s="91"/>
      <c r="S408" s="91"/>
      <c r="T408" s="92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136</v>
      </c>
      <c r="AU408" s="17" t="s">
        <v>84</v>
      </c>
    </row>
    <row r="409" s="13" customFormat="1">
      <c r="A409" s="13"/>
      <c r="B409" s="236"/>
      <c r="C409" s="237"/>
      <c r="D409" s="231" t="s">
        <v>138</v>
      </c>
      <c r="E409" s="238" t="s">
        <v>1</v>
      </c>
      <c r="F409" s="239" t="s">
        <v>500</v>
      </c>
      <c r="G409" s="237"/>
      <c r="H409" s="238" t="s">
        <v>1</v>
      </c>
      <c r="I409" s="240"/>
      <c r="J409" s="237"/>
      <c r="K409" s="237"/>
      <c r="L409" s="241"/>
      <c r="M409" s="242"/>
      <c r="N409" s="243"/>
      <c r="O409" s="243"/>
      <c r="P409" s="243"/>
      <c r="Q409" s="243"/>
      <c r="R409" s="243"/>
      <c r="S409" s="243"/>
      <c r="T409" s="24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5" t="s">
        <v>138</v>
      </c>
      <c r="AU409" s="245" t="s">
        <v>84</v>
      </c>
      <c r="AV409" s="13" t="s">
        <v>80</v>
      </c>
      <c r="AW409" s="13" t="s">
        <v>32</v>
      </c>
      <c r="AX409" s="13" t="s">
        <v>75</v>
      </c>
      <c r="AY409" s="245" t="s">
        <v>127</v>
      </c>
    </row>
    <row r="410" s="14" customFormat="1">
      <c r="A410" s="14"/>
      <c r="B410" s="246"/>
      <c r="C410" s="247"/>
      <c r="D410" s="231" t="s">
        <v>138</v>
      </c>
      <c r="E410" s="248" t="s">
        <v>1</v>
      </c>
      <c r="F410" s="249" t="s">
        <v>542</v>
      </c>
      <c r="G410" s="247"/>
      <c r="H410" s="250">
        <v>13</v>
      </c>
      <c r="I410" s="251"/>
      <c r="J410" s="247"/>
      <c r="K410" s="247"/>
      <c r="L410" s="252"/>
      <c r="M410" s="253"/>
      <c r="N410" s="254"/>
      <c r="O410" s="254"/>
      <c r="P410" s="254"/>
      <c r="Q410" s="254"/>
      <c r="R410" s="254"/>
      <c r="S410" s="254"/>
      <c r="T410" s="255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6" t="s">
        <v>138</v>
      </c>
      <c r="AU410" s="256" t="s">
        <v>84</v>
      </c>
      <c r="AV410" s="14" t="s">
        <v>84</v>
      </c>
      <c r="AW410" s="14" t="s">
        <v>32</v>
      </c>
      <c r="AX410" s="14" t="s">
        <v>80</v>
      </c>
      <c r="AY410" s="256" t="s">
        <v>127</v>
      </c>
    </row>
    <row r="411" s="2" customFormat="1" ht="16.5" customHeight="1">
      <c r="A411" s="38"/>
      <c r="B411" s="39"/>
      <c r="C411" s="218" t="s">
        <v>565</v>
      </c>
      <c r="D411" s="218" t="s">
        <v>129</v>
      </c>
      <c r="E411" s="219" t="s">
        <v>566</v>
      </c>
      <c r="F411" s="220" t="s">
        <v>567</v>
      </c>
      <c r="G411" s="221" t="s">
        <v>132</v>
      </c>
      <c r="H411" s="222">
        <v>2.2000000000000002</v>
      </c>
      <c r="I411" s="223"/>
      <c r="J411" s="224">
        <f>ROUND(I411*H411,2)</f>
        <v>0</v>
      </c>
      <c r="K411" s="220" t="s">
        <v>133</v>
      </c>
      <c r="L411" s="44"/>
      <c r="M411" s="225" t="s">
        <v>1</v>
      </c>
      <c r="N411" s="226" t="s">
        <v>40</v>
      </c>
      <c r="O411" s="91"/>
      <c r="P411" s="227">
        <f>O411*H411</f>
        <v>0</v>
      </c>
      <c r="Q411" s="227">
        <v>1.0000000000000001E-05</v>
      </c>
      <c r="R411" s="227">
        <f>Q411*H411</f>
        <v>2.2000000000000003E-05</v>
      </c>
      <c r="S411" s="227">
        <v>0</v>
      </c>
      <c r="T411" s="228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9" t="s">
        <v>134</v>
      </c>
      <c r="AT411" s="229" t="s">
        <v>129</v>
      </c>
      <c r="AU411" s="229" t="s">
        <v>84</v>
      </c>
      <c r="AY411" s="17" t="s">
        <v>127</v>
      </c>
      <c r="BE411" s="230">
        <f>IF(N411="základní",J411,0)</f>
        <v>0</v>
      </c>
      <c r="BF411" s="230">
        <f>IF(N411="snížená",J411,0)</f>
        <v>0</v>
      </c>
      <c r="BG411" s="230">
        <f>IF(N411="zákl. přenesená",J411,0)</f>
        <v>0</v>
      </c>
      <c r="BH411" s="230">
        <f>IF(N411="sníž. přenesená",J411,0)</f>
        <v>0</v>
      </c>
      <c r="BI411" s="230">
        <f>IF(N411="nulová",J411,0)</f>
        <v>0</v>
      </c>
      <c r="BJ411" s="17" t="s">
        <v>80</v>
      </c>
      <c r="BK411" s="230">
        <f>ROUND(I411*H411,2)</f>
        <v>0</v>
      </c>
      <c r="BL411" s="17" t="s">
        <v>134</v>
      </c>
      <c r="BM411" s="229" t="s">
        <v>568</v>
      </c>
    </row>
    <row r="412" s="2" customFormat="1">
      <c r="A412" s="38"/>
      <c r="B412" s="39"/>
      <c r="C412" s="40"/>
      <c r="D412" s="231" t="s">
        <v>136</v>
      </c>
      <c r="E412" s="40"/>
      <c r="F412" s="232" t="s">
        <v>569</v>
      </c>
      <c r="G412" s="40"/>
      <c r="H412" s="40"/>
      <c r="I412" s="233"/>
      <c r="J412" s="40"/>
      <c r="K412" s="40"/>
      <c r="L412" s="44"/>
      <c r="M412" s="234"/>
      <c r="N412" s="235"/>
      <c r="O412" s="91"/>
      <c r="P412" s="91"/>
      <c r="Q412" s="91"/>
      <c r="R412" s="91"/>
      <c r="S412" s="91"/>
      <c r="T412" s="92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136</v>
      </c>
      <c r="AU412" s="17" t="s">
        <v>84</v>
      </c>
    </row>
    <row r="413" s="13" customFormat="1">
      <c r="A413" s="13"/>
      <c r="B413" s="236"/>
      <c r="C413" s="237"/>
      <c r="D413" s="231" t="s">
        <v>138</v>
      </c>
      <c r="E413" s="238" t="s">
        <v>1</v>
      </c>
      <c r="F413" s="239" t="s">
        <v>500</v>
      </c>
      <c r="G413" s="237"/>
      <c r="H413" s="238" t="s">
        <v>1</v>
      </c>
      <c r="I413" s="240"/>
      <c r="J413" s="237"/>
      <c r="K413" s="237"/>
      <c r="L413" s="241"/>
      <c r="M413" s="242"/>
      <c r="N413" s="243"/>
      <c r="O413" s="243"/>
      <c r="P413" s="243"/>
      <c r="Q413" s="243"/>
      <c r="R413" s="243"/>
      <c r="S413" s="243"/>
      <c r="T413" s="24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5" t="s">
        <v>138</v>
      </c>
      <c r="AU413" s="245" t="s">
        <v>84</v>
      </c>
      <c r="AV413" s="13" t="s">
        <v>80</v>
      </c>
      <c r="AW413" s="13" t="s">
        <v>32</v>
      </c>
      <c r="AX413" s="13" t="s">
        <v>75</v>
      </c>
      <c r="AY413" s="245" t="s">
        <v>127</v>
      </c>
    </row>
    <row r="414" s="14" customFormat="1">
      <c r="A414" s="14"/>
      <c r="B414" s="246"/>
      <c r="C414" s="247"/>
      <c r="D414" s="231" t="s">
        <v>138</v>
      </c>
      <c r="E414" s="248" t="s">
        <v>1</v>
      </c>
      <c r="F414" s="249" t="s">
        <v>548</v>
      </c>
      <c r="G414" s="247"/>
      <c r="H414" s="250">
        <v>1.2</v>
      </c>
      <c r="I414" s="251"/>
      <c r="J414" s="247"/>
      <c r="K414" s="247"/>
      <c r="L414" s="252"/>
      <c r="M414" s="253"/>
      <c r="N414" s="254"/>
      <c r="O414" s="254"/>
      <c r="P414" s="254"/>
      <c r="Q414" s="254"/>
      <c r="R414" s="254"/>
      <c r="S414" s="254"/>
      <c r="T414" s="25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6" t="s">
        <v>138</v>
      </c>
      <c r="AU414" s="256" t="s">
        <v>84</v>
      </c>
      <c r="AV414" s="14" t="s">
        <v>84</v>
      </c>
      <c r="AW414" s="14" t="s">
        <v>32</v>
      </c>
      <c r="AX414" s="14" t="s">
        <v>75</v>
      </c>
      <c r="AY414" s="256" t="s">
        <v>127</v>
      </c>
    </row>
    <row r="415" s="14" customFormat="1">
      <c r="A415" s="14"/>
      <c r="B415" s="246"/>
      <c r="C415" s="247"/>
      <c r="D415" s="231" t="s">
        <v>138</v>
      </c>
      <c r="E415" s="248" t="s">
        <v>1</v>
      </c>
      <c r="F415" s="249" t="s">
        <v>549</v>
      </c>
      <c r="G415" s="247"/>
      <c r="H415" s="250">
        <v>1</v>
      </c>
      <c r="I415" s="251"/>
      <c r="J415" s="247"/>
      <c r="K415" s="247"/>
      <c r="L415" s="252"/>
      <c r="M415" s="253"/>
      <c r="N415" s="254"/>
      <c r="O415" s="254"/>
      <c r="P415" s="254"/>
      <c r="Q415" s="254"/>
      <c r="R415" s="254"/>
      <c r="S415" s="254"/>
      <c r="T415" s="25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6" t="s">
        <v>138</v>
      </c>
      <c r="AU415" s="256" t="s">
        <v>84</v>
      </c>
      <c r="AV415" s="14" t="s">
        <v>84</v>
      </c>
      <c r="AW415" s="14" t="s">
        <v>32</v>
      </c>
      <c r="AX415" s="14" t="s">
        <v>75</v>
      </c>
      <c r="AY415" s="256" t="s">
        <v>127</v>
      </c>
    </row>
    <row r="416" s="15" customFormat="1">
      <c r="A416" s="15"/>
      <c r="B416" s="257"/>
      <c r="C416" s="258"/>
      <c r="D416" s="231" t="s">
        <v>138</v>
      </c>
      <c r="E416" s="259" t="s">
        <v>1</v>
      </c>
      <c r="F416" s="260" t="s">
        <v>147</v>
      </c>
      <c r="G416" s="258"/>
      <c r="H416" s="261">
        <v>2.2000000000000002</v>
      </c>
      <c r="I416" s="262"/>
      <c r="J416" s="258"/>
      <c r="K416" s="258"/>
      <c r="L416" s="263"/>
      <c r="M416" s="264"/>
      <c r="N416" s="265"/>
      <c r="O416" s="265"/>
      <c r="P416" s="265"/>
      <c r="Q416" s="265"/>
      <c r="R416" s="265"/>
      <c r="S416" s="265"/>
      <c r="T416" s="266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67" t="s">
        <v>138</v>
      </c>
      <c r="AU416" s="267" t="s">
        <v>84</v>
      </c>
      <c r="AV416" s="15" t="s">
        <v>134</v>
      </c>
      <c r="AW416" s="15" t="s">
        <v>32</v>
      </c>
      <c r="AX416" s="15" t="s">
        <v>80</v>
      </c>
      <c r="AY416" s="267" t="s">
        <v>127</v>
      </c>
    </row>
    <row r="417" s="2" customFormat="1" ht="16.5" customHeight="1">
      <c r="A417" s="38"/>
      <c r="B417" s="39"/>
      <c r="C417" s="218" t="s">
        <v>570</v>
      </c>
      <c r="D417" s="218" t="s">
        <v>129</v>
      </c>
      <c r="E417" s="219" t="s">
        <v>571</v>
      </c>
      <c r="F417" s="220" t="s">
        <v>572</v>
      </c>
      <c r="G417" s="221" t="s">
        <v>150</v>
      </c>
      <c r="H417" s="222">
        <v>147.59999999999999</v>
      </c>
      <c r="I417" s="223"/>
      <c r="J417" s="224">
        <f>ROUND(I417*H417,2)</f>
        <v>0</v>
      </c>
      <c r="K417" s="220" t="s">
        <v>133</v>
      </c>
      <c r="L417" s="44"/>
      <c r="M417" s="225" t="s">
        <v>1</v>
      </c>
      <c r="N417" s="226" t="s">
        <v>40</v>
      </c>
      <c r="O417" s="91"/>
      <c r="P417" s="227">
        <f>O417*H417</f>
        <v>0</v>
      </c>
      <c r="Q417" s="227">
        <v>0.15540000000000001</v>
      </c>
      <c r="R417" s="227">
        <f>Q417*H417</f>
        <v>22.93704</v>
      </c>
      <c r="S417" s="227">
        <v>0</v>
      </c>
      <c r="T417" s="228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9" t="s">
        <v>134</v>
      </c>
      <c r="AT417" s="229" t="s">
        <v>129</v>
      </c>
      <c r="AU417" s="229" t="s">
        <v>84</v>
      </c>
      <c r="AY417" s="17" t="s">
        <v>127</v>
      </c>
      <c r="BE417" s="230">
        <f>IF(N417="základní",J417,0)</f>
        <v>0</v>
      </c>
      <c r="BF417" s="230">
        <f>IF(N417="snížená",J417,0)</f>
        <v>0</v>
      </c>
      <c r="BG417" s="230">
        <f>IF(N417="zákl. přenesená",J417,0)</f>
        <v>0</v>
      </c>
      <c r="BH417" s="230">
        <f>IF(N417="sníž. přenesená",J417,0)</f>
        <v>0</v>
      </c>
      <c r="BI417" s="230">
        <f>IF(N417="nulová",J417,0)</f>
        <v>0</v>
      </c>
      <c r="BJ417" s="17" t="s">
        <v>80</v>
      </c>
      <c r="BK417" s="230">
        <f>ROUND(I417*H417,2)</f>
        <v>0</v>
      </c>
      <c r="BL417" s="17" t="s">
        <v>134</v>
      </c>
      <c r="BM417" s="229" t="s">
        <v>573</v>
      </c>
    </row>
    <row r="418" s="2" customFormat="1">
      <c r="A418" s="38"/>
      <c r="B418" s="39"/>
      <c r="C418" s="40"/>
      <c r="D418" s="231" t="s">
        <v>136</v>
      </c>
      <c r="E418" s="40"/>
      <c r="F418" s="232" t="s">
        <v>574</v>
      </c>
      <c r="G418" s="40"/>
      <c r="H418" s="40"/>
      <c r="I418" s="233"/>
      <c r="J418" s="40"/>
      <c r="K418" s="40"/>
      <c r="L418" s="44"/>
      <c r="M418" s="234"/>
      <c r="N418" s="235"/>
      <c r="O418" s="91"/>
      <c r="P418" s="91"/>
      <c r="Q418" s="91"/>
      <c r="R418" s="91"/>
      <c r="S418" s="91"/>
      <c r="T418" s="92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136</v>
      </c>
      <c r="AU418" s="17" t="s">
        <v>84</v>
      </c>
    </row>
    <row r="419" s="13" customFormat="1">
      <c r="A419" s="13"/>
      <c r="B419" s="236"/>
      <c r="C419" s="237"/>
      <c r="D419" s="231" t="s">
        <v>138</v>
      </c>
      <c r="E419" s="238" t="s">
        <v>1</v>
      </c>
      <c r="F419" s="239" t="s">
        <v>575</v>
      </c>
      <c r="G419" s="237"/>
      <c r="H419" s="238" t="s">
        <v>1</v>
      </c>
      <c r="I419" s="240"/>
      <c r="J419" s="237"/>
      <c r="K419" s="237"/>
      <c r="L419" s="241"/>
      <c r="M419" s="242"/>
      <c r="N419" s="243"/>
      <c r="O419" s="243"/>
      <c r="P419" s="243"/>
      <c r="Q419" s="243"/>
      <c r="R419" s="243"/>
      <c r="S419" s="243"/>
      <c r="T419" s="24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5" t="s">
        <v>138</v>
      </c>
      <c r="AU419" s="245" t="s">
        <v>84</v>
      </c>
      <c r="AV419" s="13" t="s">
        <v>80</v>
      </c>
      <c r="AW419" s="13" t="s">
        <v>32</v>
      </c>
      <c r="AX419" s="13" t="s">
        <v>75</v>
      </c>
      <c r="AY419" s="245" t="s">
        <v>127</v>
      </c>
    </row>
    <row r="420" s="14" customFormat="1">
      <c r="A420" s="14"/>
      <c r="B420" s="246"/>
      <c r="C420" s="247"/>
      <c r="D420" s="231" t="s">
        <v>138</v>
      </c>
      <c r="E420" s="248" t="s">
        <v>1</v>
      </c>
      <c r="F420" s="249" t="s">
        <v>576</v>
      </c>
      <c r="G420" s="247"/>
      <c r="H420" s="250">
        <v>147.59999999999999</v>
      </c>
      <c r="I420" s="251"/>
      <c r="J420" s="247"/>
      <c r="K420" s="247"/>
      <c r="L420" s="252"/>
      <c r="M420" s="253"/>
      <c r="N420" s="254"/>
      <c r="O420" s="254"/>
      <c r="P420" s="254"/>
      <c r="Q420" s="254"/>
      <c r="R420" s="254"/>
      <c r="S420" s="254"/>
      <c r="T420" s="255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6" t="s">
        <v>138</v>
      </c>
      <c r="AU420" s="256" t="s">
        <v>84</v>
      </c>
      <c r="AV420" s="14" t="s">
        <v>84</v>
      </c>
      <c r="AW420" s="14" t="s">
        <v>32</v>
      </c>
      <c r="AX420" s="14" t="s">
        <v>80</v>
      </c>
      <c r="AY420" s="256" t="s">
        <v>127</v>
      </c>
    </row>
    <row r="421" s="2" customFormat="1" ht="16.5" customHeight="1">
      <c r="A421" s="38"/>
      <c r="B421" s="39"/>
      <c r="C421" s="268" t="s">
        <v>577</v>
      </c>
      <c r="D421" s="268" t="s">
        <v>223</v>
      </c>
      <c r="E421" s="269" t="s">
        <v>578</v>
      </c>
      <c r="F421" s="270" t="s">
        <v>579</v>
      </c>
      <c r="G421" s="271" t="s">
        <v>150</v>
      </c>
      <c r="H421" s="272">
        <v>66.036000000000001</v>
      </c>
      <c r="I421" s="273"/>
      <c r="J421" s="274">
        <f>ROUND(I421*H421,2)</f>
        <v>0</v>
      </c>
      <c r="K421" s="270" t="s">
        <v>133</v>
      </c>
      <c r="L421" s="275"/>
      <c r="M421" s="276" t="s">
        <v>1</v>
      </c>
      <c r="N421" s="277" t="s">
        <v>40</v>
      </c>
      <c r="O421" s="91"/>
      <c r="P421" s="227">
        <f>O421*H421</f>
        <v>0</v>
      </c>
      <c r="Q421" s="227">
        <v>0.080000000000000002</v>
      </c>
      <c r="R421" s="227">
        <f>Q421*H421</f>
        <v>5.2828800000000005</v>
      </c>
      <c r="S421" s="227">
        <v>0</v>
      </c>
      <c r="T421" s="228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9" t="s">
        <v>181</v>
      </c>
      <c r="AT421" s="229" t="s">
        <v>223</v>
      </c>
      <c r="AU421" s="229" t="s">
        <v>84</v>
      </c>
      <c r="AY421" s="17" t="s">
        <v>127</v>
      </c>
      <c r="BE421" s="230">
        <f>IF(N421="základní",J421,0)</f>
        <v>0</v>
      </c>
      <c r="BF421" s="230">
        <f>IF(N421="snížená",J421,0)</f>
        <v>0</v>
      </c>
      <c r="BG421" s="230">
        <f>IF(N421="zákl. přenesená",J421,0)</f>
        <v>0</v>
      </c>
      <c r="BH421" s="230">
        <f>IF(N421="sníž. přenesená",J421,0)</f>
        <v>0</v>
      </c>
      <c r="BI421" s="230">
        <f>IF(N421="nulová",J421,0)</f>
        <v>0</v>
      </c>
      <c r="BJ421" s="17" t="s">
        <v>80</v>
      </c>
      <c r="BK421" s="230">
        <f>ROUND(I421*H421,2)</f>
        <v>0</v>
      </c>
      <c r="BL421" s="17" t="s">
        <v>134</v>
      </c>
      <c r="BM421" s="229" t="s">
        <v>580</v>
      </c>
    </row>
    <row r="422" s="2" customFormat="1">
      <c r="A422" s="38"/>
      <c r="B422" s="39"/>
      <c r="C422" s="40"/>
      <c r="D422" s="231" t="s">
        <v>136</v>
      </c>
      <c r="E422" s="40"/>
      <c r="F422" s="232" t="s">
        <v>579</v>
      </c>
      <c r="G422" s="40"/>
      <c r="H422" s="40"/>
      <c r="I422" s="233"/>
      <c r="J422" s="40"/>
      <c r="K422" s="40"/>
      <c r="L422" s="44"/>
      <c r="M422" s="234"/>
      <c r="N422" s="235"/>
      <c r="O422" s="91"/>
      <c r="P422" s="91"/>
      <c r="Q422" s="91"/>
      <c r="R422" s="91"/>
      <c r="S422" s="91"/>
      <c r="T422" s="92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136</v>
      </c>
      <c r="AU422" s="17" t="s">
        <v>84</v>
      </c>
    </row>
    <row r="423" s="14" customFormat="1">
      <c r="A423" s="14"/>
      <c r="B423" s="246"/>
      <c r="C423" s="247"/>
      <c r="D423" s="231" t="s">
        <v>138</v>
      </c>
      <c r="E423" s="248" t="s">
        <v>1</v>
      </c>
      <c r="F423" s="249" t="s">
        <v>581</v>
      </c>
      <c r="G423" s="247"/>
      <c r="H423" s="250">
        <v>66.036000000000001</v>
      </c>
      <c r="I423" s="251"/>
      <c r="J423" s="247"/>
      <c r="K423" s="247"/>
      <c r="L423" s="252"/>
      <c r="M423" s="253"/>
      <c r="N423" s="254"/>
      <c r="O423" s="254"/>
      <c r="P423" s="254"/>
      <c r="Q423" s="254"/>
      <c r="R423" s="254"/>
      <c r="S423" s="254"/>
      <c r="T423" s="255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6" t="s">
        <v>138</v>
      </c>
      <c r="AU423" s="256" t="s">
        <v>84</v>
      </c>
      <c r="AV423" s="14" t="s">
        <v>84</v>
      </c>
      <c r="AW423" s="14" t="s">
        <v>32</v>
      </c>
      <c r="AX423" s="14" t="s">
        <v>80</v>
      </c>
      <c r="AY423" s="256" t="s">
        <v>127</v>
      </c>
    </row>
    <row r="424" s="2" customFormat="1" ht="16.5" customHeight="1">
      <c r="A424" s="38"/>
      <c r="B424" s="39"/>
      <c r="C424" s="268" t="s">
        <v>582</v>
      </c>
      <c r="D424" s="268" t="s">
        <v>223</v>
      </c>
      <c r="E424" s="269" t="s">
        <v>583</v>
      </c>
      <c r="F424" s="270" t="s">
        <v>584</v>
      </c>
      <c r="G424" s="271" t="s">
        <v>150</v>
      </c>
      <c r="H424" s="272">
        <v>82.983999999999995</v>
      </c>
      <c r="I424" s="273"/>
      <c r="J424" s="274">
        <f>ROUND(I424*H424,2)</f>
        <v>0</v>
      </c>
      <c r="K424" s="270" t="s">
        <v>133</v>
      </c>
      <c r="L424" s="275"/>
      <c r="M424" s="276" t="s">
        <v>1</v>
      </c>
      <c r="N424" s="277" t="s">
        <v>40</v>
      </c>
      <c r="O424" s="91"/>
      <c r="P424" s="227">
        <f>O424*H424</f>
        <v>0</v>
      </c>
      <c r="Q424" s="227">
        <v>0.048300000000000003</v>
      </c>
      <c r="R424" s="227">
        <f>Q424*H424</f>
        <v>4.0081271999999997</v>
      </c>
      <c r="S424" s="227">
        <v>0</v>
      </c>
      <c r="T424" s="228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9" t="s">
        <v>181</v>
      </c>
      <c r="AT424" s="229" t="s">
        <v>223</v>
      </c>
      <c r="AU424" s="229" t="s">
        <v>84</v>
      </c>
      <c r="AY424" s="17" t="s">
        <v>127</v>
      </c>
      <c r="BE424" s="230">
        <f>IF(N424="základní",J424,0)</f>
        <v>0</v>
      </c>
      <c r="BF424" s="230">
        <f>IF(N424="snížená",J424,0)</f>
        <v>0</v>
      </c>
      <c r="BG424" s="230">
        <f>IF(N424="zákl. přenesená",J424,0)</f>
        <v>0</v>
      </c>
      <c r="BH424" s="230">
        <f>IF(N424="sníž. přenesená",J424,0)</f>
        <v>0</v>
      </c>
      <c r="BI424" s="230">
        <f>IF(N424="nulová",J424,0)</f>
        <v>0</v>
      </c>
      <c r="BJ424" s="17" t="s">
        <v>80</v>
      </c>
      <c r="BK424" s="230">
        <f>ROUND(I424*H424,2)</f>
        <v>0</v>
      </c>
      <c r="BL424" s="17" t="s">
        <v>134</v>
      </c>
      <c r="BM424" s="229" t="s">
        <v>585</v>
      </c>
    </row>
    <row r="425" s="2" customFormat="1">
      <c r="A425" s="38"/>
      <c r="B425" s="39"/>
      <c r="C425" s="40"/>
      <c r="D425" s="231" t="s">
        <v>136</v>
      </c>
      <c r="E425" s="40"/>
      <c r="F425" s="232" t="s">
        <v>584</v>
      </c>
      <c r="G425" s="40"/>
      <c r="H425" s="40"/>
      <c r="I425" s="233"/>
      <c r="J425" s="40"/>
      <c r="K425" s="40"/>
      <c r="L425" s="44"/>
      <c r="M425" s="234"/>
      <c r="N425" s="235"/>
      <c r="O425" s="91"/>
      <c r="P425" s="91"/>
      <c r="Q425" s="91"/>
      <c r="R425" s="91"/>
      <c r="S425" s="91"/>
      <c r="T425" s="92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136</v>
      </c>
      <c r="AU425" s="17" t="s">
        <v>84</v>
      </c>
    </row>
    <row r="426" s="14" customFormat="1">
      <c r="A426" s="14"/>
      <c r="B426" s="246"/>
      <c r="C426" s="247"/>
      <c r="D426" s="231" t="s">
        <v>138</v>
      </c>
      <c r="E426" s="248" t="s">
        <v>1</v>
      </c>
      <c r="F426" s="249" t="s">
        <v>586</v>
      </c>
      <c r="G426" s="247"/>
      <c r="H426" s="250">
        <v>82.983999999999995</v>
      </c>
      <c r="I426" s="251"/>
      <c r="J426" s="247"/>
      <c r="K426" s="247"/>
      <c r="L426" s="252"/>
      <c r="M426" s="253"/>
      <c r="N426" s="254"/>
      <c r="O426" s="254"/>
      <c r="P426" s="254"/>
      <c r="Q426" s="254"/>
      <c r="R426" s="254"/>
      <c r="S426" s="254"/>
      <c r="T426" s="255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6" t="s">
        <v>138</v>
      </c>
      <c r="AU426" s="256" t="s">
        <v>84</v>
      </c>
      <c r="AV426" s="14" t="s">
        <v>84</v>
      </c>
      <c r="AW426" s="14" t="s">
        <v>32</v>
      </c>
      <c r="AX426" s="14" t="s">
        <v>80</v>
      </c>
      <c r="AY426" s="256" t="s">
        <v>127</v>
      </c>
    </row>
    <row r="427" s="2" customFormat="1" ht="16.5" customHeight="1">
      <c r="A427" s="38"/>
      <c r="B427" s="39"/>
      <c r="C427" s="268" t="s">
        <v>587</v>
      </c>
      <c r="D427" s="268" t="s">
        <v>223</v>
      </c>
      <c r="E427" s="269" t="s">
        <v>588</v>
      </c>
      <c r="F427" s="270" t="s">
        <v>589</v>
      </c>
      <c r="G427" s="271" t="s">
        <v>150</v>
      </c>
      <c r="H427" s="272">
        <v>4</v>
      </c>
      <c r="I427" s="273"/>
      <c r="J427" s="274">
        <f>ROUND(I427*H427,2)</f>
        <v>0</v>
      </c>
      <c r="K427" s="270" t="s">
        <v>133</v>
      </c>
      <c r="L427" s="275"/>
      <c r="M427" s="276" t="s">
        <v>1</v>
      </c>
      <c r="N427" s="277" t="s">
        <v>40</v>
      </c>
      <c r="O427" s="91"/>
      <c r="P427" s="227">
        <f>O427*H427</f>
        <v>0</v>
      </c>
      <c r="Q427" s="227">
        <v>0.065670000000000006</v>
      </c>
      <c r="R427" s="227">
        <f>Q427*H427</f>
        <v>0.26268000000000002</v>
      </c>
      <c r="S427" s="227">
        <v>0</v>
      </c>
      <c r="T427" s="228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9" t="s">
        <v>181</v>
      </c>
      <c r="AT427" s="229" t="s">
        <v>223</v>
      </c>
      <c r="AU427" s="229" t="s">
        <v>84</v>
      </c>
      <c r="AY427" s="17" t="s">
        <v>127</v>
      </c>
      <c r="BE427" s="230">
        <f>IF(N427="základní",J427,0)</f>
        <v>0</v>
      </c>
      <c r="BF427" s="230">
        <f>IF(N427="snížená",J427,0)</f>
        <v>0</v>
      </c>
      <c r="BG427" s="230">
        <f>IF(N427="zákl. přenesená",J427,0)</f>
        <v>0</v>
      </c>
      <c r="BH427" s="230">
        <f>IF(N427="sníž. přenesená",J427,0)</f>
        <v>0</v>
      </c>
      <c r="BI427" s="230">
        <f>IF(N427="nulová",J427,0)</f>
        <v>0</v>
      </c>
      <c r="BJ427" s="17" t="s">
        <v>80</v>
      </c>
      <c r="BK427" s="230">
        <f>ROUND(I427*H427,2)</f>
        <v>0</v>
      </c>
      <c r="BL427" s="17" t="s">
        <v>134</v>
      </c>
      <c r="BM427" s="229" t="s">
        <v>590</v>
      </c>
    </row>
    <row r="428" s="2" customFormat="1">
      <c r="A428" s="38"/>
      <c r="B428" s="39"/>
      <c r="C428" s="40"/>
      <c r="D428" s="231" t="s">
        <v>136</v>
      </c>
      <c r="E428" s="40"/>
      <c r="F428" s="232" t="s">
        <v>589</v>
      </c>
      <c r="G428" s="40"/>
      <c r="H428" s="40"/>
      <c r="I428" s="233"/>
      <c r="J428" s="40"/>
      <c r="K428" s="40"/>
      <c r="L428" s="44"/>
      <c r="M428" s="234"/>
      <c r="N428" s="235"/>
      <c r="O428" s="91"/>
      <c r="P428" s="91"/>
      <c r="Q428" s="91"/>
      <c r="R428" s="91"/>
      <c r="S428" s="91"/>
      <c r="T428" s="92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136</v>
      </c>
      <c r="AU428" s="17" t="s">
        <v>84</v>
      </c>
    </row>
    <row r="429" s="14" customFormat="1">
      <c r="A429" s="14"/>
      <c r="B429" s="246"/>
      <c r="C429" s="247"/>
      <c r="D429" s="231" t="s">
        <v>138</v>
      </c>
      <c r="E429" s="248" t="s">
        <v>1</v>
      </c>
      <c r="F429" s="249" t="s">
        <v>134</v>
      </c>
      <c r="G429" s="247"/>
      <c r="H429" s="250">
        <v>4</v>
      </c>
      <c r="I429" s="251"/>
      <c r="J429" s="247"/>
      <c r="K429" s="247"/>
      <c r="L429" s="252"/>
      <c r="M429" s="253"/>
      <c r="N429" s="254"/>
      <c r="O429" s="254"/>
      <c r="P429" s="254"/>
      <c r="Q429" s="254"/>
      <c r="R429" s="254"/>
      <c r="S429" s="254"/>
      <c r="T429" s="255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6" t="s">
        <v>138</v>
      </c>
      <c r="AU429" s="256" t="s">
        <v>84</v>
      </c>
      <c r="AV429" s="14" t="s">
        <v>84</v>
      </c>
      <c r="AW429" s="14" t="s">
        <v>32</v>
      </c>
      <c r="AX429" s="14" t="s">
        <v>80</v>
      </c>
      <c r="AY429" s="256" t="s">
        <v>127</v>
      </c>
    </row>
    <row r="430" s="2" customFormat="1" ht="16.5" customHeight="1">
      <c r="A430" s="38"/>
      <c r="B430" s="39"/>
      <c r="C430" s="268" t="s">
        <v>591</v>
      </c>
      <c r="D430" s="268" t="s">
        <v>223</v>
      </c>
      <c r="E430" s="269" t="s">
        <v>592</v>
      </c>
      <c r="F430" s="270" t="s">
        <v>593</v>
      </c>
      <c r="G430" s="271" t="s">
        <v>150</v>
      </c>
      <c r="H430" s="272">
        <v>3.1200000000000001</v>
      </c>
      <c r="I430" s="273"/>
      <c r="J430" s="274">
        <f>ROUND(I430*H430,2)</f>
        <v>0</v>
      </c>
      <c r="K430" s="270" t="s">
        <v>133</v>
      </c>
      <c r="L430" s="275"/>
      <c r="M430" s="276" t="s">
        <v>1</v>
      </c>
      <c r="N430" s="277" t="s">
        <v>40</v>
      </c>
      <c r="O430" s="91"/>
      <c r="P430" s="227">
        <f>O430*H430</f>
        <v>0</v>
      </c>
      <c r="Q430" s="227">
        <v>0.060999999999999999</v>
      </c>
      <c r="R430" s="227">
        <f>Q430*H430</f>
        <v>0.19031999999999999</v>
      </c>
      <c r="S430" s="227">
        <v>0</v>
      </c>
      <c r="T430" s="228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9" t="s">
        <v>181</v>
      </c>
      <c r="AT430" s="229" t="s">
        <v>223</v>
      </c>
      <c r="AU430" s="229" t="s">
        <v>84</v>
      </c>
      <c r="AY430" s="17" t="s">
        <v>127</v>
      </c>
      <c r="BE430" s="230">
        <f>IF(N430="základní",J430,0)</f>
        <v>0</v>
      </c>
      <c r="BF430" s="230">
        <f>IF(N430="snížená",J430,0)</f>
        <v>0</v>
      </c>
      <c r="BG430" s="230">
        <f>IF(N430="zákl. přenesená",J430,0)</f>
        <v>0</v>
      </c>
      <c r="BH430" s="230">
        <f>IF(N430="sníž. přenesená",J430,0)</f>
        <v>0</v>
      </c>
      <c r="BI430" s="230">
        <f>IF(N430="nulová",J430,0)</f>
        <v>0</v>
      </c>
      <c r="BJ430" s="17" t="s">
        <v>80</v>
      </c>
      <c r="BK430" s="230">
        <f>ROUND(I430*H430,2)</f>
        <v>0</v>
      </c>
      <c r="BL430" s="17" t="s">
        <v>134</v>
      </c>
      <c r="BM430" s="229" t="s">
        <v>594</v>
      </c>
    </row>
    <row r="431" s="2" customFormat="1">
      <c r="A431" s="38"/>
      <c r="B431" s="39"/>
      <c r="C431" s="40"/>
      <c r="D431" s="231" t="s">
        <v>136</v>
      </c>
      <c r="E431" s="40"/>
      <c r="F431" s="232" t="s">
        <v>593</v>
      </c>
      <c r="G431" s="40"/>
      <c r="H431" s="40"/>
      <c r="I431" s="233"/>
      <c r="J431" s="40"/>
      <c r="K431" s="40"/>
      <c r="L431" s="44"/>
      <c r="M431" s="234"/>
      <c r="N431" s="235"/>
      <c r="O431" s="91"/>
      <c r="P431" s="91"/>
      <c r="Q431" s="91"/>
      <c r="R431" s="91"/>
      <c r="S431" s="91"/>
      <c r="T431" s="92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136</v>
      </c>
      <c r="AU431" s="17" t="s">
        <v>84</v>
      </c>
    </row>
    <row r="432" s="14" customFormat="1">
      <c r="A432" s="14"/>
      <c r="B432" s="246"/>
      <c r="C432" s="247"/>
      <c r="D432" s="231" t="s">
        <v>138</v>
      </c>
      <c r="E432" s="248" t="s">
        <v>1</v>
      </c>
      <c r="F432" s="249" t="s">
        <v>595</v>
      </c>
      <c r="G432" s="247"/>
      <c r="H432" s="250">
        <v>3.1200000000000001</v>
      </c>
      <c r="I432" s="251"/>
      <c r="J432" s="247"/>
      <c r="K432" s="247"/>
      <c r="L432" s="252"/>
      <c r="M432" s="253"/>
      <c r="N432" s="254"/>
      <c r="O432" s="254"/>
      <c r="P432" s="254"/>
      <c r="Q432" s="254"/>
      <c r="R432" s="254"/>
      <c r="S432" s="254"/>
      <c r="T432" s="255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6" t="s">
        <v>138</v>
      </c>
      <c r="AU432" s="256" t="s">
        <v>84</v>
      </c>
      <c r="AV432" s="14" t="s">
        <v>84</v>
      </c>
      <c r="AW432" s="14" t="s">
        <v>32</v>
      </c>
      <c r="AX432" s="14" t="s">
        <v>80</v>
      </c>
      <c r="AY432" s="256" t="s">
        <v>127</v>
      </c>
    </row>
    <row r="433" s="2" customFormat="1" ht="16.5" customHeight="1">
      <c r="A433" s="38"/>
      <c r="B433" s="39"/>
      <c r="C433" s="218" t="s">
        <v>596</v>
      </c>
      <c r="D433" s="218" t="s">
        <v>129</v>
      </c>
      <c r="E433" s="219" t="s">
        <v>597</v>
      </c>
      <c r="F433" s="220" t="s">
        <v>598</v>
      </c>
      <c r="G433" s="221" t="s">
        <v>150</v>
      </c>
      <c r="H433" s="222">
        <v>14</v>
      </c>
      <c r="I433" s="223"/>
      <c r="J433" s="224">
        <f>ROUND(I433*H433,2)</f>
        <v>0</v>
      </c>
      <c r="K433" s="220" t="s">
        <v>133</v>
      </c>
      <c r="L433" s="44"/>
      <c r="M433" s="225" t="s">
        <v>1</v>
      </c>
      <c r="N433" s="226" t="s">
        <v>40</v>
      </c>
      <c r="O433" s="91"/>
      <c r="P433" s="227">
        <f>O433*H433</f>
        <v>0</v>
      </c>
      <c r="Q433" s="227">
        <v>0.16849</v>
      </c>
      <c r="R433" s="227">
        <f>Q433*H433</f>
        <v>2.35886</v>
      </c>
      <c r="S433" s="227">
        <v>0</v>
      </c>
      <c r="T433" s="228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9" t="s">
        <v>134</v>
      </c>
      <c r="AT433" s="229" t="s">
        <v>129</v>
      </c>
      <c r="AU433" s="229" t="s">
        <v>84</v>
      </c>
      <c r="AY433" s="17" t="s">
        <v>127</v>
      </c>
      <c r="BE433" s="230">
        <f>IF(N433="základní",J433,0)</f>
        <v>0</v>
      </c>
      <c r="BF433" s="230">
        <f>IF(N433="snížená",J433,0)</f>
        <v>0</v>
      </c>
      <c r="BG433" s="230">
        <f>IF(N433="zákl. přenesená",J433,0)</f>
        <v>0</v>
      </c>
      <c r="BH433" s="230">
        <f>IF(N433="sníž. přenesená",J433,0)</f>
        <v>0</v>
      </c>
      <c r="BI433" s="230">
        <f>IF(N433="nulová",J433,0)</f>
        <v>0</v>
      </c>
      <c r="BJ433" s="17" t="s">
        <v>80</v>
      </c>
      <c r="BK433" s="230">
        <f>ROUND(I433*H433,2)</f>
        <v>0</v>
      </c>
      <c r="BL433" s="17" t="s">
        <v>134</v>
      </c>
      <c r="BM433" s="229" t="s">
        <v>599</v>
      </c>
    </row>
    <row r="434" s="2" customFormat="1">
      <c r="A434" s="38"/>
      <c r="B434" s="39"/>
      <c r="C434" s="40"/>
      <c r="D434" s="231" t="s">
        <v>136</v>
      </c>
      <c r="E434" s="40"/>
      <c r="F434" s="232" t="s">
        <v>600</v>
      </c>
      <c r="G434" s="40"/>
      <c r="H434" s="40"/>
      <c r="I434" s="233"/>
      <c r="J434" s="40"/>
      <c r="K434" s="40"/>
      <c r="L434" s="44"/>
      <c r="M434" s="234"/>
      <c r="N434" s="235"/>
      <c r="O434" s="91"/>
      <c r="P434" s="91"/>
      <c r="Q434" s="91"/>
      <c r="R434" s="91"/>
      <c r="S434" s="91"/>
      <c r="T434" s="92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T434" s="17" t="s">
        <v>136</v>
      </c>
      <c r="AU434" s="17" t="s">
        <v>84</v>
      </c>
    </row>
    <row r="435" s="13" customFormat="1">
      <c r="A435" s="13"/>
      <c r="B435" s="236"/>
      <c r="C435" s="237"/>
      <c r="D435" s="231" t="s">
        <v>138</v>
      </c>
      <c r="E435" s="238" t="s">
        <v>1</v>
      </c>
      <c r="F435" s="239" t="s">
        <v>575</v>
      </c>
      <c r="G435" s="237"/>
      <c r="H435" s="238" t="s">
        <v>1</v>
      </c>
      <c r="I435" s="240"/>
      <c r="J435" s="237"/>
      <c r="K435" s="237"/>
      <c r="L435" s="241"/>
      <c r="M435" s="242"/>
      <c r="N435" s="243"/>
      <c r="O435" s="243"/>
      <c r="P435" s="243"/>
      <c r="Q435" s="243"/>
      <c r="R435" s="243"/>
      <c r="S435" s="243"/>
      <c r="T435" s="24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5" t="s">
        <v>138</v>
      </c>
      <c r="AU435" s="245" t="s">
        <v>84</v>
      </c>
      <c r="AV435" s="13" t="s">
        <v>80</v>
      </c>
      <c r="AW435" s="13" t="s">
        <v>32</v>
      </c>
      <c r="AX435" s="13" t="s">
        <v>75</v>
      </c>
      <c r="AY435" s="245" t="s">
        <v>127</v>
      </c>
    </row>
    <row r="436" s="14" customFormat="1">
      <c r="A436" s="14"/>
      <c r="B436" s="246"/>
      <c r="C436" s="247"/>
      <c r="D436" s="231" t="s">
        <v>138</v>
      </c>
      <c r="E436" s="248" t="s">
        <v>1</v>
      </c>
      <c r="F436" s="249" t="s">
        <v>601</v>
      </c>
      <c r="G436" s="247"/>
      <c r="H436" s="250">
        <v>14</v>
      </c>
      <c r="I436" s="251"/>
      <c r="J436" s="247"/>
      <c r="K436" s="247"/>
      <c r="L436" s="252"/>
      <c r="M436" s="253"/>
      <c r="N436" s="254"/>
      <c r="O436" s="254"/>
      <c r="P436" s="254"/>
      <c r="Q436" s="254"/>
      <c r="R436" s="254"/>
      <c r="S436" s="254"/>
      <c r="T436" s="255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6" t="s">
        <v>138</v>
      </c>
      <c r="AU436" s="256" t="s">
        <v>84</v>
      </c>
      <c r="AV436" s="14" t="s">
        <v>84</v>
      </c>
      <c r="AW436" s="14" t="s">
        <v>32</v>
      </c>
      <c r="AX436" s="14" t="s">
        <v>80</v>
      </c>
      <c r="AY436" s="256" t="s">
        <v>127</v>
      </c>
    </row>
    <row r="437" s="2" customFormat="1" ht="16.5" customHeight="1">
      <c r="A437" s="38"/>
      <c r="B437" s="39"/>
      <c r="C437" s="268" t="s">
        <v>602</v>
      </c>
      <c r="D437" s="268" t="s">
        <v>223</v>
      </c>
      <c r="E437" s="269" t="s">
        <v>603</v>
      </c>
      <c r="F437" s="270" t="s">
        <v>604</v>
      </c>
      <c r="G437" s="271" t="s">
        <v>150</v>
      </c>
      <c r="H437" s="272">
        <v>15</v>
      </c>
      <c r="I437" s="273"/>
      <c r="J437" s="274">
        <f>ROUND(I437*H437,2)</f>
        <v>0</v>
      </c>
      <c r="K437" s="270" t="s">
        <v>133</v>
      </c>
      <c r="L437" s="275"/>
      <c r="M437" s="276" t="s">
        <v>1</v>
      </c>
      <c r="N437" s="277" t="s">
        <v>40</v>
      </c>
      <c r="O437" s="91"/>
      <c r="P437" s="227">
        <f>O437*H437</f>
        <v>0</v>
      </c>
      <c r="Q437" s="227">
        <v>0.044999999999999998</v>
      </c>
      <c r="R437" s="227">
        <f>Q437*H437</f>
        <v>0.67499999999999993</v>
      </c>
      <c r="S437" s="227">
        <v>0</v>
      </c>
      <c r="T437" s="228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9" t="s">
        <v>181</v>
      </c>
      <c r="AT437" s="229" t="s">
        <v>223</v>
      </c>
      <c r="AU437" s="229" t="s">
        <v>84</v>
      </c>
      <c r="AY437" s="17" t="s">
        <v>127</v>
      </c>
      <c r="BE437" s="230">
        <f>IF(N437="základní",J437,0)</f>
        <v>0</v>
      </c>
      <c r="BF437" s="230">
        <f>IF(N437="snížená",J437,0)</f>
        <v>0</v>
      </c>
      <c r="BG437" s="230">
        <f>IF(N437="zákl. přenesená",J437,0)</f>
        <v>0</v>
      </c>
      <c r="BH437" s="230">
        <f>IF(N437="sníž. přenesená",J437,0)</f>
        <v>0</v>
      </c>
      <c r="BI437" s="230">
        <f>IF(N437="nulová",J437,0)</f>
        <v>0</v>
      </c>
      <c r="BJ437" s="17" t="s">
        <v>80</v>
      </c>
      <c r="BK437" s="230">
        <f>ROUND(I437*H437,2)</f>
        <v>0</v>
      </c>
      <c r="BL437" s="17" t="s">
        <v>134</v>
      </c>
      <c r="BM437" s="229" t="s">
        <v>605</v>
      </c>
    </row>
    <row r="438" s="2" customFormat="1">
      <c r="A438" s="38"/>
      <c r="B438" s="39"/>
      <c r="C438" s="40"/>
      <c r="D438" s="231" t="s">
        <v>136</v>
      </c>
      <c r="E438" s="40"/>
      <c r="F438" s="232" t="s">
        <v>604</v>
      </c>
      <c r="G438" s="40"/>
      <c r="H438" s="40"/>
      <c r="I438" s="233"/>
      <c r="J438" s="40"/>
      <c r="K438" s="40"/>
      <c r="L438" s="44"/>
      <c r="M438" s="234"/>
      <c r="N438" s="235"/>
      <c r="O438" s="91"/>
      <c r="P438" s="91"/>
      <c r="Q438" s="91"/>
      <c r="R438" s="91"/>
      <c r="S438" s="91"/>
      <c r="T438" s="92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136</v>
      </c>
      <c r="AU438" s="17" t="s">
        <v>84</v>
      </c>
    </row>
    <row r="439" s="14" customFormat="1">
      <c r="A439" s="14"/>
      <c r="B439" s="246"/>
      <c r="C439" s="247"/>
      <c r="D439" s="231" t="s">
        <v>138</v>
      </c>
      <c r="E439" s="248" t="s">
        <v>1</v>
      </c>
      <c r="F439" s="249" t="s">
        <v>606</v>
      </c>
      <c r="G439" s="247"/>
      <c r="H439" s="250">
        <v>15</v>
      </c>
      <c r="I439" s="251"/>
      <c r="J439" s="247"/>
      <c r="K439" s="247"/>
      <c r="L439" s="252"/>
      <c r="M439" s="253"/>
      <c r="N439" s="254"/>
      <c r="O439" s="254"/>
      <c r="P439" s="254"/>
      <c r="Q439" s="254"/>
      <c r="R439" s="254"/>
      <c r="S439" s="254"/>
      <c r="T439" s="255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6" t="s">
        <v>138</v>
      </c>
      <c r="AU439" s="256" t="s">
        <v>84</v>
      </c>
      <c r="AV439" s="14" t="s">
        <v>84</v>
      </c>
      <c r="AW439" s="14" t="s">
        <v>32</v>
      </c>
      <c r="AX439" s="14" t="s">
        <v>80</v>
      </c>
      <c r="AY439" s="256" t="s">
        <v>127</v>
      </c>
    </row>
    <row r="440" s="2" customFormat="1" ht="16.5" customHeight="1">
      <c r="A440" s="38"/>
      <c r="B440" s="39"/>
      <c r="C440" s="218" t="s">
        <v>607</v>
      </c>
      <c r="D440" s="218" t="s">
        <v>129</v>
      </c>
      <c r="E440" s="219" t="s">
        <v>608</v>
      </c>
      <c r="F440" s="220" t="s">
        <v>609</v>
      </c>
      <c r="G440" s="221" t="s">
        <v>150</v>
      </c>
      <c r="H440" s="222">
        <v>112</v>
      </c>
      <c r="I440" s="223"/>
      <c r="J440" s="224">
        <f>ROUND(I440*H440,2)</f>
        <v>0</v>
      </c>
      <c r="K440" s="220" t="s">
        <v>133</v>
      </c>
      <c r="L440" s="44"/>
      <c r="M440" s="225" t="s">
        <v>1</v>
      </c>
      <c r="N440" s="226" t="s">
        <v>40</v>
      </c>
      <c r="O440" s="91"/>
      <c r="P440" s="227">
        <f>O440*H440</f>
        <v>0</v>
      </c>
      <c r="Q440" s="227">
        <v>0.00027999999999999998</v>
      </c>
      <c r="R440" s="227">
        <f>Q440*H440</f>
        <v>0.031359999999999999</v>
      </c>
      <c r="S440" s="227">
        <v>0</v>
      </c>
      <c r="T440" s="228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29" t="s">
        <v>134</v>
      </c>
      <c r="AT440" s="229" t="s">
        <v>129</v>
      </c>
      <c r="AU440" s="229" t="s">
        <v>84</v>
      </c>
      <c r="AY440" s="17" t="s">
        <v>127</v>
      </c>
      <c r="BE440" s="230">
        <f>IF(N440="základní",J440,0)</f>
        <v>0</v>
      </c>
      <c r="BF440" s="230">
        <f>IF(N440="snížená",J440,0)</f>
        <v>0</v>
      </c>
      <c r="BG440" s="230">
        <f>IF(N440="zákl. přenesená",J440,0)</f>
        <v>0</v>
      </c>
      <c r="BH440" s="230">
        <f>IF(N440="sníž. přenesená",J440,0)</f>
        <v>0</v>
      </c>
      <c r="BI440" s="230">
        <f>IF(N440="nulová",J440,0)</f>
        <v>0</v>
      </c>
      <c r="BJ440" s="17" t="s">
        <v>80</v>
      </c>
      <c r="BK440" s="230">
        <f>ROUND(I440*H440,2)</f>
        <v>0</v>
      </c>
      <c r="BL440" s="17" t="s">
        <v>134</v>
      </c>
      <c r="BM440" s="229" t="s">
        <v>610</v>
      </c>
    </row>
    <row r="441" s="2" customFormat="1">
      <c r="A441" s="38"/>
      <c r="B441" s="39"/>
      <c r="C441" s="40"/>
      <c r="D441" s="231" t="s">
        <v>136</v>
      </c>
      <c r="E441" s="40"/>
      <c r="F441" s="232" t="s">
        <v>611</v>
      </c>
      <c r="G441" s="40"/>
      <c r="H441" s="40"/>
      <c r="I441" s="233"/>
      <c r="J441" s="40"/>
      <c r="K441" s="40"/>
      <c r="L441" s="44"/>
      <c r="M441" s="234"/>
      <c r="N441" s="235"/>
      <c r="O441" s="91"/>
      <c r="P441" s="91"/>
      <c r="Q441" s="91"/>
      <c r="R441" s="91"/>
      <c r="S441" s="91"/>
      <c r="T441" s="92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136</v>
      </c>
      <c r="AU441" s="17" t="s">
        <v>84</v>
      </c>
    </row>
    <row r="442" s="13" customFormat="1">
      <c r="A442" s="13"/>
      <c r="B442" s="236"/>
      <c r="C442" s="237"/>
      <c r="D442" s="231" t="s">
        <v>138</v>
      </c>
      <c r="E442" s="238" t="s">
        <v>1</v>
      </c>
      <c r="F442" s="239" t="s">
        <v>575</v>
      </c>
      <c r="G442" s="237"/>
      <c r="H442" s="238" t="s">
        <v>1</v>
      </c>
      <c r="I442" s="240"/>
      <c r="J442" s="237"/>
      <c r="K442" s="237"/>
      <c r="L442" s="241"/>
      <c r="M442" s="242"/>
      <c r="N442" s="243"/>
      <c r="O442" s="243"/>
      <c r="P442" s="243"/>
      <c r="Q442" s="243"/>
      <c r="R442" s="243"/>
      <c r="S442" s="243"/>
      <c r="T442" s="24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5" t="s">
        <v>138</v>
      </c>
      <c r="AU442" s="245" t="s">
        <v>84</v>
      </c>
      <c r="AV442" s="13" t="s">
        <v>80</v>
      </c>
      <c r="AW442" s="13" t="s">
        <v>32</v>
      </c>
      <c r="AX442" s="13" t="s">
        <v>75</v>
      </c>
      <c r="AY442" s="245" t="s">
        <v>127</v>
      </c>
    </row>
    <row r="443" s="14" customFormat="1">
      <c r="A443" s="14"/>
      <c r="B443" s="246"/>
      <c r="C443" s="247"/>
      <c r="D443" s="231" t="s">
        <v>138</v>
      </c>
      <c r="E443" s="248" t="s">
        <v>1</v>
      </c>
      <c r="F443" s="249" t="s">
        <v>612</v>
      </c>
      <c r="G443" s="247"/>
      <c r="H443" s="250">
        <v>18</v>
      </c>
      <c r="I443" s="251"/>
      <c r="J443" s="247"/>
      <c r="K443" s="247"/>
      <c r="L443" s="252"/>
      <c r="M443" s="253"/>
      <c r="N443" s="254"/>
      <c r="O443" s="254"/>
      <c r="P443" s="254"/>
      <c r="Q443" s="254"/>
      <c r="R443" s="254"/>
      <c r="S443" s="254"/>
      <c r="T443" s="255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6" t="s">
        <v>138</v>
      </c>
      <c r="AU443" s="256" t="s">
        <v>84</v>
      </c>
      <c r="AV443" s="14" t="s">
        <v>84</v>
      </c>
      <c r="AW443" s="14" t="s">
        <v>32</v>
      </c>
      <c r="AX443" s="14" t="s">
        <v>75</v>
      </c>
      <c r="AY443" s="256" t="s">
        <v>127</v>
      </c>
    </row>
    <row r="444" s="14" customFormat="1">
      <c r="A444" s="14"/>
      <c r="B444" s="246"/>
      <c r="C444" s="247"/>
      <c r="D444" s="231" t="s">
        <v>138</v>
      </c>
      <c r="E444" s="248" t="s">
        <v>1</v>
      </c>
      <c r="F444" s="249" t="s">
        <v>613</v>
      </c>
      <c r="G444" s="247"/>
      <c r="H444" s="250">
        <v>94</v>
      </c>
      <c r="I444" s="251"/>
      <c r="J444" s="247"/>
      <c r="K444" s="247"/>
      <c r="L444" s="252"/>
      <c r="M444" s="253"/>
      <c r="N444" s="254"/>
      <c r="O444" s="254"/>
      <c r="P444" s="254"/>
      <c r="Q444" s="254"/>
      <c r="R444" s="254"/>
      <c r="S444" s="254"/>
      <c r="T444" s="255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6" t="s">
        <v>138</v>
      </c>
      <c r="AU444" s="256" t="s">
        <v>84</v>
      </c>
      <c r="AV444" s="14" t="s">
        <v>84</v>
      </c>
      <c r="AW444" s="14" t="s">
        <v>32</v>
      </c>
      <c r="AX444" s="14" t="s">
        <v>75</v>
      </c>
      <c r="AY444" s="256" t="s">
        <v>127</v>
      </c>
    </row>
    <row r="445" s="15" customFormat="1">
      <c r="A445" s="15"/>
      <c r="B445" s="257"/>
      <c r="C445" s="258"/>
      <c r="D445" s="231" t="s">
        <v>138</v>
      </c>
      <c r="E445" s="259" t="s">
        <v>1</v>
      </c>
      <c r="F445" s="260" t="s">
        <v>147</v>
      </c>
      <c r="G445" s="258"/>
      <c r="H445" s="261">
        <v>112</v>
      </c>
      <c r="I445" s="262"/>
      <c r="J445" s="258"/>
      <c r="K445" s="258"/>
      <c r="L445" s="263"/>
      <c r="M445" s="264"/>
      <c r="N445" s="265"/>
      <c r="O445" s="265"/>
      <c r="P445" s="265"/>
      <c r="Q445" s="265"/>
      <c r="R445" s="265"/>
      <c r="S445" s="265"/>
      <c r="T445" s="266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67" t="s">
        <v>138</v>
      </c>
      <c r="AU445" s="267" t="s">
        <v>84</v>
      </c>
      <c r="AV445" s="15" t="s">
        <v>134</v>
      </c>
      <c r="AW445" s="15" t="s">
        <v>32</v>
      </c>
      <c r="AX445" s="15" t="s">
        <v>80</v>
      </c>
      <c r="AY445" s="267" t="s">
        <v>127</v>
      </c>
    </row>
    <row r="446" s="2" customFormat="1" ht="16.5" customHeight="1">
      <c r="A446" s="38"/>
      <c r="B446" s="39"/>
      <c r="C446" s="218" t="s">
        <v>614</v>
      </c>
      <c r="D446" s="218" t="s">
        <v>129</v>
      </c>
      <c r="E446" s="219" t="s">
        <v>615</v>
      </c>
      <c r="F446" s="220" t="s">
        <v>616</v>
      </c>
      <c r="G446" s="221" t="s">
        <v>150</v>
      </c>
      <c r="H446" s="222">
        <v>24.600000000000001</v>
      </c>
      <c r="I446" s="223"/>
      <c r="J446" s="224">
        <f>ROUND(I446*H446,2)</f>
        <v>0</v>
      </c>
      <c r="K446" s="220" t="s">
        <v>133</v>
      </c>
      <c r="L446" s="44"/>
      <c r="M446" s="225" t="s">
        <v>1</v>
      </c>
      <c r="N446" s="226" t="s">
        <v>40</v>
      </c>
      <c r="O446" s="91"/>
      <c r="P446" s="227">
        <f>O446*H446</f>
        <v>0</v>
      </c>
      <c r="Q446" s="227">
        <v>0</v>
      </c>
      <c r="R446" s="227">
        <f>Q446*H446</f>
        <v>0</v>
      </c>
      <c r="S446" s="227">
        <v>0</v>
      </c>
      <c r="T446" s="228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29" t="s">
        <v>134</v>
      </c>
      <c r="AT446" s="229" t="s">
        <v>129</v>
      </c>
      <c r="AU446" s="229" t="s">
        <v>84</v>
      </c>
      <c r="AY446" s="17" t="s">
        <v>127</v>
      </c>
      <c r="BE446" s="230">
        <f>IF(N446="základní",J446,0)</f>
        <v>0</v>
      </c>
      <c r="BF446" s="230">
        <f>IF(N446="snížená",J446,0)</f>
        <v>0</v>
      </c>
      <c r="BG446" s="230">
        <f>IF(N446="zákl. přenesená",J446,0)</f>
        <v>0</v>
      </c>
      <c r="BH446" s="230">
        <f>IF(N446="sníž. přenesená",J446,0)</f>
        <v>0</v>
      </c>
      <c r="BI446" s="230">
        <f>IF(N446="nulová",J446,0)</f>
        <v>0</v>
      </c>
      <c r="BJ446" s="17" t="s">
        <v>80</v>
      </c>
      <c r="BK446" s="230">
        <f>ROUND(I446*H446,2)</f>
        <v>0</v>
      </c>
      <c r="BL446" s="17" t="s">
        <v>134</v>
      </c>
      <c r="BM446" s="229" t="s">
        <v>617</v>
      </c>
    </row>
    <row r="447" s="2" customFormat="1">
      <c r="A447" s="38"/>
      <c r="B447" s="39"/>
      <c r="C447" s="40"/>
      <c r="D447" s="231" t="s">
        <v>136</v>
      </c>
      <c r="E447" s="40"/>
      <c r="F447" s="232" t="s">
        <v>618</v>
      </c>
      <c r="G447" s="40"/>
      <c r="H447" s="40"/>
      <c r="I447" s="233"/>
      <c r="J447" s="40"/>
      <c r="K447" s="40"/>
      <c r="L447" s="44"/>
      <c r="M447" s="234"/>
      <c r="N447" s="235"/>
      <c r="O447" s="91"/>
      <c r="P447" s="91"/>
      <c r="Q447" s="91"/>
      <c r="R447" s="91"/>
      <c r="S447" s="91"/>
      <c r="T447" s="92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136</v>
      </c>
      <c r="AU447" s="17" t="s">
        <v>84</v>
      </c>
    </row>
    <row r="448" s="13" customFormat="1">
      <c r="A448" s="13"/>
      <c r="B448" s="236"/>
      <c r="C448" s="237"/>
      <c r="D448" s="231" t="s">
        <v>138</v>
      </c>
      <c r="E448" s="238" t="s">
        <v>1</v>
      </c>
      <c r="F448" s="239" t="s">
        <v>139</v>
      </c>
      <c r="G448" s="237"/>
      <c r="H448" s="238" t="s">
        <v>1</v>
      </c>
      <c r="I448" s="240"/>
      <c r="J448" s="237"/>
      <c r="K448" s="237"/>
      <c r="L448" s="241"/>
      <c r="M448" s="242"/>
      <c r="N448" s="243"/>
      <c r="O448" s="243"/>
      <c r="P448" s="243"/>
      <c r="Q448" s="243"/>
      <c r="R448" s="243"/>
      <c r="S448" s="243"/>
      <c r="T448" s="24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5" t="s">
        <v>138</v>
      </c>
      <c r="AU448" s="245" t="s">
        <v>84</v>
      </c>
      <c r="AV448" s="13" t="s">
        <v>80</v>
      </c>
      <c r="AW448" s="13" t="s">
        <v>32</v>
      </c>
      <c r="AX448" s="13" t="s">
        <v>75</v>
      </c>
      <c r="AY448" s="245" t="s">
        <v>127</v>
      </c>
    </row>
    <row r="449" s="14" customFormat="1">
      <c r="A449" s="14"/>
      <c r="B449" s="246"/>
      <c r="C449" s="247"/>
      <c r="D449" s="231" t="s">
        <v>138</v>
      </c>
      <c r="E449" s="248" t="s">
        <v>1</v>
      </c>
      <c r="F449" s="249" t="s">
        <v>619</v>
      </c>
      <c r="G449" s="247"/>
      <c r="H449" s="250">
        <v>5.5999999999999996</v>
      </c>
      <c r="I449" s="251"/>
      <c r="J449" s="247"/>
      <c r="K449" s="247"/>
      <c r="L449" s="252"/>
      <c r="M449" s="253"/>
      <c r="N449" s="254"/>
      <c r="O449" s="254"/>
      <c r="P449" s="254"/>
      <c r="Q449" s="254"/>
      <c r="R449" s="254"/>
      <c r="S449" s="254"/>
      <c r="T449" s="25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6" t="s">
        <v>138</v>
      </c>
      <c r="AU449" s="256" t="s">
        <v>84</v>
      </c>
      <c r="AV449" s="14" t="s">
        <v>84</v>
      </c>
      <c r="AW449" s="14" t="s">
        <v>32</v>
      </c>
      <c r="AX449" s="14" t="s">
        <v>75</v>
      </c>
      <c r="AY449" s="256" t="s">
        <v>127</v>
      </c>
    </row>
    <row r="450" s="14" customFormat="1">
      <c r="A450" s="14"/>
      <c r="B450" s="246"/>
      <c r="C450" s="247"/>
      <c r="D450" s="231" t="s">
        <v>138</v>
      </c>
      <c r="E450" s="248" t="s">
        <v>1</v>
      </c>
      <c r="F450" s="249" t="s">
        <v>620</v>
      </c>
      <c r="G450" s="247"/>
      <c r="H450" s="250">
        <v>19</v>
      </c>
      <c r="I450" s="251"/>
      <c r="J450" s="247"/>
      <c r="K450" s="247"/>
      <c r="L450" s="252"/>
      <c r="M450" s="253"/>
      <c r="N450" s="254"/>
      <c r="O450" s="254"/>
      <c r="P450" s="254"/>
      <c r="Q450" s="254"/>
      <c r="R450" s="254"/>
      <c r="S450" s="254"/>
      <c r="T450" s="255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6" t="s">
        <v>138</v>
      </c>
      <c r="AU450" s="256" t="s">
        <v>84</v>
      </c>
      <c r="AV450" s="14" t="s">
        <v>84</v>
      </c>
      <c r="AW450" s="14" t="s">
        <v>32</v>
      </c>
      <c r="AX450" s="14" t="s">
        <v>75</v>
      </c>
      <c r="AY450" s="256" t="s">
        <v>127</v>
      </c>
    </row>
    <row r="451" s="15" customFormat="1">
      <c r="A451" s="15"/>
      <c r="B451" s="257"/>
      <c r="C451" s="258"/>
      <c r="D451" s="231" t="s">
        <v>138</v>
      </c>
      <c r="E451" s="259" t="s">
        <v>1</v>
      </c>
      <c r="F451" s="260" t="s">
        <v>147</v>
      </c>
      <c r="G451" s="258"/>
      <c r="H451" s="261">
        <v>24.600000000000001</v>
      </c>
      <c r="I451" s="262"/>
      <c r="J451" s="258"/>
      <c r="K451" s="258"/>
      <c r="L451" s="263"/>
      <c r="M451" s="264"/>
      <c r="N451" s="265"/>
      <c r="O451" s="265"/>
      <c r="P451" s="265"/>
      <c r="Q451" s="265"/>
      <c r="R451" s="265"/>
      <c r="S451" s="265"/>
      <c r="T451" s="266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67" t="s">
        <v>138</v>
      </c>
      <c r="AU451" s="267" t="s">
        <v>84</v>
      </c>
      <c r="AV451" s="15" t="s">
        <v>134</v>
      </c>
      <c r="AW451" s="15" t="s">
        <v>32</v>
      </c>
      <c r="AX451" s="15" t="s">
        <v>80</v>
      </c>
      <c r="AY451" s="267" t="s">
        <v>127</v>
      </c>
    </row>
    <row r="452" s="2" customFormat="1" ht="16.5" customHeight="1">
      <c r="A452" s="38"/>
      <c r="B452" s="39"/>
      <c r="C452" s="218" t="s">
        <v>621</v>
      </c>
      <c r="D452" s="218" t="s">
        <v>129</v>
      </c>
      <c r="E452" s="219" t="s">
        <v>622</v>
      </c>
      <c r="F452" s="220" t="s">
        <v>623</v>
      </c>
      <c r="G452" s="221" t="s">
        <v>150</v>
      </c>
      <c r="H452" s="222">
        <v>24.600000000000001</v>
      </c>
      <c r="I452" s="223"/>
      <c r="J452" s="224">
        <f>ROUND(I452*H452,2)</f>
        <v>0</v>
      </c>
      <c r="K452" s="220" t="s">
        <v>133</v>
      </c>
      <c r="L452" s="44"/>
      <c r="M452" s="225" t="s">
        <v>1</v>
      </c>
      <c r="N452" s="226" t="s">
        <v>40</v>
      </c>
      <c r="O452" s="91"/>
      <c r="P452" s="227">
        <f>O452*H452</f>
        <v>0</v>
      </c>
      <c r="Q452" s="227">
        <v>0</v>
      </c>
      <c r="R452" s="227">
        <f>Q452*H452</f>
        <v>0</v>
      </c>
      <c r="S452" s="227">
        <v>0</v>
      </c>
      <c r="T452" s="228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29" t="s">
        <v>134</v>
      </c>
      <c r="AT452" s="229" t="s">
        <v>129</v>
      </c>
      <c r="AU452" s="229" t="s">
        <v>84</v>
      </c>
      <c r="AY452" s="17" t="s">
        <v>127</v>
      </c>
      <c r="BE452" s="230">
        <f>IF(N452="základní",J452,0)</f>
        <v>0</v>
      </c>
      <c r="BF452" s="230">
        <f>IF(N452="snížená",J452,0)</f>
        <v>0</v>
      </c>
      <c r="BG452" s="230">
        <f>IF(N452="zákl. přenesená",J452,0)</f>
        <v>0</v>
      </c>
      <c r="BH452" s="230">
        <f>IF(N452="sníž. přenesená",J452,0)</f>
        <v>0</v>
      </c>
      <c r="BI452" s="230">
        <f>IF(N452="nulová",J452,0)</f>
        <v>0</v>
      </c>
      <c r="BJ452" s="17" t="s">
        <v>80</v>
      </c>
      <c r="BK452" s="230">
        <f>ROUND(I452*H452,2)</f>
        <v>0</v>
      </c>
      <c r="BL452" s="17" t="s">
        <v>134</v>
      </c>
      <c r="BM452" s="229" t="s">
        <v>624</v>
      </c>
    </row>
    <row r="453" s="2" customFormat="1">
      <c r="A453" s="38"/>
      <c r="B453" s="39"/>
      <c r="C453" s="40"/>
      <c r="D453" s="231" t="s">
        <v>136</v>
      </c>
      <c r="E453" s="40"/>
      <c r="F453" s="232" t="s">
        <v>625</v>
      </c>
      <c r="G453" s="40"/>
      <c r="H453" s="40"/>
      <c r="I453" s="233"/>
      <c r="J453" s="40"/>
      <c r="K453" s="40"/>
      <c r="L453" s="44"/>
      <c r="M453" s="234"/>
      <c r="N453" s="235"/>
      <c r="O453" s="91"/>
      <c r="P453" s="91"/>
      <c r="Q453" s="91"/>
      <c r="R453" s="91"/>
      <c r="S453" s="91"/>
      <c r="T453" s="92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136</v>
      </c>
      <c r="AU453" s="17" t="s">
        <v>84</v>
      </c>
    </row>
    <row r="454" s="13" customFormat="1">
      <c r="A454" s="13"/>
      <c r="B454" s="236"/>
      <c r="C454" s="237"/>
      <c r="D454" s="231" t="s">
        <v>138</v>
      </c>
      <c r="E454" s="238" t="s">
        <v>1</v>
      </c>
      <c r="F454" s="239" t="s">
        <v>139</v>
      </c>
      <c r="G454" s="237"/>
      <c r="H454" s="238" t="s">
        <v>1</v>
      </c>
      <c r="I454" s="240"/>
      <c r="J454" s="237"/>
      <c r="K454" s="237"/>
      <c r="L454" s="241"/>
      <c r="M454" s="242"/>
      <c r="N454" s="243"/>
      <c r="O454" s="243"/>
      <c r="P454" s="243"/>
      <c r="Q454" s="243"/>
      <c r="R454" s="243"/>
      <c r="S454" s="243"/>
      <c r="T454" s="24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5" t="s">
        <v>138</v>
      </c>
      <c r="AU454" s="245" t="s">
        <v>84</v>
      </c>
      <c r="AV454" s="13" t="s">
        <v>80</v>
      </c>
      <c r="AW454" s="13" t="s">
        <v>32</v>
      </c>
      <c r="AX454" s="13" t="s">
        <v>75</v>
      </c>
      <c r="AY454" s="245" t="s">
        <v>127</v>
      </c>
    </row>
    <row r="455" s="14" customFormat="1">
      <c r="A455" s="14"/>
      <c r="B455" s="246"/>
      <c r="C455" s="247"/>
      <c r="D455" s="231" t="s">
        <v>138</v>
      </c>
      <c r="E455" s="248" t="s">
        <v>1</v>
      </c>
      <c r="F455" s="249" t="s">
        <v>619</v>
      </c>
      <c r="G455" s="247"/>
      <c r="H455" s="250">
        <v>5.5999999999999996</v>
      </c>
      <c r="I455" s="251"/>
      <c r="J455" s="247"/>
      <c r="K455" s="247"/>
      <c r="L455" s="252"/>
      <c r="M455" s="253"/>
      <c r="N455" s="254"/>
      <c r="O455" s="254"/>
      <c r="P455" s="254"/>
      <c r="Q455" s="254"/>
      <c r="R455" s="254"/>
      <c r="S455" s="254"/>
      <c r="T455" s="255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6" t="s">
        <v>138</v>
      </c>
      <c r="AU455" s="256" t="s">
        <v>84</v>
      </c>
      <c r="AV455" s="14" t="s">
        <v>84</v>
      </c>
      <c r="AW455" s="14" t="s">
        <v>32</v>
      </c>
      <c r="AX455" s="14" t="s">
        <v>75</v>
      </c>
      <c r="AY455" s="256" t="s">
        <v>127</v>
      </c>
    </row>
    <row r="456" s="14" customFormat="1">
      <c r="A456" s="14"/>
      <c r="B456" s="246"/>
      <c r="C456" s="247"/>
      <c r="D456" s="231" t="s">
        <v>138</v>
      </c>
      <c r="E456" s="248" t="s">
        <v>1</v>
      </c>
      <c r="F456" s="249" t="s">
        <v>620</v>
      </c>
      <c r="G456" s="247"/>
      <c r="H456" s="250">
        <v>19</v>
      </c>
      <c r="I456" s="251"/>
      <c r="J456" s="247"/>
      <c r="K456" s="247"/>
      <c r="L456" s="252"/>
      <c r="M456" s="253"/>
      <c r="N456" s="254"/>
      <c r="O456" s="254"/>
      <c r="P456" s="254"/>
      <c r="Q456" s="254"/>
      <c r="R456" s="254"/>
      <c r="S456" s="254"/>
      <c r="T456" s="255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6" t="s">
        <v>138</v>
      </c>
      <c r="AU456" s="256" t="s">
        <v>84</v>
      </c>
      <c r="AV456" s="14" t="s">
        <v>84</v>
      </c>
      <c r="AW456" s="14" t="s">
        <v>32</v>
      </c>
      <c r="AX456" s="14" t="s">
        <v>75</v>
      </c>
      <c r="AY456" s="256" t="s">
        <v>127</v>
      </c>
    </row>
    <row r="457" s="15" customFormat="1">
      <c r="A457" s="15"/>
      <c r="B457" s="257"/>
      <c r="C457" s="258"/>
      <c r="D457" s="231" t="s">
        <v>138</v>
      </c>
      <c r="E457" s="259" t="s">
        <v>1</v>
      </c>
      <c r="F457" s="260" t="s">
        <v>147</v>
      </c>
      <c r="G457" s="258"/>
      <c r="H457" s="261">
        <v>24.600000000000001</v>
      </c>
      <c r="I457" s="262"/>
      <c r="J457" s="258"/>
      <c r="K457" s="258"/>
      <c r="L457" s="263"/>
      <c r="M457" s="264"/>
      <c r="N457" s="265"/>
      <c r="O457" s="265"/>
      <c r="P457" s="265"/>
      <c r="Q457" s="265"/>
      <c r="R457" s="265"/>
      <c r="S457" s="265"/>
      <c r="T457" s="266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67" t="s">
        <v>138</v>
      </c>
      <c r="AU457" s="267" t="s">
        <v>84</v>
      </c>
      <c r="AV457" s="15" t="s">
        <v>134</v>
      </c>
      <c r="AW457" s="15" t="s">
        <v>32</v>
      </c>
      <c r="AX457" s="15" t="s">
        <v>80</v>
      </c>
      <c r="AY457" s="267" t="s">
        <v>127</v>
      </c>
    </row>
    <row r="458" s="2" customFormat="1" ht="16.5" customHeight="1">
      <c r="A458" s="38"/>
      <c r="B458" s="39"/>
      <c r="C458" s="218" t="s">
        <v>626</v>
      </c>
      <c r="D458" s="218" t="s">
        <v>129</v>
      </c>
      <c r="E458" s="219" t="s">
        <v>627</v>
      </c>
      <c r="F458" s="220" t="s">
        <v>628</v>
      </c>
      <c r="G458" s="221" t="s">
        <v>132</v>
      </c>
      <c r="H458" s="222">
        <v>40</v>
      </c>
      <c r="I458" s="223"/>
      <c r="J458" s="224">
        <f>ROUND(I458*H458,2)</f>
        <v>0</v>
      </c>
      <c r="K458" s="220" t="s">
        <v>133</v>
      </c>
      <c r="L458" s="44"/>
      <c r="M458" s="225" t="s">
        <v>1</v>
      </c>
      <c r="N458" s="226" t="s">
        <v>40</v>
      </c>
      <c r="O458" s="91"/>
      <c r="P458" s="227">
        <f>O458*H458</f>
        <v>0</v>
      </c>
      <c r="Q458" s="227">
        <v>0</v>
      </c>
      <c r="R458" s="227">
        <f>Q458*H458</f>
        <v>0</v>
      </c>
      <c r="S458" s="227">
        <v>0.02</v>
      </c>
      <c r="T458" s="228">
        <f>S458*H458</f>
        <v>0.80000000000000004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29" t="s">
        <v>134</v>
      </c>
      <c r="AT458" s="229" t="s">
        <v>129</v>
      </c>
      <c r="AU458" s="229" t="s">
        <v>84</v>
      </c>
      <c r="AY458" s="17" t="s">
        <v>127</v>
      </c>
      <c r="BE458" s="230">
        <f>IF(N458="základní",J458,0)</f>
        <v>0</v>
      </c>
      <c r="BF458" s="230">
        <f>IF(N458="snížená",J458,0)</f>
        <v>0</v>
      </c>
      <c r="BG458" s="230">
        <f>IF(N458="zákl. přenesená",J458,0)</f>
        <v>0</v>
      </c>
      <c r="BH458" s="230">
        <f>IF(N458="sníž. přenesená",J458,0)</f>
        <v>0</v>
      </c>
      <c r="BI458" s="230">
        <f>IF(N458="nulová",J458,0)</f>
        <v>0</v>
      </c>
      <c r="BJ458" s="17" t="s">
        <v>80</v>
      </c>
      <c r="BK458" s="230">
        <f>ROUND(I458*H458,2)</f>
        <v>0</v>
      </c>
      <c r="BL458" s="17" t="s">
        <v>134</v>
      </c>
      <c r="BM458" s="229" t="s">
        <v>629</v>
      </c>
    </row>
    <row r="459" s="2" customFormat="1">
      <c r="A459" s="38"/>
      <c r="B459" s="39"/>
      <c r="C459" s="40"/>
      <c r="D459" s="231" t="s">
        <v>136</v>
      </c>
      <c r="E459" s="40"/>
      <c r="F459" s="232" t="s">
        <v>630</v>
      </c>
      <c r="G459" s="40"/>
      <c r="H459" s="40"/>
      <c r="I459" s="233"/>
      <c r="J459" s="40"/>
      <c r="K459" s="40"/>
      <c r="L459" s="44"/>
      <c r="M459" s="234"/>
      <c r="N459" s="235"/>
      <c r="O459" s="91"/>
      <c r="P459" s="91"/>
      <c r="Q459" s="91"/>
      <c r="R459" s="91"/>
      <c r="S459" s="91"/>
      <c r="T459" s="92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136</v>
      </c>
      <c r="AU459" s="17" t="s">
        <v>84</v>
      </c>
    </row>
    <row r="460" s="13" customFormat="1">
      <c r="A460" s="13"/>
      <c r="B460" s="236"/>
      <c r="C460" s="237"/>
      <c r="D460" s="231" t="s">
        <v>138</v>
      </c>
      <c r="E460" s="238" t="s">
        <v>1</v>
      </c>
      <c r="F460" s="239" t="s">
        <v>631</v>
      </c>
      <c r="G460" s="237"/>
      <c r="H460" s="238" t="s">
        <v>1</v>
      </c>
      <c r="I460" s="240"/>
      <c r="J460" s="237"/>
      <c r="K460" s="237"/>
      <c r="L460" s="241"/>
      <c r="M460" s="242"/>
      <c r="N460" s="243"/>
      <c r="O460" s="243"/>
      <c r="P460" s="243"/>
      <c r="Q460" s="243"/>
      <c r="R460" s="243"/>
      <c r="S460" s="243"/>
      <c r="T460" s="244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5" t="s">
        <v>138</v>
      </c>
      <c r="AU460" s="245" t="s">
        <v>84</v>
      </c>
      <c r="AV460" s="13" t="s">
        <v>80</v>
      </c>
      <c r="AW460" s="13" t="s">
        <v>32</v>
      </c>
      <c r="AX460" s="13" t="s">
        <v>75</v>
      </c>
      <c r="AY460" s="245" t="s">
        <v>127</v>
      </c>
    </row>
    <row r="461" s="14" customFormat="1">
      <c r="A461" s="14"/>
      <c r="B461" s="246"/>
      <c r="C461" s="247"/>
      <c r="D461" s="231" t="s">
        <v>138</v>
      </c>
      <c r="E461" s="248" t="s">
        <v>1</v>
      </c>
      <c r="F461" s="249" t="s">
        <v>632</v>
      </c>
      <c r="G461" s="247"/>
      <c r="H461" s="250">
        <v>40</v>
      </c>
      <c r="I461" s="251"/>
      <c r="J461" s="247"/>
      <c r="K461" s="247"/>
      <c r="L461" s="252"/>
      <c r="M461" s="253"/>
      <c r="N461" s="254"/>
      <c r="O461" s="254"/>
      <c r="P461" s="254"/>
      <c r="Q461" s="254"/>
      <c r="R461" s="254"/>
      <c r="S461" s="254"/>
      <c r="T461" s="255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6" t="s">
        <v>138</v>
      </c>
      <c r="AU461" s="256" t="s">
        <v>84</v>
      </c>
      <c r="AV461" s="14" t="s">
        <v>84</v>
      </c>
      <c r="AW461" s="14" t="s">
        <v>32</v>
      </c>
      <c r="AX461" s="14" t="s">
        <v>80</v>
      </c>
      <c r="AY461" s="256" t="s">
        <v>127</v>
      </c>
    </row>
    <row r="462" s="2" customFormat="1" ht="16.5" customHeight="1">
      <c r="A462" s="38"/>
      <c r="B462" s="39"/>
      <c r="C462" s="218" t="s">
        <v>633</v>
      </c>
      <c r="D462" s="218" t="s">
        <v>129</v>
      </c>
      <c r="E462" s="219" t="s">
        <v>634</v>
      </c>
      <c r="F462" s="220" t="s">
        <v>635</v>
      </c>
      <c r="G462" s="221" t="s">
        <v>150</v>
      </c>
      <c r="H462" s="222">
        <v>0.59999999999999998</v>
      </c>
      <c r="I462" s="223"/>
      <c r="J462" s="224">
        <f>ROUND(I462*H462,2)</f>
        <v>0</v>
      </c>
      <c r="K462" s="220" t="s">
        <v>133</v>
      </c>
      <c r="L462" s="44"/>
      <c r="M462" s="225" t="s">
        <v>1</v>
      </c>
      <c r="N462" s="226" t="s">
        <v>40</v>
      </c>
      <c r="O462" s="91"/>
      <c r="P462" s="227">
        <f>O462*H462</f>
        <v>0</v>
      </c>
      <c r="Q462" s="227">
        <v>0.0011800000000000001</v>
      </c>
      <c r="R462" s="227">
        <f>Q462*H462</f>
        <v>0.00070799999999999997</v>
      </c>
      <c r="S462" s="227">
        <v>0.014</v>
      </c>
      <c r="T462" s="228">
        <f>S462*H462</f>
        <v>0.0083999999999999995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29" t="s">
        <v>134</v>
      </c>
      <c r="AT462" s="229" t="s">
        <v>129</v>
      </c>
      <c r="AU462" s="229" t="s">
        <v>84</v>
      </c>
      <c r="AY462" s="17" t="s">
        <v>127</v>
      </c>
      <c r="BE462" s="230">
        <f>IF(N462="základní",J462,0)</f>
        <v>0</v>
      </c>
      <c r="BF462" s="230">
        <f>IF(N462="snížená",J462,0)</f>
        <v>0</v>
      </c>
      <c r="BG462" s="230">
        <f>IF(N462="zákl. přenesená",J462,0)</f>
        <v>0</v>
      </c>
      <c r="BH462" s="230">
        <f>IF(N462="sníž. přenesená",J462,0)</f>
        <v>0</v>
      </c>
      <c r="BI462" s="230">
        <f>IF(N462="nulová",J462,0)</f>
        <v>0</v>
      </c>
      <c r="BJ462" s="17" t="s">
        <v>80</v>
      </c>
      <c r="BK462" s="230">
        <f>ROUND(I462*H462,2)</f>
        <v>0</v>
      </c>
      <c r="BL462" s="17" t="s">
        <v>134</v>
      </c>
      <c r="BM462" s="229" t="s">
        <v>636</v>
      </c>
    </row>
    <row r="463" s="2" customFormat="1">
      <c r="A463" s="38"/>
      <c r="B463" s="39"/>
      <c r="C463" s="40"/>
      <c r="D463" s="231" t="s">
        <v>136</v>
      </c>
      <c r="E463" s="40"/>
      <c r="F463" s="232" t="s">
        <v>637</v>
      </c>
      <c r="G463" s="40"/>
      <c r="H463" s="40"/>
      <c r="I463" s="233"/>
      <c r="J463" s="40"/>
      <c r="K463" s="40"/>
      <c r="L463" s="44"/>
      <c r="M463" s="234"/>
      <c r="N463" s="235"/>
      <c r="O463" s="91"/>
      <c r="P463" s="91"/>
      <c r="Q463" s="91"/>
      <c r="R463" s="91"/>
      <c r="S463" s="91"/>
      <c r="T463" s="92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7" t="s">
        <v>136</v>
      </c>
      <c r="AU463" s="17" t="s">
        <v>84</v>
      </c>
    </row>
    <row r="464" s="13" customFormat="1">
      <c r="A464" s="13"/>
      <c r="B464" s="236"/>
      <c r="C464" s="237"/>
      <c r="D464" s="231" t="s">
        <v>138</v>
      </c>
      <c r="E464" s="238" t="s">
        <v>1</v>
      </c>
      <c r="F464" s="239" t="s">
        <v>303</v>
      </c>
      <c r="G464" s="237"/>
      <c r="H464" s="238" t="s">
        <v>1</v>
      </c>
      <c r="I464" s="240"/>
      <c r="J464" s="237"/>
      <c r="K464" s="237"/>
      <c r="L464" s="241"/>
      <c r="M464" s="242"/>
      <c r="N464" s="243"/>
      <c r="O464" s="243"/>
      <c r="P464" s="243"/>
      <c r="Q464" s="243"/>
      <c r="R464" s="243"/>
      <c r="S464" s="243"/>
      <c r="T464" s="244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5" t="s">
        <v>138</v>
      </c>
      <c r="AU464" s="245" t="s">
        <v>84</v>
      </c>
      <c r="AV464" s="13" t="s">
        <v>80</v>
      </c>
      <c r="AW464" s="13" t="s">
        <v>32</v>
      </c>
      <c r="AX464" s="13" t="s">
        <v>75</v>
      </c>
      <c r="AY464" s="245" t="s">
        <v>127</v>
      </c>
    </row>
    <row r="465" s="14" customFormat="1">
      <c r="A465" s="14"/>
      <c r="B465" s="246"/>
      <c r="C465" s="247"/>
      <c r="D465" s="231" t="s">
        <v>138</v>
      </c>
      <c r="E465" s="248" t="s">
        <v>1</v>
      </c>
      <c r="F465" s="249" t="s">
        <v>638</v>
      </c>
      <c r="G465" s="247"/>
      <c r="H465" s="250">
        <v>0.59999999999999998</v>
      </c>
      <c r="I465" s="251"/>
      <c r="J465" s="247"/>
      <c r="K465" s="247"/>
      <c r="L465" s="252"/>
      <c r="M465" s="253"/>
      <c r="N465" s="254"/>
      <c r="O465" s="254"/>
      <c r="P465" s="254"/>
      <c r="Q465" s="254"/>
      <c r="R465" s="254"/>
      <c r="S465" s="254"/>
      <c r="T465" s="255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6" t="s">
        <v>138</v>
      </c>
      <c r="AU465" s="256" t="s">
        <v>84</v>
      </c>
      <c r="AV465" s="14" t="s">
        <v>84</v>
      </c>
      <c r="AW465" s="14" t="s">
        <v>32</v>
      </c>
      <c r="AX465" s="14" t="s">
        <v>80</v>
      </c>
      <c r="AY465" s="256" t="s">
        <v>127</v>
      </c>
    </row>
    <row r="466" s="12" customFormat="1" ht="22.8" customHeight="1">
      <c r="A466" s="12"/>
      <c r="B466" s="202"/>
      <c r="C466" s="203"/>
      <c r="D466" s="204" t="s">
        <v>74</v>
      </c>
      <c r="E466" s="216" t="s">
        <v>639</v>
      </c>
      <c r="F466" s="216" t="s">
        <v>640</v>
      </c>
      <c r="G466" s="203"/>
      <c r="H466" s="203"/>
      <c r="I466" s="206"/>
      <c r="J466" s="217">
        <f>BK466</f>
        <v>0</v>
      </c>
      <c r="K466" s="203"/>
      <c r="L466" s="208"/>
      <c r="M466" s="209"/>
      <c r="N466" s="210"/>
      <c r="O466" s="210"/>
      <c r="P466" s="211">
        <f>SUM(P467:P477)</f>
        <v>0</v>
      </c>
      <c r="Q466" s="210"/>
      <c r="R466" s="211">
        <f>SUM(R467:R477)</f>
        <v>0</v>
      </c>
      <c r="S466" s="210"/>
      <c r="T466" s="212">
        <f>SUM(T467:T477)</f>
        <v>0</v>
      </c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R466" s="213" t="s">
        <v>80</v>
      </c>
      <c r="AT466" s="214" t="s">
        <v>74</v>
      </c>
      <c r="AU466" s="214" t="s">
        <v>80</v>
      </c>
      <c r="AY466" s="213" t="s">
        <v>127</v>
      </c>
      <c r="BK466" s="215">
        <f>SUM(BK467:BK477)</f>
        <v>0</v>
      </c>
    </row>
    <row r="467" s="2" customFormat="1" ht="16.5" customHeight="1">
      <c r="A467" s="38"/>
      <c r="B467" s="39"/>
      <c r="C467" s="218" t="s">
        <v>641</v>
      </c>
      <c r="D467" s="218" t="s">
        <v>129</v>
      </c>
      <c r="E467" s="219" t="s">
        <v>642</v>
      </c>
      <c r="F467" s="220" t="s">
        <v>643</v>
      </c>
      <c r="G467" s="221" t="s">
        <v>213</v>
      </c>
      <c r="H467" s="222">
        <v>257.411</v>
      </c>
      <c r="I467" s="223"/>
      <c r="J467" s="224">
        <f>ROUND(I467*H467,2)</f>
        <v>0</v>
      </c>
      <c r="K467" s="220" t="s">
        <v>133</v>
      </c>
      <c r="L467" s="44"/>
      <c r="M467" s="225" t="s">
        <v>1</v>
      </c>
      <c r="N467" s="226" t="s">
        <v>40</v>
      </c>
      <c r="O467" s="91"/>
      <c r="P467" s="227">
        <f>O467*H467</f>
        <v>0</v>
      </c>
      <c r="Q467" s="227">
        <v>0</v>
      </c>
      <c r="R467" s="227">
        <f>Q467*H467</f>
        <v>0</v>
      </c>
      <c r="S467" s="227">
        <v>0</v>
      </c>
      <c r="T467" s="228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29" t="s">
        <v>134</v>
      </c>
      <c r="AT467" s="229" t="s">
        <v>129</v>
      </c>
      <c r="AU467" s="229" t="s">
        <v>84</v>
      </c>
      <c r="AY467" s="17" t="s">
        <v>127</v>
      </c>
      <c r="BE467" s="230">
        <f>IF(N467="základní",J467,0)</f>
        <v>0</v>
      </c>
      <c r="BF467" s="230">
        <f>IF(N467="snížená",J467,0)</f>
        <v>0</v>
      </c>
      <c r="BG467" s="230">
        <f>IF(N467="zákl. přenesená",J467,0)</f>
        <v>0</v>
      </c>
      <c r="BH467" s="230">
        <f>IF(N467="sníž. přenesená",J467,0)</f>
        <v>0</v>
      </c>
      <c r="BI467" s="230">
        <f>IF(N467="nulová",J467,0)</f>
        <v>0</v>
      </c>
      <c r="BJ467" s="17" t="s">
        <v>80</v>
      </c>
      <c r="BK467" s="230">
        <f>ROUND(I467*H467,2)</f>
        <v>0</v>
      </c>
      <c r="BL467" s="17" t="s">
        <v>134</v>
      </c>
      <c r="BM467" s="229" t="s">
        <v>644</v>
      </c>
    </row>
    <row r="468" s="2" customFormat="1">
      <c r="A468" s="38"/>
      <c r="B468" s="39"/>
      <c r="C468" s="40"/>
      <c r="D468" s="231" t="s">
        <v>136</v>
      </c>
      <c r="E468" s="40"/>
      <c r="F468" s="232" t="s">
        <v>645</v>
      </c>
      <c r="G468" s="40"/>
      <c r="H468" s="40"/>
      <c r="I468" s="233"/>
      <c r="J468" s="40"/>
      <c r="K468" s="40"/>
      <c r="L468" s="44"/>
      <c r="M468" s="234"/>
      <c r="N468" s="235"/>
      <c r="O468" s="91"/>
      <c r="P468" s="91"/>
      <c r="Q468" s="91"/>
      <c r="R468" s="91"/>
      <c r="S468" s="91"/>
      <c r="T468" s="92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136</v>
      </c>
      <c r="AU468" s="17" t="s">
        <v>84</v>
      </c>
    </row>
    <row r="469" s="2" customFormat="1" ht="16.5" customHeight="1">
      <c r="A469" s="38"/>
      <c r="B469" s="39"/>
      <c r="C469" s="218" t="s">
        <v>646</v>
      </c>
      <c r="D469" s="218" t="s">
        <v>129</v>
      </c>
      <c r="E469" s="219" t="s">
        <v>647</v>
      </c>
      <c r="F469" s="220" t="s">
        <v>648</v>
      </c>
      <c r="G469" s="221" t="s">
        <v>213</v>
      </c>
      <c r="H469" s="222">
        <v>5148.2200000000003</v>
      </c>
      <c r="I469" s="223"/>
      <c r="J469" s="224">
        <f>ROUND(I469*H469,2)</f>
        <v>0</v>
      </c>
      <c r="K469" s="220" t="s">
        <v>133</v>
      </c>
      <c r="L469" s="44"/>
      <c r="M469" s="225" t="s">
        <v>1</v>
      </c>
      <c r="N469" s="226" t="s">
        <v>40</v>
      </c>
      <c r="O469" s="91"/>
      <c r="P469" s="227">
        <f>O469*H469</f>
        <v>0</v>
      </c>
      <c r="Q469" s="227">
        <v>0</v>
      </c>
      <c r="R469" s="227">
        <f>Q469*H469</f>
        <v>0</v>
      </c>
      <c r="S469" s="227">
        <v>0</v>
      </c>
      <c r="T469" s="228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29" t="s">
        <v>134</v>
      </c>
      <c r="AT469" s="229" t="s">
        <v>129</v>
      </c>
      <c r="AU469" s="229" t="s">
        <v>84</v>
      </c>
      <c r="AY469" s="17" t="s">
        <v>127</v>
      </c>
      <c r="BE469" s="230">
        <f>IF(N469="základní",J469,0)</f>
        <v>0</v>
      </c>
      <c r="BF469" s="230">
        <f>IF(N469="snížená",J469,0)</f>
        <v>0</v>
      </c>
      <c r="BG469" s="230">
        <f>IF(N469="zákl. přenesená",J469,0)</f>
        <v>0</v>
      </c>
      <c r="BH469" s="230">
        <f>IF(N469="sníž. přenesená",J469,0)</f>
        <v>0</v>
      </c>
      <c r="BI469" s="230">
        <f>IF(N469="nulová",J469,0)</f>
        <v>0</v>
      </c>
      <c r="BJ469" s="17" t="s">
        <v>80</v>
      </c>
      <c r="BK469" s="230">
        <f>ROUND(I469*H469,2)</f>
        <v>0</v>
      </c>
      <c r="BL469" s="17" t="s">
        <v>134</v>
      </c>
      <c r="BM469" s="229" t="s">
        <v>649</v>
      </c>
    </row>
    <row r="470" s="2" customFormat="1">
      <c r="A470" s="38"/>
      <c r="B470" s="39"/>
      <c r="C470" s="40"/>
      <c r="D470" s="231" t="s">
        <v>136</v>
      </c>
      <c r="E470" s="40"/>
      <c r="F470" s="232" t="s">
        <v>650</v>
      </c>
      <c r="G470" s="40"/>
      <c r="H470" s="40"/>
      <c r="I470" s="233"/>
      <c r="J470" s="40"/>
      <c r="K470" s="40"/>
      <c r="L470" s="44"/>
      <c r="M470" s="234"/>
      <c r="N470" s="235"/>
      <c r="O470" s="91"/>
      <c r="P470" s="91"/>
      <c r="Q470" s="91"/>
      <c r="R470" s="91"/>
      <c r="S470" s="91"/>
      <c r="T470" s="92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7" t="s">
        <v>136</v>
      </c>
      <c r="AU470" s="17" t="s">
        <v>84</v>
      </c>
    </row>
    <row r="471" s="14" customFormat="1">
      <c r="A471" s="14"/>
      <c r="B471" s="246"/>
      <c r="C471" s="247"/>
      <c r="D471" s="231" t="s">
        <v>138</v>
      </c>
      <c r="E471" s="247"/>
      <c r="F471" s="249" t="s">
        <v>651</v>
      </c>
      <c r="G471" s="247"/>
      <c r="H471" s="250">
        <v>5148.2200000000003</v>
      </c>
      <c r="I471" s="251"/>
      <c r="J471" s="247"/>
      <c r="K471" s="247"/>
      <c r="L471" s="252"/>
      <c r="M471" s="253"/>
      <c r="N471" s="254"/>
      <c r="O471" s="254"/>
      <c r="P471" s="254"/>
      <c r="Q471" s="254"/>
      <c r="R471" s="254"/>
      <c r="S471" s="254"/>
      <c r="T471" s="255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6" t="s">
        <v>138</v>
      </c>
      <c r="AU471" s="256" t="s">
        <v>84</v>
      </c>
      <c r="AV471" s="14" t="s">
        <v>84</v>
      </c>
      <c r="AW471" s="14" t="s">
        <v>4</v>
      </c>
      <c r="AX471" s="14" t="s">
        <v>80</v>
      </c>
      <c r="AY471" s="256" t="s">
        <v>127</v>
      </c>
    </row>
    <row r="472" s="2" customFormat="1" ht="24.15" customHeight="1">
      <c r="A472" s="38"/>
      <c r="B472" s="39"/>
      <c r="C472" s="218" t="s">
        <v>652</v>
      </c>
      <c r="D472" s="218" t="s">
        <v>129</v>
      </c>
      <c r="E472" s="219" t="s">
        <v>653</v>
      </c>
      <c r="F472" s="220" t="s">
        <v>654</v>
      </c>
      <c r="G472" s="221" t="s">
        <v>213</v>
      </c>
      <c r="H472" s="222">
        <v>244.47</v>
      </c>
      <c r="I472" s="223"/>
      <c r="J472" s="224">
        <f>ROUND(I472*H472,2)</f>
        <v>0</v>
      </c>
      <c r="K472" s="220" t="s">
        <v>133</v>
      </c>
      <c r="L472" s="44"/>
      <c r="M472" s="225" t="s">
        <v>1</v>
      </c>
      <c r="N472" s="226" t="s">
        <v>40</v>
      </c>
      <c r="O472" s="91"/>
      <c r="P472" s="227">
        <f>O472*H472</f>
        <v>0</v>
      </c>
      <c r="Q472" s="227">
        <v>0</v>
      </c>
      <c r="R472" s="227">
        <f>Q472*H472</f>
        <v>0</v>
      </c>
      <c r="S472" s="227">
        <v>0</v>
      </c>
      <c r="T472" s="228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29" t="s">
        <v>134</v>
      </c>
      <c r="AT472" s="229" t="s">
        <v>129</v>
      </c>
      <c r="AU472" s="229" t="s">
        <v>84</v>
      </c>
      <c r="AY472" s="17" t="s">
        <v>127</v>
      </c>
      <c r="BE472" s="230">
        <f>IF(N472="základní",J472,0)</f>
        <v>0</v>
      </c>
      <c r="BF472" s="230">
        <f>IF(N472="snížená",J472,0)</f>
        <v>0</v>
      </c>
      <c r="BG472" s="230">
        <f>IF(N472="zákl. přenesená",J472,0)</f>
        <v>0</v>
      </c>
      <c r="BH472" s="230">
        <f>IF(N472="sníž. přenesená",J472,0)</f>
        <v>0</v>
      </c>
      <c r="BI472" s="230">
        <f>IF(N472="nulová",J472,0)</f>
        <v>0</v>
      </c>
      <c r="BJ472" s="17" t="s">
        <v>80</v>
      </c>
      <c r="BK472" s="230">
        <f>ROUND(I472*H472,2)</f>
        <v>0</v>
      </c>
      <c r="BL472" s="17" t="s">
        <v>134</v>
      </c>
      <c r="BM472" s="229" t="s">
        <v>655</v>
      </c>
    </row>
    <row r="473" s="2" customFormat="1">
      <c r="A473" s="38"/>
      <c r="B473" s="39"/>
      <c r="C473" s="40"/>
      <c r="D473" s="231" t="s">
        <v>136</v>
      </c>
      <c r="E473" s="40"/>
      <c r="F473" s="232" t="s">
        <v>656</v>
      </c>
      <c r="G473" s="40"/>
      <c r="H473" s="40"/>
      <c r="I473" s="233"/>
      <c r="J473" s="40"/>
      <c r="K473" s="40"/>
      <c r="L473" s="44"/>
      <c r="M473" s="234"/>
      <c r="N473" s="235"/>
      <c r="O473" s="91"/>
      <c r="P473" s="91"/>
      <c r="Q473" s="91"/>
      <c r="R473" s="91"/>
      <c r="S473" s="91"/>
      <c r="T473" s="92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T473" s="17" t="s">
        <v>136</v>
      </c>
      <c r="AU473" s="17" t="s">
        <v>84</v>
      </c>
    </row>
    <row r="474" s="14" customFormat="1">
      <c r="A474" s="14"/>
      <c r="B474" s="246"/>
      <c r="C474" s="247"/>
      <c r="D474" s="231" t="s">
        <v>138</v>
      </c>
      <c r="E474" s="248" t="s">
        <v>1</v>
      </c>
      <c r="F474" s="249" t="s">
        <v>657</v>
      </c>
      <c r="G474" s="247"/>
      <c r="H474" s="250">
        <v>244.47</v>
      </c>
      <c r="I474" s="251"/>
      <c r="J474" s="247"/>
      <c r="K474" s="247"/>
      <c r="L474" s="252"/>
      <c r="M474" s="253"/>
      <c r="N474" s="254"/>
      <c r="O474" s="254"/>
      <c r="P474" s="254"/>
      <c r="Q474" s="254"/>
      <c r="R474" s="254"/>
      <c r="S474" s="254"/>
      <c r="T474" s="255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6" t="s">
        <v>138</v>
      </c>
      <c r="AU474" s="256" t="s">
        <v>84</v>
      </c>
      <c r="AV474" s="14" t="s">
        <v>84</v>
      </c>
      <c r="AW474" s="14" t="s">
        <v>32</v>
      </c>
      <c r="AX474" s="14" t="s">
        <v>80</v>
      </c>
      <c r="AY474" s="256" t="s">
        <v>127</v>
      </c>
    </row>
    <row r="475" s="2" customFormat="1" ht="24.15" customHeight="1">
      <c r="A475" s="38"/>
      <c r="B475" s="39"/>
      <c r="C475" s="218" t="s">
        <v>658</v>
      </c>
      <c r="D475" s="218" t="s">
        <v>129</v>
      </c>
      <c r="E475" s="219" t="s">
        <v>659</v>
      </c>
      <c r="F475" s="220" t="s">
        <v>660</v>
      </c>
      <c r="G475" s="221" t="s">
        <v>213</v>
      </c>
      <c r="H475" s="222">
        <v>13.013</v>
      </c>
      <c r="I475" s="223"/>
      <c r="J475" s="224">
        <f>ROUND(I475*H475,2)</f>
        <v>0</v>
      </c>
      <c r="K475" s="220" t="s">
        <v>133</v>
      </c>
      <c r="L475" s="44"/>
      <c r="M475" s="225" t="s">
        <v>1</v>
      </c>
      <c r="N475" s="226" t="s">
        <v>40</v>
      </c>
      <c r="O475" s="91"/>
      <c r="P475" s="227">
        <f>O475*H475</f>
        <v>0</v>
      </c>
      <c r="Q475" s="227">
        <v>0</v>
      </c>
      <c r="R475" s="227">
        <f>Q475*H475</f>
        <v>0</v>
      </c>
      <c r="S475" s="227">
        <v>0</v>
      </c>
      <c r="T475" s="228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29" t="s">
        <v>134</v>
      </c>
      <c r="AT475" s="229" t="s">
        <v>129</v>
      </c>
      <c r="AU475" s="229" t="s">
        <v>84</v>
      </c>
      <c r="AY475" s="17" t="s">
        <v>127</v>
      </c>
      <c r="BE475" s="230">
        <f>IF(N475="základní",J475,0)</f>
        <v>0</v>
      </c>
      <c r="BF475" s="230">
        <f>IF(N475="snížená",J475,0)</f>
        <v>0</v>
      </c>
      <c r="BG475" s="230">
        <f>IF(N475="zákl. přenesená",J475,0)</f>
        <v>0</v>
      </c>
      <c r="BH475" s="230">
        <f>IF(N475="sníž. přenesená",J475,0)</f>
        <v>0</v>
      </c>
      <c r="BI475" s="230">
        <f>IF(N475="nulová",J475,0)</f>
        <v>0</v>
      </c>
      <c r="BJ475" s="17" t="s">
        <v>80</v>
      </c>
      <c r="BK475" s="230">
        <f>ROUND(I475*H475,2)</f>
        <v>0</v>
      </c>
      <c r="BL475" s="17" t="s">
        <v>134</v>
      </c>
      <c r="BM475" s="229" t="s">
        <v>661</v>
      </c>
    </row>
    <row r="476" s="2" customFormat="1">
      <c r="A476" s="38"/>
      <c r="B476" s="39"/>
      <c r="C476" s="40"/>
      <c r="D476" s="231" t="s">
        <v>136</v>
      </c>
      <c r="E476" s="40"/>
      <c r="F476" s="232" t="s">
        <v>660</v>
      </c>
      <c r="G476" s="40"/>
      <c r="H476" s="40"/>
      <c r="I476" s="233"/>
      <c r="J476" s="40"/>
      <c r="K476" s="40"/>
      <c r="L476" s="44"/>
      <c r="M476" s="234"/>
      <c r="N476" s="235"/>
      <c r="O476" s="91"/>
      <c r="P476" s="91"/>
      <c r="Q476" s="91"/>
      <c r="R476" s="91"/>
      <c r="S476" s="91"/>
      <c r="T476" s="92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136</v>
      </c>
      <c r="AU476" s="17" t="s">
        <v>84</v>
      </c>
    </row>
    <row r="477" s="14" customFormat="1">
      <c r="A477" s="14"/>
      <c r="B477" s="246"/>
      <c r="C477" s="247"/>
      <c r="D477" s="231" t="s">
        <v>138</v>
      </c>
      <c r="E477" s="248" t="s">
        <v>1</v>
      </c>
      <c r="F477" s="249" t="s">
        <v>662</v>
      </c>
      <c r="G477" s="247"/>
      <c r="H477" s="250">
        <v>13.013</v>
      </c>
      <c r="I477" s="251"/>
      <c r="J477" s="247"/>
      <c r="K477" s="247"/>
      <c r="L477" s="252"/>
      <c r="M477" s="253"/>
      <c r="N477" s="254"/>
      <c r="O477" s="254"/>
      <c r="P477" s="254"/>
      <c r="Q477" s="254"/>
      <c r="R477" s="254"/>
      <c r="S477" s="254"/>
      <c r="T477" s="255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6" t="s">
        <v>138</v>
      </c>
      <c r="AU477" s="256" t="s">
        <v>84</v>
      </c>
      <c r="AV477" s="14" t="s">
        <v>84</v>
      </c>
      <c r="AW477" s="14" t="s">
        <v>32</v>
      </c>
      <c r="AX477" s="14" t="s">
        <v>80</v>
      </c>
      <c r="AY477" s="256" t="s">
        <v>127</v>
      </c>
    </row>
    <row r="478" s="12" customFormat="1" ht="22.8" customHeight="1">
      <c r="A478" s="12"/>
      <c r="B478" s="202"/>
      <c r="C478" s="203"/>
      <c r="D478" s="204" t="s">
        <v>74</v>
      </c>
      <c r="E478" s="216" t="s">
        <v>663</v>
      </c>
      <c r="F478" s="216" t="s">
        <v>664</v>
      </c>
      <c r="G478" s="203"/>
      <c r="H478" s="203"/>
      <c r="I478" s="206"/>
      <c r="J478" s="217">
        <f>BK478</f>
        <v>0</v>
      </c>
      <c r="K478" s="203"/>
      <c r="L478" s="208"/>
      <c r="M478" s="209"/>
      <c r="N478" s="210"/>
      <c r="O478" s="210"/>
      <c r="P478" s="211">
        <f>SUM(P479:P480)</f>
        <v>0</v>
      </c>
      <c r="Q478" s="210"/>
      <c r="R478" s="211">
        <f>SUM(R479:R480)</f>
        <v>0</v>
      </c>
      <c r="S478" s="210"/>
      <c r="T478" s="212">
        <f>SUM(T479:T480)</f>
        <v>0</v>
      </c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R478" s="213" t="s">
        <v>80</v>
      </c>
      <c r="AT478" s="214" t="s">
        <v>74</v>
      </c>
      <c r="AU478" s="214" t="s">
        <v>80</v>
      </c>
      <c r="AY478" s="213" t="s">
        <v>127</v>
      </c>
      <c r="BK478" s="215">
        <f>SUM(BK479:BK480)</f>
        <v>0</v>
      </c>
    </row>
    <row r="479" s="2" customFormat="1" ht="21.75" customHeight="1">
      <c r="A479" s="38"/>
      <c r="B479" s="39"/>
      <c r="C479" s="218" t="s">
        <v>665</v>
      </c>
      <c r="D479" s="218" t="s">
        <v>129</v>
      </c>
      <c r="E479" s="219" t="s">
        <v>666</v>
      </c>
      <c r="F479" s="220" t="s">
        <v>667</v>
      </c>
      <c r="G479" s="221" t="s">
        <v>213</v>
      </c>
      <c r="H479" s="222">
        <v>213.93799999999999</v>
      </c>
      <c r="I479" s="223"/>
      <c r="J479" s="224">
        <f>ROUND(I479*H479,2)</f>
        <v>0</v>
      </c>
      <c r="K479" s="220" t="s">
        <v>133</v>
      </c>
      <c r="L479" s="44"/>
      <c r="M479" s="225" t="s">
        <v>1</v>
      </c>
      <c r="N479" s="226" t="s">
        <v>40</v>
      </c>
      <c r="O479" s="91"/>
      <c r="P479" s="227">
        <f>O479*H479</f>
        <v>0</v>
      </c>
      <c r="Q479" s="227">
        <v>0</v>
      </c>
      <c r="R479" s="227">
        <f>Q479*H479</f>
        <v>0</v>
      </c>
      <c r="S479" s="227">
        <v>0</v>
      </c>
      <c r="T479" s="228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29" t="s">
        <v>134</v>
      </c>
      <c r="AT479" s="229" t="s">
        <v>129</v>
      </c>
      <c r="AU479" s="229" t="s">
        <v>84</v>
      </c>
      <c r="AY479" s="17" t="s">
        <v>127</v>
      </c>
      <c r="BE479" s="230">
        <f>IF(N479="základní",J479,0)</f>
        <v>0</v>
      </c>
      <c r="BF479" s="230">
        <f>IF(N479="snížená",J479,0)</f>
        <v>0</v>
      </c>
      <c r="BG479" s="230">
        <f>IF(N479="zákl. přenesená",J479,0)</f>
        <v>0</v>
      </c>
      <c r="BH479" s="230">
        <f>IF(N479="sníž. přenesená",J479,0)</f>
        <v>0</v>
      </c>
      <c r="BI479" s="230">
        <f>IF(N479="nulová",J479,0)</f>
        <v>0</v>
      </c>
      <c r="BJ479" s="17" t="s">
        <v>80</v>
      </c>
      <c r="BK479" s="230">
        <f>ROUND(I479*H479,2)</f>
        <v>0</v>
      </c>
      <c r="BL479" s="17" t="s">
        <v>134</v>
      </c>
      <c r="BM479" s="229" t="s">
        <v>668</v>
      </c>
    </row>
    <row r="480" s="2" customFormat="1">
      <c r="A480" s="38"/>
      <c r="B480" s="39"/>
      <c r="C480" s="40"/>
      <c r="D480" s="231" t="s">
        <v>136</v>
      </c>
      <c r="E480" s="40"/>
      <c r="F480" s="232" t="s">
        <v>669</v>
      </c>
      <c r="G480" s="40"/>
      <c r="H480" s="40"/>
      <c r="I480" s="233"/>
      <c r="J480" s="40"/>
      <c r="K480" s="40"/>
      <c r="L480" s="44"/>
      <c r="M480" s="234"/>
      <c r="N480" s="235"/>
      <c r="O480" s="91"/>
      <c r="P480" s="91"/>
      <c r="Q480" s="91"/>
      <c r="R480" s="91"/>
      <c r="S480" s="91"/>
      <c r="T480" s="92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136</v>
      </c>
      <c r="AU480" s="17" t="s">
        <v>84</v>
      </c>
    </row>
    <row r="481" s="12" customFormat="1" ht="25.92" customHeight="1">
      <c r="A481" s="12"/>
      <c r="B481" s="202"/>
      <c r="C481" s="203"/>
      <c r="D481" s="204" t="s">
        <v>74</v>
      </c>
      <c r="E481" s="205" t="s">
        <v>670</v>
      </c>
      <c r="F481" s="205" t="s">
        <v>671</v>
      </c>
      <c r="G481" s="203"/>
      <c r="H481" s="203"/>
      <c r="I481" s="206"/>
      <c r="J481" s="207">
        <f>BK481</f>
        <v>0</v>
      </c>
      <c r="K481" s="203"/>
      <c r="L481" s="208"/>
      <c r="M481" s="209"/>
      <c r="N481" s="210"/>
      <c r="O481" s="210"/>
      <c r="P481" s="211">
        <f>P482</f>
        <v>0</v>
      </c>
      <c r="Q481" s="210"/>
      <c r="R481" s="211">
        <f>R482</f>
        <v>0.013407899999999999</v>
      </c>
      <c r="S481" s="210"/>
      <c r="T481" s="212">
        <f>T482</f>
        <v>0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213" t="s">
        <v>84</v>
      </c>
      <c r="AT481" s="214" t="s">
        <v>74</v>
      </c>
      <c r="AU481" s="214" t="s">
        <v>75</v>
      </c>
      <c r="AY481" s="213" t="s">
        <v>127</v>
      </c>
      <c r="BK481" s="215">
        <f>BK482</f>
        <v>0</v>
      </c>
    </row>
    <row r="482" s="12" customFormat="1" ht="22.8" customHeight="1">
      <c r="A482" s="12"/>
      <c r="B482" s="202"/>
      <c r="C482" s="203"/>
      <c r="D482" s="204" t="s">
        <v>74</v>
      </c>
      <c r="E482" s="216" t="s">
        <v>672</v>
      </c>
      <c r="F482" s="216" t="s">
        <v>673</v>
      </c>
      <c r="G482" s="203"/>
      <c r="H482" s="203"/>
      <c r="I482" s="206"/>
      <c r="J482" s="217">
        <f>BK482</f>
        <v>0</v>
      </c>
      <c r="K482" s="203"/>
      <c r="L482" s="208"/>
      <c r="M482" s="209"/>
      <c r="N482" s="210"/>
      <c r="O482" s="210"/>
      <c r="P482" s="211">
        <f>SUM(P483:P489)</f>
        <v>0</v>
      </c>
      <c r="Q482" s="210"/>
      <c r="R482" s="211">
        <f>SUM(R483:R489)</f>
        <v>0.013407899999999999</v>
      </c>
      <c r="S482" s="210"/>
      <c r="T482" s="212">
        <f>SUM(T483:T489)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13" t="s">
        <v>84</v>
      </c>
      <c r="AT482" s="214" t="s">
        <v>74</v>
      </c>
      <c r="AU482" s="214" t="s">
        <v>80</v>
      </c>
      <c r="AY482" s="213" t="s">
        <v>127</v>
      </c>
      <c r="BK482" s="215">
        <f>SUM(BK483:BK489)</f>
        <v>0</v>
      </c>
    </row>
    <row r="483" s="2" customFormat="1" ht="16.5" customHeight="1">
      <c r="A483" s="38"/>
      <c r="B483" s="39"/>
      <c r="C483" s="218" t="s">
        <v>674</v>
      </c>
      <c r="D483" s="218" t="s">
        <v>129</v>
      </c>
      <c r="E483" s="219" t="s">
        <v>675</v>
      </c>
      <c r="F483" s="220" t="s">
        <v>676</v>
      </c>
      <c r="G483" s="221" t="s">
        <v>132</v>
      </c>
      <c r="H483" s="222">
        <v>33</v>
      </c>
      <c r="I483" s="223"/>
      <c r="J483" s="224">
        <f>ROUND(I483*H483,2)</f>
        <v>0</v>
      </c>
      <c r="K483" s="220" t="s">
        <v>133</v>
      </c>
      <c r="L483" s="44"/>
      <c r="M483" s="225" t="s">
        <v>1</v>
      </c>
      <c r="N483" s="226" t="s">
        <v>40</v>
      </c>
      <c r="O483" s="91"/>
      <c r="P483" s="227">
        <f>O483*H483</f>
        <v>0</v>
      </c>
      <c r="Q483" s="227">
        <v>4.0000000000000003E-05</v>
      </c>
      <c r="R483" s="227">
        <f>Q483*H483</f>
        <v>0.0013200000000000002</v>
      </c>
      <c r="S483" s="227">
        <v>0</v>
      </c>
      <c r="T483" s="228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29" t="s">
        <v>228</v>
      </c>
      <c r="AT483" s="229" t="s">
        <v>129</v>
      </c>
      <c r="AU483" s="229" t="s">
        <v>84</v>
      </c>
      <c r="AY483" s="17" t="s">
        <v>127</v>
      </c>
      <c r="BE483" s="230">
        <f>IF(N483="základní",J483,0)</f>
        <v>0</v>
      </c>
      <c r="BF483" s="230">
        <f>IF(N483="snížená",J483,0)</f>
        <v>0</v>
      </c>
      <c r="BG483" s="230">
        <f>IF(N483="zákl. přenesená",J483,0)</f>
        <v>0</v>
      </c>
      <c r="BH483" s="230">
        <f>IF(N483="sníž. přenesená",J483,0)</f>
        <v>0</v>
      </c>
      <c r="BI483" s="230">
        <f>IF(N483="nulová",J483,0)</f>
        <v>0</v>
      </c>
      <c r="BJ483" s="17" t="s">
        <v>80</v>
      </c>
      <c r="BK483" s="230">
        <f>ROUND(I483*H483,2)</f>
        <v>0</v>
      </c>
      <c r="BL483" s="17" t="s">
        <v>228</v>
      </c>
      <c r="BM483" s="229" t="s">
        <v>677</v>
      </c>
    </row>
    <row r="484" s="2" customFormat="1">
      <c r="A484" s="38"/>
      <c r="B484" s="39"/>
      <c r="C484" s="40"/>
      <c r="D484" s="231" t="s">
        <v>136</v>
      </c>
      <c r="E484" s="40"/>
      <c r="F484" s="232" t="s">
        <v>678</v>
      </c>
      <c r="G484" s="40"/>
      <c r="H484" s="40"/>
      <c r="I484" s="233"/>
      <c r="J484" s="40"/>
      <c r="K484" s="40"/>
      <c r="L484" s="44"/>
      <c r="M484" s="234"/>
      <c r="N484" s="235"/>
      <c r="O484" s="91"/>
      <c r="P484" s="91"/>
      <c r="Q484" s="91"/>
      <c r="R484" s="91"/>
      <c r="S484" s="91"/>
      <c r="T484" s="92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T484" s="17" t="s">
        <v>136</v>
      </c>
      <c r="AU484" s="17" t="s">
        <v>84</v>
      </c>
    </row>
    <row r="485" s="13" customFormat="1">
      <c r="A485" s="13"/>
      <c r="B485" s="236"/>
      <c r="C485" s="237"/>
      <c r="D485" s="231" t="s">
        <v>138</v>
      </c>
      <c r="E485" s="238" t="s">
        <v>1</v>
      </c>
      <c r="F485" s="239" t="s">
        <v>679</v>
      </c>
      <c r="G485" s="237"/>
      <c r="H485" s="238" t="s">
        <v>1</v>
      </c>
      <c r="I485" s="240"/>
      <c r="J485" s="237"/>
      <c r="K485" s="237"/>
      <c r="L485" s="241"/>
      <c r="M485" s="242"/>
      <c r="N485" s="243"/>
      <c r="O485" s="243"/>
      <c r="P485" s="243"/>
      <c r="Q485" s="243"/>
      <c r="R485" s="243"/>
      <c r="S485" s="243"/>
      <c r="T485" s="244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5" t="s">
        <v>138</v>
      </c>
      <c r="AU485" s="245" t="s">
        <v>84</v>
      </c>
      <c r="AV485" s="13" t="s">
        <v>80</v>
      </c>
      <c r="AW485" s="13" t="s">
        <v>32</v>
      </c>
      <c r="AX485" s="13" t="s">
        <v>75</v>
      </c>
      <c r="AY485" s="245" t="s">
        <v>127</v>
      </c>
    </row>
    <row r="486" s="14" customFormat="1">
      <c r="A486" s="14"/>
      <c r="B486" s="246"/>
      <c r="C486" s="247"/>
      <c r="D486" s="231" t="s">
        <v>138</v>
      </c>
      <c r="E486" s="248" t="s">
        <v>1</v>
      </c>
      <c r="F486" s="249" t="s">
        <v>680</v>
      </c>
      <c r="G486" s="247"/>
      <c r="H486" s="250">
        <v>33</v>
      </c>
      <c r="I486" s="251"/>
      <c r="J486" s="247"/>
      <c r="K486" s="247"/>
      <c r="L486" s="252"/>
      <c r="M486" s="253"/>
      <c r="N486" s="254"/>
      <c r="O486" s="254"/>
      <c r="P486" s="254"/>
      <c r="Q486" s="254"/>
      <c r="R486" s="254"/>
      <c r="S486" s="254"/>
      <c r="T486" s="255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6" t="s">
        <v>138</v>
      </c>
      <c r="AU486" s="256" t="s">
        <v>84</v>
      </c>
      <c r="AV486" s="14" t="s">
        <v>84</v>
      </c>
      <c r="AW486" s="14" t="s">
        <v>32</v>
      </c>
      <c r="AX486" s="14" t="s">
        <v>80</v>
      </c>
      <c r="AY486" s="256" t="s">
        <v>127</v>
      </c>
    </row>
    <row r="487" s="2" customFormat="1" ht="16.5" customHeight="1">
      <c r="A487" s="38"/>
      <c r="B487" s="39"/>
      <c r="C487" s="268" t="s">
        <v>681</v>
      </c>
      <c r="D487" s="268" t="s">
        <v>223</v>
      </c>
      <c r="E487" s="269" t="s">
        <v>682</v>
      </c>
      <c r="F487" s="270" t="s">
        <v>683</v>
      </c>
      <c r="G487" s="271" t="s">
        <v>132</v>
      </c>
      <c r="H487" s="272">
        <v>40.292999999999999</v>
      </c>
      <c r="I487" s="273"/>
      <c r="J487" s="274">
        <f>ROUND(I487*H487,2)</f>
        <v>0</v>
      </c>
      <c r="K487" s="270" t="s">
        <v>133</v>
      </c>
      <c r="L487" s="275"/>
      <c r="M487" s="276" t="s">
        <v>1</v>
      </c>
      <c r="N487" s="277" t="s">
        <v>40</v>
      </c>
      <c r="O487" s="91"/>
      <c r="P487" s="227">
        <f>O487*H487</f>
        <v>0</v>
      </c>
      <c r="Q487" s="227">
        <v>0.00029999999999999997</v>
      </c>
      <c r="R487" s="227">
        <f>Q487*H487</f>
        <v>0.012087899999999999</v>
      </c>
      <c r="S487" s="227">
        <v>0</v>
      </c>
      <c r="T487" s="228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29" t="s">
        <v>324</v>
      </c>
      <c r="AT487" s="229" t="s">
        <v>223</v>
      </c>
      <c r="AU487" s="229" t="s">
        <v>84</v>
      </c>
      <c r="AY487" s="17" t="s">
        <v>127</v>
      </c>
      <c r="BE487" s="230">
        <f>IF(N487="základní",J487,0)</f>
        <v>0</v>
      </c>
      <c r="BF487" s="230">
        <f>IF(N487="snížená",J487,0)</f>
        <v>0</v>
      </c>
      <c r="BG487" s="230">
        <f>IF(N487="zákl. přenesená",J487,0)</f>
        <v>0</v>
      </c>
      <c r="BH487" s="230">
        <f>IF(N487="sníž. přenesená",J487,0)</f>
        <v>0</v>
      </c>
      <c r="BI487" s="230">
        <f>IF(N487="nulová",J487,0)</f>
        <v>0</v>
      </c>
      <c r="BJ487" s="17" t="s">
        <v>80</v>
      </c>
      <c r="BK487" s="230">
        <f>ROUND(I487*H487,2)</f>
        <v>0</v>
      </c>
      <c r="BL487" s="17" t="s">
        <v>228</v>
      </c>
      <c r="BM487" s="229" t="s">
        <v>684</v>
      </c>
    </row>
    <row r="488" s="2" customFormat="1">
      <c r="A488" s="38"/>
      <c r="B488" s="39"/>
      <c r="C488" s="40"/>
      <c r="D488" s="231" t="s">
        <v>136</v>
      </c>
      <c r="E488" s="40"/>
      <c r="F488" s="232" t="s">
        <v>683</v>
      </c>
      <c r="G488" s="40"/>
      <c r="H488" s="40"/>
      <c r="I488" s="233"/>
      <c r="J488" s="40"/>
      <c r="K488" s="40"/>
      <c r="L488" s="44"/>
      <c r="M488" s="234"/>
      <c r="N488" s="235"/>
      <c r="O488" s="91"/>
      <c r="P488" s="91"/>
      <c r="Q488" s="91"/>
      <c r="R488" s="91"/>
      <c r="S488" s="91"/>
      <c r="T488" s="92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T488" s="17" t="s">
        <v>136</v>
      </c>
      <c r="AU488" s="17" t="s">
        <v>84</v>
      </c>
    </row>
    <row r="489" s="14" customFormat="1">
      <c r="A489" s="14"/>
      <c r="B489" s="246"/>
      <c r="C489" s="247"/>
      <c r="D489" s="231" t="s">
        <v>138</v>
      </c>
      <c r="E489" s="247"/>
      <c r="F489" s="249" t="s">
        <v>685</v>
      </c>
      <c r="G489" s="247"/>
      <c r="H489" s="250">
        <v>40.292999999999999</v>
      </c>
      <c r="I489" s="251"/>
      <c r="J489" s="247"/>
      <c r="K489" s="247"/>
      <c r="L489" s="252"/>
      <c r="M489" s="253"/>
      <c r="N489" s="254"/>
      <c r="O489" s="254"/>
      <c r="P489" s="254"/>
      <c r="Q489" s="254"/>
      <c r="R489" s="254"/>
      <c r="S489" s="254"/>
      <c r="T489" s="255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6" t="s">
        <v>138</v>
      </c>
      <c r="AU489" s="256" t="s">
        <v>84</v>
      </c>
      <c r="AV489" s="14" t="s">
        <v>84</v>
      </c>
      <c r="AW489" s="14" t="s">
        <v>4</v>
      </c>
      <c r="AX489" s="14" t="s">
        <v>80</v>
      </c>
      <c r="AY489" s="256" t="s">
        <v>127</v>
      </c>
    </row>
    <row r="490" s="12" customFormat="1" ht="25.92" customHeight="1">
      <c r="A490" s="12"/>
      <c r="B490" s="202"/>
      <c r="C490" s="203"/>
      <c r="D490" s="204" t="s">
        <v>74</v>
      </c>
      <c r="E490" s="205" t="s">
        <v>223</v>
      </c>
      <c r="F490" s="205" t="s">
        <v>686</v>
      </c>
      <c r="G490" s="203"/>
      <c r="H490" s="203"/>
      <c r="I490" s="206"/>
      <c r="J490" s="207">
        <f>BK490</f>
        <v>0</v>
      </c>
      <c r="K490" s="203"/>
      <c r="L490" s="208"/>
      <c r="M490" s="209"/>
      <c r="N490" s="210"/>
      <c r="O490" s="210"/>
      <c r="P490" s="211">
        <f>P491+P500</f>
        <v>0</v>
      </c>
      <c r="Q490" s="210"/>
      <c r="R490" s="211">
        <f>R491+R500</f>
        <v>4.7832718999999999</v>
      </c>
      <c r="S490" s="210"/>
      <c r="T490" s="212">
        <f>T491+T500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13" t="s">
        <v>87</v>
      </c>
      <c r="AT490" s="214" t="s">
        <v>74</v>
      </c>
      <c r="AU490" s="214" t="s">
        <v>75</v>
      </c>
      <c r="AY490" s="213" t="s">
        <v>127</v>
      </c>
      <c r="BK490" s="215">
        <f>BK491+BK500</f>
        <v>0</v>
      </c>
    </row>
    <row r="491" s="12" customFormat="1" ht="22.8" customHeight="1">
      <c r="A491" s="12"/>
      <c r="B491" s="202"/>
      <c r="C491" s="203"/>
      <c r="D491" s="204" t="s">
        <v>74</v>
      </c>
      <c r="E491" s="216" t="s">
        <v>687</v>
      </c>
      <c r="F491" s="216" t="s">
        <v>688</v>
      </c>
      <c r="G491" s="203"/>
      <c r="H491" s="203"/>
      <c r="I491" s="206"/>
      <c r="J491" s="217">
        <f>BK491</f>
        <v>0</v>
      </c>
      <c r="K491" s="203"/>
      <c r="L491" s="208"/>
      <c r="M491" s="209"/>
      <c r="N491" s="210"/>
      <c r="O491" s="210"/>
      <c r="P491" s="211">
        <f>SUM(P492:P499)</f>
        <v>0</v>
      </c>
      <c r="Q491" s="210"/>
      <c r="R491" s="211">
        <f>SUM(R492:R499)</f>
        <v>0.0301172</v>
      </c>
      <c r="S491" s="210"/>
      <c r="T491" s="212">
        <f>SUM(T492:T499)</f>
        <v>0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13" t="s">
        <v>87</v>
      </c>
      <c r="AT491" s="214" t="s">
        <v>74</v>
      </c>
      <c r="AU491" s="214" t="s">
        <v>80</v>
      </c>
      <c r="AY491" s="213" t="s">
        <v>127</v>
      </c>
      <c r="BK491" s="215">
        <f>SUM(BK492:BK499)</f>
        <v>0</v>
      </c>
    </row>
    <row r="492" s="2" customFormat="1" ht="16.5" customHeight="1">
      <c r="A492" s="38"/>
      <c r="B492" s="39"/>
      <c r="C492" s="218" t="s">
        <v>689</v>
      </c>
      <c r="D492" s="218" t="s">
        <v>129</v>
      </c>
      <c r="E492" s="219" t="s">
        <v>690</v>
      </c>
      <c r="F492" s="220" t="s">
        <v>691</v>
      </c>
      <c r="G492" s="221" t="s">
        <v>150</v>
      </c>
      <c r="H492" s="222">
        <v>68</v>
      </c>
      <c r="I492" s="223"/>
      <c r="J492" s="224">
        <f>ROUND(I492*H492,2)</f>
        <v>0</v>
      </c>
      <c r="K492" s="220" t="s">
        <v>133</v>
      </c>
      <c r="L492" s="44"/>
      <c r="M492" s="225" t="s">
        <v>1</v>
      </c>
      <c r="N492" s="226" t="s">
        <v>40</v>
      </c>
      <c r="O492" s="91"/>
      <c r="P492" s="227">
        <f>O492*H492</f>
        <v>0</v>
      </c>
      <c r="Q492" s="227">
        <v>0</v>
      </c>
      <c r="R492" s="227">
        <f>Q492*H492</f>
        <v>0</v>
      </c>
      <c r="S492" s="227">
        <v>0</v>
      </c>
      <c r="T492" s="228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29" t="s">
        <v>513</v>
      </c>
      <c r="AT492" s="229" t="s">
        <v>129</v>
      </c>
      <c r="AU492" s="229" t="s">
        <v>84</v>
      </c>
      <c r="AY492" s="17" t="s">
        <v>127</v>
      </c>
      <c r="BE492" s="230">
        <f>IF(N492="základní",J492,0)</f>
        <v>0</v>
      </c>
      <c r="BF492" s="230">
        <f>IF(N492="snížená",J492,0)</f>
        <v>0</v>
      </c>
      <c r="BG492" s="230">
        <f>IF(N492="zákl. přenesená",J492,0)</f>
        <v>0</v>
      </c>
      <c r="BH492" s="230">
        <f>IF(N492="sníž. přenesená",J492,0)</f>
        <v>0</v>
      </c>
      <c r="BI492" s="230">
        <f>IF(N492="nulová",J492,0)</f>
        <v>0</v>
      </c>
      <c r="BJ492" s="17" t="s">
        <v>80</v>
      </c>
      <c r="BK492" s="230">
        <f>ROUND(I492*H492,2)</f>
        <v>0</v>
      </c>
      <c r="BL492" s="17" t="s">
        <v>513</v>
      </c>
      <c r="BM492" s="229" t="s">
        <v>692</v>
      </c>
    </row>
    <row r="493" s="2" customFormat="1">
      <c r="A493" s="38"/>
      <c r="B493" s="39"/>
      <c r="C493" s="40"/>
      <c r="D493" s="231" t="s">
        <v>136</v>
      </c>
      <c r="E493" s="40"/>
      <c r="F493" s="232" t="s">
        <v>691</v>
      </c>
      <c r="G493" s="40"/>
      <c r="H493" s="40"/>
      <c r="I493" s="233"/>
      <c r="J493" s="40"/>
      <c r="K493" s="40"/>
      <c r="L493" s="44"/>
      <c r="M493" s="234"/>
      <c r="N493" s="235"/>
      <c r="O493" s="91"/>
      <c r="P493" s="91"/>
      <c r="Q493" s="91"/>
      <c r="R493" s="91"/>
      <c r="S493" s="91"/>
      <c r="T493" s="92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T493" s="17" t="s">
        <v>136</v>
      </c>
      <c r="AU493" s="17" t="s">
        <v>84</v>
      </c>
    </row>
    <row r="494" s="14" customFormat="1">
      <c r="A494" s="14"/>
      <c r="B494" s="246"/>
      <c r="C494" s="247"/>
      <c r="D494" s="231" t="s">
        <v>138</v>
      </c>
      <c r="E494" s="248" t="s">
        <v>1</v>
      </c>
      <c r="F494" s="249" t="s">
        <v>693</v>
      </c>
      <c r="G494" s="247"/>
      <c r="H494" s="250">
        <v>8</v>
      </c>
      <c r="I494" s="251"/>
      <c r="J494" s="247"/>
      <c r="K494" s="247"/>
      <c r="L494" s="252"/>
      <c r="M494" s="253"/>
      <c r="N494" s="254"/>
      <c r="O494" s="254"/>
      <c r="P494" s="254"/>
      <c r="Q494" s="254"/>
      <c r="R494" s="254"/>
      <c r="S494" s="254"/>
      <c r="T494" s="255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6" t="s">
        <v>138</v>
      </c>
      <c r="AU494" s="256" t="s">
        <v>84</v>
      </c>
      <c r="AV494" s="14" t="s">
        <v>84</v>
      </c>
      <c r="AW494" s="14" t="s">
        <v>32</v>
      </c>
      <c r="AX494" s="14" t="s">
        <v>75</v>
      </c>
      <c r="AY494" s="256" t="s">
        <v>127</v>
      </c>
    </row>
    <row r="495" s="14" customFormat="1">
      <c r="A495" s="14"/>
      <c r="B495" s="246"/>
      <c r="C495" s="247"/>
      <c r="D495" s="231" t="s">
        <v>138</v>
      </c>
      <c r="E495" s="248" t="s">
        <v>1</v>
      </c>
      <c r="F495" s="249" t="s">
        <v>694</v>
      </c>
      <c r="G495" s="247"/>
      <c r="H495" s="250">
        <v>60</v>
      </c>
      <c r="I495" s="251"/>
      <c r="J495" s="247"/>
      <c r="K495" s="247"/>
      <c r="L495" s="252"/>
      <c r="M495" s="253"/>
      <c r="N495" s="254"/>
      <c r="O495" s="254"/>
      <c r="P495" s="254"/>
      <c r="Q495" s="254"/>
      <c r="R495" s="254"/>
      <c r="S495" s="254"/>
      <c r="T495" s="25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6" t="s">
        <v>138</v>
      </c>
      <c r="AU495" s="256" t="s">
        <v>84</v>
      </c>
      <c r="AV495" s="14" t="s">
        <v>84</v>
      </c>
      <c r="AW495" s="14" t="s">
        <v>32</v>
      </c>
      <c r="AX495" s="14" t="s">
        <v>75</v>
      </c>
      <c r="AY495" s="256" t="s">
        <v>127</v>
      </c>
    </row>
    <row r="496" s="15" customFormat="1">
      <c r="A496" s="15"/>
      <c r="B496" s="257"/>
      <c r="C496" s="258"/>
      <c r="D496" s="231" t="s">
        <v>138</v>
      </c>
      <c r="E496" s="259" t="s">
        <v>1</v>
      </c>
      <c r="F496" s="260" t="s">
        <v>147</v>
      </c>
      <c r="G496" s="258"/>
      <c r="H496" s="261">
        <v>68</v>
      </c>
      <c r="I496" s="262"/>
      <c r="J496" s="258"/>
      <c r="K496" s="258"/>
      <c r="L496" s="263"/>
      <c r="M496" s="264"/>
      <c r="N496" s="265"/>
      <c r="O496" s="265"/>
      <c r="P496" s="265"/>
      <c r="Q496" s="265"/>
      <c r="R496" s="265"/>
      <c r="S496" s="265"/>
      <c r="T496" s="266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67" t="s">
        <v>138</v>
      </c>
      <c r="AU496" s="267" t="s">
        <v>84</v>
      </c>
      <c r="AV496" s="15" t="s">
        <v>134</v>
      </c>
      <c r="AW496" s="15" t="s">
        <v>32</v>
      </c>
      <c r="AX496" s="15" t="s">
        <v>80</v>
      </c>
      <c r="AY496" s="267" t="s">
        <v>127</v>
      </c>
    </row>
    <row r="497" s="2" customFormat="1" ht="16.5" customHeight="1">
      <c r="A497" s="38"/>
      <c r="B497" s="39"/>
      <c r="C497" s="268" t="s">
        <v>695</v>
      </c>
      <c r="D497" s="268" t="s">
        <v>223</v>
      </c>
      <c r="E497" s="269" t="s">
        <v>696</v>
      </c>
      <c r="F497" s="270" t="s">
        <v>697</v>
      </c>
      <c r="G497" s="271" t="s">
        <v>150</v>
      </c>
      <c r="H497" s="272">
        <v>70.040000000000006</v>
      </c>
      <c r="I497" s="273"/>
      <c r="J497" s="274">
        <f>ROUND(I497*H497,2)</f>
        <v>0</v>
      </c>
      <c r="K497" s="270" t="s">
        <v>133</v>
      </c>
      <c r="L497" s="275"/>
      <c r="M497" s="276" t="s">
        <v>1</v>
      </c>
      <c r="N497" s="277" t="s">
        <v>40</v>
      </c>
      <c r="O497" s="91"/>
      <c r="P497" s="227">
        <f>O497*H497</f>
        <v>0</v>
      </c>
      <c r="Q497" s="227">
        <v>0.00042999999999999999</v>
      </c>
      <c r="R497" s="227">
        <f>Q497*H497</f>
        <v>0.0301172</v>
      </c>
      <c r="S497" s="227">
        <v>0</v>
      </c>
      <c r="T497" s="228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29" t="s">
        <v>698</v>
      </c>
      <c r="AT497" s="229" t="s">
        <v>223</v>
      </c>
      <c r="AU497" s="229" t="s">
        <v>84</v>
      </c>
      <c r="AY497" s="17" t="s">
        <v>127</v>
      </c>
      <c r="BE497" s="230">
        <f>IF(N497="základní",J497,0)</f>
        <v>0</v>
      </c>
      <c r="BF497" s="230">
        <f>IF(N497="snížená",J497,0)</f>
        <v>0</v>
      </c>
      <c r="BG497" s="230">
        <f>IF(N497="zákl. přenesená",J497,0)</f>
        <v>0</v>
      </c>
      <c r="BH497" s="230">
        <f>IF(N497="sníž. přenesená",J497,0)</f>
        <v>0</v>
      </c>
      <c r="BI497" s="230">
        <f>IF(N497="nulová",J497,0)</f>
        <v>0</v>
      </c>
      <c r="BJ497" s="17" t="s">
        <v>80</v>
      </c>
      <c r="BK497" s="230">
        <f>ROUND(I497*H497,2)</f>
        <v>0</v>
      </c>
      <c r="BL497" s="17" t="s">
        <v>698</v>
      </c>
      <c r="BM497" s="229" t="s">
        <v>699</v>
      </c>
    </row>
    <row r="498" s="2" customFormat="1">
      <c r="A498" s="38"/>
      <c r="B498" s="39"/>
      <c r="C498" s="40"/>
      <c r="D498" s="231" t="s">
        <v>136</v>
      </c>
      <c r="E498" s="40"/>
      <c r="F498" s="232" t="s">
        <v>697</v>
      </c>
      <c r="G498" s="40"/>
      <c r="H498" s="40"/>
      <c r="I498" s="233"/>
      <c r="J498" s="40"/>
      <c r="K498" s="40"/>
      <c r="L498" s="44"/>
      <c r="M498" s="234"/>
      <c r="N498" s="235"/>
      <c r="O498" s="91"/>
      <c r="P498" s="91"/>
      <c r="Q498" s="91"/>
      <c r="R498" s="91"/>
      <c r="S498" s="91"/>
      <c r="T498" s="92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T498" s="17" t="s">
        <v>136</v>
      </c>
      <c r="AU498" s="17" t="s">
        <v>84</v>
      </c>
    </row>
    <row r="499" s="14" customFormat="1">
      <c r="A499" s="14"/>
      <c r="B499" s="246"/>
      <c r="C499" s="247"/>
      <c r="D499" s="231" t="s">
        <v>138</v>
      </c>
      <c r="E499" s="248" t="s">
        <v>1</v>
      </c>
      <c r="F499" s="249" t="s">
        <v>700</v>
      </c>
      <c r="G499" s="247"/>
      <c r="H499" s="250">
        <v>70.040000000000006</v>
      </c>
      <c r="I499" s="251"/>
      <c r="J499" s="247"/>
      <c r="K499" s="247"/>
      <c r="L499" s="252"/>
      <c r="M499" s="253"/>
      <c r="N499" s="254"/>
      <c r="O499" s="254"/>
      <c r="P499" s="254"/>
      <c r="Q499" s="254"/>
      <c r="R499" s="254"/>
      <c r="S499" s="254"/>
      <c r="T499" s="255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6" t="s">
        <v>138</v>
      </c>
      <c r="AU499" s="256" t="s">
        <v>84</v>
      </c>
      <c r="AV499" s="14" t="s">
        <v>84</v>
      </c>
      <c r="AW499" s="14" t="s">
        <v>32</v>
      </c>
      <c r="AX499" s="14" t="s">
        <v>80</v>
      </c>
      <c r="AY499" s="256" t="s">
        <v>127</v>
      </c>
    </row>
    <row r="500" s="12" customFormat="1" ht="22.8" customHeight="1">
      <c r="A500" s="12"/>
      <c r="B500" s="202"/>
      <c r="C500" s="203"/>
      <c r="D500" s="204" t="s">
        <v>74</v>
      </c>
      <c r="E500" s="216" t="s">
        <v>701</v>
      </c>
      <c r="F500" s="216" t="s">
        <v>702</v>
      </c>
      <c r="G500" s="203"/>
      <c r="H500" s="203"/>
      <c r="I500" s="206"/>
      <c r="J500" s="217">
        <f>BK500</f>
        <v>0</v>
      </c>
      <c r="K500" s="203"/>
      <c r="L500" s="208"/>
      <c r="M500" s="209"/>
      <c r="N500" s="210"/>
      <c r="O500" s="210"/>
      <c r="P500" s="211">
        <f>SUM(P501:P506)</f>
        <v>0</v>
      </c>
      <c r="Q500" s="210"/>
      <c r="R500" s="211">
        <f>SUM(R501:R506)</f>
        <v>4.7531546999999996</v>
      </c>
      <c r="S500" s="210"/>
      <c r="T500" s="212">
        <f>SUM(T501:T506)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13" t="s">
        <v>87</v>
      </c>
      <c r="AT500" s="214" t="s">
        <v>74</v>
      </c>
      <c r="AU500" s="214" t="s">
        <v>80</v>
      </c>
      <c r="AY500" s="213" t="s">
        <v>127</v>
      </c>
      <c r="BK500" s="215">
        <f>SUM(BK501:BK506)</f>
        <v>0</v>
      </c>
    </row>
    <row r="501" s="2" customFormat="1" ht="21.75" customHeight="1">
      <c r="A501" s="38"/>
      <c r="B501" s="39"/>
      <c r="C501" s="218" t="s">
        <v>703</v>
      </c>
      <c r="D501" s="218" t="s">
        <v>129</v>
      </c>
      <c r="E501" s="219" t="s">
        <v>704</v>
      </c>
      <c r="F501" s="220" t="s">
        <v>705</v>
      </c>
      <c r="G501" s="221" t="s">
        <v>150</v>
      </c>
      <c r="H501" s="222">
        <v>21</v>
      </c>
      <c r="I501" s="223"/>
      <c r="J501" s="224">
        <f>ROUND(I501*H501,2)</f>
        <v>0</v>
      </c>
      <c r="K501" s="220" t="s">
        <v>133</v>
      </c>
      <c r="L501" s="44"/>
      <c r="M501" s="225" t="s">
        <v>1</v>
      </c>
      <c r="N501" s="226" t="s">
        <v>40</v>
      </c>
      <c r="O501" s="91"/>
      <c r="P501" s="227">
        <f>O501*H501</f>
        <v>0</v>
      </c>
      <c r="Q501" s="227">
        <v>0.22563</v>
      </c>
      <c r="R501" s="227">
        <f>Q501*H501</f>
        <v>4.7382299999999997</v>
      </c>
      <c r="S501" s="227">
        <v>0</v>
      </c>
      <c r="T501" s="228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29" t="s">
        <v>513</v>
      </c>
      <c r="AT501" s="229" t="s">
        <v>129</v>
      </c>
      <c r="AU501" s="229" t="s">
        <v>84</v>
      </c>
      <c r="AY501" s="17" t="s">
        <v>127</v>
      </c>
      <c r="BE501" s="230">
        <f>IF(N501="základní",J501,0)</f>
        <v>0</v>
      </c>
      <c r="BF501" s="230">
        <f>IF(N501="snížená",J501,0)</f>
        <v>0</v>
      </c>
      <c r="BG501" s="230">
        <f>IF(N501="zákl. přenesená",J501,0)</f>
        <v>0</v>
      </c>
      <c r="BH501" s="230">
        <f>IF(N501="sníž. přenesená",J501,0)</f>
        <v>0</v>
      </c>
      <c r="BI501" s="230">
        <f>IF(N501="nulová",J501,0)</f>
        <v>0</v>
      </c>
      <c r="BJ501" s="17" t="s">
        <v>80</v>
      </c>
      <c r="BK501" s="230">
        <f>ROUND(I501*H501,2)</f>
        <v>0</v>
      </c>
      <c r="BL501" s="17" t="s">
        <v>513</v>
      </c>
      <c r="BM501" s="229" t="s">
        <v>706</v>
      </c>
    </row>
    <row r="502" s="2" customFormat="1">
      <c r="A502" s="38"/>
      <c r="B502" s="39"/>
      <c r="C502" s="40"/>
      <c r="D502" s="231" t="s">
        <v>136</v>
      </c>
      <c r="E502" s="40"/>
      <c r="F502" s="232" t="s">
        <v>707</v>
      </c>
      <c r="G502" s="40"/>
      <c r="H502" s="40"/>
      <c r="I502" s="233"/>
      <c r="J502" s="40"/>
      <c r="K502" s="40"/>
      <c r="L502" s="44"/>
      <c r="M502" s="234"/>
      <c r="N502" s="235"/>
      <c r="O502" s="91"/>
      <c r="P502" s="91"/>
      <c r="Q502" s="91"/>
      <c r="R502" s="91"/>
      <c r="S502" s="91"/>
      <c r="T502" s="92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T502" s="17" t="s">
        <v>136</v>
      </c>
      <c r="AU502" s="17" t="s">
        <v>84</v>
      </c>
    </row>
    <row r="503" s="14" customFormat="1">
      <c r="A503" s="14"/>
      <c r="B503" s="246"/>
      <c r="C503" s="247"/>
      <c r="D503" s="231" t="s">
        <v>138</v>
      </c>
      <c r="E503" s="248" t="s">
        <v>1</v>
      </c>
      <c r="F503" s="249" t="s">
        <v>708</v>
      </c>
      <c r="G503" s="247"/>
      <c r="H503" s="250">
        <v>21</v>
      </c>
      <c r="I503" s="251"/>
      <c r="J503" s="247"/>
      <c r="K503" s="247"/>
      <c r="L503" s="252"/>
      <c r="M503" s="253"/>
      <c r="N503" s="254"/>
      <c r="O503" s="254"/>
      <c r="P503" s="254"/>
      <c r="Q503" s="254"/>
      <c r="R503" s="254"/>
      <c r="S503" s="254"/>
      <c r="T503" s="255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6" t="s">
        <v>138</v>
      </c>
      <c r="AU503" s="256" t="s">
        <v>84</v>
      </c>
      <c r="AV503" s="14" t="s">
        <v>84</v>
      </c>
      <c r="AW503" s="14" t="s">
        <v>32</v>
      </c>
      <c r="AX503" s="14" t="s">
        <v>80</v>
      </c>
      <c r="AY503" s="256" t="s">
        <v>127</v>
      </c>
    </row>
    <row r="504" s="2" customFormat="1" ht="16.5" customHeight="1">
      <c r="A504" s="38"/>
      <c r="B504" s="39"/>
      <c r="C504" s="268" t="s">
        <v>709</v>
      </c>
      <c r="D504" s="268" t="s">
        <v>223</v>
      </c>
      <c r="E504" s="269" t="s">
        <v>710</v>
      </c>
      <c r="F504" s="270" t="s">
        <v>711</v>
      </c>
      <c r="G504" s="271" t="s">
        <v>150</v>
      </c>
      <c r="H504" s="272">
        <v>21.629999999999999</v>
      </c>
      <c r="I504" s="273"/>
      <c r="J504" s="274">
        <f>ROUND(I504*H504,2)</f>
        <v>0</v>
      </c>
      <c r="K504" s="270" t="s">
        <v>133</v>
      </c>
      <c r="L504" s="275"/>
      <c r="M504" s="276" t="s">
        <v>1</v>
      </c>
      <c r="N504" s="277" t="s">
        <v>40</v>
      </c>
      <c r="O504" s="91"/>
      <c r="P504" s="227">
        <f>O504*H504</f>
        <v>0</v>
      </c>
      <c r="Q504" s="227">
        <v>0.00068999999999999997</v>
      </c>
      <c r="R504" s="227">
        <f>Q504*H504</f>
        <v>0.014924699999999999</v>
      </c>
      <c r="S504" s="227">
        <v>0</v>
      </c>
      <c r="T504" s="228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29" t="s">
        <v>698</v>
      </c>
      <c r="AT504" s="229" t="s">
        <v>223</v>
      </c>
      <c r="AU504" s="229" t="s">
        <v>84</v>
      </c>
      <c r="AY504" s="17" t="s">
        <v>127</v>
      </c>
      <c r="BE504" s="230">
        <f>IF(N504="základní",J504,0)</f>
        <v>0</v>
      </c>
      <c r="BF504" s="230">
        <f>IF(N504="snížená",J504,0)</f>
        <v>0</v>
      </c>
      <c r="BG504" s="230">
        <f>IF(N504="zákl. přenesená",J504,0)</f>
        <v>0</v>
      </c>
      <c r="BH504" s="230">
        <f>IF(N504="sníž. přenesená",J504,0)</f>
        <v>0</v>
      </c>
      <c r="BI504" s="230">
        <f>IF(N504="nulová",J504,0)</f>
        <v>0</v>
      </c>
      <c r="BJ504" s="17" t="s">
        <v>80</v>
      </c>
      <c r="BK504" s="230">
        <f>ROUND(I504*H504,2)</f>
        <v>0</v>
      </c>
      <c r="BL504" s="17" t="s">
        <v>698</v>
      </c>
      <c r="BM504" s="229" t="s">
        <v>712</v>
      </c>
    </row>
    <row r="505" s="2" customFormat="1">
      <c r="A505" s="38"/>
      <c r="B505" s="39"/>
      <c r="C505" s="40"/>
      <c r="D505" s="231" t="s">
        <v>136</v>
      </c>
      <c r="E505" s="40"/>
      <c r="F505" s="232" t="s">
        <v>711</v>
      </c>
      <c r="G505" s="40"/>
      <c r="H505" s="40"/>
      <c r="I505" s="233"/>
      <c r="J505" s="40"/>
      <c r="K505" s="40"/>
      <c r="L505" s="44"/>
      <c r="M505" s="234"/>
      <c r="N505" s="235"/>
      <c r="O505" s="91"/>
      <c r="P505" s="91"/>
      <c r="Q505" s="91"/>
      <c r="R505" s="91"/>
      <c r="S505" s="91"/>
      <c r="T505" s="92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T505" s="17" t="s">
        <v>136</v>
      </c>
      <c r="AU505" s="17" t="s">
        <v>84</v>
      </c>
    </row>
    <row r="506" s="14" customFormat="1">
      <c r="A506" s="14"/>
      <c r="B506" s="246"/>
      <c r="C506" s="247"/>
      <c r="D506" s="231" t="s">
        <v>138</v>
      </c>
      <c r="E506" s="247"/>
      <c r="F506" s="249" t="s">
        <v>713</v>
      </c>
      <c r="G506" s="247"/>
      <c r="H506" s="250">
        <v>21.629999999999999</v>
      </c>
      <c r="I506" s="251"/>
      <c r="J506" s="247"/>
      <c r="K506" s="247"/>
      <c r="L506" s="252"/>
      <c r="M506" s="278"/>
      <c r="N506" s="279"/>
      <c r="O506" s="279"/>
      <c r="P506" s="279"/>
      <c r="Q506" s="279"/>
      <c r="R506" s="279"/>
      <c r="S506" s="279"/>
      <c r="T506" s="280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6" t="s">
        <v>138</v>
      </c>
      <c r="AU506" s="256" t="s">
        <v>84</v>
      </c>
      <c r="AV506" s="14" t="s">
        <v>84</v>
      </c>
      <c r="AW506" s="14" t="s">
        <v>4</v>
      </c>
      <c r="AX506" s="14" t="s">
        <v>80</v>
      </c>
      <c r="AY506" s="256" t="s">
        <v>127</v>
      </c>
    </row>
    <row r="507" s="2" customFormat="1" ht="6.96" customHeight="1">
      <c r="A507" s="38"/>
      <c r="B507" s="66"/>
      <c r="C507" s="67"/>
      <c r="D507" s="67"/>
      <c r="E507" s="67"/>
      <c r="F507" s="67"/>
      <c r="G507" s="67"/>
      <c r="H507" s="67"/>
      <c r="I507" s="67"/>
      <c r="J507" s="67"/>
      <c r="K507" s="67"/>
      <c r="L507" s="44"/>
      <c r="M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</row>
  </sheetData>
  <sheetProtection sheet="1" autoFilter="0" formatColumns="0" formatRows="0" objects="1" scenarios="1" spinCount="100000" saltValue="vbD3gIjqLkLEU+nnInuhHYL4CGASmtSnJ51PmAoVsqEUPrAZAwYgas4LMSMozZx1HObVXrOHzJ92OqLNbX4PhA==" hashValue="2UZe9fKiN4LuDn3DBnehwbTwcLj02oTm1qcXeoLjSvuObm0jRJG4UQNRsQdbW2baG8GLRdZlSPJGPi4Cqvk7EQ==" algorithmName="SHA-512" password="C71F"/>
  <autoFilter ref="C129:K506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="1" customFormat="1" ht="24.96" customHeight="1">
      <c r="B4" s="20"/>
      <c r="D4" s="138" t="s">
        <v>90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Vybudování parkoviště v ul. Heyrovského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714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11. 5. 2022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31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ROUND(J126,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ROUND((SUM(BE126:BE246)),  2)</f>
        <v>0</v>
      </c>
      <c r="G33" s="38"/>
      <c r="H33" s="38"/>
      <c r="I33" s="155">
        <v>0.20999999999999999</v>
      </c>
      <c r="J33" s="154">
        <f>ROUND(((SUM(BE126:BE246))*I33),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41</v>
      </c>
      <c r="F34" s="154">
        <f>ROUND((SUM(BF126:BF246)),  2)</f>
        <v>0</v>
      </c>
      <c r="G34" s="38"/>
      <c r="H34" s="38"/>
      <c r="I34" s="155">
        <v>0.14999999999999999</v>
      </c>
      <c r="J34" s="154">
        <f>ROUND(((SUM(BF126:BF246))*I34),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42</v>
      </c>
      <c r="F35" s="154">
        <f>ROUND((SUM(BG126:BG246)),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43</v>
      </c>
      <c r="F36" s="154">
        <f>ROUND((SUM(BH126:BH246)),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44</v>
      </c>
      <c r="F37" s="154">
        <f>ROUND((SUM(BI126:BI246)),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Vybudování parkoviště v ul. Heyrovského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2 - Objekty veřejného osvětlení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k.ú. Sokolov</v>
      </c>
      <c r="G89" s="40"/>
      <c r="H89" s="40"/>
      <c r="I89" s="32" t="s">
        <v>22</v>
      </c>
      <c r="J89" s="79" t="str">
        <f>IF(J12="","",J12)</f>
        <v>11. 5. 2022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32" t="s">
        <v>30</v>
      </c>
      <c r="J91" s="36" t="str">
        <f>E21</f>
        <v>Vladimír Čechura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Vladimír Čechura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="9" customFormat="1" ht="24.96" customHeight="1">
      <c r="A97" s="9"/>
      <c r="B97" s="179"/>
      <c r="C97" s="180"/>
      <c r="D97" s="181" t="s">
        <v>98</v>
      </c>
      <c r="E97" s="182"/>
      <c r="F97" s="182"/>
      <c r="G97" s="182"/>
      <c r="H97" s="182"/>
      <c r="I97" s="182"/>
      <c r="J97" s="183">
        <f>J127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99</v>
      </c>
      <c r="E98" s="188"/>
      <c r="F98" s="188"/>
      <c r="G98" s="188"/>
      <c r="H98" s="188"/>
      <c r="I98" s="188"/>
      <c r="J98" s="189">
        <f>J128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100</v>
      </c>
      <c r="E99" s="188"/>
      <c r="F99" s="188"/>
      <c r="G99" s="188"/>
      <c r="H99" s="188"/>
      <c r="I99" s="188"/>
      <c r="J99" s="189">
        <f>J163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79"/>
      <c r="C100" s="180"/>
      <c r="D100" s="181" t="s">
        <v>107</v>
      </c>
      <c r="E100" s="182"/>
      <c r="F100" s="182"/>
      <c r="G100" s="182"/>
      <c r="H100" s="182"/>
      <c r="I100" s="182"/>
      <c r="J100" s="183">
        <f>J170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85"/>
      <c r="C101" s="186"/>
      <c r="D101" s="187" t="s">
        <v>715</v>
      </c>
      <c r="E101" s="188"/>
      <c r="F101" s="188"/>
      <c r="G101" s="188"/>
      <c r="H101" s="188"/>
      <c r="I101" s="188"/>
      <c r="J101" s="189">
        <f>J171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79"/>
      <c r="C102" s="180"/>
      <c r="D102" s="181" t="s">
        <v>109</v>
      </c>
      <c r="E102" s="182"/>
      <c r="F102" s="182"/>
      <c r="G102" s="182"/>
      <c r="H102" s="182"/>
      <c r="I102" s="182"/>
      <c r="J102" s="183">
        <f>J194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85"/>
      <c r="C103" s="186"/>
      <c r="D103" s="187" t="s">
        <v>716</v>
      </c>
      <c r="E103" s="188"/>
      <c r="F103" s="188"/>
      <c r="G103" s="188"/>
      <c r="H103" s="188"/>
      <c r="I103" s="188"/>
      <c r="J103" s="189">
        <f>J195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5"/>
      <c r="C104" s="186"/>
      <c r="D104" s="187" t="s">
        <v>111</v>
      </c>
      <c r="E104" s="188"/>
      <c r="F104" s="188"/>
      <c r="G104" s="188"/>
      <c r="H104" s="188"/>
      <c r="I104" s="188"/>
      <c r="J104" s="189">
        <f>J231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79"/>
      <c r="C105" s="180"/>
      <c r="D105" s="181" t="s">
        <v>717</v>
      </c>
      <c r="E105" s="182"/>
      <c r="F105" s="182"/>
      <c r="G105" s="182"/>
      <c r="H105" s="182"/>
      <c r="I105" s="182"/>
      <c r="J105" s="183">
        <f>J243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85"/>
      <c r="C106" s="186"/>
      <c r="D106" s="187" t="s">
        <v>718</v>
      </c>
      <c r="E106" s="188"/>
      <c r="F106" s="188"/>
      <c r="G106" s="188"/>
      <c r="H106" s="188"/>
      <c r="I106" s="188"/>
      <c r="J106" s="189">
        <f>J244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="2" customFormat="1" ht="6.96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24.96" customHeight="1">
      <c r="A113" s="38"/>
      <c r="B113" s="39"/>
      <c r="C113" s="23" t="s">
        <v>112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174" t="str">
        <f>E7</f>
        <v>Vybudování parkoviště v ul. Heyrovského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91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6.5" customHeight="1">
      <c r="A118" s="38"/>
      <c r="B118" s="39"/>
      <c r="C118" s="40"/>
      <c r="D118" s="40"/>
      <c r="E118" s="76" t="str">
        <f>E9</f>
        <v>2 - Objekty veřejného osvětlení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>k.ú. Sokolov</v>
      </c>
      <c r="G120" s="40"/>
      <c r="H120" s="40"/>
      <c r="I120" s="32" t="s">
        <v>22</v>
      </c>
      <c r="J120" s="79" t="str">
        <f>IF(J12="","",J12)</f>
        <v>11. 5. 2022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24</v>
      </c>
      <c r="D122" s="40"/>
      <c r="E122" s="40"/>
      <c r="F122" s="27" t="str">
        <f>E15</f>
        <v>Město Sokolov</v>
      </c>
      <c r="G122" s="40"/>
      <c r="H122" s="40"/>
      <c r="I122" s="32" t="s">
        <v>30</v>
      </c>
      <c r="J122" s="36" t="str">
        <f>E21</f>
        <v>Vladimír Čechura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5.15" customHeight="1">
      <c r="A123" s="38"/>
      <c r="B123" s="39"/>
      <c r="C123" s="32" t="s">
        <v>28</v>
      </c>
      <c r="D123" s="40"/>
      <c r="E123" s="40"/>
      <c r="F123" s="27" t="str">
        <f>IF(E18="","",E18)</f>
        <v>Vyplň údaj</v>
      </c>
      <c r="G123" s="40"/>
      <c r="H123" s="40"/>
      <c r="I123" s="32" t="s">
        <v>33</v>
      </c>
      <c r="J123" s="36" t="str">
        <f>E24</f>
        <v>Vladimír Čechura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0.32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11" customFormat="1" ht="29.28" customHeight="1">
      <c r="A125" s="191"/>
      <c r="B125" s="192"/>
      <c r="C125" s="193" t="s">
        <v>113</v>
      </c>
      <c r="D125" s="194" t="s">
        <v>60</v>
      </c>
      <c r="E125" s="194" t="s">
        <v>56</v>
      </c>
      <c r="F125" s="194" t="s">
        <v>57</v>
      </c>
      <c r="G125" s="194" t="s">
        <v>114</v>
      </c>
      <c r="H125" s="194" t="s">
        <v>115</v>
      </c>
      <c r="I125" s="194" t="s">
        <v>116</v>
      </c>
      <c r="J125" s="194" t="s">
        <v>95</v>
      </c>
      <c r="K125" s="195" t="s">
        <v>117</v>
      </c>
      <c r="L125" s="196"/>
      <c r="M125" s="100" t="s">
        <v>1</v>
      </c>
      <c r="N125" s="101" t="s">
        <v>39</v>
      </c>
      <c r="O125" s="101" t="s">
        <v>118</v>
      </c>
      <c r="P125" s="101" t="s">
        <v>119</v>
      </c>
      <c r="Q125" s="101" t="s">
        <v>120</v>
      </c>
      <c r="R125" s="101" t="s">
        <v>121</v>
      </c>
      <c r="S125" s="101" t="s">
        <v>122</v>
      </c>
      <c r="T125" s="102" t="s">
        <v>123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="2" customFormat="1" ht="22.8" customHeight="1">
      <c r="A126" s="38"/>
      <c r="B126" s="39"/>
      <c r="C126" s="107" t="s">
        <v>124</v>
      </c>
      <c r="D126" s="40"/>
      <c r="E126" s="40"/>
      <c r="F126" s="40"/>
      <c r="G126" s="40"/>
      <c r="H126" s="40"/>
      <c r="I126" s="40"/>
      <c r="J126" s="197">
        <f>BK126</f>
        <v>0</v>
      </c>
      <c r="K126" s="40"/>
      <c r="L126" s="44"/>
      <c r="M126" s="103"/>
      <c r="N126" s="198"/>
      <c r="O126" s="104"/>
      <c r="P126" s="199">
        <f>P127+P170+P194+P243</f>
        <v>0</v>
      </c>
      <c r="Q126" s="104"/>
      <c r="R126" s="199">
        <f>R127+R170+R194+R243</f>
        <v>7.5881433999999999</v>
      </c>
      <c r="S126" s="104"/>
      <c r="T126" s="200">
        <f>T127+T170+T194+T243</f>
        <v>0.63749999999999996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74</v>
      </c>
      <c r="AU126" s="17" t="s">
        <v>97</v>
      </c>
      <c r="BK126" s="201">
        <f>BK127+BK170+BK194+BK243</f>
        <v>0</v>
      </c>
    </row>
    <row r="127" s="12" customFormat="1" ht="25.92" customHeight="1">
      <c r="A127" s="12"/>
      <c r="B127" s="202"/>
      <c r="C127" s="203"/>
      <c r="D127" s="204" t="s">
        <v>74</v>
      </c>
      <c r="E127" s="205" t="s">
        <v>125</v>
      </c>
      <c r="F127" s="205" t="s">
        <v>126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P128+P163</f>
        <v>0</v>
      </c>
      <c r="Q127" s="210"/>
      <c r="R127" s="211">
        <f>R128+R163</f>
        <v>7.2638943999999999</v>
      </c>
      <c r="S127" s="210"/>
      <c r="T127" s="212">
        <f>T128+T163</f>
        <v>0.63749999999999996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80</v>
      </c>
      <c r="AT127" s="214" t="s">
        <v>74</v>
      </c>
      <c r="AU127" s="214" t="s">
        <v>75</v>
      </c>
      <c r="AY127" s="213" t="s">
        <v>127</v>
      </c>
      <c r="BK127" s="215">
        <f>BK128+BK163</f>
        <v>0</v>
      </c>
    </row>
    <row r="128" s="12" customFormat="1" ht="22.8" customHeight="1">
      <c r="A128" s="12"/>
      <c r="B128" s="202"/>
      <c r="C128" s="203"/>
      <c r="D128" s="204" t="s">
        <v>74</v>
      </c>
      <c r="E128" s="216" t="s">
        <v>80</v>
      </c>
      <c r="F128" s="216" t="s">
        <v>128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SUM(P129:P162)</f>
        <v>0</v>
      </c>
      <c r="Q128" s="210"/>
      <c r="R128" s="211">
        <f>SUM(R129:R162)</f>
        <v>5.5999999999999996</v>
      </c>
      <c r="S128" s="210"/>
      <c r="T128" s="212">
        <f>SUM(T129:T162)</f>
        <v>0.63749999999999996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80</v>
      </c>
      <c r="AT128" s="214" t="s">
        <v>74</v>
      </c>
      <c r="AU128" s="214" t="s">
        <v>80</v>
      </c>
      <c r="AY128" s="213" t="s">
        <v>127</v>
      </c>
      <c r="BK128" s="215">
        <f>SUM(BK129:BK162)</f>
        <v>0</v>
      </c>
    </row>
    <row r="129" s="2" customFormat="1" ht="16.5" customHeight="1">
      <c r="A129" s="38"/>
      <c r="B129" s="39"/>
      <c r="C129" s="218" t="s">
        <v>80</v>
      </c>
      <c r="D129" s="218" t="s">
        <v>129</v>
      </c>
      <c r="E129" s="219" t="s">
        <v>719</v>
      </c>
      <c r="F129" s="220" t="s">
        <v>720</v>
      </c>
      <c r="G129" s="221" t="s">
        <v>132</v>
      </c>
      <c r="H129" s="222">
        <v>1.25</v>
      </c>
      <c r="I129" s="223"/>
      <c r="J129" s="224">
        <f>ROUND(I129*H129,2)</f>
        <v>0</v>
      </c>
      <c r="K129" s="220" t="s">
        <v>133</v>
      </c>
      <c r="L129" s="44"/>
      <c r="M129" s="225" t="s">
        <v>1</v>
      </c>
      <c r="N129" s="226" t="s">
        <v>40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0.22</v>
      </c>
      <c r="T129" s="228">
        <f>S129*H129</f>
        <v>0.27500000000000002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134</v>
      </c>
      <c r="AT129" s="229" t="s">
        <v>129</v>
      </c>
      <c r="AU129" s="229" t="s">
        <v>84</v>
      </c>
      <c r="AY129" s="17" t="s">
        <v>127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80</v>
      </c>
      <c r="BK129" s="230">
        <f>ROUND(I129*H129,2)</f>
        <v>0</v>
      </c>
      <c r="BL129" s="17" t="s">
        <v>134</v>
      </c>
      <c r="BM129" s="229" t="s">
        <v>721</v>
      </c>
    </row>
    <row r="130" s="2" customFormat="1">
      <c r="A130" s="38"/>
      <c r="B130" s="39"/>
      <c r="C130" s="40"/>
      <c r="D130" s="231" t="s">
        <v>136</v>
      </c>
      <c r="E130" s="40"/>
      <c r="F130" s="232" t="s">
        <v>722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136</v>
      </c>
      <c r="AU130" s="17" t="s">
        <v>84</v>
      </c>
    </row>
    <row r="131" s="14" customFormat="1">
      <c r="A131" s="14"/>
      <c r="B131" s="246"/>
      <c r="C131" s="247"/>
      <c r="D131" s="231" t="s">
        <v>138</v>
      </c>
      <c r="E131" s="248" t="s">
        <v>1</v>
      </c>
      <c r="F131" s="249" t="s">
        <v>723</v>
      </c>
      <c r="G131" s="247"/>
      <c r="H131" s="250">
        <v>1.25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138</v>
      </c>
      <c r="AU131" s="256" t="s">
        <v>84</v>
      </c>
      <c r="AV131" s="14" t="s">
        <v>84</v>
      </c>
      <c r="AW131" s="14" t="s">
        <v>32</v>
      </c>
      <c r="AX131" s="14" t="s">
        <v>80</v>
      </c>
      <c r="AY131" s="256" t="s">
        <v>127</v>
      </c>
    </row>
    <row r="132" s="2" customFormat="1" ht="16.5" customHeight="1">
      <c r="A132" s="38"/>
      <c r="B132" s="39"/>
      <c r="C132" s="218" t="s">
        <v>84</v>
      </c>
      <c r="D132" s="218" t="s">
        <v>129</v>
      </c>
      <c r="E132" s="219" t="s">
        <v>724</v>
      </c>
      <c r="F132" s="220" t="s">
        <v>725</v>
      </c>
      <c r="G132" s="221" t="s">
        <v>132</v>
      </c>
      <c r="H132" s="222">
        <v>1.25</v>
      </c>
      <c r="I132" s="223"/>
      <c r="J132" s="224">
        <f>ROUND(I132*H132,2)</f>
        <v>0</v>
      </c>
      <c r="K132" s="220" t="s">
        <v>133</v>
      </c>
      <c r="L132" s="44"/>
      <c r="M132" s="225" t="s">
        <v>1</v>
      </c>
      <c r="N132" s="226" t="s">
        <v>40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0.28999999999999998</v>
      </c>
      <c r="T132" s="228">
        <f>S132*H132</f>
        <v>0.36249999999999999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134</v>
      </c>
      <c r="AT132" s="229" t="s">
        <v>129</v>
      </c>
      <c r="AU132" s="229" t="s">
        <v>84</v>
      </c>
      <c r="AY132" s="17" t="s">
        <v>127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80</v>
      </c>
      <c r="BK132" s="230">
        <f>ROUND(I132*H132,2)</f>
        <v>0</v>
      </c>
      <c r="BL132" s="17" t="s">
        <v>134</v>
      </c>
      <c r="BM132" s="229" t="s">
        <v>726</v>
      </c>
    </row>
    <row r="133" s="2" customFormat="1">
      <c r="A133" s="38"/>
      <c r="B133" s="39"/>
      <c r="C133" s="40"/>
      <c r="D133" s="231" t="s">
        <v>136</v>
      </c>
      <c r="E133" s="40"/>
      <c r="F133" s="232" t="s">
        <v>727</v>
      </c>
      <c r="G133" s="40"/>
      <c r="H133" s="40"/>
      <c r="I133" s="233"/>
      <c r="J133" s="40"/>
      <c r="K133" s="40"/>
      <c r="L133" s="44"/>
      <c r="M133" s="234"/>
      <c r="N133" s="23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136</v>
      </c>
      <c r="AU133" s="17" t="s">
        <v>84</v>
      </c>
    </row>
    <row r="134" s="14" customFormat="1">
      <c r="A134" s="14"/>
      <c r="B134" s="246"/>
      <c r="C134" s="247"/>
      <c r="D134" s="231" t="s">
        <v>138</v>
      </c>
      <c r="E134" s="248" t="s">
        <v>1</v>
      </c>
      <c r="F134" s="249" t="s">
        <v>723</v>
      </c>
      <c r="G134" s="247"/>
      <c r="H134" s="250">
        <v>1.25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138</v>
      </c>
      <c r="AU134" s="256" t="s">
        <v>84</v>
      </c>
      <c r="AV134" s="14" t="s">
        <v>84</v>
      </c>
      <c r="AW134" s="14" t="s">
        <v>32</v>
      </c>
      <c r="AX134" s="14" t="s">
        <v>80</v>
      </c>
      <c r="AY134" s="256" t="s">
        <v>127</v>
      </c>
    </row>
    <row r="135" s="2" customFormat="1" ht="21.75" customHeight="1">
      <c r="A135" s="38"/>
      <c r="B135" s="39"/>
      <c r="C135" s="218" t="s">
        <v>87</v>
      </c>
      <c r="D135" s="218" t="s">
        <v>129</v>
      </c>
      <c r="E135" s="219" t="s">
        <v>728</v>
      </c>
      <c r="F135" s="220" t="s">
        <v>729</v>
      </c>
      <c r="G135" s="221" t="s">
        <v>163</v>
      </c>
      <c r="H135" s="222">
        <v>12.27</v>
      </c>
      <c r="I135" s="223"/>
      <c r="J135" s="224">
        <f>ROUND(I135*H135,2)</f>
        <v>0</v>
      </c>
      <c r="K135" s="220" t="s">
        <v>133</v>
      </c>
      <c r="L135" s="44"/>
      <c r="M135" s="225" t="s">
        <v>1</v>
      </c>
      <c r="N135" s="226" t="s">
        <v>40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134</v>
      </c>
      <c r="AT135" s="229" t="s">
        <v>129</v>
      </c>
      <c r="AU135" s="229" t="s">
        <v>84</v>
      </c>
      <c r="AY135" s="17" t="s">
        <v>127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80</v>
      </c>
      <c r="BK135" s="230">
        <f>ROUND(I135*H135,2)</f>
        <v>0</v>
      </c>
      <c r="BL135" s="17" t="s">
        <v>134</v>
      </c>
      <c r="BM135" s="229" t="s">
        <v>730</v>
      </c>
    </row>
    <row r="136" s="2" customFormat="1">
      <c r="A136" s="38"/>
      <c r="B136" s="39"/>
      <c r="C136" s="40"/>
      <c r="D136" s="231" t="s">
        <v>136</v>
      </c>
      <c r="E136" s="40"/>
      <c r="F136" s="232" t="s">
        <v>731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136</v>
      </c>
      <c r="AU136" s="17" t="s">
        <v>84</v>
      </c>
    </row>
    <row r="137" s="14" customFormat="1">
      <c r="A137" s="14"/>
      <c r="B137" s="246"/>
      <c r="C137" s="247"/>
      <c r="D137" s="231" t="s">
        <v>138</v>
      </c>
      <c r="E137" s="248" t="s">
        <v>1</v>
      </c>
      <c r="F137" s="249" t="s">
        <v>732</v>
      </c>
      <c r="G137" s="247"/>
      <c r="H137" s="250">
        <v>0.75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138</v>
      </c>
      <c r="AU137" s="256" t="s">
        <v>84</v>
      </c>
      <c r="AV137" s="14" t="s">
        <v>84</v>
      </c>
      <c r="AW137" s="14" t="s">
        <v>32</v>
      </c>
      <c r="AX137" s="14" t="s">
        <v>75</v>
      </c>
      <c r="AY137" s="256" t="s">
        <v>127</v>
      </c>
    </row>
    <row r="138" s="14" customFormat="1">
      <c r="A138" s="14"/>
      <c r="B138" s="246"/>
      <c r="C138" s="247"/>
      <c r="D138" s="231" t="s">
        <v>138</v>
      </c>
      <c r="E138" s="248" t="s">
        <v>1</v>
      </c>
      <c r="F138" s="249" t="s">
        <v>733</v>
      </c>
      <c r="G138" s="247"/>
      <c r="H138" s="250">
        <v>11.52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138</v>
      </c>
      <c r="AU138" s="256" t="s">
        <v>84</v>
      </c>
      <c r="AV138" s="14" t="s">
        <v>84</v>
      </c>
      <c r="AW138" s="14" t="s">
        <v>32</v>
      </c>
      <c r="AX138" s="14" t="s">
        <v>75</v>
      </c>
      <c r="AY138" s="256" t="s">
        <v>127</v>
      </c>
    </row>
    <row r="139" s="15" customFormat="1">
      <c r="A139" s="15"/>
      <c r="B139" s="257"/>
      <c r="C139" s="258"/>
      <c r="D139" s="231" t="s">
        <v>138</v>
      </c>
      <c r="E139" s="259" t="s">
        <v>1</v>
      </c>
      <c r="F139" s="260" t="s">
        <v>147</v>
      </c>
      <c r="G139" s="258"/>
      <c r="H139" s="261">
        <v>12.27</v>
      </c>
      <c r="I139" s="262"/>
      <c r="J139" s="258"/>
      <c r="K139" s="258"/>
      <c r="L139" s="263"/>
      <c r="M139" s="264"/>
      <c r="N139" s="265"/>
      <c r="O139" s="265"/>
      <c r="P139" s="265"/>
      <c r="Q139" s="265"/>
      <c r="R139" s="265"/>
      <c r="S139" s="265"/>
      <c r="T139" s="26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7" t="s">
        <v>138</v>
      </c>
      <c r="AU139" s="267" t="s">
        <v>84</v>
      </c>
      <c r="AV139" s="15" t="s">
        <v>134</v>
      </c>
      <c r="AW139" s="15" t="s">
        <v>32</v>
      </c>
      <c r="AX139" s="15" t="s">
        <v>80</v>
      </c>
      <c r="AY139" s="267" t="s">
        <v>127</v>
      </c>
    </row>
    <row r="140" s="2" customFormat="1" ht="16.5" customHeight="1">
      <c r="A140" s="38"/>
      <c r="B140" s="39"/>
      <c r="C140" s="218" t="s">
        <v>134</v>
      </c>
      <c r="D140" s="218" t="s">
        <v>129</v>
      </c>
      <c r="E140" s="219" t="s">
        <v>169</v>
      </c>
      <c r="F140" s="220" t="s">
        <v>170</v>
      </c>
      <c r="G140" s="221" t="s">
        <v>163</v>
      </c>
      <c r="H140" s="222">
        <v>0.71999999999999997</v>
      </c>
      <c r="I140" s="223"/>
      <c r="J140" s="224">
        <f>ROUND(I140*H140,2)</f>
        <v>0</v>
      </c>
      <c r="K140" s="220" t="s">
        <v>133</v>
      </c>
      <c r="L140" s="44"/>
      <c r="M140" s="225" t="s">
        <v>1</v>
      </c>
      <c r="N140" s="226" t="s">
        <v>40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134</v>
      </c>
      <c r="AT140" s="229" t="s">
        <v>129</v>
      </c>
      <c r="AU140" s="229" t="s">
        <v>84</v>
      </c>
      <c r="AY140" s="17" t="s">
        <v>127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80</v>
      </c>
      <c r="BK140" s="230">
        <f>ROUND(I140*H140,2)</f>
        <v>0</v>
      </c>
      <c r="BL140" s="17" t="s">
        <v>134</v>
      </c>
      <c r="BM140" s="229" t="s">
        <v>734</v>
      </c>
    </row>
    <row r="141" s="2" customFormat="1">
      <c r="A141" s="38"/>
      <c r="B141" s="39"/>
      <c r="C141" s="40"/>
      <c r="D141" s="231" t="s">
        <v>136</v>
      </c>
      <c r="E141" s="40"/>
      <c r="F141" s="232" t="s">
        <v>172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136</v>
      </c>
      <c r="AU141" s="17" t="s">
        <v>84</v>
      </c>
    </row>
    <row r="142" s="14" customFormat="1">
      <c r="A142" s="14"/>
      <c r="B142" s="246"/>
      <c r="C142" s="247"/>
      <c r="D142" s="231" t="s">
        <v>138</v>
      </c>
      <c r="E142" s="248" t="s">
        <v>1</v>
      </c>
      <c r="F142" s="249" t="s">
        <v>735</v>
      </c>
      <c r="G142" s="247"/>
      <c r="H142" s="250">
        <v>0.71999999999999997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138</v>
      </c>
      <c r="AU142" s="256" t="s">
        <v>84</v>
      </c>
      <c r="AV142" s="14" t="s">
        <v>84</v>
      </c>
      <c r="AW142" s="14" t="s">
        <v>32</v>
      </c>
      <c r="AX142" s="14" t="s">
        <v>80</v>
      </c>
      <c r="AY142" s="256" t="s">
        <v>127</v>
      </c>
    </row>
    <row r="143" s="2" customFormat="1" ht="21.75" customHeight="1">
      <c r="A143" s="38"/>
      <c r="B143" s="39"/>
      <c r="C143" s="218" t="s">
        <v>160</v>
      </c>
      <c r="D143" s="218" t="s">
        <v>129</v>
      </c>
      <c r="E143" s="219" t="s">
        <v>194</v>
      </c>
      <c r="F143" s="220" t="s">
        <v>195</v>
      </c>
      <c r="G143" s="221" t="s">
        <v>163</v>
      </c>
      <c r="H143" s="222">
        <v>12.99</v>
      </c>
      <c r="I143" s="223"/>
      <c r="J143" s="224">
        <f>ROUND(I143*H143,2)</f>
        <v>0</v>
      </c>
      <c r="K143" s="220" t="s">
        <v>133</v>
      </c>
      <c r="L143" s="44"/>
      <c r="M143" s="225" t="s">
        <v>1</v>
      </c>
      <c r="N143" s="226" t="s">
        <v>40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134</v>
      </c>
      <c r="AT143" s="229" t="s">
        <v>129</v>
      </c>
      <c r="AU143" s="229" t="s">
        <v>84</v>
      </c>
      <c r="AY143" s="17" t="s">
        <v>127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80</v>
      </c>
      <c r="BK143" s="230">
        <f>ROUND(I143*H143,2)</f>
        <v>0</v>
      </c>
      <c r="BL143" s="17" t="s">
        <v>134</v>
      </c>
      <c r="BM143" s="229" t="s">
        <v>736</v>
      </c>
    </row>
    <row r="144" s="2" customFormat="1">
      <c r="A144" s="38"/>
      <c r="B144" s="39"/>
      <c r="C144" s="40"/>
      <c r="D144" s="231" t="s">
        <v>136</v>
      </c>
      <c r="E144" s="40"/>
      <c r="F144" s="232" t="s">
        <v>197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136</v>
      </c>
      <c r="AU144" s="17" t="s">
        <v>84</v>
      </c>
    </row>
    <row r="145" s="2" customFormat="1" ht="24.15" customHeight="1">
      <c r="A145" s="38"/>
      <c r="B145" s="39"/>
      <c r="C145" s="218" t="s">
        <v>168</v>
      </c>
      <c r="D145" s="218" t="s">
        <v>129</v>
      </c>
      <c r="E145" s="219" t="s">
        <v>200</v>
      </c>
      <c r="F145" s="220" t="s">
        <v>201</v>
      </c>
      <c r="G145" s="221" t="s">
        <v>163</v>
      </c>
      <c r="H145" s="222">
        <v>129.90000000000001</v>
      </c>
      <c r="I145" s="223"/>
      <c r="J145" s="224">
        <f>ROUND(I145*H145,2)</f>
        <v>0</v>
      </c>
      <c r="K145" s="220" t="s">
        <v>133</v>
      </c>
      <c r="L145" s="44"/>
      <c r="M145" s="225" t="s">
        <v>1</v>
      </c>
      <c r="N145" s="226" t="s">
        <v>40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134</v>
      </c>
      <c r="AT145" s="229" t="s">
        <v>129</v>
      </c>
      <c r="AU145" s="229" t="s">
        <v>84</v>
      </c>
      <c r="AY145" s="17" t="s">
        <v>127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80</v>
      </c>
      <c r="BK145" s="230">
        <f>ROUND(I145*H145,2)</f>
        <v>0</v>
      </c>
      <c r="BL145" s="17" t="s">
        <v>134</v>
      </c>
      <c r="BM145" s="229" t="s">
        <v>737</v>
      </c>
    </row>
    <row r="146" s="2" customFormat="1">
      <c r="A146" s="38"/>
      <c r="B146" s="39"/>
      <c r="C146" s="40"/>
      <c r="D146" s="231" t="s">
        <v>136</v>
      </c>
      <c r="E146" s="40"/>
      <c r="F146" s="232" t="s">
        <v>203</v>
      </c>
      <c r="G146" s="40"/>
      <c r="H146" s="40"/>
      <c r="I146" s="233"/>
      <c r="J146" s="40"/>
      <c r="K146" s="40"/>
      <c r="L146" s="44"/>
      <c r="M146" s="234"/>
      <c r="N146" s="23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136</v>
      </c>
      <c r="AU146" s="17" t="s">
        <v>84</v>
      </c>
    </row>
    <row r="147" s="14" customFormat="1">
      <c r="A147" s="14"/>
      <c r="B147" s="246"/>
      <c r="C147" s="247"/>
      <c r="D147" s="231" t="s">
        <v>138</v>
      </c>
      <c r="E147" s="248" t="s">
        <v>1</v>
      </c>
      <c r="F147" s="249" t="s">
        <v>738</v>
      </c>
      <c r="G147" s="247"/>
      <c r="H147" s="250">
        <v>12.99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138</v>
      </c>
      <c r="AU147" s="256" t="s">
        <v>84</v>
      </c>
      <c r="AV147" s="14" t="s">
        <v>84</v>
      </c>
      <c r="AW147" s="14" t="s">
        <v>32</v>
      </c>
      <c r="AX147" s="14" t="s">
        <v>80</v>
      </c>
      <c r="AY147" s="256" t="s">
        <v>127</v>
      </c>
    </row>
    <row r="148" s="14" customFormat="1">
      <c r="A148" s="14"/>
      <c r="B148" s="246"/>
      <c r="C148" s="247"/>
      <c r="D148" s="231" t="s">
        <v>138</v>
      </c>
      <c r="E148" s="247"/>
      <c r="F148" s="249" t="s">
        <v>739</v>
      </c>
      <c r="G148" s="247"/>
      <c r="H148" s="250">
        <v>129.90000000000001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138</v>
      </c>
      <c r="AU148" s="256" t="s">
        <v>84</v>
      </c>
      <c r="AV148" s="14" t="s">
        <v>84</v>
      </c>
      <c r="AW148" s="14" t="s">
        <v>4</v>
      </c>
      <c r="AX148" s="14" t="s">
        <v>80</v>
      </c>
      <c r="AY148" s="256" t="s">
        <v>127</v>
      </c>
    </row>
    <row r="149" s="2" customFormat="1" ht="16.5" customHeight="1">
      <c r="A149" s="38"/>
      <c r="B149" s="39"/>
      <c r="C149" s="218" t="s">
        <v>174</v>
      </c>
      <c r="D149" s="218" t="s">
        <v>129</v>
      </c>
      <c r="E149" s="219" t="s">
        <v>206</v>
      </c>
      <c r="F149" s="220" t="s">
        <v>207</v>
      </c>
      <c r="G149" s="221" t="s">
        <v>163</v>
      </c>
      <c r="H149" s="222">
        <v>12.99</v>
      </c>
      <c r="I149" s="223"/>
      <c r="J149" s="224">
        <f>ROUND(I149*H149,2)</f>
        <v>0</v>
      </c>
      <c r="K149" s="220" t="s">
        <v>133</v>
      </c>
      <c r="L149" s="44"/>
      <c r="M149" s="225" t="s">
        <v>1</v>
      </c>
      <c r="N149" s="226" t="s">
        <v>40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134</v>
      </c>
      <c r="AT149" s="229" t="s">
        <v>129</v>
      </c>
      <c r="AU149" s="229" t="s">
        <v>84</v>
      </c>
      <c r="AY149" s="17" t="s">
        <v>127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80</v>
      </c>
      <c r="BK149" s="230">
        <f>ROUND(I149*H149,2)</f>
        <v>0</v>
      </c>
      <c r="BL149" s="17" t="s">
        <v>134</v>
      </c>
      <c r="BM149" s="229" t="s">
        <v>740</v>
      </c>
    </row>
    <row r="150" s="2" customFormat="1">
      <c r="A150" s="38"/>
      <c r="B150" s="39"/>
      <c r="C150" s="40"/>
      <c r="D150" s="231" t="s">
        <v>136</v>
      </c>
      <c r="E150" s="40"/>
      <c r="F150" s="232" t="s">
        <v>209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136</v>
      </c>
      <c r="AU150" s="17" t="s">
        <v>84</v>
      </c>
    </row>
    <row r="151" s="2" customFormat="1" ht="16.5" customHeight="1">
      <c r="A151" s="38"/>
      <c r="B151" s="39"/>
      <c r="C151" s="218" t="s">
        <v>181</v>
      </c>
      <c r="D151" s="218" t="s">
        <v>129</v>
      </c>
      <c r="E151" s="219" t="s">
        <v>211</v>
      </c>
      <c r="F151" s="220" t="s">
        <v>212</v>
      </c>
      <c r="G151" s="221" t="s">
        <v>213</v>
      </c>
      <c r="H151" s="222">
        <v>23.382000000000001</v>
      </c>
      <c r="I151" s="223"/>
      <c r="J151" s="224">
        <f>ROUND(I151*H151,2)</f>
        <v>0</v>
      </c>
      <c r="K151" s="220" t="s">
        <v>133</v>
      </c>
      <c r="L151" s="44"/>
      <c r="M151" s="225" t="s">
        <v>1</v>
      </c>
      <c r="N151" s="226" t="s">
        <v>40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134</v>
      </c>
      <c r="AT151" s="229" t="s">
        <v>129</v>
      </c>
      <c r="AU151" s="229" t="s">
        <v>84</v>
      </c>
      <c r="AY151" s="17" t="s">
        <v>127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80</v>
      </c>
      <c r="BK151" s="230">
        <f>ROUND(I151*H151,2)</f>
        <v>0</v>
      </c>
      <c r="BL151" s="17" t="s">
        <v>134</v>
      </c>
      <c r="BM151" s="229" t="s">
        <v>741</v>
      </c>
    </row>
    <row r="152" s="2" customFormat="1">
      <c r="A152" s="38"/>
      <c r="B152" s="39"/>
      <c r="C152" s="40"/>
      <c r="D152" s="231" t="s">
        <v>136</v>
      </c>
      <c r="E152" s="40"/>
      <c r="F152" s="232" t="s">
        <v>215</v>
      </c>
      <c r="G152" s="40"/>
      <c r="H152" s="40"/>
      <c r="I152" s="233"/>
      <c r="J152" s="40"/>
      <c r="K152" s="40"/>
      <c r="L152" s="44"/>
      <c r="M152" s="234"/>
      <c r="N152" s="23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136</v>
      </c>
      <c r="AU152" s="17" t="s">
        <v>84</v>
      </c>
    </row>
    <row r="153" s="14" customFormat="1">
      <c r="A153" s="14"/>
      <c r="B153" s="246"/>
      <c r="C153" s="247"/>
      <c r="D153" s="231" t="s">
        <v>138</v>
      </c>
      <c r="E153" s="248" t="s">
        <v>1</v>
      </c>
      <c r="F153" s="249" t="s">
        <v>742</v>
      </c>
      <c r="G153" s="247"/>
      <c r="H153" s="250">
        <v>23.382000000000001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6" t="s">
        <v>138</v>
      </c>
      <c r="AU153" s="256" t="s">
        <v>84</v>
      </c>
      <c r="AV153" s="14" t="s">
        <v>84</v>
      </c>
      <c r="AW153" s="14" t="s">
        <v>32</v>
      </c>
      <c r="AX153" s="14" t="s">
        <v>80</v>
      </c>
      <c r="AY153" s="256" t="s">
        <v>127</v>
      </c>
    </row>
    <row r="154" s="2" customFormat="1" ht="16.5" customHeight="1">
      <c r="A154" s="38"/>
      <c r="B154" s="39"/>
      <c r="C154" s="218" t="s">
        <v>187</v>
      </c>
      <c r="D154" s="218" t="s">
        <v>129</v>
      </c>
      <c r="E154" s="219" t="s">
        <v>743</v>
      </c>
      <c r="F154" s="220" t="s">
        <v>744</v>
      </c>
      <c r="G154" s="221" t="s">
        <v>163</v>
      </c>
      <c r="H154" s="222">
        <v>9.8000000000000007</v>
      </c>
      <c r="I154" s="223"/>
      <c r="J154" s="224">
        <f>ROUND(I154*H154,2)</f>
        <v>0</v>
      </c>
      <c r="K154" s="220" t="s">
        <v>133</v>
      </c>
      <c r="L154" s="44"/>
      <c r="M154" s="225" t="s">
        <v>1</v>
      </c>
      <c r="N154" s="226" t="s">
        <v>40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134</v>
      </c>
      <c r="AT154" s="229" t="s">
        <v>129</v>
      </c>
      <c r="AU154" s="229" t="s">
        <v>84</v>
      </c>
      <c r="AY154" s="17" t="s">
        <v>127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80</v>
      </c>
      <c r="BK154" s="230">
        <f>ROUND(I154*H154,2)</f>
        <v>0</v>
      </c>
      <c r="BL154" s="17" t="s">
        <v>134</v>
      </c>
      <c r="BM154" s="229" t="s">
        <v>745</v>
      </c>
    </row>
    <row r="155" s="2" customFormat="1">
      <c r="A155" s="38"/>
      <c r="B155" s="39"/>
      <c r="C155" s="40"/>
      <c r="D155" s="231" t="s">
        <v>136</v>
      </c>
      <c r="E155" s="40"/>
      <c r="F155" s="232" t="s">
        <v>746</v>
      </c>
      <c r="G155" s="40"/>
      <c r="H155" s="40"/>
      <c r="I155" s="233"/>
      <c r="J155" s="40"/>
      <c r="K155" s="40"/>
      <c r="L155" s="44"/>
      <c r="M155" s="234"/>
      <c r="N155" s="23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136</v>
      </c>
      <c r="AU155" s="17" t="s">
        <v>84</v>
      </c>
    </row>
    <row r="156" s="14" customFormat="1">
      <c r="A156" s="14"/>
      <c r="B156" s="246"/>
      <c r="C156" s="247"/>
      <c r="D156" s="231" t="s">
        <v>138</v>
      </c>
      <c r="E156" s="248" t="s">
        <v>1</v>
      </c>
      <c r="F156" s="249" t="s">
        <v>747</v>
      </c>
      <c r="G156" s="247"/>
      <c r="H156" s="250">
        <v>9.8000000000000007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138</v>
      </c>
      <c r="AU156" s="256" t="s">
        <v>84</v>
      </c>
      <c r="AV156" s="14" t="s">
        <v>84</v>
      </c>
      <c r="AW156" s="14" t="s">
        <v>32</v>
      </c>
      <c r="AX156" s="14" t="s">
        <v>80</v>
      </c>
      <c r="AY156" s="256" t="s">
        <v>127</v>
      </c>
    </row>
    <row r="157" s="2" customFormat="1" ht="16.5" customHeight="1">
      <c r="A157" s="38"/>
      <c r="B157" s="39"/>
      <c r="C157" s="218" t="s">
        <v>193</v>
      </c>
      <c r="D157" s="218" t="s">
        <v>129</v>
      </c>
      <c r="E157" s="219" t="s">
        <v>748</v>
      </c>
      <c r="F157" s="220" t="s">
        <v>749</v>
      </c>
      <c r="G157" s="221" t="s">
        <v>163</v>
      </c>
      <c r="H157" s="222">
        <v>2.7999999999999998</v>
      </c>
      <c r="I157" s="223"/>
      <c r="J157" s="224">
        <f>ROUND(I157*H157,2)</f>
        <v>0</v>
      </c>
      <c r="K157" s="220" t="s">
        <v>133</v>
      </c>
      <c r="L157" s="44"/>
      <c r="M157" s="225" t="s">
        <v>1</v>
      </c>
      <c r="N157" s="226" t="s">
        <v>40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134</v>
      </c>
      <c r="AT157" s="229" t="s">
        <v>129</v>
      </c>
      <c r="AU157" s="229" t="s">
        <v>84</v>
      </c>
      <c r="AY157" s="17" t="s">
        <v>127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80</v>
      </c>
      <c r="BK157" s="230">
        <f>ROUND(I157*H157,2)</f>
        <v>0</v>
      </c>
      <c r="BL157" s="17" t="s">
        <v>134</v>
      </c>
      <c r="BM157" s="229" t="s">
        <v>750</v>
      </c>
    </row>
    <row r="158" s="2" customFormat="1">
      <c r="A158" s="38"/>
      <c r="B158" s="39"/>
      <c r="C158" s="40"/>
      <c r="D158" s="231" t="s">
        <v>136</v>
      </c>
      <c r="E158" s="40"/>
      <c r="F158" s="232" t="s">
        <v>751</v>
      </c>
      <c r="G158" s="40"/>
      <c r="H158" s="40"/>
      <c r="I158" s="233"/>
      <c r="J158" s="40"/>
      <c r="K158" s="40"/>
      <c r="L158" s="44"/>
      <c r="M158" s="234"/>
      <c r="N158" s="23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136</v>
      </c>
      <c r="AU158" s="17" t="s">
        <v>84</v>
      </c>
    </row>
    <row r="159" s="14" customFormat="1">
      <c r="A159" s="14"/>
      <c r="B159" s="246"/>
      <c r="C159" s="247"/>
      <c r="D159" s="231" t="s">
        <v>138</v>
      </c>
      <c r="E159" s="248" t="s">
        <v>1</v>
      </c>
      <c r="F159" s="249" t="s">
        <v>752</v>
      </c>
      <c r="G159" s="247"/>
      <c r="H159" s="250">
        <v>2.7999999999999998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6" t="s">
        <v>138</v>
      </c>
      <c r="AU159" s="256" t="s">
        <v>84</v>
      </c>
      <c r="AV159" s="14" t="s">
        <v>84</v>
      </c>
      <c r="AW159" s="14" t="s">
        <v>32</v>
      </c>
      <c r="AX159" s="14" t="s">
        <v>80</v>
      </c>
      <c r="AY159" s="256" t="s">
        <v>127</v>
      </c>
    </row>
    <row r="160" s="2" customFormat="1" ht="16.5" customHeight="1">
      <c r="A160" s="38"/>
      <c r="B160" s="39"/>
      <c r="C160" s="268" t="s">
        <v>199</v>
      </c>
      <c r="D160" s="268" t="s">
        <v>223</v>
      </c>
      <c r="E160" s="269" t="s">
        <v>753</v>
      </c>
      <c r="F160" s="270" t="s">
        <v>754</v>
      </c>
      <c r="G160" s="271" t="s">
        <v>213</v>
      </c>
      <c r="H160" s="272">
        <v>5.5999999999999996</v>
      </c>
      <c r="I160" s="273"/>
      <c r="J160" s="274">
        <f>ROUND(I160*H160,2)</f>
        <v>0</v>
      </c>
      <c r="K160" s="270" t="s">
        <v>133</v>
      </c>
      <c r="L160" s="275"/>
      <c r="M160" s="276" t="s">
        <v>1</v>
      </c>
      <c r="N160" s="277" t="s">
        <v>40</v>
      </c>
      <c r="O160" s="91"/>
      <c r="P160" s="227">
        <f>O160*H160</f>
        <v>0</v>
      </c>
      <c r="Q160" s="227">
        <v>1</v>
      </c>
      <c r="R160" s="227">
        <f>Q160*H160</f>
        <v>5.5999999999999996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181</v>
      </c>
      <c r="AT160" s="229" t="s">
        <v>223</v>
      </c>
      <c r="AU160" s="229" t="s">
        <v>84</v>
      </c>
      <c r="AY160" s="17" t="s">
        <v>127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80</v>
      </c>
      <c r="BK160" s="230">
        <f>ROUND(I160*H160,2)</f>
        <v>0</v>
      </c>
      <c r="BL160" s="17" t="s">
        <v>134</v>
      </c>
      <c r="BM160" s="229" t="s">
        <v>755</v>
      </c>
    </row>
    <row r="161" s="2" customFormat="1">
      <c r="A161" s="38"/>
      <c r="B161" s="39"/>
      <c r="C161" s="40"/>
      <c r="D161" s="231" t="s">
        <v>136</v>
      </c>
      <c r="E161" s="40"/>
      <c r="F161" s="232" t="s">
        <v>754</v>
      </c>
      <c r="G161" s="40"/>
      <c r="H161" s="40"/>
      <c r="I161" s="233"/>
      <c r="J161" s="40"/>
      <c r="K161" s="40"/>
      <c r="L161" s="44"/>
      <c r="M161" s="234"/>
      <c r="N161" s="23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136</v>
      </c>
      <c r="AU161" s="17" t="s">
        <v>84</v>
      </c>
    </row>
    <row r="162" s="14" customFormat="1">
      <c r="A162" s="14"/>
      <c r="B162" s="246"/>
      <c r="C162" s="247"/>
      <c r="D162" s="231" t="s">
        <v>138</v>
      </c>
      <c r="E162" s="247"/>
      <c r="F162" s="249" t="s">
        <v>756</v>
      </c>
      <c r="G162" s="247"/>
      <c r="H162" s="250">
        <v>5.5999999999999996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6" t="s">
        <v>138</v>
      </c>
      <c r="AU162" s="256" t="s">
        <v>84</v>
      </c>
      <c r="AV162" s="14" t="s">
        <v>84</v>
      </c>
      <c r="AW162" s="14" t="s">
        <v>4</v>
      </c>
      <c r="AX162" s="14" t="s">
        <v>80</v>
      </c>
      <c r="AY162" s="256" t="s">
        <v>127</v>
      </c>
    </row>
    <row r="163" s="12" customFormat="1" ht="22.8" customHeight="1">
      <c r="A163" s="12"/>
      <c r="B163" s="202"/>
      <c r="C163" s="203"/>
      <c r="D163" s="204" t="s">
        <v>74</v>
      </c>
      <c r="E163" s="216" t="s">
        <v>84</v>
      </c>
      <c r="F163" s="216" t="s">
        <v>292</v>
      </c>
      <c r="G163" s="203"/>
      <c r="H163" s="203"/>
      <c r="I163" s="206"/>
      <c r="J163" s="217">
        <f>BK163</f>
        <v>0</v>
      </c>
      <c r="K163" s="203"/>
      <c r="L163" s="208"/>
      <c r="M163" s="209"/>
      <c r="N163" s="210"/>
      <c r="O163" s="210"/>
      <c r="P163" s="211">
        <f>SUM(P164:P169)</f>
        <v>0</v>
      </c>
      <c r="Q163" s="210"/>
      <c r="R163" s="211">
        <f>SUM(R164:R169)</f>
        <v>1.6638943999999998</v>
      </c>
      <c r="S163" s="210"/>
      <c r="T163" s="212">
        <f>SUM(T164:T169)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3" t="s">
        <v>80</v>
      </c>
      <c r="AT163" s="214" t="s">
        <v>74</v>
      </c>
      <c r="AU163" s="214" t="s">
        <v>80</v>
      </c>
      <c r="AY163" s="213" t="s">
        <v>127</v>
      </c>
      <c r="BK163" s="215">
        <f>SUM(BK164:BK169)</f>
        <v>0</v>
      </c>
    </row>
    <row r="164" s="2" customFormat="1" ht="16.5" customHeight="1">
      <c r="A164" s="38"/>
      <c r="B164" s="39"/>
      <c r="C164" s="218" t="s">
        <v>205</v>
      </c>
      <c r="D164" s="218" t="s">
        <v>129</v>
      </c>
      <c r="E164" s="219" t="s">
        <v>757</v>
      </c>
      <c r="F164" s="220" t="s">
        <v>758</v>
      </c>
      <c r="G164" s="221" t="s">
        <v>163</v>
      </c>
      <c r="H164" s="222">
        <v>0.71999999999999997</v>
      </c>
      <c r="I164" s="223"/>
      <c r="J164" s="224">
        <f>ROUND(I164*H164,2)</f>
        <v>0</v>
      </c>
      <c r="K164" s="220" t="s">
        <v>133</v>
      </c>
      <c r="L164" s="44"/>
      <c r="M164" s="225" t="s">
        <v>1</v>
      </c>
      <c r="N164" s="226" t="s">
        <v>40</v>
      </c>
      <c r="O164" s="91"/>
      <c r="P164" s="227">
        <f>O164*H164</f>
        <v>0</v>
      </c>
      <c r="Q164" s="227">
        <v>2.3010199999999998</v>
      </c>
      <c r="R164" s="227">
        <f>Q164*H164</f>
        <v>1.6567343999999997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134</v>
      </c>
      <c r="AT164" s="229" t="s">
        <v>129</v>
      </c>
      <c r="AU164" s="229" t="s">
        <v>84</v>
      </c>
      <c r="AY164" s="17" t="s">
        <v>127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80</v>
      </c>
      <c r="BK164" s="230">
        <f>ROUND(I164*H164,2)</f>
        <v>0</v>
      </c>
      <c r="BL164" s="17" t="s">
        <v>134</v>
      </c>
      <c r="BM164" s="229" t="s">
        <v>759</v>
      </c>
    </row>
    <row r="165" s="2" customFormat="1">
      <c r="A165" s="38"/>
      <c r="B165" s="39"/>
      <c r="C165" s="40"/>
      <c r="D165" s="231" t="s">
        <v>136</v>
      </c>
      <c r="E165" s="40"/>
      <c r="F165" s="232" t="s">
        <v>760</v>
      </c>
      <c r="G165" s="40"/>
      <c r="H165" s="40"/>
      <c r="I165" s="233"/>
      <c r="J165" s="40"/>
      <c r="K165" s="40"/>
      <c r="L165" s="44"/>
      <c r="M165" s="234"/>
      <c r="N165" s="23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136</v>
      </c>
      <c r="AU165" s="17" t="s">
        <v>84</v>
      </c>
    </row>
    <row r="166" s="14" customFormat="1">
      <c r="A166" s="14"/>
      <c r="B166" s="246"/>
      <c r="C166" s="247"/>
      <c r="D166" s="231" t="s">
        <v>138</v>
      </c>
      <c r="E166" s="248" t="s">
        <v>1</v>
      </c>
      <c r="F166" s="249" t="s">
        <v>761</v>
      </c>
      <c r="G166" s="247"/>
      <c r="H166" s="250">
        <v>0.71999999999999997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6" t="s">
        <v>138</v>
      </c>
      <c r="AU166" s="256" t="s">
        <v>84</v>
      </c>
      <c r="AV166" s="14" t="s">
        <v>84</v>
      </c>
      <c r="AW166" s="14" t="s">
        <v>32</v>
      </c>
      <c r="AX166" s="14" t="s">
        <v>80</v>
      </c>
      <c r="AY166" s="256" t="s">
        <v>127</v>
      </c>
    </row>
    <row r="167" s="2" customFormat="1" ht="16.5" customHeight="1">
      <c r="A167" s="38"/>
      <c r="B167" s="39"/>
      <c r="C167" s="268" t="s">
        <v>210</v>
      </c>
      <c r="D167" s="268" t="s">
        <v>223</v>
      </c>
      <c r="E167" s="269" t="s">
        <v>762</v>
      </c>
      <c r="F167" s="270" t="s">
        <v>763</v>
      </c>
      <c r="G167" s="271" t="s">
        <v>150</v>
      </c>
      <c r="H167" s="272">
        <v>2</v>
      </c>
      <c r="I167" s="273"/>
      <c r="J167" s="274">
        <f>ROUND(I167*H167,2)</f>
        <v>0</v>
      </c>
      <c r="K167" s="270" t="s">
        <v>133</v>
      </c>
      <c r="L167" s="275"/>
      <c r="M167" s="276" t="s">
        <v>1</v>
      </c>
      <c r="N167" s="277" t="s">
        <v>40</v>
      </c>
      <c r="O167" s="91"/>
      <c r="P167" s="227">
        <f>O167*H167</f>
        <v>0</v>
      </c>
      <c r="Q167" s="227">
        <v>0.0035799999999999998</v>
      </c>
      <c r="R167" s="227">
        <f>Q167*H167</f>
        <v>0.0071599999999999997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764</v>
      </c>
      <c r="AT167" s="229" t="s">
        <v>223</v>
      </c>
      <c r="AU167" s="229" t="s">
        <v>84</v>
      </c>
      <c r="AY167" s="17" t="s">
        <v>127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80</v>
      </c>
      <c r="BK167" s="230">
        <f>ROUND(I167*H167,2)</f>
        <v>0</v>
      </c>
      <c r="BL167" s="17" t="s">
        <v>513</v>
      </c>
      <c r="BM167" s="229" t="s">
        <v>765</v>
      </c>
    </row>
    <row r="168" s="2" customFormat="1">
      <c r="A168" s="38"/>
      <c r="B168" s="39"/>
      <c r="C168" s="40"/>
      <c r="D168" s="231" t="s">
        <v>136</v>
      </c>
      <c r="E168" s="40"/>
      <c r="F168" s="232" t="s">
        <v>763</v>
      </c>
      <c r="G168" s="40"/>
      <c r="H168" s="40"/>
      <c r="I168" s="233"/>
      <c r="J168" s="40"/>
      <c r="K168" s="40"/>
      <c r="L168" s="44"/>
      <c r="M168" s="234"/>
      <c r="N168" s="23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136</v>
      </c>
      <c r="AU168" s="17" t="s">
        <v>84</v>
      </c>
    </row>
    <row r="169" s="14" customFormat="1">
      <c r="A169" s="14"/>
      <c r="B169" s="246"/>
      <c r="C169" s="247"/>
      <c r="D169" s="231" t="s">
        <v>138</v>
      </c>
      <c r="E169" s="248" t="s">
        <v>1</v>
      </c>
      <c r="F169" s="249" t="s">
        <v>766</v>
      </c>
      <c r="G169" s="247"/>
      <c r="H169" s="250">
        <v>2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6" t="s">
        <v>138</v>
      </c>
      <c r="AU169" s="256" t="s">
        <v>84</v>
      </c>
      <c r="AV169" s="14" t="s">
        <v>84</v>
      </c>
      <c r="AW169" s="14" t="s">
        <v>32</v>
      </c>
      <c r="AX169" s="14" t="s">
        <v>80</v>
      </c>
      <c r="AY169" s="256" t="s">
        <v>127</v>
      </c>
    </row>
    <row r="170" s="12" customFormat="1" ht="25.92" customHeight="1">
      <c r="A170" s="12"/>
      <c r="B170" s="202"/>
      <c r="C170" s="203"/>
      <c r="D170" s="204" t="s">
        <v>74</v>
      </c>
      <c r="E170" s="205" t="s">
        <v>670</v>
      </c>
      <c r="F170" s="205" t="s">
        <v>671</v>
      </c>
      <c r="G170" s="203"/>
      <c r="H170" s="203"/>
      <c r="I170" s="206"/>
      <c r="J170" s="207">
        <f>BK170</f>
        <v>0</v>
      </c>
      <c r="K170" s="203"/>
      <c r="L170" s="208"/>
      <c r="M170" s="209"/>
      <c r="N170" s="210"/>
      <c r="O170" s="210"/>
      <c r="P170" s="211">
        <f>P171</f>
        <v>0</v>
      </c>
      <c r="Q170" s="210"/>
      <c r="R170" s="211">
        <f>R171</f>
        <v>0.10866999999999999</v>
      </c>
      <c r="S170" s="210"/>
      <c r="T170" s="212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3" t="s">
        <v>84</v>
      </c>
      <c r="AT170" s="214" t="s">
        <v>74</v>
      </c>
      <c r="AU170" s="214" t="s">
        <v>75</v>
      </c>
      <c r="AY170" s="213" t="s">
        <v>127</v>
      </c>
      <c r="BK170" s="215">
        <f>BK171</f>
        <v>0</v>
      </c>
    </row>
    <row r="171" s="12" customFormat="1" ht="22.8" customHeight="1">
      <c r="A171" s="12"/>
      <c r="B171" s="202"/>
      <c r="C171" s="203"/>
      <c r="D171" s="204" t="s">
        <v>74</v>
      </c>
      <c r="E171" s="216" t="s">
        <v>767</v>
      </c>
      <c r="F171" s="216" t="s">
        <v>768</v>
      </c>
      <c r="G171" s="203"/>
      <c r="H171" s="203"/>
      <c r="I171" s="206"/>
      <c r="J171" s="217">
        <f>BK171</f>
        <v>0</v>
      </c>
      <c r="K171" s="203"/>
      <c r="L171" s="208"/>
      <c r="M171" s="209"/>
      <c r="N171" s="210"/>
      <c r="O171" s="210"/>
      <c r="P171" s="211">
        <f>SUM(P172:P193)</f>
        <v>0</v>
      </c>
      <c r="Q171" s="210"/>
      <c r="R171" s="211">
        <f>SUM(R172:R193)</f>
        <v>0.10866999999999999</v>
      </c>
      <c r="S171" s="210"/>
      <c r="T171" s="212">
        <f>SUM(T172:T193)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3" t="s">
        <v>84</v>
      </c>
      <c r="AT171" s="214" t="s">
        <v>74</v>
      </c>
      <c r="AU171" s="214" t="s">
        <v>80</v>
      </c>
      <c r="AY171" s="213" t="s">
        <v>127</v>
      </c>
      <c r="BK171" s="215">
        <f>SUM(BK172:BK193)</f>
        <v>0</v>
      </c>
    </row>
    <row r="172" s="2" customFormat="1" ht="21.75" customHeight="1">
      <c r="A172" s="38"/>
      <c r="B172" s="39"/>
      <c r="C172" s="218" t="s">
        <v>217</v>
      </c>
      <c r="D172" s="218" t="s">
        <v>129</v>
      </c>
      <c r="E172" s="219" t="s">
        <v>769</v>
      </c>
      <c r="F172" s="220" t="s">
        <v>770</v>
      </c>
      <c r="G172" s="221" t="s">
        <v>150</v>
      </c>
      <c r="H172" s="222">
        <v>95</v>
      </c>
      <c r="I172" s="223"/>
      <c r="J172" s="224">
        <f>ROUND(I172*H172,2)</f>
        <v>0</v>
      </c>
      <c r="K172" s="220" t="s">
        <v>133</v>
      </c>
      <c r="L172" s="44"/>
      <c r="M172" s="225" t="s">
        <v>1</v>
      </c>
      <c r="N172" s="226" t="s">
        <v>40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228</v>
      </c>
      <c r="AT172" s="229" t="s">
        <v>129</v>
      </c>
      <c r="AU172" s="229" t="s">
        <v>84</v>
      </c>
      <c r="AY172" s="17" t="s">
        <v>127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80</v>
      </c>
      <c r="BK172" s="230">
        <f>ROUND(I172*H172,2)</f>
        <v>0</v>
      </c>
      <c r="BL172" s="17" t="s">
        <v>228</v>
      </c>
      <c r="BM172" s="229" t="s">
        <v>771</v>
      </c>
    </row>
    <row r="173" s="2" customFormat="1">
      <c r="A173" s="38"/>
      <c r="B173" s="39"/>
      <c r="C173" s="40"/>
      <c r="D173" s="231" t="s">
        <v>136</v>
      </c>
      <c r="E173" s="40"/>
      <c r="F173" s="232" t="s">
        <v>772</v>
      </c>
      <c r="G173" s="40"/>
      <c r="H173" s="40"/>
      <c r="I173" s="233"/>
      <c r="J173" s="40"/>
      <c r="K173" s="40"/>
      <c r="L173" s="44"/>
      <c r="M173" s="234"/>
      <c r="N173" s="235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136</v>
      </c>
      <c r="AU173" s="17" t="s">
        <v>84</v>
      </c>
    </row>
    <row r="174" s="14" customFormat="1">
      <c r="A174" s="14"/>
      <c r="B174" s="246"/>
      <c r="C174" s="247"/>
      <c r="D174" s="231" t="s">
        <v>138</v>
      </c>
      <c r="E174" s="248" t="s">
        <v>1</v>
      </c>
      <c r="F174" s="249" t="s">
        <v>773</v>
      </c>
      <c r="G174" s="247"/>
      <c r="H174" s="250">
        <v>70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6" t="s">
        <v>138</v>
      </c>
      <c r="AU174" s="256" t="s">
        <v>84</v>
      </c>
      <c r="AV174" s="14" t="s">
        <v>84</v>
      </c>
      <c r="AW174" s="14" t="s">
        <v>32</v>
      </c>
      <c r="AX174" s="14" t="s">
        <v>75</v>
      </c>
      <c r="AY174" s="256" t="s">
        <v>127</v>
      </c>
    </row>
    <row r="175" s="14" customFormat="1">
      <c r="A175" s="14"/>
      <c r="B175" s="246"/>
      <c r="C175" s="247"/>
      <c r="D175" s="231" t="s">
        <v>138</v>
      </c>
      <c r="E175" s="248" t="s">
        <v>1</v>
      </c>
      <c r="F175" s="249" t="s">
        <v>774</v>
      </c>
      <c r="G175" s="247"/>
      <c r="H175" s="250">
        <v>8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6" t="s">
        <v>138</v>
      </c>
      <c r="AU175" s="256" t="s">
        <v>84</v>
      </c>
      <c r="AV175" s="14" t="s">
        <v>84</v>
      </c>
      <c r="AW175" s="14" t="s">
        <v>32</v>
      </c>
      <c r="AX175" s="14" t="s">
        <v>75</v>
      </c>
      <c r="AY175" s="256" t="s">
        <v>127</v>
      </c>
    </row>
    <row r="176" s="14" customFormat="1">
      <c r="A176" s="14"/>
      <c r="B176" s="246"/>
      <c r="C176" s="247"/>
      <c r="D176" s="231" t="s">
        <v>138</v>
      </c>
      <c r="E176" s="248" t="s">
        <v>1</v>
      </c>
      <c r="F176" s="249" t="s">
        <v>775</v>
      </c>
      <c r="G176" s="247"/>
      <c r="H176" s="250">
        <v>17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6" t="s">
        <v>138</v>
      </c>
      <c r="AU176" s="256" t="s">
        <v>84</v>
      </c>
      <c r="AV176" s="14" t="s">
        <v>84</v>
      </c>
      <c r="AW176" s="14" t="s">
        <v>32</v>
      </c>
      <c r="AX176" s="14" t="s">
        <v>75</v>
      </c>
      <c r="AY176" s="256" t="s">
        <v>127</v>
      </c>
    </row>
    <row r="177" s="15" customFormat="1">
      <c r="A177" s="15"/>
      <c r="B177" s="257"/>
      <c r="C177" s="258"/>
      <c r="D177" s="231" t="s">
        <v>138</v>
      </c>
      <c r="E177" s="259" t="s">
        <v>1</v>
      </c>
      <c r="F177" s="260" t="s">
        <v>147</v>
      </c>
      <c r="G177" s="258"/>
      <c r="H177" s="261">
        <v>95</v>
      </c>
      <c r="I177" s="262"/>
      <c r="J177" s="258"/>
      <c r="K177" s="258"/>
      <c r="L177" s="263"/>
      <c r="M177" s="264"/>
      <c r="N177" s="265"/>
      <c r="O177" s="265"/>
      <c r="P177" s="265"/>
      <c r="Q177" s="265"/>
      <c r="R177" s="265"/>
      <c r="S177" s="265"/>
      <c r="T177" s="26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7" t="s">
        <v>138</v>
      </c>
      <c r="AU177" s="267" t="s">
        <v>84</v>
      </c>
      <c r="AV177" s="15" t="s">
        <v>134</v>
      </c>
      <c r="AW177" s="15" t="s">
        <v>32</v>
      </c>
      <c r="AX177" s="15" t="s">
        <v>80</v>
      </c>
      <c r="AY177" s="267" t="s">
        <v>127</v>
      </c>
    </row>
    <row r="178" s="2" customFormat="1" ht="16.5" customHeight="1">
      <c r="A178" s="38"/>
      <c r="B178" s="39"/>
      <c r="C178" s="268" t="s">
        <v>8</v>
      </c>
      <c r="D178" s="268" t="s">
        <v>223</v>
      </c>
      <c r="E178" s="269" t="s">
        <v>776</v>
      </c>
      <c r="F178" s="270" t="s">
        <v>777</v>
      </c>
      <c r="G178" s="271" t="s">
        <v>150</v>
      </c>
      <c r="H178" s="272">
        <v>89.700000000000003</v>
      </c>
      <c r="I178" s="273"/>
      <c r="J178" s="274">
        <f>ROUND(I178*H178,2)</f>
        <v>0</v>
      </c>
      <c r="K178" s="270" t="s">
        <v>133</v>
      </c>
      <c r="L178" s="275"/>
      <c r="M178" s="276" t="s">
        <v>1</v>
      </c>
      <c r="N178" s="277" t="s">
        <v>40</v>
      </c>
      <c r="O178" s="91"/>
      <c r="P178" s="227">
        <f>O178*H178</f>
        <v>0</v>
      </c>
      <c r="Q178" s="227">
        <v>0.00089999999999999998</v>
      </c>
      <c r="R178" s="227">
        <f>Q178*H178</f>
        <v>0.080729999999999996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324</v>
      </c>
      <c r="AT178" s="229" t="s">
        <v>223</v>
      </c>
      <c r="AU178" s="229" t="s">
        <v>84</v>
      </c>
      <c r="AY178" s="17" t="s">
        <v>127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80</v>
      </c>
      <c r="BK178" s="230">
        <f>ROUND(I178*H178,2)</f>
        <v>0</v>
      </c>
      <c r="BL178" s="17" t="s">
        <v>228</v>
      </c>
      <c r="BM178" s="229" t="s">
        <v>778</v>
      </c>
    </row>
    <row r="179" s="2" customFormat="1">
      <c r="A179" s="38"/>
      <c r="B179" s="39"/>
      <c r="C179" s="40"/>
      <c r="D179" s="231" t="s">
        <v>136</v>
      </c>
      <c r="E179" s="40"/>
      <c r="F179" s="232" t="s">
        <v>777</v>
      </c>
      <c r="G179" s="40"/>
      <c r="H179" s="40"/>
      <c r="I179" s="233"/>
      <c r="J179" s="40"/>
      <c r="K179" s="40"/>
      <c r="L179" s="44"/>
      <c r="M179" s="234"/>
      <c r="N179" s="23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136</v>
      </c>
      <c r="AU179" s="17" t="s">
        <v>84</v>
      </c>
    </row>
    <row r="180" s="14" customFormat="1">
      <c r="A180" s="14"/>
      <c r="B180" s="246"/>
      <c r="C180" s="247"/>
      <c r="D180" s="231" t="s">
        <v>138</v>
      </c>
      <c r="E180" s="248" t="s">
        <v>1</v>
      </c>
      <c r="F180" s="249" t="s">
        <v>773</v>
      </c>
      <c r="G180" s="247"/>
      <c r="H180" s="250">
        <v>70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6" t="s">
        <v>138</v>
      </c>
      <c r="AU180" s="256" t="s">
        <v>84</v>
      </c>
      <c r="AV180" s="14" t="s">
        <v>84</v>
      </c>
      <c r="AW180" s="14" t="s">
        <v>32</v>
      </c>
      <c r="AX180" s="14" t="s">
        <v>75</v>
      </c>
      <c r="AY180" s="256" t="s">
        <v>127</v>
      </c>
    </row>
    <row r="181" s="14" customFormat="1">
      <c r="A181" s="14"/>
      <c r="B181" s="246"/>
      <c r="C181" s="247"/>
      <c r="D181" s="231" t="s">
        <v>138</v>
      </c>
      <c r="E181" s="248" t="s">
        <v>1</v>
      </c>
      <c r="F181" s="249" t="s">
        <v>774</v>
      </c>
      <c r="G181" s="247"/>
      <c r="H181" s="250">
        <v>8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6" t="s">
        <v>138</v>
      </c>
      <c r="AU181" s="256" t="s">
        <v>84</v>
      </c>
      <c r="AV181" s="14" t="s">
        <v>84</v>
      </c>
      <c r="AW181" s="14" t="s">
        <v>32</v>
      </c>
      <c r="AX181" s="14" t="s">
        <v>75</v>
      </c>
      <c r="AY181" s="256" t="s">
        <v>127</v>
      </c>
    </row>
    <row r="182" s="15" customFormat="1">
      <c r="A182" s="15"/>
      <c r="B182" s="257"/>
      <c r="C182" s="258"/>
      <c r="D182" s="231" t="s">
        <v>138</v>
      </c>
      <c r="E182" s="259" t="s">
        <v>1</v>
      </c>
      <c r="F182" s="260" t="s">
        <v>147</v>
      </c>
      <c r="G182" s="258"/>
      <c r="H182" s="261">
        <v>78</v>
      </c>
      <c r="I182" s="262"/>
      <c r="J182" s="258"/>
      <c r="K182" s="258"/>
      <c r="L182" s="263"/>
      <c r="M182" s="264"/>
      <c r="N182" s="265"/>
      <c r="O182" s="265"/>
      <c r="P182" s="265"/>
      <c r="Q182" s="265"/>
      <c r="R182" s="265"/>
      <c r="S182" s="265"/>
      <c r="T182" s="26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7" t="s">
        <v>138</v>
      </c>
      <c r="AU182" s="267" t="s">
        <v>84</v>
      </c>
      <c r="AV182" s="15" t="s">
        <v>134</v>
      </c>
      <c r="AW182" s="15" t="s">
        <v>32</v>
      </c>
      <c r="AX182" s="15" t="s">
        <v>80</v>
      </c>
      <c r="AY182" s="267" t="s">
        <v>127</v>
      </c>
    </row>
    <row r="183" s="14" customFormat="1">
      <c r="A183" s="14"/>
      <c r="B183" s="246"/>
      <c r="C183" s="247"/>
      <c r="D183" s="231" t="s">
        <v>138</v>
      </c>
      <c r="E183" s="247"/>
      <c r="F183" s="249" t="s">
        <v>779</v>
      </c>
      <c r="G183" s="247"/>
      <c r="H183" s="250">
        <v>89.700000000000003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6" t="s">
        <v>138</v>
      </c>
      <c r="AU183" s="256" t="s">
        <v>84</v>
      </c>
      <c r="AV183" s="14" t="s">
        <v>84</v>
      </c>
      <c r="AW183" s="14" t="s">
        <v>4</v>
      </c>
      <c r="AX183" s="14" t="s">
        <v>80</v>
      </c>
      <c r="AY183" s="256" t="s">
        <v>127</v>
      </c>
    </row>
    <row r="184" s="2" customFormat="1" ht="16.5" customHeight="1">
      <c r="A184" s="38"/>
      <c r="B184" s="39"/>
      <c r="C184" s="268" t="s">
        <v>228</v>
      </c>
      <c r="D184" s="268" t="s">
        <v>223</v>
      </c>
      <c r="E184" s="269" t="s">
        <v>780</v>
      </c>
      <c r="F184" s="270" t="s">
        <v>781</v>
      </c>
      <c r="G184" s="271" t="s">
        <v>150</v>
      </c>
      <c r="H184" s="272">
        <v>17</v>
      </c>
      <c r="I184" s="273"/>
      <c r="J184" s="274">
        <f>ROUND(I184*H184,2)</f>
        <v>0</v>
      </c>
      <c r="K184" s="270" t="s">
        <v>133</v>
      </c>
      <c r="L184" s="275"/>
      <c r="M184" s="276" t="s">
        <v>1</v>
      </c>
      <c r="N184" s="277" t="s">
        <v>40</v>
      </c>
      <c r="O184" s="91"/>
      <c r="P184" s="227">
        <f>O184*H184</f>
        <v>0</v>
      </c>
      <c r="Q184" s="227">
        <v>0.00012</v>
      </c>
      <c r="R184" s="227">
        <f>Q184*H184</f>
        <v>0.0020400000000000001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764</v>
      </c>
      <c r="AT184" s="229" t="s">
        <v>223</v>
      </c>
      <c r="AU184" s="229" t="s">
        <v>84</v>
      </c>
      <c r="AY184" s="17" t="s">
        <v>127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80</v>
      </c>
      <c r="BK184" s="230">
        <f>ROUND(I184*H184,2)</f>
        <v>0</v>
      </c>
      <c r="BL184" s="17" t="s">
        <v>513</v>
      </c>
      <c r="BM184" s="229" t="s">
        <v>782</v>
      </c>
    </row>
    <row r="185" s="2" customFormat="1">
      <c r="A185" s="38"/>
      <c r="B185" s="39"/>
      <c r="C185" s="40"/>
      <c r="D185" s="231" t="s">
        <v>136</v>
      </c>
      <c r="E185" s="40"/>
      <c r="F185" s="232" t="s">
        <v>781</v>
      </c>
      <c r="G185" s="40"/>
      <c r="H185" s="40"/>
      <c r="I185" s="233"/>
      <c r="J185" s="40"/>
      <c r="K185" s="40"/>
      <c r="L185" s="44"/>
      <c r="M185" s="234"/>
      <c r="N185" s="235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136</v>
      </c>
      <c r="AU185" s="17" t="s">
        <v>84</v>
      </c>
    </row>
    <row r="186" s="14" customFormat="1">
      <c r="A186" s="14"/>
      <c r="B186" s="246"/>
      <c r="C186" s="247"/>
      <c r="D186" s="231" t="s">
        <v>138</v>
      </c>
      <c r="E186" s="248" t="s">
        <v>1</v>
      </c>
      <c r="F186" s="249" t="s">
        <v>775</v>
      </c>
      <c r="G186" s="247"/>
      <c r="H186" s="250">
        <v>17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6" t="s">
        <v>138</v>
      </c>
      <c r="AU186" s="256" t="s">
        <v>84</v>
      </c>
      <c r="AV186" s="14" t="s">
        <v>84</v>
      </c>
      <c r="AW186" s="14" t="s">
        <v>32</v>
      </c>
      <c r="AX186" s="14" t="s">
        <v>80</v>
      </c>
      <c r="AY186" s="256" t="s">
        <v>127</v>
      </c>
    </row>
    <row r="187" s="2" customFormat="1" ht="16.5" customHeight="1">
      <c r="A187" s="38"/>
      <c r="B187" s="39"/>
      <c r="C187" s="268" t="s">
        <v>234</v>
      </c>
      <c r="D187" s="268" t="s">
        <v>223</v>
      </c>
      <c r="E187" s="269" t="s">
        <v>783</v>
      </c>
      <c r="F187" s="270" t="s">
        <v>784</v>
      </c>
      <c r="G187" s="271" t="s">
        <v>150</v>
      </c>
      <c r="H187" s="272">
        <v>74</v>
      </c>
      <c r="I187" s="273"/>
      <c r="J187" s="274">
        <f>ROUND(I187*H187,2)</f>
        <v>0</v>
      </c>
      <c r="K187" s="270" t="s">
        <v>133</v>
      </c>
      <c r="L187" s="275"/>
      <c r="M187" s="276" t="s">
        <v>1</v>
      </c>
      <c r="N187" s="277" t="s">
        <v>40</v>
      </c>
      <c r="O187" s="91"/>
      <c r="P187" s="227">
        <f>O187*H187</f>
        <v>0</v>
      </c>
      <c r="Q187" s="227">
        <v>0.00035</v>
      </c>
      <c r="R187" s="227">
        <f>Q187*H187</f>
        <v>0.025899999999999999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764</v>
      </c>
      <c r="AT187" s="229" t="s">
        <v>223</v>
      </c>
      <c r="AU187" s="229" t="s">
        <v>84</v>
      </c>
      <c r="AY187" s="17" t="s">
        <v>127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80</v>
      </c>
      <c r="BK187" s="230">
        <f>ROUND(I187*H187,2)</f>
        <v>0</v>
      </c>
      <c r="BL187" s="17" t="s">
        <v>513</v>
      </c>
      <c r="BM187" s="229" t="s">
        <v>785</v>
      </c>
    </row>
    <row r="188" s="2" customFormat="1">
      <c r="A188" s="38"/>
      <c r="B188" s="39"/>
      <c r="C188" s="40"/>
      <c r="D188" s="231" t="s">
        <v>136</v>
      </c>
      <c r="E188" s="40"/>
      <c r="F188" s="232" t="s">
        <v>784</v>
      </c>
      <c r="G188" s="40"/>
      <c r="H188" s="40"/>
      <c r="I188" s="233"/>
      <c r="J188" s="40"/>
      <c r="K188" s="40"/>
      <c r="L188" s="44"/>
      <c r="M188" s="234"/>
      <c r="N188" s="235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136</v>
      </c>
      <c r="AU188" s="17" t="s">
        <v>84</v>
      </c>
    </row>
    <row r="189" s="14" customFormat="1">
      <c r="A189" s="14"/>
      <c r="B189" s="246"/>
      <c r="C189" s="247"/>
      <c r="D189" s="231" t="s">
        <v>138</v>
      </c>
      <c r="E189" s="248" t="s">
        <v>1</v>
      </c>
      <c r="F189" s="249" t="s">
        <v>786</v>
      </c>
      <c r="G189" s="247"/>
      <c r="H189" s="250">
        <v>4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138</v>
      </c>
      <c r="AU189" s="256" t="s">
        <v>84</v>
      </c>
      <c r="AV189" s="14" t="s">
        <v>84</v>
      </c>
      <c r="AW189" s="14" t="s">
        <v>32</v>
      </c>
      <c r="AX189" s="14" t="s">
        <v>75</v>
      </c>
      <c r="AY189" s="256" t="s">
        <v>127</v>
      </c>
    </row>
    <row r="190" s="14" customFormat="1">
      <c r="A190" s="14"/>
      <c r="B190" s="246"/>
      <c r="C190" s="247"/>
      <c r="D190" s="231" t="s">
        <v>138</v>
      </c>
      <c r="E190" s="248" t="s">
        <v>1</v>
      </c>
      <c r="F190" s="249" t="s">
        <v>773</v>
      </c>
      <c r="G190" s="247"/>
      <c r="H190" s="250">
        <v>70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6" t="s">
        <v>138</v>
      </c>
      <c r="AU190" s="256" t="s">
        <v>84</v>
      </c>
      <c r="AV190" s="14" t="s">
        <v>84</v>
      </c>
      <c r="AW190" s="14" t="s">
        <v>32</v>
      </c>
      <c r="AX190" s="14" t="s">
        <v>75</v>
      </c>
      <c r="AY190" s="256" t="s">
        <v>127</v>
      </c>
    </row>
    <row r="191" s="15" customFormat="1">
      <c r="A191" s="15"/>
      <c r="B191" s="257"/>
      <c r="C191" s="258"/>
      <c r="D191" s="231" t="s">
        <v>138</v>
      </c>
      <c r="E191" s="259" t="s">
        <v>1</v>
      </c>
      <c r="F191" s="260" t="s">
        <v>147</v>
      </c>
      <c r="G191" s="258"/>
      <c r="H191" s="261">
        <v>74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6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7" t="s">
        <v>138</v>
      </c>
      <c r="AU191" s="267" t="s">
        <v>84</v>
      </c>
      <c r="AV191" s="15" t="s">
        <v>134</v>
      </c>
      <c r="AW191" s="15" t="s">
        <v>32</v>
      </c>
      <c r="AX191" s="15" t="s">
        <v>80</v>
      </c>
      <c r="AY191" s="267" t="s">
        <v>127</v>
      </c>
    </row>
    <row r="192" s="2" customFormat="1" ht="16.5" customHeight="1">
      <c r="A192" s="38"/>
      <c r="B192" s="39"/>
      <c r="C192" s="218" t="s">
        <v>241</v>
      </c>
      <c r="D192" s="218" t="s">
        <v>129</v>
      </c>
      <c r="E192" s="219" t="s">
        <v>787</v>
      </c>
      <c r="F192" s="220" t="s">
        <v>788</v>
      </c>
      <c r="G192" s="221" t="s">
        <v>213</v>
      </c>
      <c r="H192" s="222">
        <v>0.081000000000000003</v>
      </c>
      <c r="I192" s="223"/>
      <c r="J192" s="224">
        <f>ROUND(I192*H192,2)</f>
        <v>0</v>
      </c>
      <c r="K192" s="220" t="s">
        <v>133</v>
      </c>
      <c r="L192" s="44"/>
      <c r="M192" s="225" t="s">
        <v>1</v>
      </c>
      <c r="N192" s="226" t="s">
        <v>40</v>
      </c>
      <c r="O192" s="91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228</v>
      </c>
      <c r="AT192" s="229" t="s">
        <v>129</v>
      </c>
      <c r="AU192" s="229" t="s">
        <v>84</v>
      </c>
      <c r="AY192" s="17" t="s">
        <v>127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80</v>
      </c>
      <c r="BK192" s="230">
        <f>ROUND(I192*H192,2)</f>
        <v>0</v>
      </c>
      <c r="BL192" s="17" t="s">
        <v>228</v>
      </c>
      <c r="BM192" s="229" t="s">
        <v>789</v>
      </c>
    </row>
    <row r="193" s="2" customFormat="1">
      <c r="A193" s="38"/>
      <c r="B193" s="39"/>
      <c r="C193" s="40"/>
      <c r="D193" s="231" t="s">
        <v>136</v>
      </c>
      <c r="E193" s="40"/>
      <c r="F193" s="232" t="s">
        <v>790</v>
      </c>
      <c r="G193" s="40"/>
      <c r="H193" s="40"/>
      <c r="I193" s="233"/>
      <c r="J193" s="40"/>
      <c r="K193" s="40"/>
      <c r="L193" s="44"/>
      <c r="M193" s="234"/>
      <c r="N193" s="235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136</v>
      </c>
      <c r="AU193" s="17" t="s">
        <v>84</v>
      </c>
    </row>
    <row r="194" s="12" customFormat="1" ht="25.92" customHeight="1">
      <c r="A194" s="12"/>
      <c r="B194" s="202"/>
      <c r="C194" s="203"/>
      <c r="D194" s="204" t="s">
        <v>74</v>
      </c>
      <c r="E194" s="205" t="s">
        <v>223</v>
      </c>
      <c r="F194" s="205" t="s">
        <v>686</v>
      </c>
      <c r="G194" s="203"/>
      <c r="H194" s="203"/>
      <c r="I194" s="206"/>
      <c r="J194" s="207">
        <f>BK194</f>
        <v>0</v>
      </c>
      <c r="K194" s="203"/>
      <c r="L194" s="208"/>
      <c r="M194" s="209"/>
      <c r="N194" s="210"/>
      <c r="O194" s="210"/>
      <c r="P194" s="211">
        <f>P195+P231</f>
        <v>0</v>
      </c>
      <c r="Q194" s="210"/>
      <c r="R194" s="211">
        <f>R195+R231</f>
        <v>0.21557900000000002</v>
      </c>
      <c r="S194" s="210"/>
      <c r="T194" s="212">
        <f>T195+T231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3" t="s">
        <v>87</v>
      </c>
      <c r="AT194" s="214" t="s">
        <v>74</v>
      </c>
      <c r="AU194" s="214" t="s">
        <v>75</v>
      </c>
      <c r="AY194" s="213" t="s">
        <v>127</v>
      </c>
      <c r="BK194" s="215">
        <f>BK195+BK231</f>
        <v>0</v>
      </c>
    </row>
    <row r="195" s="12" customFormat="1" ht="22.8" customHeight="1">
      <c r="A195" s="12"/>
      <c r="B195" s="202"/>
      <c r="C195" s="203"/>
      <c r="D195" s="204" t="s">
        <v>74</v>
      </c>
      <c r="E195" s="216" t="s">
        <v>791</v>
      </c>
      <c r="F195" s="216" t="s">
        <v>792</v>
      </c>
      <c r="G195" s="203"/>
      <c r="H195" s="203"/>
      <c r="I195" s="206"/>
      <c r="J195" s="217">
        <f>BK195</f>
        <v>0</v>
      </c>
      <c r="K195" s="203"/>
      <c r="L195" s="208"/>
      <c r="M195" s="209"/>
      <c r="N195" s="210"/>
      <c r="O195" s="210"/>
      <c r="P195" s="211">
        <f>SUM(P196:P230)</f>
        <v>0</v>
      </c>
      <c r="Q195" s="210"/>
      <c r="R195" s="211">
        <f>SUM(R196:R230)</f>
        <v>0.21102900000000002</v>
      </c>
      <c r="S195" s="210"/>
      <c r="T195" s="212">
        <f>SUM(T196:T230)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3" t="s">
        <v>87</v>
      </c>
      <c r="AT195" s="214" t="s">
        <v>74</v>
      </c>
      <c r="AU195" s="214" t="s">
        <v>80</v>
      </c>
      <c r="AY195" s="213" t="s">
        <v>127</v>
      </c>
      <c r="BK195" s="215">
        <f>SUM(BK196:BK230)</f>
        <v>0</v>
      </c>
    </row>
    <row r="196" s="2" customFormat="1" ht="16.5" customHeight="1">
      <c r="A196" s="38"/>
      <c r="B196" s="39"/>
      <c r="C196" s="218" t="s">
        <v>247</v>
      </c>
      <c r="D196" s="218" t="s">
        <v>129</v>
      </c>
      <c r="E196" s="219" t="s">
        <v>793</v>
      </c>
      <c r="F196" s="220" t="s">
        <v>794</v>
      </c>
      <c r="G196" s="221" t="s">
        <v>353</v>
      </c>
      <c r="H196" s="222">
        <v>2</v>
      </c>
      <c r="I196" s="223"/>
      <c r="J196" s="224">
        <f>ROUND(I196*H196,2)</f>
        <v>0</v>
      </c>
      <c r="K196" s="220" t="s">
        <v>133</v>
      </c>
      <c r="L196" s="44"/>
      <c r="M196" s="225" t="s">
        <v>1</v>
      </c>
      <c r="N196" s="226" t="s">
        <v>40</v>
      </c>
      <c r="O196" s="91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513</v>
      </c>
      <c r="AT196" s="229" t="s">
        <v>129</v>
      </c>
      <c r="AU196" s="229" t="s">
        <v>84</v>
      </c>
      <c r="AY196" s="17" t="s">
        <v>127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80</v>
      </c>
      <c r="BK196" s="230">
        <f>ROUND(I196*H196,2)</f>
        <v>0</v>
      </c>
      <c r="BL196" s="17" t="s">
        <v>513</v>
      </c>
      <c r="BM196" s="229" t="s">
        <v>795</v>
      </c>
    </row>
    <row r="197" s="2" customFormat="1">
      <c r="A197" s="38"/>
      <c r="B197" s="39"/>
      <c r="C197" s="40"/>
      <c r="D197" s="231" t="s">
        <v>136</v>
      </c>
      <c r="E197" s="40"/>
      <c r="F197" s="232" t="s">
        <v>796</v>
      </c>
      <c r="G197" s="40"/>
      <c r="H197" s="40"/>
      <c r="I197" s="233"/>
      <c r="J197" s="40"/>
      <c r="K197" s="40"/>
      <c r="L197" s="44"/>
      <c r="M197" s="234"/>
      <c r="N197" s="235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136</v>
      </c>
      <c r="AU197" s="17" t="s">
        <v>84</v>
      </c>
    </row>
    <row r="198" s="2" customFormat="1" ht="16.5" customHeight="1">
      <c r="A198" s="38"/>
      <c r="B198" s="39"/>
      <c r="C198" s="268" t="s">
        <v>253</v>
      </c>
      <c r="D198" s="268" t="s">
        <v>223</v>
      </c>
      <c r="E198" s="269" t="s">
        <v>797</v>
      </c>
      <c r="F198" s="270" t="s">
        <v>798</v>
      </c>
      <c r="G198" s="271" t="s">
        <v>353</v>
      </c>
      <c r="H198" s="272">
        <v>2</v>
      </c>
      <c r="I198" s="273"/>
      <c r="J198" s="274">
        <f>ROUND(I198*H198,2)</f>
        <v>0</v>
      </c>
      <c r="K198" s="270" t="s">
        <v>133</v>
      </c>
      <c r="L198" s="275"/>
      <c r="M198" s="276" t="s">
        <v>1</v>
      </c>
      <c r="N198" s="277" t="s">
        <v>40</v>
      </c>
      <c r="O198" s="91"/>
      <c r="P198" s="227">
        <f>O198*H198</f>
        <v>0</v>
      </c>
      <c r="Q198" s="227">
        <v>0.062</v>
      </c>
      <c r="R198" s="227">
        <f>Q198*H198</f>
        <v>0.124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698</v>
      </c>
      <c r="AT198" s="229" t="s">
        <v>223</v>
      </c>
      <c r="AU198" s="229" t="s">
        <v>84</v>
      </c>
      <c r="AY198" s="17" t="s">
        <v>127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80</v>
      </c>
      <c r="BK198" s="230">
        <f>ROUND(I198*H198,2)</f>
        <v>0</v>
      </c>
      <c r="BL198" s="17" t="s">
        <v>698</v>
      </c>
      <c r="BM198" s="229" t="s">
        <v>799</v>
      </c>
    </row>
    <row r="199" s="2" customFormat="1">
      <c r="A199" s="38"/>
      <c r="B199" s="39"/>
      <c r="C199" s="40"/>
      <c r="D199" s="231" t="s">
        <v>136</v>
      </c>
      <c r="E199" s="40"/>
      <c r="F199" s="232" t="s">
        <v>798</v>
      </c>
      <c r="G199" s="40"/>
      <c r="H199" s="40"/>
      <c r="I199" s="233"/>
      <c r="J199" s="40"/>
      <c r="K199" s="40"/>
      <c r="L199" s="44"/>
      <c r="M199" s="234"/>
      <c r="N199" s="235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136</v>
      </c>
      <c r="AU199" s="17" t="s">
        <v>84</v>
      </c>
    </row>
    <row r="200" s="2" customFormat="1" ht="16.5" customHeight="1">
      <c r="A200" s="38"/>
      <c r="B200" s="39"/>
      <c r="C200" s="218" t="s">
        <v>7</v>
      </c>
      <c r="D200" s="218" t="s">
        <v>129</v>
      </c>
      <c r="E200" s="219" t="s">
        <v>800</v>
      </c>
      <c r="F200" s="220" t="s">
        <v>801</v>
      </c>
      <c r="G200" s="221" t="s">
        <v>353</v>
      </c>
      <c r="H200" s="222">
        <v>2</v>
      </c>
      <c r="I200" s="223"/>
      <c r="J200" s="224">
        <f>ROUND(I200*H200,2)</f>
        <v>0</v>
      </c>
      <c r="K200" s="220" t="s">
        <v>133</v>
      </c>
      <c r="L200" s="44"/>
      <c r="M200" s="225" t="s">
        <v>1</v>
      </c>
      <c r="N200" s="226" t="s">
        <v>40</v>
      </c>
      <c r="O200" s="91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513</v>
      </c>
      <c r="AT200" s="229" t="s">
        <v>129</v>
      </c>
      <c r="AU200" s="229" t="s">
        <v>84</v>
      </c>
      <c r="AY200" s="17" t="s">
        <v>127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80</v>
      </c>
      <c r="BK200" s="230">
        <f>ROUND(I200*H200,2)</f>
        <v>0</v>
      </c>
      <c r="BL200" s="17" t="s">
        <v>513</v>
      </c>
      <c r="BM200" s="229" t="s">
        <v>802</v>
      </c>
    </row>
    <row r="201" s="2" customFormat="1">
      <c r="A201" s="38"/>
      <c r="B201" s="39"/>
      <c r="C201" s="40"/>
      <c r="D201" s="231" t="s">
        <v>136</v>
      </c>
      <c r="E201" s="40"/>
      <c r="F201" s="232" t="s">
        <v>803</v>
      </c>
      <c r="G201" s="40"/>
      <c r="H201" s="40"/>
      <c r="I201" s="233"/>
      <c r="J201" s="40"/>
      <c r="K201" s="40"/>
      <c r="L201" s="44"/>
      <c r="M201" s="234"/>
      <c r="N201" s="235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136</v>
      </c>
      <c r="AU201" s="17" t="s">
        <v>84</v>
      </c>
    </row>
    <row r="202" s="2" customFormat="1" ht="16.5" customHeight="1">
      <c r="A202" s="38"/>
      <c r="B202" s="39"/>
      <c r="C202" s="268" t="s">
        <v>264</v>
      </c>
      <c r="D202" s="268" t="s">
        <v>223</v>
      </c>
      <c r="E202" s="269" t="s">
        <v>804</v>
      </c>
      <c r="F202" s="270" t="s">
        <v>805</v>
      </c>
      <c r="G202" s="271" t="s">
        <v>353</v>
      </c>
      <c r="H202" s="272">
        <v>2</v>
      </c>
      <c r="I202" s="273"/>
      <c r="J202" s="274">
        <f>ROUND(I202*H202,2)</f>
        <v>0</v>
      </c>
      <c r="K202" s="270" t="s">
        <v>1</v>
      </c>
      <c r="L202" s="275"/>
      <c r="M202" s="276" t="s">
        <v>1</v>
      </c>
      <c r="N202" s="277" t="s">
        <v>40</v>
      </c>
      <c r="O202" s="91"/>
      <c r="P202" s="227">
        <f>O202*H202</f>
        <v>0</v>
      </c>
      <c r="Q202" s="227">
        <v>0.0030000000000000001</v>
      </c>
      <c r="R202" s="227">
        <f>Q202*H202</f>
        <v>0.0060000000000000001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698</v>
      </c>
      <c r="AT202" s="229" t="s">
        <v>223</v>
      </c>
      <c r="AU202" s="229" t="s">
        <v>84</v>
      </c>
      <c r="AY202" s="17" t="s">
        <v>127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80</v>
      </c>
      <c r="BK202" s="230">
        <f>ROUND(I202*H202,2)</f>
        <v>0</v>
      </c>
      <c r="BL202" s="17" t="s">
        <v>698</v>
      </c>
      <c r="BM202" s="229" t="s">
        <v>806</v>
      </c>
    </row>
    <row r="203" s="2" customFormat="1">
      <c r="A203" s="38"/>
      <c r="B203" s="39"/>
      <c r="C203" s="40"/>
      <c r="D203" s="231" t="s">
        <v>136</v>
      </c>
      <c r="E203" s="40"/>
      <c r="F203" s="232" t="s">
        <v>805</v>
      </c>
      <c r="G203" s="40"/>
      <c r="H203" s="40"/>
      <c r="I203" s="233"/>
      <c r="J203" s="40"/>
      <c r="K203" s="40"/>
      <c r="L203" s="44"/>
      <c r="M203" s="234"/>
      <c r="N203" s="235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136</v>
      </c>
      <c r="AU203" s="17" t="s">
        <v>84</v>
      </c>
    </row>
    <row r="204" s="2" customFormat="1" ht="16.5" customHeight="1">
      <c r="A204" s="38"/>
      <c r="B204" s="39"/>
      <c r="C204" s="218" t="s">
        <v>270</v>
      </c>
      <c r="D204" s="218" t="s">
        <v>129</v>
      </c>
      <c r="E204" s="219" t="s">
        <v>807</v>
      </c>
      <c r="F204" s="220" t="s">
        <v>808</v>
      </c>
      <c r="G204" s="221" t="s">
        <v>353</v>
      </c>
      <c r="H204" s="222">
        <v>2</v>
      </c>
      <c r="I204" s="223"/>
      <c r="J204" s="224">
        <f>ROUND(I204*H204,2)</f>
        <v>0</v>
      </c>
      <c r="K204" s="220" t="s">
        <v>1</v>
      </c>
      <c r="L204" s="44"/>
      <c r="M204" s="225" t="s">
        <v>1</v>
      </c>
      <c r="N204" s="226" t="s">
        <v>40</v>
      </c>
      <c r="O204" s="91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513</v>
      </c>
      <c r="AT204" s="229" t="s">
        <v>129</v>
      </c>
      <c r="AU204" s="229" t="s">
        <v>84</v>
      </c>
      <c r="AY204" s="17" t="s">
        <v>127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80</v>
      </c>
      <c r="BK204" s="230">
        <f>ROUND(I204*H204,2)</f>
        <v>0</v>
      </c>
      <c r="BL204" s="17" t="s">
        <v>513</v>
      </c>
      <c r="BM204" s="229" t="s">
        <v>809</v>
      </c>
    </row>
    <row r="205" s="2" customFormat="1">
      <c r="A205" s="38"/>
      <c r="B205" s="39"/>
      <c r="C205" s="40"/>
      <c r="D205" s="231" t="s">
        <v>136</v>
      </c>
      <c r="E205" s="40"/>
      <c r="F205" s="232" t="s">
        <v>808</v>
      </c>
      <c r="G205" s="40"/>
      <c r="H205" s="40"/>
      <c r="I205" s="233"/>
      <c r="J205" s="40"/>
      <c r="K205" s="40"/>
      <c r="L205" s="44"/>
      <c r="M205" s="234"/>
      <c r="N205" s="235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136</v>
      </c>
      <c r="AU205" s="17" t="s">
        <v>84</v>
      </c>
    </row>
    <row r="206" s="14" customFormat="1">
      <c r="A206" s="14"/>
      <c r="B206" s="246"/>
      <c r="C206" s="247"/>
      <c r="D206" s="231" t="s">
        <v>138</v>
      </c>
      <c r="E206" s="248" t="s">
        <v>1</v>
      </c>
      <c r="F206" s="249" t="s">
        <v>810</v>
      </c>
      <c r="G206" s="247"/>
      <c r="H206" s="250">
        <v>2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6" t="s">
        <v>138</v>
      </c>
      <c r="AU206" s="256" t="s">
        <v>84</v>
      </c>
      <c r="AV206" s="14" t="s">
        <v>84</v>
      </c>
      <c r="AW206" s="14" t="s">
        <v>32</v>
      </c>
      <c r="AX206" s="14" t="s">
        <v>80</v>
      </c>
      <c r="AY206" s="256" t="s">
        <v>127</v>
      </c>
    </row>
    <row r="207" s="2" customFormat="1" ht="16.5" customHeight="1">
      <c r="A207" s="38"/>
      <c r="B207" s="39"/>
      <c r="C207" s="268" t="s">
        <v>275</v>
      </c>
      <c r="D207" s="268" t="s">
        <v>223</v>
      </c>
      <c r="E207" s="269" t="s">
        <v>811</v>
      </c>
      <c r="F207" s="270" t="s">
        <v>812</v>
      </c>
      <c r="G207" s="271" t="s">
        <v>353</v>
      </c>
      <c r="H207" s="272">
        <v>2</v>
      </c>
      <c r="I207" s="273"/>
      <c r="J207" s="274">
        <f>ROUND(I207*H207,2)</f>
        <v>0</v>
      </c>
      <c r="K207" s="270" t="s">
        <v>1</v>
      </c>
      <c r="L207" s="275"/>
      <c r="M207" s="276" t="s">
        <v>1</v>
      </c>
      <c r="N207" s="277" t="s">
        <v>40</v>
      </c>
      <c r="O207" s="91"/>
      <c r="P207" s="227">
        <f>O207*H207</f>
        <v>0</v>
      </c>
      <c r="Q207" s="227">
        <v>0.0030000000000000001</v>
      </c>
      <c r="R207" s="227">
        <f>Q207*H207</f>
        <v>0.0060000000000000001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698</v>
      </c>
      <c r="AT207" s="229" t="s">
        <v>223</v>
      </c>
      <c r="AU207" s="229" t="s">
        <v>84</v>
      </c>
      <c r="AY207" s="17" t="s">
        <v>127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80</v>
      </c>
      <c r="BK207" s="230">
        <f>ROUND(I207*H207,2)</f>
        <v>0</v>
      </c>
      <c r="BL207" s="17" t="s">
        <v>698</v>
      </c>
      <c r="BM207" s="229" t="s">
        <v>813</v>
      </c>
    </row>
    <row r="208" s="2" customFormat="1">
      <c r="A208" s="38"/>
      <c r="B208" s="39"/>
      <c r="C208" s="40"/>
      <c r="D208" s="231" t="s">
        <v>136</v>
      </c>
      <c r="E208" s="40"/>
      <c r="F208" s="232" t="s">
        <v>805</v>
      </c>
      <c r="G208" s="40"/>
      <c r="H208" s="40"/>
      <c r="I208" s="233"/>
      <c r="J208" s="40"/>
      <c r="K208" s="40"/>
      <c r="L208" s="44"/>
      <c r="M208" s="234"/>
      <c r="N208" s="235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136</v>
      </c>
      <c r="AU208" s="17" t="s">
        <v>84</v>
      </c>
    </row>
    <row r="209" s="2" customFormat="1" ht="16.5" customHeight="1">
      <c r="A209" s="38"/>
      <c r="B209" s="39"/>
      <c r="C209" s="218" t="s">
        <v>281</v>
      </c>
      <c r="D209" s="218" t="s">
        <v>129</v>
      </c>
      <c r="E209" s="219" t="s">
        <v>814</v>
      </c>
      <c r="F209" s="220" t="s">
        <v>815</v>
      </c>
      <c r="G209" s="221" t="s">
        <v>353</v>
      </c>
      <c r="H209" s="222">
        <v>2</v>
      </c>
      <c r="I209" s="223"/>
      <c r="J209" s="224">
        <f>ROUND(I209*H209,2)</f>
        <v>0</v>
      </c>
      <c r="K209" s="220" t="s">
        <v>133</v>
      </c>
      <c r="L209" s="44"/>
      <c r="M209" s="225" t="s">
        <v>1</v>
      </c>
      <c r="N209" s="226" t="s">
        <v>40</v>
      </c>
      <c r="O209" s="91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513</v>
      </c>
      <c r="AT209" s="229" t="s">
        <v>129</v>
      </c>
      <c r="AU209" s="229" t="s">
        <v>84</v>
      </c>
      <c r="AY209" s="17" t="s">
        <v>127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80</v>
      </c>
      <c r="BK209" s="230">
        <f>ROUND(I209*H209,2)</f>
        <v>0</v>
      </c>
      <c r="BL209" s="17" t="s">
        <v>513</v>
      </c>
      <c r="BM209" s="229" t="s">
        <v>816</v>
      </c>
    </row>
    <row r="210" s="2" customFormat="1">
      <c r="A210" s="38"/>
      <c r="B210" s="39"/>
      <c r="C210" s="40"/>
      <c r="D210" s="231" t="s">
        <v>136</v>
      </c>
      <c r="E210" s="40"/>
      <c r="F210" s="232" t="s">
        <v>817</v>
      </c>
      <c r="G210" s="40"/>
      <c r="H210" s="40"/>
      <c r="I210" s="233"/>
      <c r="J210" s="40"/>
      <c r="K210" s="40"/>
      <c r="L210" s="44"/>
      <c r="M210" s="234"/>
      <c r="N210" s="235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136</v>
      </c>
      <c r="AU210" s="17" t="s">
        <v>84</v>
      </c>
    </row>
    <row r="211" s="2" customFormat="1" ht="16.5" customHeight="1">
      <c r="A211" s="38"/>
      <c r="B211" s="39"/>
      <c r="C211" s="268" t="s">
        <v>287</v>
      </c>
      <c r="D211" s="268" t="s">
        <v>223</v>
      </c>
      <c r="E211" s="269" t="s">
        <v>818</v>
      </c>
      <c r="F211" s="270" t="s">
        <v>819</v>
      </c>
      <c r="G211" s="271" t="s">
        <v>353</v>
      </c>
      <c r="H211" s="272">
        <v>2</v>
      </c>
      <c r="I211" s="273"/>
      <c r="J211" s="274">
        <f>ROUND(I211*H211,2)</f>
        <v>0</v>
      </c>
      <c r="K211" s="270" t="s">
        <v>1</v>
      </c>
      <c r="L211" s="275"/>
      <c r="M211" s="276" t="s">
        <v>1</v>
      </c>
      <c r="N211" s="277" t="s">
        <v>40</v>
      </c>
      <c r="O211" s="91"/>
      <c r="P211" s="227">
        <f>O211*H211</f>
        <v>0</v>
      </c>
      <c r="Q211" s="227">
        <v>0.017000000000000001</v>
      </c>
      <c r="R211" s="227">
        <f>Q211*H211</f>
        <v>0.034000000000000002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698</v>
      </c>
      <c r="AT211" s="229" t="s">
        <v>223</v>
      </c>
      <c r="AU211" s="229" t="s">
        <v>84</v>
      </c>
      <c r="AY211" s="17" t="s">
        <v>127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80</v>
      </c>
      <c r="BK211" s="230">
        <f>ROUND(I211*H211,2)</f>
        <v>0</v>
      </c>
      <c r="BL211" s="17" t="s">
        <v>698</v>
      </c>
      <c r="BM211" s="229" t="s">
        <v>820</v>
      </c>
    </row>
    <row r="212" s="2" customFormat="1">
      <c r="A212" s="38"/>
      <c r="B212" s="39"/>
      <c r="C212" s="40"/>
      <c r="D212" s="231" t="s">
        <v>136</v>
      </c>
      <c r="E212" s="40"/>
      <c r="F212" s="232" t="s">
        <v>821</v>
      </c>
      <c r="G212" s="40"/>
      <c r="H212" s="40"/>
      <c r="I212" s="233"/>
      <c r="J212" s="40"/>
      <c r="K212" s="40"/>
      <c r="L212" s="44"/>
      <c r="M212" s="234"/>
      <c r="N212" s="235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136</v>
      </c>
      <c r="AU212" s="17" t="s">
        <v>84</v>
      </c>
    </row>
    <row r="213" s="2" customFormat="1" ht="16.5" customHeight="1">
      <c r="A213" s="38"/>
      <c r="B213" s="39"/>
      <c r="C213" s="218" t="s">
        <v>293</v>
      </c>
      <c r="D213" s="218" t="s">
        <v>129</v>
      </c>
      <c r="E213" s="219" t="s">
        <v>822</v>
      </c>
      <c r="F213" s="220" t="s">
        <v>823</v>
      </c>
      <c r="G213" s="221" t="s">
        <v>150</v>
      </c>
      <c r="H213" s="222">
        <v>35</v>
      </c>
      <c r="I213" s="223"/>
      <c r="J213" s="224">
        <f>ROUND(I213*H213,2)</f>
        <v>0</v>
      </c>
      <c r="K213" s="220" t="s">
        <v>133</v>
      </c>
      <c r="L213" s="44"/>
      <c r="M213" s="225" t="s">
        <v>1</v>
      </c>
      <c r="N213" s="226" t="s">
        <v>40</v>
      </c>
      <c r="O213" s="91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513</v>
      </c>
      <c r="AT213" s="229" t="s">
        <v>129</v>
      </c>
      <c r="AU213" s="229" t="s">
        <v>84</v>
      </c>
      <c r="AY213" s="17" t="s">
        <v>127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80</v>
      </c>
      <c r="BK213" s="230">
        <f>ROUND(I213*H213,2)</f>
        <v>0</v>
      </c>
      <c r="BL213" s="17" t="s">
        <v>513</v>
      </c>
      <c r="BM213" s="229" t="s">
        <v>824</v>
      </c>
    </row>
    <row r="214" s="2" customFormat="1">
      <c r="A214" s="38"/>
      <c r="B214" s="39"/>
      <c r="C214" s="40"/>
      <c r="D214" s="231" t="s">
        <v>136</v>
      </c>
      <c r="E214" s="40"/>
      <c r="F214" s="232" t="s">
        <v>825</v>
      </c>
      <c r="G214" s="40"/>
      <c r="H214" s="40"/>
      <c r="I214" s="233"/>
      <c r="J214" s="40"/>
      <c r="K214" s="40"/>
      <c r="L214" s="44"/>
      <c r="M214" s="234"/>
      <c r="N214" s="235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136</v>
      </c>
      <c r="AU214" s="17" t="s">
        <v>84</v>
      </c>
    </row>
    <row r="215" s="2" customFormat="1" ht="16.5" customHeight="1">
      <c r="A215" s="38"/>
      <c r="B215" s="39"/>
      <c r="C215" s="268" t="s">
        <v>299</v>
      </c>
      <c r="D215" s="268" t="s">
        <v>223</v>
      </c>
      <c r="E215" s="269" t="s">
        <v>826</v>
      </c>
      <c r="F215" s="270" t="s">
        <v>827</v>
      </c>
      <c r="G215" s="271" t="s">
        <v>284</v>
      </c>
      <c r="H215" s="272">
        <v>37.853000000000002</v>
      </c>
      <c r="I215" s="273"/>
      <c r="J215" s="274">
        <f>ROUND(I215*H215,2)</f>
        <v>0</v>
      </c>
      <c r="K215" s="270" t="s">
        <v>133</v>
      </c>
      <c r="L215" s="275"/>
      <c r="M215" s="276" t="s">
        <v>1</v>
      </c>
      <c r="N215" s="277" t="s">
        <v>40</v>
      </c>
      <c r="O215" s="91"/>
      <c r="P215" s="227">
        <f>O215*H215</f>
        <v>0</v>
      </c>
      <c r="Q215" s="227">
        <v>0.001</v>
      </c>
      <c r="R215" s="227">
        <f>Q215*H215</f>
        <v>0.037853000000000005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698</v>
      </c>
      <c r="AT215" s="229" t="s">
        <v>223</v>
      </c>
      <c r="AU215" s="229" t="s">
        <v>84</v>
      </c>
      <c r="AY215" s="17" t="s">
        <v>127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80</v>
      </c>
      <c r="BK215" s="230">
        <f>ROUND(I215*H215,2)</f>
        <v>0</v>
      </c>
      <c r="BL215" s="17" t="s">
        <v>698</v>
      </c>
      <c r="BM215" s="229" t="s">
        <v>828</v>
      </c>
    </row>
    <row r="216" s="2" customFormat="1">
      <c r="A216" s="38"/>
      <c r="B216" s="39"/>
      <c r="C216" s="40"/>
      <c r="D216" s="231" t="s">
        <v>136</v>
      </c>
      <c r="E216" s="40"/>
      <c r="F216" s="232" t="s">
        <v>827</v>
      </c>
      <c r="G216" s="40"/>
      <c r="H216" s="40"/>
      <c r="I216" s="233"/>
      <c r="J216" s="40"/>
      <c r="K216" s="40"/>
      <c r="L216" s="44"/>
      <c r="M216" s="234"/>
      <c r="N216" s="235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136</v>
      </c>
      <c r="AU216" s="17" t="s">
        <v>84</v>
      </c>
    </row>
    <row r="217" s="14" customFormat="1">
      <c r="A217" s="14"/>
      <c r="B217" s="246"/>
      <c r="C217" s="247"/>
      <c r="D217" s="231" t="s">
        <v>138</v>
      </c>
      <c r="E217" s="248" t="s">
        <v>1</v>
      </c>
      <c r="F217" s="249" t="s">
        <v>829</v>
      </c>
      <c r="G217" s="247"/>
      <c r="H217" s="250">
        <v>37.853000000000002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6" t="s">
        <v>138</v>
      </c>
      <c r="AU217" s="256" t="s">
        <v>84</v>
      </c>
      <c r="AV217" s="14" t="s">
        <v>84</v>
      </c>
      <c r="AW217" s="14" t="s">
        <v>32</v>
      </c>
      <c r="AX217" s="14" t="s">
        <v>80</v>
      </c>
      <c r="AY217" s="256" t="s">
        <v>127</v>
      </c>
    </row>
    <row r="218" s="2" customFormat="1" ht="16.5" customHeight="1">
      <c r="A218" s="38"/>
      <c r="B218" s="39"/>
      <c r="C218" s="268" t="s">
        <v>306</v>
      </c>
      <c r="D218" s="268" t="s">
        <v>223</v>
      </c>
      <c r="E218" s="269" t="s">
        <v>830</v>
      </c>
      <c r="F218" s="270" t="s">
        <v>831</v>
      </c>
      <c r="G218" s="271" t="s">
        <v>353</v>
      </c>
      <c r="H218" s="272">
        <v>4</v>
      </c>
      <c r="I218" s="273"/>
      <c r="J218" s="274">
        <f>ROUND(I218*H218,2)</f>
        <v>0</v>
      </c>
      <c r="K218" s="270" t="s">
        <v>133</v>
      </c>
      <c r="L218" s="275"/>
      <c r="M218" s="276" t="s">
        <v>1</v>
      </c>
      <c r="N218" s="277" t="s">
        <v>40</v>
      </c>
      <c r="O218" s="91"/>
      <c r="P218" s="227">
        <f>O218*H218</f>
        <v>0</v>
      </c>
      <c r="Q218" s="227">
        <v>0.00016000000000000001</v>
      </c>
      <c r="R218" s="227">
        <f>Q218*H218</f>
        <v>0.00064000000000000005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698</v>
      </c>
      <c r="AT218" s="229" t="s">
        <v>223</v>
      </c>
      <c r="AU218" s="229" t="s">
        <v>84</v>
      </c>
      <c r="AY218" s="17" t="s">
        <v>127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80</v>
      </c>
      <c r="BK218" s="230">
        <f>ROUND(I218*H218,2)</f>
        <v>0</v>
      </c>
      <c r="BL218" s="17" t="s">
        <v>698</v>
      </c>
      <c r="BM218" s="229" t="s">
        <v>832</v>
      </c>
    </row>
    <row r="219" s="2" customFormat="1">
      <c r="A219" s="38"/>
      <c r="B219" s="39"/>
      <c r="C219" s="40"/>
      <c r="D219" s="231" t="s">
        <v>136</v>
      </c>
      <c r="E219" s="40"/>
      <c r="F219" s="232" t="s">
        <v>831</v>
      </c>
      <c r="G219" s="40"/>
      <c r="H219" s="40"/>
      <c r="I219" s="233"/>
      <c r="J219" s="40"/>
      <c r="K219" s="40"/>
      <c r="L219" s="44"/>
      <c r="M219" s="234"/>
      <c r="N219" s="235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136</v>
      </c>
      <c r="AU219" s="17" t="s">
        <v>84</v>
      </c>
    </row>
    <row r="220" s="14" customFormat="1">
      <c r="A220" s="14"/>
      <c r="B220" s="246"/>
      <c r="C220" s="247"/>
      <c r="D220" s="231" t="s">
        <v>138</v>
      </c>
      <c r="E220" s="248" t="s">
        <v>1</v>
      </c>
      <c r="F220" s="249" t="s">
        <v>833</v>
      </c>
      <c r="G220" s="247"/>
      <c r="H220" s="250">
        <v>4</v>
      </c>
      <c r="I220" s="251"/>
      <c r="J220" s="247"/>
      <c r="K220" s="247"/>
      <c r="L220" s="252"/>
      <c r="M220" s="253"/>
      <c r="N220" s="254"/>
      <c r="O220" s="254"/>
      <c r="P220" s="254"/>
      <c r="Q220" s="254"/>
      <c r="R220" s="254"/>
      <c r="S220" s="254"/>
      <c r="T220" s="25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6" t="s">
        <v>138</v>
      </c>
      <c r="AU220" s="256" t="s">
        <v>84</v>
      </c>
      <c r="AV220" s="14" t="s">
        <v>84</v>
      </c>
      <c r="AW220" s="14" t="s">
        <v>32</v>
      </c>
      <c r="AX220" s="14" t="s">
        <v>80</v>
      </c>
      <c r="AY220" s="256" t="s">
        <v>127</v>
      </c>
    </row>
    <row r="221" s="2" customFormat="1" ht="21.75" customHeight="1">
      <c r="A221" s="38"/>
      <c r="B221" s="39"/>
      <c r="C221" s="218" t="s">
        <v>312</v>
      </c>
      <c r="D221" s="218" t="s">
        <v>129</v>
      </c>
      <c r="E221" s="219" t="s">
        <v>834</v>
      </c>
      <c r="F221" s="220" t="s">
        <v>835</v>
      </c>
      <c r="G221" s="221" t="s">
        <v>150</v>
      </c>
      <c r="H221" s="222">
        <v>3.3999999999999999</v>
      </c>
      <c r="I221" s="223"/>
      <c r="J221" s="224">
        <f>ROUND(I221*H221,2)</f>
        <v>0</v>
      </c>
      <c r="K221" s="220" t="s">
        <v>133</v>
      </c>
      <c r="L221" s="44"/>
      <c r="M221" s="225" t="s">
        <v>1</v>
      </c>
      <c r="N221" s="226" t="s">
        <v>40</v>
      </c>
      <c r="O221" s="91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513</v>
      </c>
      <c r="AT221" s="229" t="s">
        <v>129</v>
      </c>
      <c r="AU221" s="229" t="s">
        <v>84</v>
      </c>
      <c r="AY221" s="17" t="s">
        <v>127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80</v>
      </c>
      <c r="BK221" s="230">
        <f>ROUND(I221*H221,2)</f>
        <v>0</v>
      </c>
      <c r="BL221" s="17" t="s">
        <v>513</v>
      </c>
      <c r="BM221" s="229" t="s">
        <v>836</v>
      </c>
    </row>
    <row r="222" s="2" customFormat="1">
      <c r="A222" s="38"/>
      <c r="B222" s="39"/>
      <c r="C222" s="40"/>
      <c r="D222" s="231" t="s">
        <v>136</v>
      </c>
      <c r="E222" s="40"/>
      <c r="F222" s="232" t="s">
        <v>837</v>
      </c>
      <c r="G222" s="40"/>
      <c r="H222" s="40"/>
      <c r="I222" s="233"/>
      <c r="J222" s="40"/>
      <c r="K222" s="40"/>
      <c r="L222" s="44"/>
      <c r="M222" s="234"/>
      <c r="N222" s="235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136</v>
      </c>
      <c r="AU222" s="17" t="s">
        <v>84</v>
      </c>
    </row>
    <row r="223" s="14" customFormat="1">
      <c r="A223" s="14"/>
      <c r="B223" s="246"/>
      <c r="C223" s="247"/>
      <c r="D223" s="231" t="s">
        <v>138</v>
      </c>
      <c r="E223" s="248" t="s">
        <v>1</v>
      </c>
      <c r="F223" s="249" t="s">
        <v>838</v>
      </c>
      <c r="G223" s="247"/>
      <c r="H223" s="250">
        <v>3.3999999999999999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6" t="s">
        <v>138</v>
      </c>
      <c r="AU223" s="256" t="s">
        <v>84</v>
      </c>
      <c r="AV223" s="14" t="s">
        <v>84</v>
      </c>
      <c r="AW223" s="14" t="s">
        <v>32</v>
      </c>
      <c r="AX223" s="14" t="s">
        <v>80</v>
      </c>
      <c r="AY223" s="256" t="s">
        <v>127</v>
      </c>
    </row>
    <row r="224" s="2" customFormat="1" ht="16.5" customHeight="1">
      <c r="A224" s="38"/>
      <c r="B224" s="39"/>
      <c r="C224" s="268" t="s">
        <v>318</v>
      </c>
      <c r="D224" s="268" t="s">
        <v>223</v>
      </c>
      <c r="E224" s="269" t="s">
        <v>839</v>
      </c>
      <c r="F224" s="270" t="s">
        <v>840</v>
      </c>
      <c r="G224" s="271" t="s">
        <v>284</v>
      </c>
      <c r="H224" s="272">
        <v>2.1360000000000001</v>
      </c>
      <c r="I224" s="273"/>
      <c r="J224" s="274">
        <f>ROUND(I224*H224,2)</f>
        <v>0</v>
      </c>
      <c r="K224" s="270" t="s">
        <v>133</v>
      </c>
      <c r="L224" s="275"/>
      <c r="M224" s="276" t="s">
        <v>1</v>
      </c>
      <c r="N224" s="277" t="s">
        <v>40</v>
      </c>
      <c r="O224" s="91"/>
      <c r="P224" s="227">
        <f>O224*H224</f>
        <v>0</v>
      </c>
      <c r="Q224" s="227">
        <v>0.001</v>
      </c>
      <c r="R224" s="227">
        <f>Q224*H224</f>
        <v>0.0021360000000000003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698</v>
      </c>
      <c r="AT224" s="229" t="s">
        <v>223</v>
      </c>
      <c r="AU224" s="229" t="s">
        <v>84</v>
      </c>
      <c r="AY224" s="17" t="s">
        <v>127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80</v>
      </c>
      <c r="BK224" s="230">
        <f>ROUND(I224*H224,2)</f>
        <v>0</v>
      </c>
      <c r="BL224" s="17" t="s">
        <v>698</v>
      </c>
      <c r="BM224" s="229" t="s">
        <v>841</v>
      </c>
    </row>
    <row r="225" s="2" customFormat="1">
      <c r="A225" s="38"/>
      <c r="B225" s="39"/>
      <c r="C225" s="40"/>
      <c r="D225" s="231" t="s">
        <v>136</v>
      </c>
      <c r="E225" s="40"/>
      <c r="F225" s="232" t="s">
        <v>840</v>
      </c>
      <c r="G225" s="40"/>
      <c r="H225" s="40"/>
      <c r="I225" s="233"/>
      <c r="J225" s="40"/>
      <c r="K225" s="40"/>
      <c r="L225" s="44"/>
      <c r="M225" s="234"/>
      <c r="N225" s="235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136</v>
      </c>
      <c r="AU225" s="17" t="s">
        <v>84</v>
      </c>
    </row>
    <row r="226" s="14" customFormat="1">
      <c r="A226" s="14"/>
      <c r="B226" s="246"/>
      <c r="C226" s="247"/>
      <c r="D226" s="231" t="s">
        <v>138</v>
      </c>
      <c r="E226" s="248" t="s">
        <v>1</v>
      </c>
      <c r="F226" s="249" t="s">
        <v>842</v>
      </c>
      <c r="G226" s="247"/>
      <c r="H226" s="250">
        <v>2.1360000000000001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6" t="s">
        <v>138</v>
      </c>
      <c r="AU226" s="256" t="s">
        <v>84</v>
      </c>
      <c r="AV226" s="14" t="s">
        <v>84</v>
      </c>
      <c r="AW226" s="14" t="s">
        <v>32</v>
      </c>
      <c r="AX226" s="14" t="s">
        <v>80</v>
      </c>
      <c r="AY226" s="256" t="s">
        <v>127</v>
      </c>
    </row>
    <row r="227" s="2" customFormat="1" ht="16.5" customHeight="1">
      <c r="A227" s="38"/>
      <c r="B227" s="39"/>
      <c r="C227" s="268" t="s">
        <v>324</v>
      </c>
      <c r="D227" s="268" t="s">
        <v>223</v>
      </c>
      <c r="E227" s="269" t="s">
        <v>843</v>
      </c>
      <c r="F227" s="270" t="s">
        <v>844</v>
      </c>
      <c r="G227" s="271" t="s">
        <v>353</v>
      </c>
      <c r="H227" s="272">
        <v>4</v>
      </c>
      <c r="I227" s="273"/>
      <c r="J227" s="274">
        <f>ROUND(I227*H227,2)</f>
        <v>0</v>
      </c>
      <c r="K227" s="270" t="s">
        <v>133</v>
      </c>
      <c r="L227" s="275"/>
      <c r="M227" s="276" t="s">
        <v>1</v>
      </c>
      <c r="N227" s="277" t="s">
        <v>40</v>
      </c>
      <c r="O227" s="91"/>
      <c r="P227" s="227">
        <f>O227*H227</f>
        <v>0</v>
      </c>
      <c r="Q227" s="227">
        <v>0.00010000000000000001</v>
      </c>
      <c r="R227" s="227">
        <f>Q227*H227</f>
        <v>0.00040000000000000002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698</v>
      </c>
      <c r="AT227" s="229" t="s">
        <v>223</v>
      </c>
      <c r="AU227" s="229" t="s">
        <v>84</v>
      </c>
      <c r="AY227" s="17" t="s">
        <v>127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80</v>
      </c>
      <c r="BK227" s="230">
        <f>ROUND(I227*H227,2)</f>
        <v>0</v>
      </c>
      <c r="BL227" s="17" t="s">
        <v>698</v>
      </c>
      <c r="BM227" s="229" t="s">
        <v>845</v>
      </c>
    </row>
    <row r="228" s="2" customFormat="1">
      <c r="A228" s="38"/>
      <c r="B228" s="39"/>
      <c r="C228" s="40"/>
      <c r="D228" s="231" t="s">
        <v>136</v>
      </c>
      <c r="E228" s="40"/>
      <c r="F228" s="232" t="s">
        <v>844</v>
      </c>
      <c r="G228" s="40"/>
      <c r="H228" s="40"/>
      <c r="I228" s="233"/>
      <c r="J228" s="40"/>
      <c r="K228" s="40"/>
      <c r="L228" s="44"/>
      <c r="M228" s="234"/>
      <c r="N228" s="235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136</v>
      </c>
      <c r="AU228" s="17" t="s">
        <v>84</v>
      </c>
    </row>
    <row r="229" s="14" customFormat="1">
      <c r="A229" s="14"/>
      <c r="B229" s="246"/>
      <c r="C229" s="247"/>
      <c r="D229" s="231" t="s">
        <v>138</v>
      </c>
      <c r="E229" s="248" t="s">
        <v>1</v>
      </c>
      <c r="F229" s="249" t="s">
        <v>833</v>
      </c>
      <c r="G229" s="247"/>
      <c r="H229" s="250">
        <v>4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6" t="s">
        <v>138</v>
      </c>
      <c r="AU229" s="256" t="s">
        <v>84</v>
      </c>
      <c r="AV229" s="14" t="s">
        <v>84</v>
      </c>
      <c r="AW229" s="14" t="s">
        <v>32</v>
      </c>
      <c r="AX229" s="14" t="s">
        <v>80</v>
      </c>
      <c r="AY229" s="256" t="s">
        <v>127</v>
      </c>
    </row>
    <row r="230" s="2" customFormat="1" ht="16.5" customHeight="1">
      <c r="A230" s="38"/>
      <c r="B230" s="39"/>
      <c r="C230" s="218" t="s">
        <v>331</v>
      </c>
      <c r="D230" s="218" t="s">
        <v>129</v>
      </c>
      <c r="E230" s="219" t="s">
        <v>846</v>
      </c>
      <c r="F230" s="220" t="s">
        <v>847</v>
      </c>
      <c r="G230" s="221" t="s">
        <v>848</v>
      </c>
      <c r="H230" s="222">
        <v>2</v>
      </c>
      <c r="I230" s="223"/>
      <c r="J230" s="224">
        <f>ROUND(I230*H230,2)</f>
        <v>0</v>
      </c>
      <c r="K230" s="220" t="s">
        <v>1</v>
      </c>
      <c r="L230" s="44"/>
      <c r="M230" s="225" t="s">
        <v>1</v>
      </c>
      <c r="N230" s="226" t="s">
        <v>40</v>
      </c>
      <c r="O230" s="91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134</v>
      </c>
      <c r="AT230" s="229" t="s">
        <v>129</v>
      </c>
      <c r="AU230" s="229" t="s">
        <v>84</v>
      </c>
      <c r="AY230" s="17" t="s">
        <v>127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80</v>
      </c>
      <c r="BK230" s="230">
        <f>ROUND(I230*H230,2)</f>
        <v>0</v>
      </c>
      <c r="BL230" s="17" t="s">
        <v>134</v>
      </c>
      <c r="BM230" s="229" t="s">
        <v>849</v>
      </c>
    </row>
    <row r="231" s="12" customFormat="1" ht="22.8" customHeight="1">
      <c r="A231" s="12"/>
      <c r="B231" s="202"/>
      <c r="C231" s="203"/>
      <c r="D231" s="204" t="s">
        <v>74</v>
      </c>
      <c r="E231" s="216" t="s">
        <v>701</v>
      </c>
      <c r="F231" s="216" t="s">
        <v>702</v>
      </c>
      <c r="G231" s="203"/>
      <c r="H231" s="203"/>
      <c r="I231" s="206"/>
      <c r="J231" s="217">
        <f>BK231</f>
        <v>0</v>
      </c>
      <c r="K231" s="203"/>
      <c r="L231" s="208"/>
      <c r="M231" s="209"/>
      <c r="N231" s="210"/>
      <c r="O231" s="210"/>
      <c r="P231" s="211">
        <f>SUM(P232:P242)</f>
        <v>0</v>
      </c>
      <c r="Q231" s="210"/>
      <c r="R231" s="211">
        <f>SUM(R232:R242)</f>
        <v>0.0045500000000000002</v>
      </c>
      <c r="S231" s="210"/>
      <c r="T231" s="212">
        <f>SUM(T232:T242)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3" t="s">
        <v>87</v>
      </c>
      <c r="AT231" s="214" t="s">
        <v>74</v>
      </c>
      <c r="AU231" s="214" t="s">
        <v>80</v>
      </c>
      <c r="AY231" s="213" t="s">
        <v>127</v>
      </c>
      <c r="BK231" s="215">
        <f>SUM(BK232:BK242)</f>
        <v>0</v>
      </c>
    </row>
    <row r="232" s="2" customFormat="1" ht="16.5" customHeight="1">
      <c r="A232" s="38"/>
      <c r="B232" s="39"/>
      <c r="C232" s="218" t="s">
        <v>338</v>
      </c>
      <c r="D232" s="218" t="s">
        <v>129</v>
      </c>
      <c r="E232" s="219" t="s">
        <v>850</v>
      </c>
      <c r="F232" s="220" t="s">
        <v>851</v>
      </c>
      <c r="G232" s="221" t="s">
        <v>150</v>
      </c>
      <c r="H232" s="222">
        <v>35</v>
      </c>
      <c r="I232" s="223"/>
      <c r="J232" s="224">
        <f>ROUND(I232*H232,2)</f>
        <v>0</v>
      </c>
      <c r="K232" s="220" t="s">
        <v>133</v>
      </c>
      <c r="L232" s="44"/>
      <c r="M232" s="225" t="s">
        <v>1</v>
      </c>
      <c r="N232" s="226" t="s">
        <v>40</v>
      </c>
      <c r="O232" s="91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513</v>
      </c>
      <c r="AT232" s="229" t="s">
        <v>129</v>
      </c>
      <c r="AU232" s="229" t="s">
        <v>84</v>
      </c>
      <c r="AY232" s="17" t="s">
        <v>127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80</v>
      </c>
      <c r="BK232" s="230">
        <f>ROUND(I232*H232,2)</f>
        <v>0</v>
      </c>
      <c r="BL232" s="17" t="s">
        <v>513</v>
      </c>
      <c r="BM232" s="229" t="s">
        <v>852</v>
      </c>
    </row>
    <row r="233" s="2" customFormat="1">
      <c r="A233" s="38"/>
      <c r="B233" s="39"/>
      <c r="C233" s="40"/>
      <c r="D233" s="231" t="s">
        <v>136</v>
      </c>
      <c r="E233" s="40"/>
      <c r="F233" s="232" t="s">
        <v>853</v>
      </c>
      <c r="G233" s="40"/>
      <c r="H233" s="40"/>
      <c r="I233" s="233"/>
      <c r="J233" s="40"/>
      <c r="K233" s="40"/>
      <c r="L233" s="44"/>
      <c r="M233" s="234"/>
      <c r="N233" s="235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136</v>
      </c>
      <c r="AU233" s="17" t="s">
        <v>84</v>
      </c>
    </row>
    <row r="234" s="14" customFormat="1">
      <c r="A234" s="14"/>
      <c r="B234" s="246"/>
      <c r="C234" s="247"/>
      <c r="D234" s="231" t="s">
        <v>138</v>
      </c>
      <c r="E234" s="248" t="s">
        <v>1</v>
      </c>
      <c r="F234" s="249" t="s">
        <v>854</v>
      </c>
      <c r="G234" s="247"/>
      <c r="H234" s="250">
        <v>35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6" t="s">
        <v>138</v>
      </c>
      <c r="AU234" s="256" t="s">
        <v>84</v>
      </c>
      <c r="AV234" s="14" t="s">
        <v>84</v>
      </c>
      <c r="AW234" s="14" t="s">
        <v>32</v>
      </c>
      <c r="AX234" s="14" t="s">
        <v>80</v>
      </c>
      <c r="AY234" s="256" t="s">
        <v>127</v>
      </c>
    </row>
    <row r="235" s="2" customFormat="1" ht="16.5" customHeight="1">
      <c r="A235" s="38"/>
      <c r="B235" s="39"/>
      <c r="C235" s="218" t="s">
        <v>344</v>
      </c>
      <c r="D235" s="218" t="s">
        <v>129</v>
      </c>
      <c r="E235" s="219" t="s">
        <v>855</v>
      </c>
      <c r="F235" s="220" t="s">
        <v>856</v>
      </c>
      <c r="G235" s="221" t="s">
        <v>150</v>
      </c>
      <c r="H235" s="222">
        <v>35</v>
      </c>
      <c r="I235" s="223"/>
      <c r="J235" s="224">
        <f>ROUND(I235*H235,2)</f>
        <v>0</v>
      </c>
      <c r="K235" s="220" t="s">
        <v>133</v>
      </c>
      <c r="L235" s="44"/>
      <c r="M235" s="225" t="s">
        <v>1</v>
      </c>
      <c r="N235" s="226" t="s">
        <v>40</v>
      </c>
      <c r="O235" s="91"/>
      <c r="P235" s="227">
        <f>O235*H235</f>
        <v>0</v>
      </c>
      <c r="Q235" s="227">
        <v>0.00012</v>
      </c>
      <c r="R235" s="227">
        <f>Q235*H235</f>
        <v>0.0041999999999999997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513</v>
      </c>
      <c r="AT235" s="229" t="s">
        <v>129</v>
      </c>
      <c r="AU235" s="229" t="s">
        <v>84</v>
      </c>
      <c r="AY235" s="17" t="s">
        <v>127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80</v>
      </c>
      <c r="BK235" s="230">
        <f>ROUND(I235*H235,2)</f>
        <v>0</v>
      </c>
      <c r="BL235" s="17" t="s">
        <v>513</v>
      </c>
      <c r="BM235" s="229" t="s">
        <v>857</v>
      </c>
    </row>
    <row r="236" s="2" customFormat="1">
      <c r="A236" s="38"/>
      <c r="B236" s="39"/>
      <c r="C236" s="40"/>
      <c r="D236" s="231" t="s">
        <v>136</v>
      </c>
      <c r="E236" s="40"/>
      <c r="F236" s="232" t="s">
        <v>858</v>
      </c>
      <c r="G236" s="40"/>
      <c r="H236" s="40"/>
      <c r="I236" s="233"/>
      <c r="J236" s="40"/>
      <c r="K236" s="40"/>
      <c r="L236" s="44"/>
      <c r="M236" s="234"/>
      <c r="N236" s="235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136</v>
      </c>
      <c r="AU236" s="17" t="s">
        <v>84</v>
      </c>
    </row>
    <row r="237" s="14" customFormat="1">
      <c r="A237" s="14"/>
      <c r="B237" s="246"/>
      <c r="C237" s="247"/>
      <c r="D237" s="231" t="s">
        <v>138</v>
      </c>
      <c r="E237" s="248" t="s">
        <v>1</v>
      </c>
      <c r="F237" s="249" t="s">
        <v>854</v>
      </c>
      <c r="G237" s="247"/>
      <c r="H237" s="250">
        <v>35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6" t="s">
        <v>138</v>
      </c>
      <c r="AU237" s="256" t="s">
        <v>84</v>
      </c>
      <c r="AV237" s="14" t="s">
        <v>84</v>
      </c>
      <c r="AW237" s="14" t="s">
        <v>32</v>
      </c>
      <c r="AX237" s="14" t="s">
        <v>80</v>
      </c>
      <c r="AY237" s="256" t="s">
        <v>127</v>
      </c>
    </row>
    <row r="238" s="2" customFormat="1" ht="24.15" customHeight="1">
      <c r="A238" s="38"/>
      <c r="B238" s="39"/>
      <c r="C238" s="268" t="s">
        <v>350</v>
      </c>
      <c r="D238" s="268" t="s">
        <v>223</v>
      </c>
      <c r="E238" s="269" t="s">
        <v>859</v>
      </c>
      <c r="F238" s="270" t="s">
        <v>860</v>
      </c>
      <c r="G238" s="271" t="s">
        <v>150</v>
      </c>
      <c r="H238" s="272">
        <v>35</v>
      </c>
      <c r="I238" s="273"/>
      <c r="J238" s="274">
        <f>ROUND(I238*H238,2)</f>
        <v>0</v>
      </c>
      <c r="K238" s="270" t="s">
        <v>1</v>
      </c>
      <c r="L238" s="275"/>
      <c r="M238" s="276" t="s">
        <v>1</v>
      </c>
      <c r="N238" s="277" t="s">
        <v>40</v>
      </c>
      <c r="O238" s="91"/>
      <c r="P238" s="227">
        <f>O238*H238</f>
        <v>0</v>
      </c>
      <c r="Q238" s="227">
        <v>1.0000000000000001E-05</v>
      </c>
      <c r="R238" s="227">
        <f>Q238*H238</f>
        <v>0.00035000000000000005</v>
      </c>
      <c r="S238" s="227">
        <v>0</v>
      </c>
      <c r="T238" s="22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764</v>
      </c>
      <c r="AT238" s="229" t="s">
        <v>223</v>
      </c>
      <c r="AU238" s="229" t="s">
        <v>84</v>
      </c>
      <c r="AY238" s="17" t="s">
        <v>127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7" t="s">
        <v>80</v>
      </c>
      <c r="BK238" s="230">
        <f>ROUND(I238*H238,2)</f>
        <v>0</v>
      </c>
      <c r="BL238" s="17" t="s">
        <v>513</v>
      </c>
      <c r="BM238" s="229" t="s">
        <v>861</v>
      </c>
    </row>
    <row r="239" s="2" customFormat="1">
      <c r="A239" s="38"/>
      <c r="B239" s="39"/>
      <c r="C239" s="40"/>
      <c r="D239" s="231" t="s">
        <v>136</v>
      </c>
      <c r="E239" s="40"/>
      <c r="F239" s="232" t="s">
        <v>860</v>
      </c>
      <c r="G239" s="40"/>
      <c r="H239" s="40"/>
      <c r="I239" s="233"/>
      <c r="J239" s="40"/>
      <c r="K239" s="40"/>
      <c r="L239" s="44"/>
      <c r="M239" s="234"/>
      <c r="N239" s="235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136</v>
      </c>
      <c r="AU239" s="17" t="s">
        <v>84</v>
      </c>
    </row>
    <row r="240" s="14" customFormat="1">
      <c r="A240" s="14"/>
      <c r="B240" s="246"/>
      <c r="C240" s="247"/>
      <c r="D240" s="231" t="s">
        <v>138</v>
      </c>
      <c r="E240" s="248" t="s">
        <v>1</v>
      </c>
      <c r="F240" s="249" t="s">
        <v>344</v>
      </c>
      <c r="G240" s="247"/>
      <c r="H240" s="250">
        <v>35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6" t="s">
        <v>138</v>
      </c>
      <c r="AU240" s="256" t="s">
        <v>84</v>
      </c>
      <c r="AV240" s="14" t="s">
        <v>84</v>
      </c>
      <c r="AW240" s="14" t="s">
        <v>32</v>
      </c>
      <c r="AX240" s="14" t="s">
        <v>80</v>
      </c>
      <c r="AY240" s="256" t="s">
        <v>127</v>
      </c>
    </row>
    <row r="241" s="2" customFormat="1" ht="16.5" customHeight="1">
      <c r="A241" s="38"/>
      <c r="B241" s="39"/>
      <c r="C241" s="218" t="s">
        <v>357</v>
      </c>
      <c r="D241" s="218" t="s">
        <v>129</v>
      </c>
      <c r="E241" s="219" t="s">
        <v>862</v>
      </c>
      <c r="F241" s="220" t="s">
        <v>863</v>
      </c>
      <c r="G241" s="221" t="s">
        <v>213</v>
      </c>
      <c r="H241" s="222">
        <v>0.0050000000000000001</v>
      </c>
      <c r="I241" s="223"/>
      <c r="J241" s="224">
        <f>ROUND(I241*H241,2)</f>
        <v>0</v>
      </c>
      <c r="K241" s="220" t="s">
        <v>133</v>
      </c>
      <c r="L241" s="44"/>
      <c r="M241" s="225" t="s">
        <v>1</v>
      </c>
      <c r="N241" s="226" t="s">
        <v>40</v>
      </c>
      <c r="O241" s="91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513</v>
      </c>
      <c r="AT241" s="229" t="s">
        <v>129</v>
      </c>
      <c r="AU241" s="229" t="s">
        <v>84</v>
      </c>
      <c r="AY241" s="17" t="s">
        <v>127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7" t="s">
        <v>80</v>
      </c>
      <c r="BK241" s="230">
        <f>ROUND(I241*H241,2)</f>
        <v>0</v>
      </c>
      <c r="BL241" s="17" t="s">
        <v>513</v>
      </c>
      <c r="BM241" s="229" t="s">
        <v>864</v>
      </c>
    </row>
    <row r="242" s="2" customFormat="1">
      <c r="A242" s="38"/>
      <c r="B242" s="39"/>
      <c r="C242" s="40"/>
      <c r="D242" s="231" t="s">
        <v>136</v>
      </c>
      <c r="E242" s="40"/>
      <c r="F242" s="232" t="s">
        <v>865</v>
      </c>
      <c r="G242" s="40"/>
      <c r="H242" s="40"/>
      <c r="I242" s="233"/>
      <c r="J242" s="40"/>
      <c r="K242" s="40"/>
      <c r="L242" s="44"/>
      <c r="M242" s="234"/>
      <c r="N242" s="235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136</v>
      </c>
      <c r="AU242" s="17" t="s">
        <v>84</v>
      </c>
    </row>
    <row r="243" s="12" customFormat="1" ht="25.92" customHeight="1">
      <c r="A243" s="12"/>
      <c r="B243" s="202"/>
      <c r="C243" s="203"/>
      <c r="D243" s="204" t="s">
        <v>74</v>
      </c>
      <c r="E243" s="205" t="s">
        <v>866</v>
      </c>
      <c r="F243" s="205" t="s">
        <v>88</v>
      </c>
      <c r="G243" s="203"/>
      <c r="H243" s="203"/>
      <c r="I243" s="206"/>
      <c r="J243" s="207">
        <f>BK243</f>
        <v>0</v>
      </c>
      <c r="K243" s="203"/>
      <c r="L243" s="208"/>
      <c r="M243" s="209"/>
      <c r="N243" s="210"/>
      <c r="O243" s="210"/>
      <c r="P243" s="211">
        <f>P244</f>
        <v>0</v>
      </c>
      <c r="Q243" s="210"/>
      <c r="R243" s="211">
        <f>R244</f>
        <v>0</v>
      </c>
      <c r="S243" s="210"/>
      <c r="T243" s="212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3" t="s">
        <v>160</v>
      </c>
      <c r="AT243" s="214" t="s">
        <v>74</v>
      </c>
      <c r="AU243" s="214" t="s">
        <v>75</v>
      </c>
      <c r="AY243" s="213" t="s">
        <v>127</v>
      </c>
      <c r="BK243" s="215">
        <f>BK244</f>
        <v>0</v>
      </c>
    </row>
    <row r="244" s="12" customFormat="1" ht="22.8" customHeight="1">
      <c r="A244" s="12"/>
      <c r="B244" s="202"/>
      <c r="C244" s="203"/>
      <c r="D244" s="204" t="s">
        <v>74</v>
      </c>
      <c r="E244" s="216" t="s">
        <v>867</v>
      </c>
      <c r="F244" s="216" t="s">
        <v>868</v>
      </c>
      <c r="G244" s="203"/>
      <c r="H244" s="203"/>
      <c r="I244" s="206"/>
      <c r="J244" s="217">
        <f>BK244</f>
        <v>0</v>
      </c>
      <c r="K244" s="203"/>
      <c r="L244" s="208"/>
      <c r="M244" s="209"/>
      <c r="N244" s="210"/>
      <c r="O244" s="210"/>
      <c r="P244" s="211">
        <f>SUM(P245:P246)</f>
        <v>0</v>
      </c>
      <c r="Q244" s="210"/>
      <c r="R244" s="211">
        <f>SUM(R245:R246)</f>
        <v>0</v>
      </c>
      <c r="S244" s="210"/>
      <c r="T244" s="212">
        <f>SUM(T245:T246)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3" t="s">
        <v>160</v>
      </c>
      <c r="AT244" s="214" t="s">
        <v>74</v>
      </c>
      <c r="AU244" s="214" t="s">
        <v>80</v>
      </c>
      <c r="AY244" s="213" t="s">
        <v>127</v>
      </c>
      <c r="BK244" s="215">
        <f>SUM(BK245:BK246)</f>
        <v>0</v>
      </c>
    </row>
    <row r="245" s="2" customFormat="1" ht="16.5" customHeight="1">
      <c r="A245" s="38"/>
      <c r="B245" s="39"/>
      <c r="C245" s="218" t="s">
        <v>368</v>
      </c>
      <c r="D245" s="218" t="s">
        <v>129</v>
      </c>
      <c r="E245" s="219" t="s">
        <v>869</v>
      </c>
      <c r="F245" s="220" t="s">
        <v>870</v>
      </c>
      <c r="G245" s="221" t="s">
        <v>871</v>
      </c>
      <c r="H245" s="222">
        <v>1</v>
      </c>
      <c r="I245" s="223"/>
      <c r="J245" s="224">
        <f>ROUND(I245*H245,2)</f>
        <v>0</v>
      </c>
      <c r="K245" s="220" t="s">
        <v>133</v>
      </c>
      <c r="L245" s="44"/>
      <c r="M245" s="225" t="s">
        <v>1</v>
      </c>
      <c r="N245" s="226" t="s">
        <v>40</v>
      </c>
      <c r="O245" s="91"/>
      <c r="P245" s="227">
        <f>O245*H245</f>
        <v>0</v>
      </c>
      <c r="Q245" s="227">
        <v>0</v>
      </c>
      <c r="R245" s="227">
        <f>Q245*H245</f>
        <v>0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872</v>
      </c>
      <c r="AT245" s="229" t="s">
        <v>129</v>
      </c>
      <c r="AU245" s="229" t="s">
        <v>84</v>
      </c>
      <c r="AY245" s="17" t="s">
        <v>127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80</v>
      </c>
      <c r="BK245" s="230">
        <f>ROUND(I245*H245,2)</f>
        <v>0</v>
      </c>
      <c r="BL245" s="17" t="s">
        <v>872</v>
      </c>
      <c r="BM245" s="229" t="s">
        <v>873</v>
      </c>
    </row>
    <row r="246" s="2" customFormat="1">
      <c r="A246" s="38"/>
      <c r="B246" s="39"/>
      <c r="C246" s="40"/>
      <c r="D246" s="231" t="s">
        <v>136</v>
      </c>
      <c r="E246" s="40"/>
      <c r="F246" s="232" t="s">
        <v>870</v>
      </c>
      <c r="G246" s="40"/>
      <c r="H246" s="40"/>
      <c r="I246" s="233"/>
      <c r="J246" s="40"/>
      <c r="K246" s="40"/>
      <c r="L246" s="44"/>
      <c r="M246" s="281"/>
      <c r="N246" s="282"/>
      <c r="O246" s="283"/>
      <c r="P246" s="283"/>
      <c r="Q246" s="283"/>
      <c r="R246" s="283"/>
      <c r="S246" s="283"/>
      <c r="T246" s="284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136</v>
      </c>
      <c r="AU246" s="17" t="s">
        <v>84</v>
      </c>
    </row>
    <row r="247" s="2" customFormat="1" ht="6.96" customHeight="1">
      <c r="A247" s="38"/>
      <c r="B247" s="66"/>
      <c r="C247" s="67"/>
      <c r="D247" s="67"/>
      <c r="E247" s="67"/>
      <c r="F247" s="67"/>
      <c r="G247" s="67"/>
      <c r="H247" s="67"/>
      <c r="I247" s="67"/>
      <c r="J247" s="67"/>
      <c r="K247" s="67"/>
      <c r="L247" s="44"/>
      <c r="M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</row>
  </sheetData>
  <sheetProtection sheet="1" autoFilter="0" formatColumns="0" formatRows="0" objects="1" scenarios="1" spinCount="100000" saltValue="A7YryeKf0RBi1SXWva+Pyke7GDDpU63DI4MdDWvzG1dQ8lLOhFkjfr+Db/jPW0c8As+aI2fpSEsVfHHMisPK9Q==" hashValue="b1Lgb1c1DgYbfVfu0FUnPEK74WYh3SLtv8yG3aAUfhIPcQED8IKPntOFPUBSmSIT9FNazEN11jhSYs9VhmtC9A==" algorithmName="SHA-512" password="C71F"/>
  <autoFilter ref="C125:K24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s="1" customFormat="1" ht="24.96" customHeight="1">
      <c r="B4" s="20"/>
      <c r="D4" s="138" t="s">
        <v>90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Vybudování parkoviště v ul. Heyrovského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874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11. 5. 2022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31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ROUND(J119,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ROUND((SUM(BE119:BE137)),  2)</f>
        <v>0</v>
      </c>
      <c r="G33" s="38"/>
      <c r="H33" s="38"/>
      <c r="I33" s="155">
        <v>0.20999999999999999</v>
      </c>
      <c r="J33" s="154">
        <f>ROUND(((SUM(BE119:BE137))*I33),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41</v>
      </c>
      <c r="F34" s="154">
        <f>ROUND((SUM(BF119:BF137)),  2)</f>
        <v>0</v>
      </c>
      <c r="G34" s="38"/>
      <c r="H34" s="38"/>
      <c r="I34" s="155">
        <v>0.14999999999999999</v>
      </c>
      <c r="J34" s="154">
        <f>ROUND(((SUM(BF119:BF137))*I34),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42</v>
      </c>
      <c r="F35" s="154">
        <f>ROUND((SUM(BG119:BG137)),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43</v>
      </c>
      <c r="F36" s="154">
        <f>ROUND((SUM(BH119:BH137)),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44</v>
      </c>
      <c r="F37" s="154">
        <f>ROUND((SUM(BI119:BI137)),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Vybudování parkoviště v ul. Heyrovského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3 -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k.ú. Sokolov</v>
      </c>
      <c r="G89" s="40"/>
      <c r="H89" s="40"/>
      <c r="I89" s="32" t="s">
        <v>22</v>
      </c>
      <c r="J89" s="79" t="str">
        <f>IF(J12="","",J12)</f>
        <v>11. 5. 2022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32" t="s">
        <v>30</v>
      </c>
      <c r="J91" s="36" t="str">
        <f>E21</f>
        <v>Vladimír Čechura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Vladimír Čechura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="9" customFormat="1" ht="24.96" customHeight="1">
      <c r="A97" s="9"/>
      <c r="B97" s="179"/>
      <c r="C97" s="180"/>
      <c r="D97" s="181" t="s">
        <v>717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875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876</v>
      </c>
      <c r="E99" s="188"/>
      <c r="F99" s="188"/>
      <c r="G99" s="188"/>
      <c r="H99" s="188"/>
      <c r="I99" s="188"/>
      <c r="J99" s="189">
        <f>J134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="2" customFormat="1" ht="6.96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="2" customFormat="1" ht="6.96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24.96" customHeight="1">
      <c r="A106" s="38"/>
      <c r="B106" s="39"/>
      <c r="C106" s="23" t="s">
        <v>112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6.5" customHeight="1">
      <c r="A109" s="38"/>
      <c r="B109" s="39"/>
      <c r="C109" s="40"/>
      <c r="D109" s="40"/>
      <c r="E109" s="174" t="str">
        <f>E7</f>
        <v>Vybudování parkoviště v ul. Heyrovského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91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76" t="str">
        <f>E9</f>
        <v>3 - Vedlejší rozpočtové náklady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k.ú. Sokolov</v>
      </c>
      <c r="G113" s="40"/>
      <c r="H113" s="40"/>
      <c r="I113" s="32" t="s">
        <v>22</v>
      </c>
      <c r="J113" s="79" t="str">
        <f>IF(J12="","",J12)</f>
        <v>11. 5. 2022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>Město Sokolov</v>
      </c>
      <c r="G115" s="40"/>
      <c r="H115" s="40"/>
      <c r="I115" s="32" t="s">
        <v>30</v>
      </c>
      <c r="J115" s="36" t="str">
        <f>E21</f>
        <v>Vladimír Čechura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5.15" customHeight="1">
      <c r="A116" s="38"/>
      <c r="B116" s="39"/>
      <c r="C116" s="32" t="s">
        <v>28</v>
      </c>
      <c r="D116" s="40"/>
      <c r="E116" s="40"/>
      <c r="F116" s="27" t="str">
        <f>IF(E18="","",E18)</f>
        <v>Vyplň údaj</v>
      </c>
      <c r="G116" s="40"/>
      <c r="H116" s="40"/>
      <c r="I116" s="32" t="s">
        <v>33</v>
      </c>
      <c r="J116" s="36" t="str">
        <f>E24</f>
        <v>Vladimír Čechura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0.32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11" customFormat="1" ht="29.28" customHeight="1">
      <c r="A118" s="191"/>
      <c r="B118" s="192"/>
      <c r="C118" s="193" t="s">
        <v>113</v>
      </c>
      <c r="D118" s="194" t="s">
        <v>60</v>
      </c>
      <c r="E118" s="194" t="s">
        <v>56</v>
      </c>
      <c r="F118" s="194" t="s">
        <v>57</v>
      </c>
      <c r="G118" s="194" t="s">
        <v>114</v>
      </c>
      <c r="H118" s="194" t="s">
        <v>115</v>
      </c>
      <c r="I118" s="194" t="s">
        <v>116</v>
      </c>
      <c r="J118" s="194" t="s">
        <v>95</v>
      </c>
      <c r="K118" s="195" t="s">
        <v>117</v>
      </c>
      <c r="L118" s="196"/>
      <c r="M118" s="100" t="s">
        <v>1</v>
      </c>
      <c r="N118" s="101" t="s">
        <v>39</v>
      </c>
      <c r="O118" s="101" t="s">
        <v>118</v>
      </c>
      <c r="P118" s="101" t="s">
        <v>119</v>
      </c>
      <c r="Q118" s="101" t="s">
        <v>120</v>
      </c>
      <c r="R118" s="101" t="s">
        <v>121</v>
      </c>
      <c r="S118" s="101" t="s">
        <v>122</v>
      </c>
      <c r="T118" s="102" t="s">
        <v>123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="2" customFormat="1" ht="22.8" customHeight="1">
      <c r="A119" s="38"/>
      <c r="B119" s="39"/>
      <c r="C119" s="107" t="s">
        <v>124</v>
      </c>
      <c r="D119" s="40"/>
      <c r="E119" s="40"/>
      <c r="F119" s="40"/>
      <c r="G119" s="40"/>
      <c r="H119" s="40"/>
      <c r="I119" s="40"/>
      <c r="J119" s="197">
        <f>BK119</f>
        <v>0</v>
      </c>
      <c r="K119" s="40"/>
      <c r="L119" s="44"/>
      <c r="M119" s="103"/>
      <c r="N119" s="198"/>
      <c r="O119" s="104"/>
      <c r="P119" s="199">
        <f>P120</f>
        <v>0</v>
      </c>
      <c r="Q119" s="104"/>
      <c r="R119" s="199">
        <f>R120</f>
        <v>0</v>
      </c>
      <c r="S119" s="104"/>
      <c r="T119" s="200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74</v>
      </c>
      <c r="AU119" s="17" t="s">
        <v>97</v>
      </c>
      <c r="BK119" s="201">
        <f>BK120</f>
        <v>0</v>
      </c>
    </row>
    <row r="120" s="12" customFormat="1" ht="25.92" customHeight="1">
      <c r="A120" s="12"/>
      <c r="B120" s="202"/>
      <c r="C120" s="203"/>
      <c r="D120" s="204" t="s">
        <v>74</v>
      </c>
      <c r="E120" s="205" t="s">
        <v>866</v>
      </c>
      <c r="F120" s="205" t="s">
        <v>88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P121+P134</f>
        <v>0</v>
      </c>
      <c r="Q120" s="210"/>
      <c r="R120" s="211">
        <f>R121+R134</f>
        <v>0</v>
      </c>
      <c r="S120" s="210"/>
      <c r="T120" s="212">
        <f>T121+T134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160</v>
      </c>
      <c r="AT120" s="214" t="s">
        <v>74</v>
      </c>
      <c r="AU120" s="214" t="s">
        <v>75</v>
      </c>
      <c r="AY120" s="213" t="s">
        <v>127</v>
      </c>
      <c r="BK120" s="215">
        <f>BK121+BK134</f>
        <v>0</v>
      </c>
    </row>
    <row r="121" s="12" customFormat="1" ht="22.8" customHeight="1">
      <c r="A121" s="12"/>
      <c r="B121" s="202"/>
      <c r="C121" s="203"/>
      <c r="D121" s="204" t="s">
        <v>74</v>
      </c>
      <c r="E121" s="216" t="s">
        <v>877</v>
      </c>
      <c r="F121" s="216" t="s">
        <v>878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SUM(P122:P133)</f>
        <v>0</v>
      </c>
      <c r="Q121" s="210"/>
      <c r="R121" s="211">
        <f>SUM(R122:R133)</f>
        <v>0</v>
      </c>
      <c r="S121" s="210"/>
      <c r="T121" s="212">
        <f>SUM(T122:T133)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160</v>
      </c>
      <c r="AT121" s="214" t="s">
        <v>74</v>
      </c>
      <c r="AU121" s="214" t="s">
        <v>80</v>
      </c>
      <c r="AY121" s="213" t="s">
        <v>127</v>
      </c>
      <c r="BK121" s="215">
        <f>SUM(BK122:BK133)</f>
        <v>0</v>
      </c>
    </row>
    <row r="122" s="2" customFormat="1" ht="16.5" customHeight="1">
      <c r="A122" s="38"/>
      <c r="B122" s="39"/>
      <c r="C122" s="218" t="s">
        <v>80</v>
      </c>
      <c r="D122" s="218" t="s">
        <v>129</v>
      </c>
      <c r="E122" s="219" t="s">
        <v>879</v>
      </c>
      <c r="F122" s="220" t="s">
        <v>880</v>
      </c>
      <c r="G122" s="221" t="s">
        <v>848</v>
      </c>
      <c r="H122" s="222">
        <v>1</v>
      </c>
      <c r="I122" s="223"/>
      <c r="J122" s="224">
        <f>ROUND(I122*H122,2)</f>
        <v>0</v>
      </c>
      <c r="K122" s="220" t="s">
        <v>133</v>
      </c>
      <c r="L122" s="44"/>
      <c r="M122" s="225" t="s">
        <v>1</v>
      </c>
      <c r="N122" s="226" t="s">
        <v>40</v>
      </c>
      <c r="O122" s="91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9" t="s">
        <v>872</v>
      </c>
      <c r="AT122" s="229" t="s">
        <v>129</v>
      </c>
      <c r="AU122" s="229" t="s">
        <v>84</v>
      </c>
      <c r="AY122" s="17" t="s">
        <v>127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7" t="s">
        <v>80</v>
      </c>
      <c r="BK122" s="230">
        <f>ROUND(I122*H122,2)</f>
        <v>0</v>
      </c>
      <c r="BL122" s="17" t="s">
        <v>872</v>
      </c>
      <c r="BM122" s="229" t="s">
        <v>881</v>
      </c>
    </row>
    <row r="123" s="2" customFormat="1">
      <c r="A123" s="38"/>
      <c r="B123" s="39"/>
      <c r="C123" s="40"/>
      <c r="D123" s="231" t="s">
        <v>136</v>
      </c>
      <c r="E123" s="40"/>
      <c r="F123" s="232" t="s">
        <v>880</v>
      </c>
      <c r="G123" s="40"/>
      <c r="H123" s="40"/>
      <c r="I123" s="233"/>
      <c r="J123" s="40"/>
      <c r="K123" s="40"/>
      <c r="L123" s="44"/>
      <c r="M123" s="234"/>
      <c r="N123" s="235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136</v>
      </c>
      <c r="AU123" s="17" t="s">
        <v>84</v>
      </c>
    </row>
    <row r="124" s="14" customFormat="1">
      <c r="A124" s="14"/>
      <c r="B124" s="246"/>
      <c r="C124" s="247"/>
      <c r="D124" s="231" t="s">
        <v>138</v>
      </c>
      <c r="E124" s="248" t="s">
        <v>1</v>
      </c>
      <c r="F124" s="249" t="s">
        <v>882</v>
      </c>
      <c r="G124" s="247"/>
      <c r="H124" s="250">
        <v>1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6" t="s">
        <v>138</v>
      </c>
      <c r="AU124" s="256" t="s">
        <v>84</v>
      </c>
      <c r="AV124" s="14" t="s">
        <v>84</v>
      </c>
      <c r="AW124" s="14" t="s">
        <v>32</v>
      </c>
      <c r="AX124" s="14" t="s">
        <v>80</v>
      </c>
      <c r="AY124" s="256" t="s">
        <v>127</v>
      </c>
    </row>
    <row r="125" s="2" customFormat="1" ht="16.5" customHeight="1">
      <c r="A125" s="38"/>
      <c r="B125" s="39"/>
      <c r="C125" s="218" t="s">
        <v>84</v>
      </c>
      <c r="D125" s="218" t="s">
        <v>129</v>
      </c>
      <c r="E125" s="219" t="s">
        <v>883</v>
      </c>
      <c r="F125" s="220" t="s">
        <v>884</v>
      </c>
      <c r="G125" s="221" t="s">
        <v>848</v>
      </c>
      <c r="H125" s="222">
        <v>1</v>
      </c>
      <c r="I125" s="223"/>
      <c r="J125" s="224">
        <f>ROUND(I125*H125,2)</f>
        <v>0</v>
      </c>
      <c r="K125" s="220" t="s">
        <v>133</v>
      </c>
      <c r="L125" s="44"/>
      <c r="M125" s="225" t="s">
        <v>1</v>
      </c>
      <c r="N125" s="226" t="s">
        <v>40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872</v>
      </c>
      <c r="AT125" s="229" t="s">
        <v>129</v>
      </c>
      <c r="AU125" s="229" t="s">
        <v>84</v>
      </c>
      <c r="AY125" s="17" t="s">
        <v>127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80</v>
      </c>
      <c r="BK125" s="230">
        <f>ROUND(I125*H125,2)</f>
        <v>0</v>
      </c>
      <c r="BL125" s="17" t="s">
        <v>872</v>
      </c>
      <c r="BM125" s="229" t="s">
        <v>885</v>
      </c>
    </row>
    <row r="126" s="2" customFormat="1">
      <c r="A126" s="38"/>
      <c r="B126" s="39"/>
      <c r="C126" s="40"/>
      <c r="D126" s="231" t="s">
        <v>136</v>
      </c>
      <c r="E126" s="40"/>
      <c r="F126" s="232" t="s">
        <v>884</v>
      </c>
      <c r="G126" s="40"/>
      <c r="H126" s="40"/>
      <c r="I126" s="233"/>
      <c r="J126" s="40"/>
      <c r="K126" s="40"/>
      <c r="L126" s="44"/>
      <c r="M126" s="234"/>
      <c r="N126" s="235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136</v>
      </c>
      <c r="AU126" s="17" t="s">
        <v>84</v>
      </c>
    </row>
    <row r="127" s="2" customFormat="1" ht="16.5" customHeight="1">
      <c r="A127" s="38"/>
      <c r="B127" s="39"/>
      <c r="C127" s="218" t="s">
        <v>87</v>
      </c>
      <c r="D127" s="218" t="s">
        <v>129</v>
      </c>
      <c r="E127" s="219" t="s">
        <v>886</v>
      </c>
      <c r="F127" s="220" t="s">
        <v>887</v>
      </c>
      <c r="G127" s="221" t="s">
        <v>848</v>
      </c>
      <c r="H127" s="222">
        <v>2</v>
      </c>
      <c r="I127" s="223"/>
      <c r="J127" s="224">
        <f>ROUND(I127*H127,2)</f>
        <v>0</v>
      </c>
      <c r="K127" s="220" t="s">
        <v>133</v>
      </c>
      <c r="L127" s="44"/>
      <c r="M127" s="225" t="s">
        <v>1</v>
      </c>
      <c r="N127" s="226" t="s">
        <v>40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872</v>
      </c>
      <c r="AT127" s="229" t="s">
        <v>129</v>
      </c>
      <c r="AU127" s="229" t="s">
        <v>84</v>
      </c>
      <c r="AY127" s="17" t="s">
        <v>127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80</v>
      </c>
      <c r="BK127" s="230">
        <f>ROUND(I127*H127,2)</f>
        <v>0</v>
      </c>
      <c r="BL127" s="17" t="s">
        <v>872</v>
      </c>
      <c r="BM127" s="229" t="s">
        <v>888</v>
      </c>
    </row>
    <row r="128" s="2" customFormat="1">
      <c r="A128" s="38"/>
      <c r="B128" s="39"/>
      <c r="C128" s="40"/>
      <c r="D128" s="231" t="s">
        <v>136</v>
      </c>
      <c r="E128" s="40"/>
      <c r="F128" s="232" t="s">
        <v>887</v>
      </c>
      <c r="G128" s="40"/>
      <c r="H128" s="40"/>
      <c r="I128" s="233"/>
      <c r="J128" s="40"/>
      <c r="K128" s="40"/>
      <c r="L128" s="44"/>
      <c r="M128" s="234"/>
      <c r="N128" s="235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136</v>
      </c>
      <c r="AU128" s="17" t="s">
        <v>84</v>
      </c>
    </row>
    <row r="129" s="14" customFormat="1">
      <c r="A129" s="14"/>
      <c r="B129" s="246"/>
      <c r="C129" s="247"/>
      <c r="D129" s="231" t="s">
        <v>138</v>
      </c>
      <c r="E129" s="248" t="s">
        <v>1</v>
      </c>
      <c r="F129" s="249" t="s">
        <v>889</v>
      </c>
      <c r="G129" s="247"/>
      <c r="H129" s="250">
        <v>1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6" t="s">
        <v>138</v>
      </c>
      <c r="AU129" s="256" t="s">
        <v>84</v>
      </c>
      <c r="AV129" s="14" t="s">
        <v>84</v>
      </c>
      <c r="AW129" s="14" t="s">
        <v>32</v>
      </c>
      <c r="AX129" s="14" t="s">
        <v>75</v>
      </c>
      <c r="AY129" s="256" t="s">
        <v>127</v>
      </c>
    </row>
    <row r="130" s="14" customFormat="1">
      <c r="A130" s="14"/>
      <c r="B130" s="246"/>
      <c r="C130" s="247"/>
      <c r="D130" s="231" t="s">
        <v>138</v>
      </c>
      <c r="E130" s="248" t="s">
        <v>1</v>
      </c>
      <c r="F130" s="249" t="s">
        <v>890</v>
      </c>
      <c r="G130" s="247"/>
      <c r="H130" s="250">
        <v>1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6" t="s">
        <v>138</v>
      </c>
      <c r="AU130" s="256" t="s">
        <v>84</v>
      </c>
      <c r="AV130" s="14" t="s">
        <v>84</v>
      </c>
      <c r="AW130" s="14" t="s">
        <v>32</v>
      </c>
      <c r="AX130" s="14" t="s">
        <v>75</v>
      </c>
      <c r="AY130" s="256" t="s">
        <v>127</v>
      </c>
    </row>
    <row r="131" s="15" customFormat="1">
      <c r="A131" s="15"/>
      <c r="B131" s="257"/>
      <c r="C131" s="258"/>
      <c r="D131" s="231" t="s">
        <v>138</v>
      </c>
      <c r="E131" s="259" t="s">
        <v>1</v>
      </c>
      <c r="F131" s="260" t="s">
        <v>147</v>
      </c>
      <c r="G131" s="258"/>
      <c r="H131" s="261">
        <v>2</v>
      </c>
      <c r="I131" s="262"/>
      <c r="J131" s="258"/>
      <c r="K131" s="258"/>
      <c r="L131" s="263"/>
      <c r="M131" s="264"/>
      <c r="N131" s="265"/>
      <c r="O131" s="265"/>
      <c r="P131" s="265"/>
      <c r="Q131" s="265"/>
      <c r="R131" s="265"/>
      <c r="S131" s="265"/>
      <c r="T131" s="266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7" t="s">
        <v>138</v>
      </c>
      <c r="AU131" s="267" t="s">
        <v>84</v>
      </c>
      <c r="AV131" s="15" t="s">
        <v>134</v>
      </c>
      <c r="AW131" s="15" t="s">
        <v>32</v>
      </c>
      <c r="AX131" s="15" t="s">
        <v>80</v>
      </c>
      <c r="AY131" s="267" t="s">
        <v>127</v>
      </c>
    </row>
    <row r="132" s="2" customFormat="1" ht="16.5" customHeight="1">
      <c r="A132" s="38"/>
      <c r="B132" s="39"/>
      <c r="C132" s="218" t="s">
        <v>134</v>
      </c>
      <c r="D132" s="218" t="s">
        <v>129</v>
      </c>
      <c r="E132" s="219" t="s">
        <v>891</v>
      </c>
      <c r="F132" s="220" t="s">
        <v>892</v>
      </c>
      <c r="G132" s="221" t="s">
        <v>893</v>
      </c>
      <c r="H132" s="222">
        <v>1</v>
      </c>
      <c r="I132" s="223"/>
      <c r="J132" s="224">
        <f>ROUND(I132*H132,2)</f>
        <v>0</v>
      </c>
      <c r="K132" s="220" t="s">
        <v>133</v>
      </c>
      <c r="L132" s="44"/>
      <c r="M132" s="225" t="s">
        <v>1</v>
      </c>
      <c r="N132" s="226" t="s">
        <v>40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872</v>
      </c>
      <c r="AT132" s="229" t="s">
        <v>129</v>
      </c>
      <c r="AU132" s="229" t="s">
        <v>84</v>
      </c>
      <c r="AY132" s="17" t="s">
        <v>127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80</v>
      </c>
      <c r="BK132" s="230">
        <f>ROUND(I132*H132,2)</f>
        <v>0</v>
      </c>
      <c r="BL132" s="17" t="s">
        <v>872</v>
      </c>
      <c r="BM132" s="229" t="s">
        <v>894</v>
      </c>
    </row>
    <row r="133" s="2" customFormat="1">
      <c r="A133" s="38"/>
      <c r="B133" s="39"/>
      <c r="C133" s="40"/>
      <c r="D133" s="231" t="s">
        <v>136</v>
      </c>
      <c r="E133" s="40"/>
      <c r="F133" s="232" t="s">
        <v>892</v>
      </c>
      <c r="G133" s="40"/>
      <c r="H133" s="40"/>
      <c r="I133" s="233"/>
      <c r="J133" s="40"/>
      <c r="K133" s="40"/>
      <c r="L133" s="44"/>
      <c r="M133" s="234"/>
      <c r="N133" s="23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136</v>
      </c>
      <c r="AU133" s="17" t="s">
        <v>84</v>
      </c>
    </row>
    <row r="134" s="12" customFormat="1" ht="22.8" customHeight="1">
      <c r="A134" s="12"/>
      <c r="B134" s="202"/>
      <c r="C134" s="203"/>
      <c r="D134" s="204" t="s">
        <v>74</v>
      </c>
      <c r="E134" s="216" t="s">
        <v>895</v>
      </c>
      <c r="F134" s="216" t="s">
        <v>896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SUM(P135:P137)</f>
        <v>0</v>
      </c>
      <c r="Q134" s="210"/>
      <c r="R134" s="211">
        <f>SUM(R135:R137)</f>
        <v>0</v>
      </c>
      <c r="S134" s="210"/>
      <c r="T134" s="212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160</v>
      </c>
      <c r="AT134" s="214" t="s">
        <v>74</v>
      </c>
      <c r="AU134" s="214" t="s">
        <v>80</v>
      </c>
      <c r="AY134" s="213" t="s">
        <v>127</v>
      </c>
      <c r="BK134" s="215">
        <f>SUM(BK135:BK137)</f>
        <v>0</v>
      </c>
    </row>
    <row r="135" s="2" customFormat="1" ht="16.5" customHeight="1">
      <c r="A135" s="38"/>
      <c r="B135" s="39"/>
      <c r="C135" s="218" t="s">
        <v>160</v>
      </c>
      <c r="D135" s="218" t="s">
        <v>129</v>
      </c>
      <c r="E135" s="219" t="s">
        <v>897</v>
      </c>
      <c r="F135" s="220" t="s">
        <v>896</v>
      </c>
      <c r="G135" s="221" t="s">
        <v>848</v>
      </c>
      <c r="H135" s="222">
        <v>1</v>
      </c>
      <c r="I135" s="223"/>
      <c r="J135" s="224">
        <f>ROUND(I135*H135,2)</f>
        <v>0</v>
      </c>
      <c r="K135" s="220" t="s">
        <v>133</v>
      </c>
      <c r="L135" s="44"/>
      <c r="M135" s="225" t="s">
        <v>1</v>
      </c>
      <c r="N135" s="226" t="s">
        <v>40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872</v>
      </c>
      <c r="AT135" s="229" t="s">
        <v>129</v>
      </c>
      <c r="AU135" s="229" t="s">
        <v>84</v>
      </c>
      <c r="AY135" s="17" t="s">
        <v>127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80</v>
      </c>
      <c r="BK135" s="230">
        <f>ROUND(I135*H135,2)</f>
        <v>0</v>
      </c>
      <c r="BL135" s="17" t="s">
        <v>872</v>
      </c>
      <c r="BM135" s="229" t="s">
        <v>898</v>
      </c>
    </row>
    <row r="136" s="2" customFormat="1">
      <c r="A136" s="38"/>
      <c r="B136" s="39"/>
      <c r="C136" s="40"/>
      <c r="D136" s="231" t="s">
        <v>136</v>
      </c>
      <c r="E136" s="40"/>
      <c r="F136" s="232" t="s">
        <v>896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136</v>
      </c>
      <c r="AU136" s="17" t="s">
        <v>84</v>
      </c>
    </row>
    <row r="137" s="14" customFormat="1">
      <c r="A137" s="14"/>
      <c r="B137" s="246"/>
      <c r="C137" s="247"/>
      <c r="D137" s="231" t="s">
        <v>138</v>
      </c>
      <c r="E137" s="248" t="s">
        <v>1</v>
      </c>
      <c r="F137" s="249" t="s">
        <v>899</v>
      </c>
      <c r="G137" s="247"/>
      <c r="H137" s="250">
        <v>1</v>
      </c>
      <c r="I137" s="251"/>
      <c r="J137" s="247"/>
      <c r="K137" s="247"/>
      <c r="L137" s="252"/>
      <c r="M137" s="278"/>
      <c r="N137" s="279"/>
      <c r="O137" s="279"/>
      <c r="P137" s="279"/>
      <c r="Q137" s="279"/>
      <c r="R137" s="279"/>
      <c r="S137" s="279"/>
      <c r="T137" s="28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138</v>
      </c>
      <c r="AU137" s="256" t="s">
        <v>84</v>
      </c>
      <c r="AV137" s="14" t="s">
        <v>84</v>
      </c>
      <c r="AW137" s="14" t="s">
        <v>32</v>
      </c>
      <c r="AX137" s="14" t="s">
        <v>80</v>
      </c>
      <c r="AY137" s="256" t="s">
        <v>127</v>
      </c>
    </row>
    <row r="138" s="2" customFormat="1" ht="6.96" customHeight="1">
      <c r="A138" s="38"/>
      <c r="B138" s="66"/>
      <c r="C138" s="67"/>
      <c r="D138" s="67"/>
      <c r="E138" s="67"/>
      <c r="F138" s="67"/>
      <c r="G138" s="67"/>
      <c r="H138" s="67"/>
      <c r="I138" s="67"/>
      <c r="J138" s="67"/>
      <c r="K138" s="67"/>
      <c r="L138" s="44"/>
      <c r="M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</sheetData>
  <sheetProtection sheet="1" autoFilter="0" formatColumns="0" formatRows="0" objects="1" scenarios="1" spinCount="100000" saltValue="zs1TjX9uyMYHyGRl89AMzR44a4YlztSFOg9FE2itzOolq2tOGZYyxi/TC6ApEEM+8YfrPCnZ5L+XTevJqtA/RQ==" hashValue="dx1Gx8VgoHGvdQWV5cSCSTLE8uU3q2eQzx9W88Ja5wtNZBXHx7AJlAihU6nwkKz9eHOLKNgLCUbsraXWWYut2A==" algorithmName="SHA-512" password="C71F"/>
  <autoFilter ref="C118:K137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DESKTOP-JJA4DNO\MESSOR COMPANY</dc:creator>
  <cp:lastModifiedBy>DESKTOP-JJA4DNO\MESSOR COMPANY</cp:lastModifiedBy>
  <dcterms:created xsi:type="dcterms:W3CDTF">2022-05-20T05:30:18Z</dcterms:created>
  <dcterms:modified xsi:type="dcterms:W3CDTF">2022-05-20T05:30:23Z</dcterms:modified>
</cp:coreProperties>
</file>