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Rozpočty\2022\220305 - 8.ZŠ Sokolov - ředitelna\"/>
    </mc:Choice>
  </mc:AlternateContent>
  <xr:revisionPtr revIDLastSave="0" documentId="13_ncr:1_{90BF4A33-D8B7-49B2-8F16-17FC3381E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ZŠ Křižíkova - oprav..." sheetId="2" r:id="rId2"/>
    <sheet name="Pokyny pro vyplnění" sheetId="3" r:id="rId3"/>
  </sheets>
  <definedNames>
    <definedName name="_xlnm._FilterDatabase" localSheetId="1" hidden="1">'00 - ZŠ Křižíkova - oprav...'!$C$86:$K$373</definedName>
    <definedName name="_xlnm.Print_Titles" localSheetId="1">'00 - ZŠ Křižíkova - oprav...'!$86:$86</definedName>
    <definedName name="_xlnm.Print_Titles" localSheetId="0">'Rekapitulace stavby'!$52:$52</definedName>
    <definedName name="_xlnm.Print_Area" localSheetId="1">'00 - ZŠ Křižíkova - oprav...'!$C$4:$J$37,'00 - ZŠ Křižíkova - oprav...'!$C$43:$J$70,'00 - ZŠ Křižíkova - oprav...'!$C$76:$K$373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372" i="2"/>
  <c r="BH372" i="2"/>
  <c r="BG372" i="2"/>
  <c r="BF372" i="2"/>
  <c r="T372" i="2"/>
  <c r="T371" i="2"/>
  <c r="T370" i="2" s="1"/>
  <c r="R372" i="2"/>
  <c r="R371" i="2"/>
  <c r="R370" i="2"/>
  <c r="P372" i="2"/>
  <c r="P371" i="2"/>
  <c r="P370" i="2" s="1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298" i="2"/>
  <c r="BH298" i="2"/>
  <c r="BG298" i="2"/>
  <c r="BF298" i="2"/>
  <c r="T298" i="2"/>
  <c r="R298" i="2"/>
  <c r="P298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T196" i="2" s="1"/>
  <c r="R197" i="2"/>
  <c r="R196" i="2"/>
  <c r="P197" i="2"/>
  <c r="P196" i="2" s="1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R167" i="2"/>
  <c r="P167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28" i="2"/>
  <c r="BH128" i="2"/>
  <c r="BG128" i="2"/>
  <c r="BF128" i="2"/>
  <c r="T128" i="2"/>
  <c r="R128" i="2"/>
  <c r="P128" i="2"/>
  <c r="BI120" i="2"/>
  <c r="BH120" i="2"/>
  <c r="BG120" i="2"/>
  <c r="BF120" i="2"/>
  <c r="T120" i="2"/>
  <c r="R120" i="2"/>
  <c r="P120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0" i="2"/>
  <c r="BH100" i="2"/>
  <c r="BG100" i="2"/>
  <c r="BF100" i="2"/>
  <c r="T100" i="2"/>
  <c r="R100" i="2"/>
  <c r="P100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J84" i="2"/>
  <c r="F83" i="2"/>
  <c r="F81" i="2"/>
  <c r="E79" i="2"/>
  <c r="J51" i="2"/>
  <c r="F50" i="2"/>
  <c r="F48" i="2"/>
  <c r="E46" i="2"/>
  <c r="J19" i="2"/>
  <c r="E19" i="2"/>
  <c r="J83" i="2"/>
  <c r="J18" i="2"/>
  <c r="J16" i="2"/>
  <c r="E16" i="2"/>
  <c r="F51" i="2" s="1"/>
  <c r="J15" i="2"/>
  <c r="J10" i="2"/>
  <c r="J81" i="2" s="1"/>
  <c r="L50" i="1"/>
  <c r="AM49" i="1"/>
  <c r="L49" i="1"/>
  <c r="AM47" i="1"/>
  <c r="L47" i="1"/>
  <c r="L45" i="1"/>
  <c r="L44" i="1"/>
  <c r="BK322" i="2"/>
  <c r="J187" i="2"/>
  <c r="BK143" i="2"/>
  <c r="BK278" i="2"/>
  <c r="BK187" i="2"/>
  <c r="J278" i="2"/>
  <c r="BK350" i="2"/>
  <c r="J325" i="2"/>
  <c r="J214" i="2"/>
  <c r="J269" i="2"/>
  <c r="BK120" i="2"/>
  <c r="BK352" i="2"/>
  <c r="J273" i="2"/>
  <c r="J147" i="2"/>
  <c r="J232" i="2"/>
  <c r="J100" i="2"/>
  <c r="J372" i="2"/>
  <c r="BK248" i="2"/>
  <c r="J151" i="2"/>
  <c r="BK151" i="2"/>
  <c r="J194" i="2"/>
  <c r="J234" i="2"/>
  <c r="J94" i="2"/>
  <c r="BK147" i="2"/>
  <c r="J203" i="2"/>
  <c r="J212" i="2"/>
  <c r="J236" i="2"/>
  <c r="J175" i="2"/>
  <c r="BK239" i="2"/>
  <c r="BK222" i="2"/>
  <c r="J215" i="2"/>
  <c r="BK203" i="2"/>
  <c r="BK206" i="2"/>
  <c r="J231" i="2"/>
  <c r="J191" i="2"/>
  <c r="J201" i="2"/>
  <c r="BK185" i="2"/>
  <c r="BK215" i="2"/>
  <c r="J318" i="2"/>
  <c r="J267" i="2"/>
  <c r="J239" i="2"/>
  <c r="J189" i="2"/>
  <c r="BK157" i="2"/>
  <c r="J128" i="2"/>
  <c r="J146" i="2"/>
  <c r="BK320" i="2"/>
  <c r="BK256" i="2"/>
  <c r="J298" i="2"/>
  <c r="BK94" i="2"/>
  <c r="BK235" i="2"/>
  <c r="BK236" i="2"/>
  <c r="BK175" i="2"/>
  <c r="J322" i="2"/>
  <c r="BK318" i="2"/>
  <c r="J327" i="2"/>
  <c r="BK231" i="2"/>
  <c r="BK232" i="2"/>
  <c r="BK267" i="2"/>
  <c r="BK372" i="2"/>
  <c r="J120" i="2"/>
  <c r="BK269" i="2"/>
  <c r="BK243" i="2"/>
  <c r="BK100" i="2"/>
  <c r="J110" i="2"/>
  <c r="J227" i="2"/>
  <c r="BK197" i="2"/>
  <c r="BK191" i="2"/>
  <c r="J167" i="2"/>
  <c r="BK167" i="2"/>
  <c r="BK245" i="2"/>
  <c r="BK108" i="2"/>
  <c r="BK146" i="2"/>
  <c r="J260" i="2"/>
  <c r="BK298" i="2"/>
  <c r="BK90" i="2"/>
  <c r="J143" i="2"/>
  <c r="BK212" i="2"/>
  <c r="J256" i="2"/>
  <c r="BK325" i="2"/>
  <c r="J90" i="2"/>
  <c r="J350" i="2"/>
  <c r="J235" i="2"/>
  <c r="BK214" i="2"/>
  <c r="J197" i="2"/>
  <c r="J352" i="2"/>
  <c r="BK128" i="2"/>
  <c r="BK273" i="2"/>
  <c r="J185" i="2"/>
  <c r="AS54" i="1"/>
  <c r="BK227" i="2"/>
  <c r="BK218" i="2"/>
  <c r="J243" i="2"/>
  <c r="BK194" i="2"/>
  <c r="J202" i="2"/>
  <c r="BK327" i="2"/>
  <c r="J252" i="2"/>
  <c r="J206" i="2"/>
  <c r="BK201" i="2"/>
  <c r="J218" i="2"/>
  <c r="J222" i="2"/>
  <c r="BK260" i="2"/>
  <c r="BK182" i="2"/>
  <c r="J248" i="2"/>
  <c r="J245" i="2"/>
  <c r="BK189" i="2"/>
  <c r="J182" i="2"/>
  <c r="BK252" i="2"/>
  <c r="J320" i="2"/>
  <c r="J157" i="2"/>
  <c r="BK234" i="2"/>
  <c r="BK202" i="2"/>
  <c r="BK110" i="2"/>
  <c r="J108" i="2"/>
  <c r="BK89" i="2" l="1"/>
  <c r="R145" i="2"/>
  <c r="R200" i="2"/>
  <c r="BK217" i="2"/>
  <c r="J217" i="2"/>
  <c r="J64" i="2"/>
  <c r="R238" i="2"/>
  <c r="BK247" i="2"/>
  <c r="J247" i="2"/>
  <c r="J66" i="2" s="1"/>
  <c r="T247" i="2"/>
  <c r="P89" i="2"/>
  <c r="T145" i="2"/>
  <c r="P200" i="2"/>
  <c r="R217" i="2"/>
  <c r="T238" i="2"/>
  <c r="P247" i="2"/>
  <c r="R247" i="2"/>
  <c r="R89" i="2"/>
  <c r="R184" i="2"/>
  <c r="R88" i="2" s="1"/>
  <c r="BK205" i="2"/>
  <c r="J205" i="2"/>
  <c r="J63" i="2"/>
  <c r="P217" i="2"/>
  <c r="T277" i="2"/>
  <c r="P145" i="2"/>
  <c r="P184" i="2"/>
  <c r="T200" i="2"/>
  <c r="T205" i="2"/>
  <c r="P238" i="2"/>
  <c r="BK277" i="2"/>
  <c r="J277" i="2" s="1"/>
  <c r="J67" i="2" s="1"/>
  <c r="T89" i="2"/>
  <c r="BK184" i="2"/>
  <c r="J184" i="2" s="1"/>
  <c r="J59" i="2" s="1"/>
  <c r="BK200" i="2"/>
  <c r="J200" i="2" s="1"/>
  <c r="J62" i="2" s="1"/>
  <c r="R205" i="2"/>
  <c r="BK238" i="2"/>
  <c r="J238" i="2"/>
  <c r="J65" i="2" s="1"/>
  <c r="R277" i="2"/>
  <c r="BK145" i="2"/>
  <c r="J145" i="2"/>
  <c r="J58" i="2" s="1"/>
  <c r="T184" i="2"/>
  <c r="P205" i="2"/>
  <c r="T217" i="2"/>
  <c r="P277" i="2"/>
  <c r="BK196" i="2"/>
  <c r="J196" i="2" s="1"/>
  <c r="J60" i="2" s="1"/>
  <c r="BK371" i="2"/>
  <c r="BK370" i="2" s="1"/>
  <c r="J370" i="2" s="1"/>
  <c r="J68" i="2" s="1"/>
  <c r="BE182" i="2"/>
  <c r="BE194" i="2"/>
  <c r="J50" i="2"/>
  <c r="F84" i="2"/>
  <c r="BE90" i="2"/>
  <c r="BE94" i="2"/>
  <c r="BE120" i="2"/>
  <c r="BE143" i="2"/>
  <c r="BE151" i="2"/>
  <c r="BE185" i="2"/>
  <c r="BE187" i="2"/>
  <c r="BE191" i="2"/>
  <c r="BE197" i="2"/>
  <c r="BE212" i="2"/>
  <c r="BE214" i="2"/>
  <c r="BE218" i="2"/>
  <c r="BE227" i="2"/>
  <c r="BE243" i="2"/>
  <c r="BE245" i="2"/>
  <c r="BE252" i="2"/>
  <c r="BE267" i="2"/>
  <c r="BE273" i="2"/>
  <c r="BE352" i="2"/>
  <c r="J48" i="2"/>
  <c r="BE100" i="2"/>
  <c r="BE108" i="2"/>
  <c r="BE110" i="2"/>
  <c r="BE128" i="2"/>
  <c r="BE146" i="2"/>
  <c r="BE147" i="2"/>
  <c r="BE157" i="2"/>
  <c r="BE232" i="2"/>
  <c r="BE234" i="2"/>
  <c r="BE235" i="2"/>
  <c r="BE269" i="2"/>
  <c r="BE278" i="2"/>
  <c r="BE322" i="2"/>
  <c r="BE325" i="2"/>
  <c r="BE175" i="2"/>
  <c r="BE201" i="2"/>
  <c r="BE203" i="2"/>
  <c r="BE206" i="2"/>
  <c r="BE222" i="2"/>
  <c r="BE260" i="2"/>
  <c r="BE320" i="2"/>
  <c r="BE167" i="2"/>
  <c r="BE189" i="2"/>
  <c r="BE202" i="2"/>
  <c r="BE215" i="2"/>
  <c r="BE231" i="2"/>
  <c r="BE236" i="2"/>
  <c r="BE239" i="2"/>
  <c r="BE248" i="2"/>
  <c r="BE256" i="2"/>
  <c r="BE298" i="2"/>
  <c r="BE318" i="2"/>
  <c r="BE327" i="2"/>
  <c r="BE350" i="2"/>
  <c r="BE372" i="2"/>
  <c r="F35" i="2"/>
  <c r="BD55" i="1" s="1"/>
  <c r="BD54" i="1" s="1"/>
  <c r="W33" i="1" s="1"/>
  <c r="F33" i="2"/>
  <c r="BB55" i="1" s="1"/>
  <c r="BB54" i="1" s="1"/>
  <c r="W31" i="1" s="1"/>
  <c r="F34" i="2"/>
  <c r="BC55" i="1" s="1"/>
  <c r="BC54" i="1" s="1"/>
  <c r="AY54" i="1" s="1"/>
  <c r="J32" i="2"/>
  <c r="AW55" i="1" s="1"/>
  <c r="F32" i="2"/>
  <c r="BA55" i="1" s="1"/>
  <c r="BA54" i="1" s="1"/>
  <c r="AW54" i="1" s="1"/>
  <c r="AK30" i="1" s="1"/>
  <c r="P199" i="2" l="1"/>
  <c r="T199" i="2"/>
  <c r="P88" i="2"/>
  <c r="P87" i="2"/>
  <c r="AU55" i="1"/>
  <c r="R199" i="2"/>
  <c r="R87" i="2" s="1"/>
  <c r="T88" i="2"/>
  <c r="T87" i="2"/>
  <c r="BK88" i="2"/>
  <c r="J88" i="2"/>
  <c r="J56" i="2"/>
  <c r="J89" i="2"/>
  <c r="J57" i="2"/>
  <c r="BK199" i="2"/>
  <c r="J199" i="2"/>
  <c r="J61" i="2"/>
  <c r="J371" i="2"/>
  <c r="J69" i="2" s="1"/>
  <c r="F31" i="2"/>
  <c r="AZ55" i="1"/>
  <c r="AZ54" i="1"/>
  <c r="W29" i="1"/>
  <c r="AU54" i="1"/>
  <c r="AX54" i="1"/>
  <c r="W30" i="1"/>
  <c r="J31" i="2"/>
  <c r="AV55" i="1" s="1"/>
  <c r="AT55" i="1" s="1"/>
  <c r="W32" i="1"/>
  <c r="BK87" i="2" l="1"/>
  <c r="J87" i="2" s="1"/>
  <c r="J55" i="2" s="1"/>
  <c r="AV54" i="1"/>
  <c r="AK29" i="1" s="1"/>
  <c r="J28" i="2" l="1"/>
  <c r="AG55" i="1" s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<sst xmlns="http://schemas.openxmlformats.org/spreadsheetml/2006/main" count="3412" uniqueCount="668">
  <si>
    <t>Export Komplet</t>
  </si>
  <si>
    <t>VZ</t>
  </si>
  <si>
    <t>2.0</t>
  </si>
  <si>
    <t>ZAMOK</t>
  </si>
  <si>
    <t>False</t>
  </si>
  <si>
    <t>{5ac1581f-63cd-460e-bb32-7bced8a219e9}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</si>
  <si>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</si>
  <si>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</si>
  <si>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</si>
  <si>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</si>
  <si>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</si>
  <si>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</si>
  <si>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</si>
  <si>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</si>
  <si>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</si>
  <si>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</si>
  <si>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</si>
  <si>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Křižíkova - oprava kanceláří vedení školy</t>
  </si>
  <si>
    <t>KSO:</t>
  </si>
  <si>
    <t/>
  </si>
  <si>
    <t>CC-CZ:</t>
  </si>
  <si>
    <t>Místo:</t>
  </si>
  <si>
    <t>Sokolov, Křižíkova 1916</t>
  </si>
  <si>
    <t>Datum:</t>
  </si>
  <si>
    <t>3. 3. 2022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</si>
  <si>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</si>
  <si>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</si>
  <si>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</si>
  <si>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</si>
  <si>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</si>
  <si>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</si>
  <si>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</si>
  <si>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</si>
  <si>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</si>
  <si>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</si>
  <si>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</si>
  <si>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</si>
  <si>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</si>
  <si>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</si>
  <si>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</si>
  <si>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</si>
  <si>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</si>
  <si>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</si>
  <si>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</si>
  <si>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</si>
  <si>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</si>
  <si>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</si>
  <si>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</si>
  <si>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</si>
  <si>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</si>
  <si>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</si>
  <si>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</si>
  <si>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</si>
  <si>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</si>
  <si>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</si>
  <si>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</si>
  <si>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</si>
  <si>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</si>
  <si>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</si>
  <si>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</si>
  <si>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</si>
  <si>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</si>
  <si>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</si>
  <si>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</si>
  <si>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</si>
  <si>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</si>
  <si>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</si>
  <si>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</si>
  <si>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</si>
  <si>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</si>
  <si>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</si>
  <si>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</si>
  <si>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</si>
  <si>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</si>
  <si>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</si>
  <si>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</si>
  <si>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</si>
  <si>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</si>
  <si>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</si>
  <si>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</si>
  <si>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</si>
  <si>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</si>
  <si>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</si>
  <si>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</si>
  <si>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</si>
  <si>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</si>
  <si>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</si>
  <si>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</si>
  <si>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</si>
  <si>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</si>
  <si>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</si>
  <si>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</si>
  <si>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</si>
  <si>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</si>
  <si>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</si>
  <si>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</si>
  <si>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</si>
  <si>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</si>
  <si>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</si>
  <si>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</si>
  <si>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</si>
  <si>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</si>
  <si>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</si>
  <si>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</si>
  <si>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</si>
  <si>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</si>
  <si>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</si>
  <si>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</si>
  <si>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</si>
  <si>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</si>
  <si>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</si>
  <si>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</si>
  <si>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</si>
  <si>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</si>
  <si>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</si>
  <si>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</si>
  <si>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</si>
  <si>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</si>
  <si>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611325411</t>
  </si>
  <si>
    <t>Oprava vápenocementové omítky vnitřních ploch hladké, tloušťky do 20 mm stropů, v rozsahu opravované plochy do 10%</t>
  </si>
  <si>
    <t>m2</t>
  </si>
  <si>
    <t>CS ÚRS 2022 01</t>
  </si>
  <si>
    <t>4</t>
  </si>
  <si>
    <t>751875844</t>
  </si>
  <si>
    <t>Online PSC</t>
  </si>
  <si>
    <t>https://podminky.urs.cz/item/CS_URS_2022_01/611325411</t>
  </si>
  <si>
    <t>VV</t>
  </si>
  <si>
    <t>Ředitelna</t>
  </si>
  <si>
    <t>5,78*5,18</t>
  </si>
  <si>
    <t>611325412</t>
  </si>
  <si>
    <t>Oprava vápenocementové omítky vnitřních ploch hladké, tloušťky do 20 mm stropů, v rozsahu opravované plochy přes 10 do 30%</t>
  </si>
  <si>
    <t>-1706415939</t>
  </si>
  <si>
    <t>https://podminky.urs.cz/item/CS_URS_2022_01/611325412</t>
  </si>
  <si>
    <t>Sekretariát</t>
  </si>
  <si>
    <t>5,78*3,27</t>
  </si>
  <si>
    <t>-2</t>
  </si>
  <si>
    <t>Součet</t>
  </si>
  <si>
    <t>3</t>
  </si>
  <si>
    <t>611131121</t>
  </si>
  <si>
    <t>Podkladní a spojovací vrstva vnitřních omítaných ploch penetrace disperzní nanášená ručně stropů</t>
  </si>
  <si>
    <t>1945682767</t>
  </si>
  <si>
    <t>https://podminky.urs.cz/item/CS_URS_2022_01/611131121</t>
  </si>
  <si>
    <t>Ředitelna strop - rozsah 30%</t>
  </si>
  <si>
    <t>(5,78*5,18)*0,3</t>
  </si>
  <si>
    <t>Sekretariát strop - rozsah 50%</t>
  </si>
  <si>
    <t>(5,78*3,27)*0,5</t>
  </si>
  <si>
    <t>-2*0,5</t>
  </si>
  <si>
    <t>611311131</t>
  </si>
  <si>
    <t>Potažení vnitřních ploch vápenným štukem tloušťky do 3 mm vodorovných konstrukcí stropů rovných</t>
  </si>
  <si>
    <t>738359050</t>
  </si>
  <si>
    <t>https://podminky.urs.cz/item/CS_URS_2022_01/611311131</t>
  </si>
  <si>
    <t>5</t>
  </si>
  <si>
    <t>612325411</t>
  </si>
  <si>
    <t>Oprava vápenocementové omítky vnitřních ploch hladké, tloušťky do 20 mm stěn, v rozsahu opravované plochy do 10%</t>
  </si>
  <si>
    <t>541908121</t>
  </si>
  <si>
    <t>https://podminky.urs.cz/item/CS_URS_2022_01/612325411</t>
  </si>
  <si>
    <t>(5,18+4,35+0,81+0,46+0,8+1+0,8+5,18)*3,26</t>
  </si>
  <si>
    <t>-0,8*2</t>
  </si>
  <si>
    <t>-1,47*2,17</t>
  </si>
  <si>
    <t>(1,47+2,17+2,17)*0,1</t>
  </si>
  <si>
    <t>-(1,14*2,45)*3</t>
  </si>
  <si>
    <t>((1,14+2,45+2,45)*0,1)*3</t>
  </si>
  <si>
    <t>612325412</t>
  </si>
  <si>
    <t>Oprava vápenocementové omítky vnitřních ploch hladké, tloušťky do 20 mm stěn, v rozsahu opravované plochy přes 10 do 30%</t>
  </si>
  <si>
    <t>-228999268</t>
  </si>
  <si>
    <t>https://podminky.urs.cz/item/CS_URS_2022_01/612325412</t>
  </si>
  <si>
    <t>(3,27+3,27+5,78)*3,26</t>
  </si>
  <si>
    <t>-1,25*2</t>
  </si>
  <si>
    <t>7</t>
  </si>
  <si>
    <t>612131121</t>
  </si>
  <si>
    <t>Podkladní a spojovací vrstva vnitřních omítaných ploch penetrace disperzní nanášená ručně stěn</t>
  </si>
  <si>
    <t>1899923315</t>
  </si>
  <si>
    <t>https://podminky.urs.cz/item/CS_URS_2022_01/612131121</t>
  </si>
  <si>
    <t>Ředitelna zděné stěny - rozsah 30%</t>
  </si>
  <si>
    <t>((5,18+4,35+0,81+0,46+0,8+1+0,8+5,18)*3,26)*0,3</t>
  </si>
  <si>
    <t>-(0,8*2)*0,3</t>
  </si>
  <si>
    <t>-(1,47*2,17)*0,3</t>
  </si>
  <si>
    <t>((1,47+2,17+2,17)*0,1)*0,3</t>
  </si>
  <si>
    <t>-((1,14*2,45)*3)*0,3</t>
  </si>
  <si>
    <t>(((1,14+2,45+2,45)*0,1)*3)*0,3</t>
  </si>
  <si>
    <t>Sekretariát zděné stěny - rozsah 50%</t>
  </si>
  <si>
    <t>((3,27+3,27+5,78)*3,26)*0,7</t>
  </si>
  <si>
    <t>-(1,25*2)*0,7</t>
  </si>
  <si>
    <t>-((1,14*2,45)*3)*0,7</t>
  </si>
  <si>
    <t>(((1,14+2,45+2,45)*0,1)*3)*0,7</t>
  </si>
  <si>
    <t>8</t>
  </si>
  <si>
    <t>612311131</t>
  </si>
  <si>
    <t>Potažení vnitřních ploch vápenným štukem tloušťky do 3 mm svislých konstrukcí stěn</t>
  </si>
  <si>
    <t>1868738333</t>
  </si>
  <si>
    <t>https://podminky.urs.cz/item/CS_URS_2022_01/612311131</t>
  </si>
  <si>
    <t>9</t>
  </si>
  <si>
    <t>Ostatní konstrukce a práce, bourání</t>
  </si>
  <si>
    <t>009-x1</t>
  </si>
  <si>
    <t>Vystěhování a zpětné nastěhování těžších kusů nábytku</t>
  </si>
  <si>
    <t>soubor</t>
  </si>
  <si>
    <t>2086556894</t>
  </si>
  <si>
    <t>10</t>
  </si>
  <si>
    <t>978011121</t>
  </si>
  <si>
    <t>Otlučení vápenných nebo vápenocementových omítek vnitřních ploch stropů, v rozsahu přes 5 do 10 %</t>
  </si>
  <si>
    <t>2095966903</t>
  </si>
  <si>
    <t>https://podminky.urs.cz/item/CS_URS_2022_01/978011121</t>
  </si>
  <si>
    <t>11</t>
  </si>
  <si>
    <t>978011141</t>
  </si>
  <si>
    <t>Otlučení vápenných nebo vápenocementových omítek vnitřních ploch stropů, v rozsahu přes 10 do 30 %</t>
  </si>
  <si>
    <t>-20720963</t>
  </si>
  <si>
    <t>https://podminky.urs.cz/item/CS_URS_2022_01/978011141</t>
  </si>
  <si>
    <t>12</t>
  </si>
  <si>
    <t>978013121</t>
  </si>
  <si>
    <t>Otlučení vápenných nebo vápenocementových omítek vnitřních ploch stěn s vyškrabáním spar, s očištěním zdiva, v rozsahu přes 5 do 10 %</t>
  </si>
  <si>
    <t>-301415568</t>
  </si>
  <si>
    <t>https://podminky.urs.cz/item/CS_URS_2022_01/978013121</t>
  </si>
  <si>
    <t>13</t>
  </si>
  <si>
    <t>978013141</t>
  </si>
  <si>
    <t>Otlučení vápenných nebo vápenocementových omítek vnitřních ploch stěn s vyškrabáním spar, s očištěním zdiva, v rozsahu přes 10 do 30 %</t>
  </si>
  <si>
    <t>680850615</t>
  </si>
  <si>
    <t>https://podminky.urs.cz/item/CS_URS_2022_01/978013141</t>
  </si>
  <si>
    <t>14</t>
  </si>
  <si>
    <t>949101111</t>
  </si>
  <si>
    <t>Lešení pomocné pracovní pro objekty pozemních staveb pro zatížení do 150 kg/m2, o výšce lešeňové podlahy do 1,9 m</t>
  </si>
  <si>
    <t>1325171430</t>
  </si>
  <si>
    <t>https://podminky.urs.cz/item/CS_URS_2022_01/949101111</t>
  </si>
  <si>
    <t>0,8*0,1</t>
  </si>
  <si>
    <t>952901111</t>
  </si>
  <si>
    <t>Vyčištění budov nebo objektů před předáním do užívání budov bytové nebo občanské výstavby, světlé výšky podlaží do 4 m</t>
  </si>
  <si>
    <t>-1493481533</t>
  </si>
  <si>
    <t>https://podminky.urs.cz/item/CS_URS_2022_01/952901111</t>
  </si>
  <si>
    <t>997</t>
  </si>
  <si>
    <t>Přesun sutě</t>
  </si>
  <si>
    <t>16</t>
  </si>
  <si>
    <t>997013212</t>
  </si>
  <si>
    <t>Vnitrostaveništní doprava suti a vybouraných hmot vodorovně do 50 m svisle ručně pro budovy a haly výšky přes 6 do 9 m</t>
  </si>
  <si>
    <t>t</t>
  </si>
  <si>
    <t>-1597754180</t>
  </si>
  <si>
    <t>https://podminky.urs.cz/item/CS_URS_2022_01/997013212</t>
  </si>
  <si>
    <t>17</t>
  </si>
  <si>
    <t>997002611</t>
  </si>
  <si>
    <t>Nakládání suti a vybouraných hmot na dopravní prostředek pro vodorovné přemístění</t>
  </si>
  <si>
    <t>-1124292207</t>
  </si>
  <si>
    <t>https://podminky.urs.cz/item/CS_URS_2022_01/997002611</t>
  </si>
  <si>
    <t>18</t>
  </si>
  <si>
    <t>997013501</t>
  </si>
  <si>
    <t>Odvoz suti a vybouraných hmot na skládku nebo meziskládku se složením, na vzdálenost do 1 km</t>
  </si>
  <si>
    <t>-113066745</t>
  </si>
  <si>
    <t>https://podminky.urs.cz/item/CS_URS_2022_01/997013501</t>
  </si>
  <si>
    <t>19</t>
  </si>
  <si>
    <t>997013509</t>
  </si>
  <si>
    <t>Odvoz suti a vybouraných hmot na skládku nebo meziskládku se složením, na vzdálenost Příplatek k ceně za každý další i započatý 1 km přes 1 km</t>
  </si>
  <si>
    <t>258388024</t>
  </si>
  <si>
    <t>https://podminky.urs.cz/item/CS_URS_2022_01/997013509</t>
  </si>
  <si>
    <t>1,148*8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</si>
  <si>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</si>
  <si>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</si>
  <si>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</si>
  <si>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1065586048</t>
  </si>
  <si>
    <t>https://podminky.urs.cz/item/CS_URS_2022_01/997013631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</si>
  <si>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</si>
  <si>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</si>
  <si>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</si>
  <si>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</si>
  <si>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1006372480</t>
  </si>
  <si>
    <t>https://podminky.urs.cz/item/CS_URS_2022_01/998018002</t>
  </si>
  <si>
    <t>PSV</t>
  </si>
  <si>
    <t>Práce a dodávky PSV</t>
  </si>
  <si>
    <t>741</t>
  </si>
  <si>
    <t>Elektroinstalace - silnoproud</t>
  </si>
  <si>
    <t>22</t>
  </si>
  <si>
    <t>741-x2</t>
  </si>
  <si>
    <t>Odstrojení stávající elektroinstalace, uschování a zpětné nastrojení (ředitelna i sekretariát) - např. světla, zásuvky, vypínače, čidla zabezpečení, rozhlas, elektronicky řízené hodiny a další....</t>
  </si>
  <si>
    <t>-745218839</t>
  </si>
  <si>
    <t>23</t>
  </si>
  <si>
    <t>741-x3</t>
  </si>
  <si>
    <t>D+M Nová dvojzásuvka + přívodní kabel nad stolem sekretářky</t>
  </si>
  <si>
    <t>-1294869091</t>
  </si>
  <si>
    <t>24</t>
  </si>
  <si>
    <t>998741202</t>
  </si>
  <si>
    <t>Přesun hmot pro silnoproud stanovený procentní sazbou (%) z ceny vodorovná dopravní vzdálenost do 50 m v objektech výšky přes 6 do 12 m</t>
  </si>
  <si>
    <t>%</t>
  </si>
  <si>
    <t>2035542658</t>
  </si>
  <si>
    <t>https://podminky.urs.cz/item/CS_URS_2022_01/998741202</t>
  </si>
  <si>
    <t>763</t>
  </si>
  <si>
    <t>Konstrukce suché výstavby</t>
  </si>
  <si>
    <t>25</t>
  </si>
  <si>
    <t>763111462</t>
  </si>
  <si>
    <t>Příčka ze sádrokartonových desek s nosnou konstrukcí z jednoduchých ocelových profilů UW, CW dvojitě opláštěná deskami akustickými tl. 2 x 12,5 mm s izolací, EI 90, příčka tl. 150 mm, profil 100, Rw do 61 dB</t>
  </si>
  <si>
    <t>504919364</t>
  </si>
  <si>
    <t>https://podminky.urs.cz/item/CS_URS_2022_01/763111462</t>
  </si>
  <si>
    <t>v místě stávající dřevěné stěny</t>
  </si>
  <si>
    <t>5,78*3,26</t>
  </si>
  <si>
    <t>26</t>
  </si>
  <si>
    <t>763181311</t>
  </si>
  <si>
    <t>Výplně otvorů konstrukcí ze sádrokartonových desek montáž zárubně kovové s konstrukcí jednokřídlové</t>
  </si>
  <si>
    <t>kus</t>
  </si>
  <si>
    <t>-403189110</t>
  </si>
  <si>
    <t>https://podminky.urs.cz/item/CS_URS_2022_01/763181311</t>
  </si>
  <si>
    <t>27</t>
  </si>
  <si>
    <t>M</t>
  </si>
  <si>
    <t>55331595</t>
  </si>
  <si>
    <t>zárubeň jednokřídlá ocelová pro sádrokartonové příčky tl stěny 110-150mm rozměru 800/1970, 2100mm</t>
  </si>
  <si>
    <t>32</t>
  </si>
  <si>
    <t>434131577</t>
  </si>
  <si>
    <t>28</t>
  </si>
  <si>
    <t>998763402</t>
  </si>
  <si>
    <t>Přesun hmot pro konstrukce montované z desek stanovený procentní sazbou (%) z ceny vodorovná dopravní vzdálenost do 50 m v objektech výšky přes 6 do 12 m</t>
  </si>
  <si>
    <t>1684894027</t>
  </si>
  <si>
    <t>https://podminky.urs.cz/item/CS_URS_2022_01/998763402</t>
  </si>
  <si>
    <t>766</t>
  </si>
  <si>
    <t>Konstrukce truhlářské</t>
  </si>
  <si>
    <t>29</t>
  </si>
  <si>
    <t>766691914</t>
  </si>
  <si>
    <t>Ostatní práce vyvěšení nebo zavěšení křídel s případným uložením a opětovným zavěšením po provedení stavebních změn dřevěných dveřních, plochy do 2 m2</t>
  </si>
  <si>
    <t>624456382</t>
  </si>
  <si>
    <t>https://podminky.urs.cz/item/CS_URS_2022_01/766691914</t>
  </si>
  <si>
    <t>v dřevěné stěně</t>
  </si>
  <si>
    <t>30</t>
  </si>
  <si>
    <t>766111820</t>
  </si>
  <si>
    <t>Demontáž dřevěných stěn plných</t>
  </si>
  <si>
    <t>1965580444</t>
  </si>
  <si>
    <t>https://podminky.urs.cz/item/CS_URS_2022_01/766111820</t>
  </si>
  <si>
    <t>31</t>
  </si>
  <si>
    <t>766660001</t>
  </si>
  <si>
    <t>Montáž dveřních křídel dřevěných nebo plastových otevíravých do ocelové zárubně povrchově upravených jednokřídlových, šířky do 800 mm</t>
  </si>
  <si>
    <t>539865072</t>
  </si>
  <si>
    <t>https://podminky.urs.cz/item/CS_URS_2022_01/766660001</t>
  </si>
  <si>
    <t>Do nové SDK stěny</t>
  </si>
  <si>
    <t>61162086</t>
  </si>
  <si>
    <t>dveře jednokřídlé dřevotřískové povrch laminátový plné 800x1970-2100mm - výběr dle investora</t>
  </si>
  <si>
    <t>-1963378657</t>
  </si>
  <si>
    <t>33</t>
  </si>
  <si>
    <t>766660729</t>
  </si>
  <si>
    <t>Montáž dveřních doplňků dveřního kování interiérového štítku s klikou</t>
  </si>
  <si>
    <t>-1406583379</t>
  </si>
  <si>
    <t>https://podminky.urs.cz/item/CS_URS_2022_01/766660729</t>
  </si>
  <si>
    <t>34</t>
  </si>
  <si>
    <t>54914622</t>
  </si>
  <si>
    <t>kování dveřní - výběr dle investora</t>
  </si>
  <si>
    <t>1130303392</t>
  </si>
  <si>
    <t>35</t>
  </si>
  <si>
    <t>766-x1</t>
  </si>
  <si>
    <t xml:space="preserve">Výroba, dodávka a montáž truhlářské vestavby do zděné niky - 6x police vel. 1000x800mm s ukotvením do stěn, 4x dvířka vel. 500x1630mm s kovovým madlem a 3x pantem , materiál pro police DTDL tl. 25mm, materiál pro dvířka DTDL tl. 18mm, ABS hrany - vzhled dle investora </t>
  </si>
  <si>
    <t>1639454819</t>
  </si>
  <si>
    <t>36</t>
  </si>
  <si>
    <t>998766202</t>
  </si>
  <si>
    <t>Přesun hmot pro konstrukce truhlářské stanovený procentní sazbou (%) z ceny vodorovná dopravní vzdálenost do 50 m v objektech výšky přes 6 do 12 m</t>
  </si>
  <si>
    <t>-1581099845</t>
  </si>
  <si>
    <t>https://podminky.urs.cz/item/CS_URS_2022_01/998766202</t>
  </si>
  <si>
    <t>776</t>
  </si>
  <si>
    <t>Podlahy povlakové</t>
  </si>
  <si>
    <t>37</t>
  </si>
  <si>
    <t>776411111</t>
  </si>
  <si>
    <t>Montáž soklíků lepením obvodových, výšky do 80 mm</t>
  </si>
  <si>
    <t>m</t>
  </si>
  <si>
    <t>225512053</t>
  </si>
  <si>
    <t>https://podminky.urs.cz/item/CS_URS_2022_01/776411111</t>
  </si>
  <si>
    <t xml:space="preserve">Kobercový k nové SDK stěně </t>
  </si>
  <si>
    <t>(5,78-0,8)*2</t>
  </si>
  <si>
    <t>38</t>
  </si>
  <si>
    <t>776-x1</t>
  </si>
  <si>
    <t>sokl kobercový obšitý - vzhled dle stávajícího</t>
  </si>
  <si>
    <t>14486421</t>
  </si>
  <si>
    <t>9,96*1,1 'Přepočtené koeficientem množství</t>
  </si>
  <si>
    <t>39</t>
  </si>
  <si>
    <t>998776202</t>
  </si>
  <si>
    <t>Přesun hmot pro podlahy povlakové stanovený procentní sazbou (%) z ceny vodorovná dopravní vzdálenost do 50 m v objektech výšky přes 6 do 12 m</t>
  </si>
  <si>
    <t>740737153</t>
  </si>
  <si>
    <t>https://podminky.urs.cz/item/CS_URS_2022_01/998776202</t>
  </si>
  <si>
    <t>783</t>
  </si>
  <si>
    <t>Dokončovací práce - nátěry</t>
  </si>
  <si>
    <t>40</t>
  </si>
  <si>
    <t>783306801</t>
  </si>
  <si>
    <t>Odstranění nátěrů ze zámečnických konstrukcí obroušením</t>
  </si>
  <si>
    <t>671699386</t>
  </si>
  <si>
    <t>https://podminky.urs.cz/item/CS_URS_2022_01/783306801</t>
  </si>
  <si>
    <t>Stávající zárubeň mezi chodbou a sekretariátem</t>
  </si>
  <si>
    <t>(1,25+2+2)*0,3</t>
  </si>
  <si>
    <t>41</t>
  </si>
  <si>
    <t>783606811</t>
  </si>
  <si>
    <t>Odstranění nátěrů z otopných těles článkových obroušením</t>
  </si>
  <si>
    <t>-53361106</t>
  </si>
  <si>
    <t>https://podminky.urs.cz/item/CS_URS_2022_01/783606811</t>
  </si>
  <si>
    <t>(1,4*0,6)*2</t>
  </si>
  <si>
    <t>42</t>
  </si>
  <si>
    <t>783606861</t>
  </si>
  <si>
    <t>Odstranění nátěrů z armatur a kovových potrubí potrubí do DN 50 mm obroušením</t>
  </si>
  <si>
    <t>1466465841</t>
  </si>
  <si>
    <t>https://podminky.urs.cz/item/CS_URS_2022_01/783606861</t>
  </si>
  <si>
    <t>43</t>
  </si>
  <si>
    <t>783315101</t>
  </si>
  <si>
    <t>Mezinátěr zámečnických konstrukcí jednonásobný syntetický standardní</t>
  </si>
  <si>
    <t>-716903978</t>
  </si>
  <si>
    <t>https://podminky.urs.cz/item/CS_URS_2022_01/783315101</t>
  </si>
  <si>
    <t>Nová zárubeň mezi sekretariátem a ředitelnou</t>
  </si>
  <si>
    <t>(0,8+2+2)*0,25</t>
  </si>
  <si>
    <t>44</t>
  </si>
  <si>
    <t>783317101</t>
  </si>
  <si>
    <t>Krycí nátěr (email) zámečnických konstrukcí jednonásobný syntetický standardní</t>
  </si>
  <si>
    <t>-119559572</t>
  </si>
  <si>
    <t>https://podminky.urs.cz/item/CS_URS_2022_01/783317101</t>
  </si>
  <si>
    <t>45</t>
  </si>
  <si>
    <t>783617117</t>
  </si>
  <si>
    <t>Krycí nátěr (email) otopných těles článkových dvojnásobný syntetický</t>
  </si>
  <si>
    <t>-1457374630</t>
  </si>
  <si>
    <t>https://podminky.urs.cz/item/CS_URS_2022_01/783617117</t>
  </si>
  <si>
    <t>46</t>
  </si>
  <si>
    <t>783617615</t>
  </si>
  <si>
    <t>Krycí nátěr (email) armatur a kovových potrubí potrubí do DN 50 mm dvojnásobný syntetický tepelně odolný</t>
  </si>
  <si>
    <t>1906040972</t>
  </si>
  <si>
    <t>https://podminky.urs.cz/item/CS_URS_2022_01/783617615</t>
  </si>
  <si>
    <t>784</t>
  </si>
  <si>
    <t>Dokončovací práce - malby a tapety</t>
  </si>
  <si>
    <t>47</t>
  </si>
  <si>
    <t>784121001</t>
  </si>
  <si>
    <t>Oškrabání malby v místnostech výšky do 3,80 m</t>
  </si>
  <si>
    <t>1773248995</t>
  </si>
  <si>
    <t>https://podminky.urs.cz/item/CS_URS_2022_01/784121001</t>
  </si>
  <si>
    <t>Ředitelna strop</t>
  </si>
  <si>
    <t>(5,78*5,18)*0,9</t>
  </si>
  <si>
    <t>Ředitelna stěny</t>
  </si>
  <si>
    <t>((5,18+4,35+0,81+0,46+0,8+1+0,8+5,18)*3,26)*0,9</t>
  </si>
  <si>
    <t>-(0,8*2)*0,9</t>
  </si>
  <si>
    <t>-(1,47*2,17)*0,9</t>
  </si>
  <si>
    <t>((1,47+2,17+2,17)*0,1)*0,9</t>
  </si>
  <si>
    <t>-((1,14*2,45)*3)*0,9</t>
  </si>
  <si>
    <t>(((1,14+2,45+2,45)*0,1)*3)*0,9</t>
  </si>
  <si>
    <t>Sekretariát strop</t>
  </si>
  <si>
    <t>(5,78*3,27)*0,7</t>
  </si>
  <si>
    <t>-2*0,7</t>
  </si>
  <si>
    <t>Sekretariát stěny</t>
  </si>
  <si>
    <t>48</t>
  </si>
  <si>
    <t>784121011</t>
  </si>
  <si>
    <t>Rozmývání podkladu po oškrabání malby v místnostech výšky do 3,80 m</t>
  </si>
  <si>
    <t>572875064</t>
  </si>
  <si>
    <t>https://podminky.urs.cz/item/CS_URS_2022_01/784121011</t>
  </si>
  <si>
    <t>49</t>
  </si>
  <si>
    <t>784171001</t>
  </si>
  <si>
    <t>Olepování vnitřních ploch (materiál ve specifikaci) včetně pozdějšího odlepení páskou nebo fólií v místnostech výšky do 3,80 m</t>
  </si>
  <si>
    <t>1903923480</t>
  </si>
  <si>
    <t>https://podminky.urs.cz/item/CS_URS_2022_01/784171001</t>
  </si>
  <si>
    <t>50</t>
  </si>
  <si>
    <t>58124838</t>
  </si>
  <si>
    <t>páska maskovací krepová pro malířské potřeby š 50mm</t>
  </si>
  <si>
    <t>-121631629</t>
  </si>
  <si>
    <t>300*1,05 'Přepočtené koeficientem množství</t>
  </si>
  <si>
    <t>51</t>
  </si>
  <si>
    <t>784171101/R</t>
  </si>
  <si>
    <t xml:space="preserve">Zakrytí nemalovaných ploch (materiál ve specifikaci) včetně pozdějšího odkrytí </t>
  </si>
  <si>
    <t>2003422187</t>
  </si>
  <si>
    <t>Podlahy, okna, dveře, radiátory, parapety, apod...</t>
  </si>
  <si>
    <t>110</t>
  </si>
  <si>
    <t>52</t>
  </si>
  <si>
    <t>58124844</t>
  </si>
  <si>
    <t>fólie pro malířské potřeby zakrývací tl 25µ 4x5m</t>
  </si>
  <si>
    <t>-197443590</t>
  </si>
  <si>
    <t>110*1,1 'Přepočtené koeficientem množství</t>
  </si>
  <si>
    <t>53</t>
  </si>
  <si>
    <t>784181121</t>
  </si>
  <si>
    <t>Penetrace podkladu jednonásobná hloubková akrylátová bezbarvá v místnostech výšky do 3,80 m</t>
  </si>
  <si>
    <t>-1394253626</t>
  </si>
  <si>
    <t>https://podminky.urs.cz/item/CS_URS_2022_01/784181121</t>
  </si>
  <si>
    <t>Nová SDK stěna z obou stran</t>
  </si>
  <si>
    <t>(5,78*3,26)*2</t>
  </si>
  <si>
    <t>-(0,8*2)*2</t>
  </si>
  <si>
    <t>54</t>
  </si>
  <si>
    <t>784211101</t>
  </si>
  <si>
    <t>Malby z malířských směsí oděruvzdorných za mokra dvojnásobné, bílé za mokra oděruvzdorné výborně v místnostech výšky do 3,80 m</t>
  </si>
  <si>
    <t>1973746435</t>
  </si>
  <si>
    <t>https://podminky.urs.cz/item/CS_URS_2022_01/784211101</t>
  </si>
  <si>
    <t>55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</si>
  <si>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</si>
  <si>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</si>
  <si>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2078142608</t>
  </si>
  <si>
    <t>https://podminky.urs.cz/item/CS_URS_2022_01/784211163</t>
  </si>
  <si>
    <t>VRN</t>
  </si>
  <si>
    <t>Vedlejší rozpočtové náklady</t>
  </si>
  <si>
    <t>VRN9</t>
  </si>
  <si>
    <t>Ostatní náklady</t>
  </si>
  <si>
    <t>56</t>
  </si>
  <si>
    <t>094002000</t>
  </si>
  <si>
    <t>Ostatní náklady související s výstavbou - VRN - náklady dle uvážení zhotovitele</t>
  </si>
  <si>
    <t>…</t>
  </si>
  <si>
    <t>1024</t>
  </si>
  <si>
    <t>-1527805489</t>
  </si>
  <si>
    <t>https://podminky.urs.cz/item/CS_URS_2022_01/094002000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</si>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</sst>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46" fillId="0" borderId="0" xfId="1" applyAlignment="1" applyProtection="1">
      <alignment horizontal="left" vertical="center"/>
    </xf>
    <xf numFmtId="0" fontId="46" fillId="0" borderId="0" xfId="1" applyAlignment="1" applyProtection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612311131" TargetMode="External"/><Relationship Id="rId13" Type="http://schemas.openxmlformats.org/officeDocument/2006/relationships/hyperlink" Target="https://podminky.urs.cz/item/CS_URS_2022_01/949101111" TargetMode="External"/><Relationship Id="rId18" Type="http://schemas.openxmlformats.org/officeDocument/2006/relationships/hyperlink" Target="https://podminky.urs.cz/item/CS_URS_2022_01/997013509" TargetMode="External"/><Relationship Id="rId26" Type="http://schemas.openxmlformats.org/officeDocument/2006/relationships/hyperlink" Target="https://podminky.urs.cz/item/CS_URS_2022_01/766111820" TargetMode="External"/><Relationship Id="rId39" Type="http://schemas.openxmlformats.org/officeDocument/2006/relationships/hyperlink" Target="https://podminky.urs.cz/item/CS_URS_2022_01/784121001" TargetMode="External"/><Relationship Id="rId3" Type="http://schemas.openxmlformats.org/officeDocument/2006/relationships/hyperlink" Target="https://podminky.urs.cz/item/CS_URS_2022_01/611131121" TargetMode="External"/><Relationship Id="rId21" Type="http://schemas.openxmlformats.org/officeDocument/2006/relationships/hyperlink" Target="https://podminky.urs.cz/item/CS_URS_2022_01/998741202" TargetMode="External"/><Relationship Id="rId34" Type="http://schemas.openxmlformats.org/officeDocument/2006/relationships/hyperlink" Target="https://podminky.urs.cz/item/CS_URS_2022_01/783606861" TargetMode="External"/><Relationship Id="rId42" Type="http://schemas.openxmlformats.org/officeDocument/2006/relationships/hyperlink" Target="https://podminky.urs.cz/item/CS_URS_2022_01/784181121" TargetMode="External"/><Relationship Id="rId7" Type="http://schemas.openxmlformats.org/officeDocument/2006/relationships/hyperlink" Target="https://podminky.urs.cz/item/CS_URS_2022_01/612131121" TargetMode="External"/><Relationship Id="rId12" Type="http://schemas.openxmlformats.org/officeDocument/2006/relationships/hyperlink" Target="https://podminky.urs.cz/item/CS_URS_2022_01/978013141" TargetMode="External"/><Relationship Id="rId17" Type="http://schemas.openxmlformats.org/officeDocument/2006/relationships/hyperlink" Target="https://podminky.urs.cz/item/CS_URS_2022_01/997013501" TargetMode="External"/><Relationship Id="rId25" Type="http://schemas.openxmlformats.org/officeDocument/2006/relationships/hyperlink" Target="https://podminky.urs.cz/item/CS_URS_2022_01/766691914" TargetMode="External"/><Relationship Id="rId33" Type="http://schemas.openxmlformats.org/officeDocument/2006/relationships/hyperlink" Target="https://podminky.urs.cz/item/CS_URS_2022_01/783606811" TargetMode="External"/><Relationship Id="rId38" Type="http://schemas.openxmlformats.org/officeDocument/2006/relationships/hyperlink" Target="https://podminky.urs.cz/item/CS_URS_2022_01/783617615" TargetMode="External"/><Relationship Id="rId46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611325412" TargetMode="External"/><Relationship Id="rId16" Type="http://schemas.openxmlformats.org/officeDocument/2006/relationships/hyperlink" Target="https://podminky.urs.cz/item/CS_URS_2022_01/997002611" TargetMode="External"/><Relationship Id="rId20" Type="http://schemas.openxmlformats.org/officeDocument/2006/relationships/hyperlink" Target="https://podminky.urs.cz/item/CS_URS_2022_01/998018002" TargetMode="External"/><Relationship Id="rId29" Type="http://schemas.openxmlformats.org/officeDocument/2006/relationships/hyperlink" Target="https://podminky.urs.cz/item/CS_URS_2022_01/998766202" TargetMode="External"/><Relationship Id="rId41" Type="http://schemas.openxmlformats.org/officeDocument/2006/relationships/hyperlink" Target="https://podminky.urs.cz/item/CS_URS_2022_01/784171001" TargetMode="External"/><Relationship Id="rId1" Type="http://schemas.openxmlformats.org/officeDocument/2006/relationships/hyperlink" Target="https://podminky.urs.cz/item/CS_URS_2022_01/611325411" TargetMode="External"/><Relationship Id="rId6" Type="http://schemas.openxmlformats.org/officeDocument/2006/relationships/hyperlink" Target="https://podminky.urs.cz/item/CS_URS_2022_01/612325412" TargetMode="External"/><Relationship Id="rId11" Type="http://schemas.openxmlformats.org/officeDocument/2006/relationships/hyperlink" Target="https://podminky.urs.cz/item/CS_URS_2022_01/978013121" TargetMode="External"/><Relationship Id="rId24" Type="http://schemas.openxmlformats.org/officeDocument/2006/relationships/hyperlink" Target="https://podminky.urs.cz/item/CS_URS_2022_01/998763402" TargetMode="External"/><Relationship Id="rId32" Type="http://schemas.openxmlformats.org/officeDocument/2006/relationships/hyperlink" Target="https://podminky.urs.cz/item/CS_URS_2022_01/783306801" TargetMode="External"/><Relationship Id="rId37" Type="http://schemas.openxmlformats.org/officeDocument/2006/relationships/hyperlink" Target="https://podminky.urs.cz/item/CS_URS_2022_01/783617117" TargetMode="External"/><Relationship Id="rId40" Type="http://schemas.openxmlformats.org/officeDocument/2006/relationships/hyperlink" Target="https://podminky.urs.cz/item/CS_URS_2022_01/784121011" TargetMode="External"/><Relationship Id="rId45" Type="http://schemas.openxmlformats.org/officeDocument/2006/relationships/hyperlink" Target="https://podminky.urs.cz/item/CS_URS_2022_01/094002000" TargetMode="External"/><Relationship Id="rId5" Type="http://schemas.openxmlformats.org/officeDocument/2006/relationships/hyperlink" Target="https://podminky.urs.cz/item/CS_URS_2022_01/612325411" TargetMode="External"/><Relationship Id="rId15" Type="http://schemas.openxmlformats.org/officeDocument/2006/relationships/hyperlink" Target="https://podminky.urs.cz/item/CS_URS_2022_01/997013212" TargetMode="External"/><Relationship Id="rId23" Type="http://schemas.openxmlformats.org/officeDocument/2006/relationships/hyperlink" Target="https://podminky.urs.cz/item/CS_URS_2022_01/763181311" TargetMode="External"/><Relationship Id="rId28" Type="http://schemas.openxmlformats.org/officeDocument/2006/relationships/hyperlink" Target="https://podminky.urs.cz/item/CS_URS_2022_01/766660729" TargetMode="External"/><Relationship Id="rId36" Type="http://schemas.openxmlformats.org/officeDocument/2006/relationships/hyperlink" Target="https://podminky.urs.cz/item/CS_URS_2022_01/783317101" TargetMode="External"/><Relationship Id="rId10" Type="http://schemas.openxmlformats.org/officeDocument/2006/relationships/hyperlink" Target="https://podminky.urs.cz/item/CS_URS_2022_01/978011141" TargetMode="External"/><Relationship Id="rId19" Type="http://schemas.openxmlformats.org/officeDocument/2006/relationships/hyperlink" Target="https://podminky.urs.cz/item/CS_URS_2022_01/997013631" TargetMode="External"/><Relationship Id="rId31" Type="http://schemas.openxmlformats.org/officeDocument/2006/relationships/hyperlink" Target="https://podminky.urs.cz/item/CS_URS_2022_01/998776202" TargetMode="External"/><Relationship Id="rId44" Type="http://schemas.openxmlformats.org/officeDocument/2006/relationships/hyperlink" Target="https://podminky.urs.cz/item/CS_URS_2022_01/784211163" TargetMode="External"/><Relationship Id="rId4" Type="http://schemas.openxmlformats.org/officeDocument/2006/relationships/hyperlink" Target="https://podminky.urs.cz/item/CS_URS_2022_01/611311131" TargetMode="External"/><Relationship Id="rId9" Type="http://schemas.openxmlformats.org/officeDocument/2006/relationships/hyperlink" Target="https://podminky.urs.cz/item/CS_URS_2022_01/978011121" TargetMode="External"/><Relationship Id="rId14" Type="http://schemas.openxmlformats.org/officeDocument/2006/relationships/hyperlink" Target="https://podminky.urs.cz/item/CS_URS_2022_01/952901111" TargetMode="External"/><Relationship Id="rId22" Type="http://schemas.openxmlformats.org/officeDocument/2006/relationships/hyperlink" Target="https://podminky.urs.cz/item/CS_URS_2022_01/763111462" TargetMode="External"/><Relationship Id="rId27" Type="http://schemas.openxmlformats.org/officeDocument/2006/relationships/hyperlink" Target="https://podminky.urs.cz/item/CS_URS_2022_01/766660001" TargetMode="External"/><Relationship Id="rId30" Type="http://schemas.openxmlformats.org/officeDocument/2006/relationships/hyperlink" Target="https://podminky.urs.cz/item/CS_URS_2022_01/776411111" TargetMode="External"/><Relationship Id="rId35" Type="http://schemas.openxmlformats.org/officeDocument/2006/relationships/hyperlink" Target="https://podminky.urs.cz/item/CS_URS_2022_01/783315101" TargetMode="External"/><Relationship Id="rId43" Type="http://schemas.openxmlformats.org/officeDocument/2006/relationships/hyperlink" Target="https://podminky.urs.cz/item/CS_URS_2022_01/784211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M51" sqref="AM5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3"/>
      <c r="AQ5" s="23"/>
      <c r="AR5" s="21"/>
      <c r="BE5" s="31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"/>
      <c r="AQ6" s="23"/>
      <c r="AR6" s="21"/>
      <c r="BE6" s="31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7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7"/>
      <c r="BS13" s="18" t="s">
        <v>6</v>
      </c>
    </row>
    <row r="14" spans="1:74" ht="12.75">
      <c r="B14" s="22"/>
      <c r="C14" s="23"/>
      <c r="D14" s="23"/>
      <c r="E14" s="322" t="s">
        <v>30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7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7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7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7"/>
      <c r="BS19" s="18" t="s">
        <v>6</v>
      </c>
    </row>
    <row r="20" spans="1:71" s="1" customFormat="1" ht="18.399999999999999" customHeight="1">
      <c r="B20" s="22"/>
      <c r="C20" s="23"/>
      <c r="D20" s="23"/>
      <c r="E20" s="370" t="s">
        <v>667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7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7"/>
    </row>
    <row r="23" spans="1:71" s="1" customFormat="1" ht="47.25" customHeight="1">
      <c r="B23" s="22"/>
      <c r="C23" s="23"/>
      <c r="D23" s="23"/>
      <c r="E23" s="324" t="s">
        <v>37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3"/>
      <c r="AP23" s="23"/>
      <c r="AQ23" s="23"/>
      <c r="AR23" s="21"/>
      <c r="BE23" s="31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7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5">
        <f>ROUND(AG54,2)</f>
        <v>0</v>
      </c>
      <c r="AL26" s="326"/>
      <c r="AM26" s="326"/>
      <c r="AN26" s="326"/>
      <c r="AO26" s="326"/>
      <c r="AP26" s="37"/>
      <c r="AQ26" s="37"/>
      <c r="AR26" s="40"/>
      <c r="BE26" s="31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7" t="s">
        <v>39</v>
      </c>
      <c r="M28" s="327"/>
      <c r="N28" s="327"/>
      <c r="O28" s="327"/>
      <c r="P28" s="327"/>
      <c r="Q28" s="37"/>
      <c r="R28" s="37"/>
      <c r="S28" s="37"/>
      <c r="T28" s="37"/>
      <c r="U28" s="37"/>
      <c r="V28" s="37"/>
      <c r="W28" s="327" t="s">
        <v>40</v>
      </c>
      <c r="X28" s="327"/>
      <c r="Y28" s="327"/>
      <c r="Z28" s="327"/>
      <c r="AA28" s="327"/>
      <c r="AB28" s="327"/>
      <c r="AC28" s="327"/>
      <c r="AD28" s="327"/>
      <c r="AE28" s="327"/>
      <c r="AF28" s="37"/>
      <c r="AG28" s="37"/>
      <c r="AH28" s="37"/>
      <c r="AI28" s="37"/>
      <c r="AJ28" s="37"/>
      <c r="AK28" s="327" t="s">
        <v>41</v>
      </c>
      <c r="AL28" s="327"/>
      <c r="AM28" s="327"/>
      <c r="AN28" s="327"/>
      <c r="AO28" s="327"/>
      <c r="AP28" s="37"/>
      <c r="AQ28" s="37"/>
      <c r="AR28" s="40"/>
      <c r="BE28" s="317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0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28">
        <f>ROUND(AV54, 2)</f>
        <v>0</v>
      </c>
      <c r="AL29" s="329"/>
      <c r="AM29" s="329"/>
      <c r="AN29" s="329"/>
      <c r="AO29" s="329"/>
      <c r="AP29" s="42"/>
      <c r="AQ29" s="42"/>
      <c r="AR29" s="43"/>
      <c r="BE29" s="318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0">
        <v>0.15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28">
        <f>ROUND(AW54, 2)</f>
        <v>0</v>
      </c>
      <c r="AL30" s="329"/>
      <c r="AM30" s="329"/>
      <c r="AN30" s="329"/>
      <c r="AO30" s="329"/>
      <c r="AP30" s="42"/>
      <c r="AQ30" s="42"/>
      <c r="AR30" s="43"/>
      <c r="BE30" s="318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0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28">
        <v>0</v>
      </c>
      <c r="AL31" s="329"/>
      <c r="AM31" s="329"/>
      <c r="AN31" s="329"/>
      <c r="AO31" s="329"/>
      <c r="AP31" s="42"/>
      <c r="AQ31" s="42"/>
      <c r="AR31" s="43"/>
      <c r="BE31" s="318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0">
        <v>0.15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28">
        <v>0</v>
      </c>
      <c r="AL32" s="329"/>
      <c r="AM32" s="329"/>
      <c r="AN32" s="329"/>
      <c r="AO32" s="329"/>
      <c r="AP32" s="42"/>
      <c r="AQ32" s="42"/>
      <c r="AR32" s="43"/>
      <c r="BE32" s="318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0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28">
        <v>0</v>
      </c>
      <c r="AL33" s="329"/>
      <c r="AM33" s="329"/>
      <c r="AN33" s="329"/>
      <c r="AO33" s="32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1" t="s">
        <v>50</v>
      </c>
      <c r="Y35" s="332"/>
      <c r="Z35" s="332"/>
      <c r="AA35" s="332"/>
      <c r="AB35" s="332"/>
      <c r="AC35" s="46"/>
      <c r="AD35" s="46"/>
      <c r="AE35" s="46"/>
      <c r="AF35" s="46"/>
      <c r="AG35" s="46"/>
      <c r="AH35" s="46"/>
      <c r="AI35" s="46"/>
      <c r="AJ35" s="46"/>
      <c r="AK35" s="333">
        <f>SUM(AK26:AK33)</f>
        <v>0</v>
      </c>
      <c r="AL35" s="332"/>
      <c r="AM35" s="332"/>
      <c r="AN35" s="332"/>
      <c r="AO35" s="33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5" t="str">
        <f>K6</f>
        <v>ZŠ Křižíkova - oprava kanceláří vedení školy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Sokolov, Křižíkova 1916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7" t="str">
        <f>IF(AN8= "","",AN8)</f>
        <v>3. 3. 2022</v>
      </c>
      <c r="AN47" s="33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8" t="str">
        <f>IF(E17="","",E17)</f>
        <v xml:space="preserve"> </v>
      </c>
      <c r="AN49" s="339"/>
      <c r="AO49" s="339"/>
      <c r="AP49" s="339"/>
      <c r="AQ49" s="37"/>
      <c r="AR49" s="40"/>
      <c r="AS49" s="340" t="s">
        <v>52</v>
      </c>
      <c r="AT49" s="34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71" t="s">
        <v>667</v>
      </c>
      <c r="AN50" s="339"/>
      <c r="AO50" s="339"/>
      <c r="AP50" s="339"/>
      <c r="AQ50" s="37"/>
      <c r="AR50" s="40"/>
      <c r="AS50" s="342"/>
      <c r="AT50" s="34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4"/>
      <c r="AT51" s="34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6" t="s">
        <v>53</v>
      </c>
      <c r="D52" s="347"/>
      <c r="E52" s="347"/>
      <c r="F52" s="347"/>
      <c r="G52" s="347"/>
      <c r="H52" s="67"/>
      <c r="I52" s="348" t="s">
        <v>54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9" t="s">
        <v>55</v>
      </c>
      <c r="AH52" s="347"/>
      <c r="AI52" s="347"/>
      <c r="AJ52" s="347"/>
      <c r="AK52" s="347"/>
      <c r="AL52" s="347"/>
      <c r="AM52" s="347"/>
      <c r="AN52" s="348" t="s">
        <v>56</v>
      </c>
      <c r="AO52" s="347"/>
      <c r="AP52" s="347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3">
        <f>ROUND(AG55,2)</f>
        <v>0</v>
      </c>
      <c r="AH54" s="353"/>
      <c r="AI54" s="353"/>
      <c r="AJ54" s="353"/>
      <c r="AK54" s="353"/>
      <c r="AL54" s="353"/>
      <c r="AM54" s="353"/>
      <c r="AN54" s="354">
        <f>SUM(AG54,AT54)</f>
        <v>0</v>
      </c>
      <c r="AO54" s="354"/>
      <c r="AP54" s="354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24.75" customHeight="1">
      <c r="A55" s="86" t="s">
        <v>75</v>
      </c>
      <c r="B55" s="87"/>
      <c r="C55" s="88"/>
      <c r="D55" s="352" t="s">
        <v>14</v>
      </c>
      <c r="E55" s="352"/>
      <c r="F55" s="352"/>
      <c r="G55" s="352"/>
      <c r="H55" s="352"/>
      <c r="I55" s="89"/>
      <c r="J55" s="352" t="s">
        <v>17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0">
        <f>'00 - ZŠ Křižíkova - oprav...'!J28</f>
        <v>0</v>
      </c>
      <c r="AH55" s="351"/>
      <c r="AI55" s="351"/>
      <c r="AJ55" s="351"/>
      <c r="AK55" s="351"/>
      <c r="AL55" s="351"/>
      <c r="AM55" s="351"/>
      <c r="AN55" s="350">
        <f>SUM(AG55,AT55)</f>
        <v>0</v>
      </c>
      <c r="AO55" s="351"/>
      <c r="AP55" s="351"/>
      <c r="AQ55" s="90" t="s">
        <v>76</v>
      </c>
      <c r="AR55" s="91"/>
      <c r="AS55" s="92">
        <v>0</v>
      </c>
      <c r="AT55" s="93">
        <f>ROUND(SUM(AV55:AW55),2)</f>
        <v>0</v>
      </c>
      <c r="AU55" s="94">
        <f>'00 - ZŠ Křižíkova - oprav...'!P87</f>
        <v>0</v>
      </c>
      <c r="AV55" s="93">
        <f>'00 - ZŠ Křižíkova - oprav...'!J31</f>
        <v>0</v>
      </c>
      <c r="AW55" s="93">
        <f>'00 - ZŠ Křižíkova - oprav...'!J32</f>
        <v>0</v>
      </c>
      <c r="AX55" s="93">
        <f>'00 - ZŠ Křižíkova - oprav...'!J33</f>
        <v>0</v>
      </c>
      <c r="AY55" s="93">
        <f>'00 - ZŠ Křižíkova - oprav...'!J34</f>
        <v>0</v>
      </c>
      <c r="AZ55" s="93">
        <f>'00 - ZŠ Křižíkova - oprav...'!F31</f>
        <v>0</v>
      </c>
      <c r="BA55" s="93">
        <f>'00 - ZŠ Křižíkova - oprav...'!F32</f>
        <v>0</v>
      </c>
      <c r="BB55" s="93">
        <f>'00 - ZŠ Křižíkova - oprav...'!F33</f>
        <v>0</v>
      </c>
      <c r="BC55" s="93">
        <f>'00 - ZŠ Křižíkova - oprav...'!F34</f>
        <v>0</v>
      </c>
      <c r="BD55" s="95">
        <f>'00 - ZŠ Křižíkova - oprav...'!F35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x2OsunbYEh3gYa2vqrNMn1ZHKxBmZkEWIc+/PaaRxBkB2SARb1EdypmYpaVRuCwjkeM3WISlvJ9fN8nrjym5kw==" saltValue="5jeX9pfp3ZmKITx2AEEMY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ZŠ Křižíkova - oprav...'!C2" display="/" xr:uid="{00000000-0004-0000-0000-000000000000}"/>
    <hyperlink ref="E20" r:id="rId1" xr:uid="{0432B907-7C63-4569-87DF-FCE0BEE40E89}"/>
    <hyperlink ref="AM50" r:id="rId2" xr:uid="{0EF19990-BB21-4C96-BD8E-505E333641A8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79</v>
      </c>
    </row>
    <row r="4" spans="1:46" s="1" customFormat="1" ht="24.95" customHeight="1">
      <c r="B4" s="21"/>
      <c r="D4" s="99" t="s">
        <v>80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56" t="s">
        <v>17</v>
      </c>
      <c r="F7" s="357"/>
      <c r="G7" s="357"/>
      <c r="H7" s="357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3. 3. 2022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8" t="str">
        <f>'Rekapitulace stavby'!E14</f>
        <v>Vyplň údaj</v>
      </c>
      <c r="F16" s="359"/>
      <c r="G16" s="359"/>
      <c r="H16" s="359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28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36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60" t="s">
        <v>37</v>
      </c>
      <c r="F25" s="360"/>
      <c r="G25" s="360"/>
      <c r="H25" s="360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38</v>
      </c>
      <c r="E28" s="35"/>
      <c r="F28" s="35"/>
      <c r="G28" s="35"/>
      <c r="H28" s="35"/>
      <c r="I28" s="35"/>
      <c r="J28" s="110">
        <f>ROUND(J87,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40</v>
      </c>
      <c r="G30" s="35"/>
      <c r="H30" s="35"/>
      <c r="I30" s="111" t="s">
        <v>39</v>
      </c>
      <c r="J30" s="111" t="s">
        <v>41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42</v>
      </c>
      <c r="E31" s="101" t="s">
        <v>43</v>
      </c>
      <c r="F31" s="113">
        <f>ROUND((SUM(BE87:BE373)),  2)</f>
        <v>0</v>
      </c>
      <c r="G31" s="35"/>
      <c r="H31" s="35"/>
      <c r="I31" s="114">
        <v>0.21</v>
      </c>
      <c r="J31" s="113">
        <f>ROUND(((SUM(BE87:BE373))*I31),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44</v>
      </c>
      <c r="F32" s="113">
        <f>ROUND((SUM(BF87:BF373)),  2)</f>
        <v>0</v>
      </c>
      <c r="G32" s="35"/>
      <c r="H32" s="35"/>
      <c r="I32" s="114">
        <v>0.15</v>
      </c>
      <c r="J32" s="113">
        <f>ROUND(((SUM(BF87:BF373))*I32),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45</v>
      </c>
      <c r="F33" s="113">
        <f>ROUND((SUM(BG87:BG373)),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46</v>
      </c>
      <c r="F34" s="113">
        <f>ROUND((SUM(BH87:BH373)),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47</v>
      </c>
      <c r="F35" s="113">
        <f>ROUND((SUM(BI87:BI373)),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48</v>
      </c>
      <c r="E37" s="117"/>
      <c r="F37" s="117"/>
      <c r="G37" s="118" t="s">
        <v>49</v>
      </c>
      <c r="H37" s="119" t="s">
        <v>50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81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5" t="str">
        <f>E7</f>
        <v>ZŠ Křižíkova - oprava kanceláří vedení školy</v>
      </c>
      <c r="F46" s="361"/>
      <c r="G46" s="361"/>
      <c r="H46" s="361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Sokolov, Křižíkova 1916</v>
      </c>
      <c r="G48" s="37"/>
      <c r="H48" s="37"/>
      <c r="I48" s="30" t="s">
        <v>23</v>
      </c>
      <c r="J48" s="60" t="str">
        <f>IF(J10="","",J10)</f>
        <v>3. 3. 2022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Město Sokolov</v>
      </c>
      <c r="G50" s="37"/>
      <c r="H50" s="37"/>
      <c r="I50" s="30" t="s">
        <v>31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Michal Kubelka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82</v>
      </c>
      <c r="D53" s="127"/>
      <c r="E53" s="127"/>
      <c r="F53" s="127"/>
      <c r="G53" s="127"/>
      <c r="H53" s="127"/>
      <c r="I53" s="127"/>
      <c r="J53" s="128" t="s">
        <v>83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70</v>
      </c>
      <c r="D55" s="37"/>
      <c r="E55" s="37"/>
      <c r="F55" s="37"/>
      <c r="G55" s="37"/>
      <c r="H55" s="37"/>
      <c r="I55" s="37"/>
      <c r="J55" s="78">
        <f>J87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84</v>
      </c>
    </row>
    <row r="56" spans="1:47" s="9" customFormat="1" ht="24.95" customHeight="1">
      <c r="B56" s="130"/>
      <c r="C56" s="131"/>
      <c r="D56" s="132" t="s">
        <v>85</v>
      </c>
      <c r="E56" s="133"/>
      <c r="F56" s="133"/>
      <c r="G56" s="133"/>
      <c r="H56" s="133"/>
      <c r="I56" s="133"/>
      <c r="J56" s="134">
        <f>J88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86</v>
      </c>
      <c r="E57" s="139"/>
      <c r="F57" s="139"/>
      <c r="G57" s="139"/>
      <c r="H57" s="139"/>
      <c r="I57" s="139"/>
      <c r="J57" s="140">
        <f>J89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87</v>
      </c>
      <c r="E58" s="139"/>
      <c r="F58" s="139"/>
      <c r="G58" s="139"/>
      <c r="H58" s="139"/>
      <c r="I58" s="139"/>
      <c r="J58" s="140">
        <f>J145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88</v>
      </c>
      <c r="E59" s="139"/>
      <c r="F59" s="139"/>
      <c r="G59" s="139"/>
      <c r="H59" s="139"/>
      <c r="I59" s="139"/>
      <c r="J59" s="140">
        <f>J184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89</v>
      </c>
      <c r="E60" s="139"/>
      <c r="F60" s="139"/>
      <c r="G60" s="139"/>
      <c r="H60" s="139"/>
      <c r="I60" s="139"/>
      <c r="J60" s="140">
        <f>J196</f>
        <v>0</v>
      </c>
      <c r="K60" s="137"/>
      <c r="L60" s="141"/>
    </row>
    <row r="61" spans="1:47" s="9" customFormat="1" ht="24.95" customHeight="1">
      <c r="B61" s="130"/>
      <c r="C61" s="131"/>
      <c r="D61" s="132" t="s">
        <v>90</v>
      </c>
      <c r="E61" s="133"/>
      <c r="F61" s="133"/>
      <c r="G61" s="133"/>
      <c r="H61" s="133"/>
      <c r="I61" s="133"/>
      <c r="J61" s="134">
        <f>J199</f>
        <v>0</v>
      </c>
      <c r="K61" s="131"/>
      <c r="L61" s="135"/>
    </row>
    <row r="62" spans="1:47" s="10" customFormat="1" ht="19.899999999999999" customHeight="1">
      <c r="B62" s="136"/>
      <c r="C62" s="137"/>
      <c r="D62" s="138" t="s">
        <v>91</v>
      </c>
      <c r="E62" s="139"/>
      <c r="F62" s="139"/>
      <c r="G62" s="139"/>
      <c r="H62" s="139"/>
      <c r="I62" s="139"/>
      <c r="J62" s="140">
        <f>J200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92</v>
      </c>
      <c r="E63" s="139"/>
      <c r="F63" s="139"/>
      <c r="G63" s="139"/>
      <c r="H63" s="139"/>
      <c r="I63" s="139"/>
      <c r="J63" s="140">
        <f>J205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93</v>
      </c>
      <c r="E64" s="139"/>
      <c r="F64" s="139"/>
      <c r="G64" s="139"/>
      <c r="H64" s="139"/>
      <c r="I64" s="139"/>
      <c r="J64" s="140">
        <f>J217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94</v>
      </c>
      <c r="E65" s="139"/>
      <c r="F65" s="139"/>
      <c r="G65" s="139"/>
      <c r="H65" s="139"/>
      <c r="I65" s="139"/>
      <c r="J65" s="140">
        <f>J238</f>
        <v>0</v>
      </c>
      <c r="K65" s="137"/>
      <c r="L65" s="141"/>
    </row>
    <row r="66" spans="1:31" s="10" customFormat="1" ht="19.899999999999999" customHeight="1">
      <c r="B66" s="136"/>
      <c r="C66" s="137"/>
      <c r="D66" s="138" t="s">
        <v>95</v>
      </c>
      <c r="E66" s="139"/>
      <c r="F66" s="139"/>
      <c r="G66" s="139"/>
      <c r="H66" s="139"/>
      <c r="I66" s="139"/>
      <c r="J66" s="140">
        <f>J247</f>
        <v>0</v>
      </c>
      <c r="K66" s="137"/>
      <c r="L66" s="141"/>
    </row>
    <row r="67" spans="1:31" s="10" customFormat="1" ht="19.899999999999999" customHeight="1">
      <c r="B67" s="136"/>
      <c r="C67" s="137"/>
      <c r="D67" s="138" t="s">
        <v>96</v>
      </c>
      <c r="E67" s="139"/>
      <c r="F67" s="139"/>
      <c r="G67" s="139"/>
      <c r="H67" s="139"/>
      <c r="I67" s="139"/>
      <c r="J67" s="140">
        <f>J277</f>
        <v>0</v>
      </c>
      <c r="K67" s="137"/>
      <c r="L67" s="141"/>
    </row>
    <row r="68" spans="1:31" s="9" customFormat="1" ht="24.95" customHeight="1">
      <c r="B68" s="130"/>
      <c r="C68" s="131"/>
      <c r="D68" s="132" t="s">
        <v>97</v>
      </c>
      <c r="E68" s="133"/>
      <c r="F68" s="133"/>
      <c r="G68" s="133"/>
      <c r="H68" s="133"/>
      <c r="I68" s="133"/>
      <c r="J68" s="134">
        <f>J370</f>
        <v>0</v>
      </c>
      <c r="K68" s="131"/>
      <c r="L68" s="135"/>
    </row>
    <row r="69" spans="1:31" s="10" customFormat="1" ht="19.899999999999999" customHeight="1">
      <c r="B69" s="136"/>
      <c r="C69" s="137"/>
      <c r="D69" s="138" t="s">
        <v>98</v>
      </c>
      <c r="E69" s="139"/>
      <c r="F69" s="139"/>
      <c r="G69" s="139"/>
      <c r="H69" s="139"/>
      <c r="I69" s="139"/>
      <c r="J69" s="140">
        <f>J371</f>
        <v>0</v>
      </c>
      <c r="K69" s="137"/>
      <c r="L69" s="14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99</v>
      </c>
      <c r="D76" s="37"/>
      <c r="E76" s="37"/>
      <c r="F76" s="37"/>
      <c r="G76" s="37"/>
      <c r="H76" s="37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5" t="str">
        <f>E7</f>
        <v>ZŠ Křižíkova - oprava kanceláří vedení školy</v>
      </c>
      <c r="F79" s="361"/>
      <c r="G79" s="361"/>
      <c r="H79" s="361"/>
      <c r="I79" s="37"/>
      <c r="J79" s="37"/>
      <c r="K79" s="37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F10</f>
        <v>Sokolov, Křižíkova 1916</v>
      </c>
      <c r="G81" s="37"/>
      <c r="H81" s="37"/>
      <c r="I81" s="30" t="s">
        <v>23</v>
      </c>
      <c r="J81" s="60" t="str">
        <f>IF(J10="","",J10)</f>
        <v>3. 3. 2022</v>
      </c>
      <c r="K81" s="37"/>
      <c r="L81" s="10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E13</f>
        <v>Město Sokolov</v>
      </c>
      <c r="G83" s="37"/>
      <c r="H83" s="37"/>
      <c r="I83" s="30" t="s">
        <v>31</v>
      </c>
      <c r="J83" s="33" t="str">
        <f>E19</f>
        <v xml:space="preserve"> </v>
      </c>
      <c r="K83" s="37"/>
      <c r="L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IF(E16="","",E16)</f>
        <v>Vyplň údaj</v>
      </c>
      <c r="G84" s="37"/>
      <c r="H84" s="37"/>
      <c r="I84" s="30" t="s">
        <v>34</v>
      </c>
      <c r="J84" s="33" t="str">
        <f>E22</f>
        <v>Michal Kubelka</v>
      </c>
      <c r="K84" s="37"/>
      <c r="L84" s="10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2"/>
      <c r="B86" s="143"/>
      <c r="C86" s="144" t="s">
        <v>100</v>
      </c>
      <c r="D86" s="145" t="s">
        <v>57</v>
      </c>
      <c r="E86" s="145" t="s">
        <v>53</v>
      </c>
      <c r="F86" s="145" t="s">
        <v>54</v>
      </c>
      <c r="G86" s="145" t="s">
        <v>101</v>
      </c>
      <c r="H86" s="145" t="s">
        <v>102</v>
      </c>
      <c r="I86" s="145" t="s">
        <v>103</v>
      </c>
      <c r="J86" s="145" t="s">
        <v>83</v>
      </c>
      <c r="K86" s="146" t="s">
        <v>104</v>
      </c>
      <c r="L86" s="147"/>
      <c r="M86" s="69" t="s">
        <v>19</v>
      </c>
      <c r="N86" s="70" t="s">
        <v>42</v>
      </c>
      <c r="O86" s="70" t="s">
        <v>105</v>
      </c>
      <c r="P86" s="70" t="s">
        <v>106</v>
      </c>
      <c r="Q86" s="70" t="s">
        <v>107</v>
      </c>
      <c r="R86" s="70" t="s">
        <v>108</v>
      </c>
      <c r="S86" s="70" t="s">
        <v>109</v>
      </c>
      <c r="T86" s="71" t="s">
        <v>110</v>
      </c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</row>
    <row r="87" spans="1:65" s="2" customFormat="1" ht="22.9" customHeight="1">
      <c r="A87" s="35"/>
      <c r="B87" s="36"/>
      <c r="C87" s="76" t="s">
        <v>111</v>
      </c>
      <c r="D87" s="37"/>
      <c r="E87" s="37"/>
      <c r="F87" s="37"/>
      <c r="G87" s="37"/>
      <c r="H87" s="37"/>
      <c r="I87" s="37"/>
      <c r="J87" s="148">
        <f>BK87</f>
        <v>0</v>
      </c>
      <c r="K87" s="37"/>
      <c r="L87" s="40"/>
      <c r="M87" s="72"/>
      <c r="N87" s="149"/>
      <c r="O87" s="73"/>
      <c r="P87" s="150">
        <f>P88+P199+P370</f>
        <v>0</v>
      </c>
      <c r="Q87" s="73"/>
      <c r="R87" s="150">
        <f>R88+R199+R370</f>
        <v>2.6728595300000002</v>
      </c>
      <c r="S87" s="73"/>
      <c r="T87" s="151">
        <f>T88+T199+T370</f>
        <v>1.14784014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84</v>
      </c>
      <c r="BK87" s="152">
        <f>BK88+BK199+BK370</f>
        <v>0</v>
      </c>
    </row>
    <row r="88" spans="1:65" s="12" customFormat="1" ht="25.9" customHeight="1">
      <c r="B88" s="153"/>
      <c r="C88" s="154"/>
      <c r="D88" s="155" t="s">
        <v>71</v>
      </c>
      <c r="E88" s="156" t="s">
        <v>112</v>
      </c>
      <c r="F88" s="156" t="s">
        <v>113</v>
      </c>
      <c r="G88" s="154"/>
      <c r="H88" s="154"/>
      <c r="I88" s="157"/>
      <c r="J88" s="158">
        <f>BK88</f>
        <v>0</v>
      </c>
      <c r="K88" s="154"/>
      <c r="L88" s="159"/>
      <c r="M88" s="160"/>
      <c r="N88" s="161"/>
      <c r="O88" s="161"/>
      <c r="P88" s="162">
        <f>P89+P145+P184+P196</f>
        <v>0</v>
      </c>
      <c r="Q88" s="161"/>
      <c r="R88" s="162">
        <f>R89+R145+R184+R196</f>
        <v>1.42095269</v>
      </c>
      <c r="S88" s="161"/>
      <c r="T88" s="163">
        <f>T89+T145+T184+T196</f>
        <v>0.79891000000000001</v>
      </c>
      <c r="AR88" s="164" t="s">
        <v>77</v>
      </c>
      <c r="AT88" s="165" t="s">
        <v>71</v>
      </c>
      <c r="AU88" s="165" t="s">
        <v>72</v>
      </c>
      <c r="AY88" s="164" t="s">
        <v>114</v>
      </c>
      <c r="BK88" s="166">
        <f>BK89+BK145+BK184+BK196</f>
        <v>0</v>
      </c>
    </row>
    <row r="89" spans="1:65" s="12" customFormat="1" ht="22.9" customHeight="1">
      <c r="B89" s="153"/>
      <c r="C89" s="154"/>
      <c r="D89" s="155" t="s">
        <v>71</v>
      </c>
      <c r="E89" s="167" t="s">
        <v>115</v>
      </c>
      <c r="F89" s="167" t="s">
        <v>116</v>
      </c>
      <c r="G89" s="154"/>
      <c r="H89" s="154"/>
      <c r="I89" s="157"/>
      <c r="J89" s="168">
        <f>BK89</f>
        <v>0</v>
      </c>
      <c r="K89" s="154"/>
      <c r="L89" s="159"/>
      <c r="M89" s="160"/>
      <c r="N89" s="161"/>
      <c r="O89" s="161"/>
      <c r="P89" s="162">
        <f>SUM(P90:P144)</f>
        <v>0</v>
      </c>
      <c r="Q89" s="161"/>
      <c r="R89" s="162">
        <f>SUM(R90:R144)</f>
        <v>1.4129761199999999</v>
      </c>
      <c r="S89" s="161"/>
      <c r="T89" s="163">
        <f>SUM(T90:T144)</f>
        <v>0</v>
      </c>
      <c r="AR89" s="164" t="s">
        <v>77</v>
      </c>
      <c r="AT89" s="165" t="s">
        <v>71</v>
      </c>
      <c r="AU89" s="165" t="s">
        <v>77</v>
      </c>
      <c r="AY89" s="164" t="s">
        <v>114</v>
      </c>
      <c r="BK89" s="166">
        <f>SUM(BK90:BK144)</f>
        <v>0</v>
      </c>
    </row>
    <row r="90" spans="1:65" s="2" customFormat="1" ht="24.2" customHeight="1">
      <c r="A90" s="35"/>
      <c r="B90" s="36"/>
      <c r="C90" s="169" t="s">
        <v>77</v>
      </c>
      <c r="D90" s="169" t="s">
        <v>117</v>
      </c>
      <c r="E90" s="170" t="s">
        <v>118</v>
      </c>
      <c r="F90" s="171" t="s">
        <v>119</v>
      </c>
      <c r="G90" s="172" t="s">
        <v>120</v>
      </c>
      <c r="H90" s="173">
        <v>29.94</v>
      </c>
      <c r="I90" s="174"/>
      <c r="J90" s="175">
        <f>ROUND(I90*H90,2)</f>
        <v>0</v>
      </c>
      <c r="K90" s="171" t="s">
        <v>121</v>
      </c>
      <c r="L90" s="40"/>
      <c r="M90" s="176" t="s">
        <v>19</v>
      </c>
      <c r="N90" s="177" t="s">
        <v>43</v>
      </c>
      <c r="O90" s="65"/>
      <c r="P90" s="178">
        <f>O90*H90</f>
        <v>0</v>
      </c>
      <c r="Q90" s="178">
        <v>5.1000000000000004E-3</v>
      </c>
      <c r="R90" s="178">
        <f>Q90*H90</f>
        <v>0.15269400000000002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122</v>
      </c>
      <c r="AT90" s="180" t="s">
        <v>117</v>
      </c>
      <c r="AU90" s="180" t="s">
        <v>79</v>
      </c>
      <c r="AY90" s="18" t="s">
        <v>114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77</v>
      </c>
      <c r="BK90" s="181">
        <f>ROUND(I90*H90,2)</f>
        <v>0</v>
      </c>
      <c r="BL90" s="18" t="s">
        <v>122</v>
      </c>
      <c r="BM90" s="180" t="s">
        <v>123</v>
      </c>
    </row>
    <row r="91" spans="1:65" s="2" customFormat="1" ht="11.25">
      <c r="A91" s="35"/>
      <c r="B91" s="36"/>
      <c r="C91" s="37"/>
      <c r="D91" s="182" t="s">
        <v>124</v>
      </c>
      <c r="E91" s="37"/>
      <c r="F91" s="183" t="s">
        <v>125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124</v>
      </c>
      <c r="AU91" s="18" t="s">
        <v>79</v>
      </c>
    </row>
    <row r="92" spans="1:65" s="13" customFormat="1" ht="11.25">
      <c r="B92" s="187"/>
      <c r="C92" s="188"/>
      <c r="D92" s="189" t="s">
        <v>126</v>
      </c>
      <c r="E92" s="190" t="s">
        <v>19</v>
      </c>
      <c r="F92" s="191" t="s">
        <v>127</v>
      </c>
      <c r="G92" s="188"/>
      <c r="H92" s="190" t="s">
        <v>19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126</v>
      </c>
      <c r="AU92" s="197" t="s">
        <v>79</v>
      </c>
      <c r="AV92" s="13" t="s">
        <v>77</v>
      </c>
      <c r="AW92" s="13" t="s">
        <v>33</v>
      </c>
      <c r="AX92" s="13" t="s">
        <v>72</v>
      </c>
      <c r="AY92" s="197" t="s">
        <v>114</v>
      </c>
    </row>
    <row r="93" spans="1:65" s="14" customFormat="1" ht="11.25">
      <c r="B93" s="198"/>
      <c r="C93" s="199"/>
      <c r="D93" s="189" t="s">
        <v>126</v>
      </c>
      <c r="E93" s="200" t="s">
        <v>19</v>
      </c>
      <c r="F93" s="201" t="s">
        <v>128</v>
      </c>
      <c r="G93" s="199"/>
      <c r="H93" s="202">
        <v>29.94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126</v>
      </c>
      <c r="AU93" s="208" t="s">
        <v>79</v>
      </c>
      <c r="AV93" s="14" t="s">
        <v>79</v>
      </c>
      <c r="AW93" s="14" t="s">
        <v>33</v>
      </c>
      <c r="AX93" s="14" t="s">
        <v>77</v>
      </c>
      <c r="AY93" s="208" t="s">
        <v>114</v>
      </c>
    </row>
    <row r="94" spans="1:65" s="2" customFormat="1" ht="24.2" customHeight="1">
      <c r="A94" s="35"/>
      <c r="B94" s="36"/>
      <c r="C94" s="169" t="s">
        <v>79</v>
      </c>
      <c r="D94" s="169" t="s">
        <v>117</v>
      </c>
      <c r="E94" s="170" t="s">
        <v>129</v>
      </c>
      <c r="F94" s="171" t="s">
        <v>130</v>
      </c>
      <c r="G94" s="172" t="s">
        <v>120</v>
      </c>
      <c r="H94" s="173">
        <v>16.901</v>
      </c>
      <c r="I94" s="174"/>
      <c r="J94" s="175">
        <f>ROUND(I94*H94,2)</f>
        <v>0</v>
      </c>
      <c r="K94" s="171" t="s">
        <v>121</v>
      </c>
      <c r="L94" s="40"/>
      <c r="M94" s="176" t="s">
        <v>19</v>
      </c>
      <c r="N94" s="177" t="s">
        <v>43</v>
      </c>
      <c r="O94" s="65"/>
      <c r="P94" s="178">
        <f>O94*H94</f>
        <v>0</v>
      </c>
      <c r="Q94" s="178">
        <v>1.6899999999999998E-2</v>
      </c>
      <c r="R94" s="178">
        <f>Q94*H94</f>
        <v>0.28562689999999996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122</v>
      </c>
      <c r="AT94" s="180" t="s">
        <v>117</v>
      </c>
      <c r="AU94" s="180" t="s">
        <v>79</v>
      </c>
      <c r="AY94" s="18" t="s">
        <v>114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77</v>
      </c>
      <c r="BK94" s="181">
        <f>ROUND(I94*H94,2)</f>
        <v>0</v>
      </c>
      <c r="BL94" s="18" t="s">
        <v>122</v>
      </c>
      <c r="BM94" s="180" t="s">
        <v>131</v>
      </c>
    </row>
    <row r="95" spans="1:65" s="2" customFormat="1" ht="11.25">
      <c r="A95" s="35"/>
      <c r="B95" s="36"/>
      <c r="C95" s="37"/>
      <c r="D95" s="182" t="s">
        <v>124</v>
      </c>
      <c r="E95" s="37"/>
      <c r="F95" s="183" t="s">
        <v>132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124</v>
      </c>
      <c r="AU95" s="18" t="s">
        <v>79</v>
      </c>
    </row>
    <row r="96" spans="1:65" s="13" customFormat="1" ht="11.25">
      <c r="B96" s="187"/>
      <c r="C96" s="188"/>
      <c r="D96" s="189" t="s">
        <v>126</v>
      </c>
      <c r="E96" s="190" t="s">
        <v>19</v>
      </c>
      <c r="F96" s="191" t="s">
        <v>133</v>
      </c>
      <c r="G96" s="188"/>
      <c r="H96" s="190" t="s">
        <v>19</v>
      </c>
      <c r="I96" s="192"/>
      <c r="J96" s="188"/>
      <c r="K96" s="188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126</v>
      </c>
      <c r="AU96" s="197" t="s">
        <v>79</v>
      </c>
      <c r="AV96" s="13" t="s">
        <v>77</v>
      </c>
      <c r="AW96" s="13" t="s">
        <v>33</v>
      </c>
      <c r="AX96" s="13" t="s">
        <v>72</v>
      </c>
      <c r="AY96" s="197" t="s">
        <v>114</v>
      </c>
    </row>
    <row r="97" spans="1:65" s="14" customFormat="1" ht="11.25">
      <c r="B97" s="198"/>
      <c r="C97" s="199"/>
      <c r="D97" s="189" t="s">
        <v>126</v>
      </c>
      <c r="E97" s="200" t="s">
        <v>19</v>
      </c>
      <c r="F97" s="201" t="s">
        <v>134</v>
      </c>
      <c r="G97" s="199"/>
      <c r="H97" s="202">
        <v>18.901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126</v>
      </c>
      <c r="AU97" s="208" t="s">
        <v>79</v>
      </c>
      <c r="AV97" s="14" t="s">
        <v>79</v>
      </c>
      <c r="AW97" s="14" t="s">
        <v>33</v>
      </c>
      <c r="AX97" s="14" t="s">
        <v>72</v>
      </c>
      <c r="AY97" s="208" t="s">
        <v>114</v>
      </c>
    </row>
    <row r="98" spans="1:65" s="14" customFormat="1" ht="11.25">
      <c r="B98" s="198"/>
      <c r="C98" s="199"/>
      <c r="D98" s="189" t="s">
        <v>126</v>
      </c>
      <c r="E98" s="200" t="s">
        <v>19</v>
      </c>
      <c r="F98" s="201" t="s">
        <v>135</v>
      </c>
      <c r="G98" s="199"/>
      <c r="H98" s="202">
        <v>-2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126</v>
      </c>
      <c r="AU98" s="208" t="s">
        <v>79</v>
      </c>
      <c r="AV98" s="14" t="s">
        <v>79</v>
      </c>
      <c r="AW98" s="14" t="s">
        <v>33</v>
      </c>
      <c r="AX98" s="14" t="s">
        <v>72</v>
      </c>
      <c r="AY98" s="208" t="s">
        <v>114</v>
      </c>
    </row>
    <row r="99" spans="1:65" s="15" customFormat="1" ht="11.25">
      <c r="B99" s="209"/>
      <c r="C99" s="210"/>
      <c r="D99" s="189" t="s">
        <v>126</v>
      </c>
      <c r="E99" s="211" t="s">
        <v>19</v>
      </c>
      <c r="F99" s="212" t="s">
        <v>136</v>
      </c>
      <c r="G99" s="210"/>
      <c r="H99" s="213">
        <v>16.901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126</v>
      </c>
      <c r="AU99" s="219" t="s">
        <v>79</v>
      </c>
      <c r="AV99" s="15" t="s">
        <v>122</v>
      </c>
      <c r="AW99" s="15" t="s">
        <v>33</v>
      </c>
      <c r="AX99" s="15" t="s">
        <v>77</v>
      </c>
      <c r="AY99" s="219" t="s">
        <v>114</v>
      </c>
    </row>
    <row r="100" spans="1:65" s="2" customFormat="1" ht="16.5" customHeight="1">
      <c r="A100" s="35"/>
      <c r="B100" s="36"/>
      <c r="C100" s="169" t="s">
        <v>137</v>
      </c>
      <c r="D100" s="169" t="s">
        <v>117</v>
      </c>
      <c r="E100" s="170" t="s">
        <v>138</v>
      </c>
      <c r="F100" s="171" t="s">
        <v>139</v>
      </c>
      <c r="G100" s="172" t="s">
        <v>120</v>
      </c>
      <c r="H100" s="173">
        <v>17.431999999999999</v>
      </c>
      <c r="I100" s="174"/>
      <c r="J100" s="175">
        <f>ROUND(I100*H100,2)</f>
        <v>0</v>
      </c>
      <c r="K100" s="171" t="s">
        <v>121</v>
      </c>
      <c r="L100" s="40"/>
      <c r="M100" s="176" t="s">
        <v>19</v>
      </c>
      <c r="N100" s="177" t="s">
        <v>43</v>
      </c>
      <c r="O100" s="65"/>
      <c r="P100" s="178">
        <f>O100*H100</f>
        <v>0</v>
      </c>
      <c r="Q100" s="178">
        <v>2.5999999999999998E-4</v>
      </c>
      <c r="R100" s="178">
        <f>Q100*H100</f>
        <v>4.5323199999999994E-3</v>
      </c>
      <c r="S100" s="178">
        <v>0</v>
      </c>
      <c r="T100" s="17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0" t="s">
        <v>122</v>
      </c>
      <c r="AT100" s="180" t="s">
        <v>117</v>
      </c>
      <c r="AU100" s="180" t="s">
        <v>79</v>
      </c>
      <c r="AY100" s="18" t="s">
        <v>114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8" t="s">
        <v>77</v>
      </c>
      <c r="BK100" s="181">
        <f>ROUND(I100*H100,2)</f>
        <v>0</v>
      </c>
      <c r="BL100" s="18" t="s">
        <v>122</v>
      </c>
      <c r="BM100" s="180" t="s">
        <v>140</v>
      </c>
    </row>
    <row r="101" spans="1:65" s="2" customFormat="1" ht="11.25">
      <c r="A101" s="35"/>
      <c r="B101" s="36"/>
      <c r="C101" s="37"/>
      <c r="D101" s="182" t="s">
        <v>124</v>
      </c>
      <c r="E101" s="37"/>
      <c r="F101" s="183" t="s">
        <v>141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124</v>
      </c>
      <c r="AU101" s="18" t="s">
        <v>79</v>
      </c>
    </row>
    <row r="102" spans="1:65" s="13" customFormat="1" ht="11.25">
      <c r="B102" s="187"/>
      <c r="C102" s="188"/>
      <c r="D102" s="189" t="s">
        <v>126</v>
      </c>
      <c r="E102" s="190" t="s">
        <v>19</v>
      </c>
      <c r="F102" s="191" t="s">
        <v>142</v>
      </c>
      <c r="G102" s="188"/>
      <c r="H102" s="190" t="s">
        <v>19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126</v>
      </c>
      <c r="AU102" s="197" t="s">
        <v>79</v>
      </c>
      <c r="AV102" s="13" t="s">
        <v>77</v>
      </c>
      <c r="AW102" s="13" t="s">
        <v>33</v>
      </c>
      <c r="AX102" s="13" t="s">
        <v>72</v>
      </c>
      <c r="AY102" s="197" t="s">
        <v>114</v>
      </c>
    </row>
    <row r="103" spans="1:65" s="14" customFormat="1" ht="11.25">
      <c r="B103" s="198"/>
      <c r="C103" s="199"/>
      <c r="D103" s="189" t="s">
        <v>126</v>
      </c>
      <c r="E103" s="200" t="s">
        <v>19</v>
      </c>
      <c r="F103" s="201" t="s">
        <v>143</v>
      </c>
      <c r="G103" s="199"/>
      <c r="H103" s="202">
        <v>8.9819999999999993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126</v>
      </c>
      <c r="AU103" s="208" t="s">
        <v>79</v>
      </c>
      <c r="AV103" s="14" t="s">
        <v>79</v>
      </c>
      <c r="AW103" s="14" t="s">
        <v>33</v>
      </c>
      <c r="AX103" s="14" t="s">
        <v>72</v>
      </c>
      <c r="AY103" s="208" t="s">
        <v>114</v>
      </c>
    </row>
    <row r="104" spans="1:65" s="13" customFormat="1" ht="11.25">
      <c r="B104" s="187"/>
      <c r="C104" s="188"/>
      <c r="D104" s="189" t="s">
        <v>126</v>
      </c>
      <c r="E104" s="190" t="s">
        <v>19</v>
      </c>
      <c r="F104" s="191" t="s">
        <v>144</v>
      </c>
      <c r="G104" s="188"/>
      <c r="H104" s="190" t="s">
        <v>19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126</v>
      </c>
      <c r="AU104" s="197" t="s">
        <v>79</v>
      </c>
      <c r="AV104" s="13" t="s">
        <v>77</v>
      </c>
      <c r="AW104" s="13" t="s">
        <v>33</v>
      </c>
      <c r="AX104" s="13" t="s">
        <v>72</v>
      </c>
      <c r="AY104" s="197" t="s">
        <v>114</v>
      </c>
    </row>
    <row r="105" spans="1:65" s="14" customFormat="1" ht="11.25">
      <c r="B105" s="198"/>
      <c r="C105" s="199"/>
      <c r="D105" s="189" t="s">
        <v>126</v>
      </c>
      <c r="E105" s="200" t="s">
        <v>19</v>
      </c>
      <c r="F105" s="201" t="s">
        <v>145</v>
      </c>
      <c r="G105" s="199"/>
      <c r="H105" s="202">
        <v>9.4499999999999993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126</v>
      </c>
      <c r="AU105" s="208" t="s">
        <v>79</v>
      </c>
      <c r="AV105" s="14" t="s">
        <v>79</v>
      </c>
      <c r="AW105" s="14" t="s">
        <v>33</v>
      </c>
      <c r="AX105" s="14" t="s">
        <v>72</v>
      </c>
      <c r="AY105" s="208" t="s">
        <v>114</v>
      </c>
    </row>
    <row r="106" spans="1:65" s="14" customFormat="1" ht="11.25">
      <c r="B106" s="198"/>
      <c r="C106" s="199"/>
      <c r="D106" s="189" t="s">
        <v>126</v>
      </c>
      <c r="E106" s="200" t="s">
        <v>19</v>
      </c>
      <c r="F106" s="201" t="s">
        <v>146</v>
      </c>
      <c r="G106" s="199"/>
      <c r="H106" s="202">
        <v>-1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126</v>
      </c>
      <c r="AU106" s="208" t="s">
        <v>79</v>
      </c>
      <c r="AV106" s="14" t="s">
        <v>79</v>
      </c>
      <c r="AW106" s="14" t="s">
        <v>33</v>
      </c>
      <c r="AX106" s="14" t="s">
        <v>72</v>
      </c>
      <c r="AY106" s="208" t="s">
        <v>114</v>
      </c>
    </row>
    <row r="107" spans="1:65" s="15" customFormat="1" ht="11.25">
      <c r="B107" s="209"/>
      <c r="C107" s="210"/>
      <c r="D107" s="189" t="s">
        <v>126</v>
      </c>
      <c r="E107" s="211" t="s">
        <v>19</v>
      </c>
      <c r="F107" s="212" t="s">
        <v>136</v>
      </c>
      <c r="G107" s="210"/>
      <c r="H107" s="213">
        <v>17.431999999999999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126</v>
      </c>
      <c r="AU107" s="219" t="s">
        <v>79</v>
      </c>
      <c r="AV107" s="15" t="s">
        <v>122</v>
      </c>
      <c r="AW107" s="15" t="s">
        <v>33</v>
      </c>
      <c r="AX107" s="15" t="s">
        <v>77</v>
      </c>
      <c r="AY107" s="219" t="s">
        <v>114</v>
      </c>
    </row>
    <row r="108" spans="1:65" s="2" customFormat="1" ht="21.75" customHeight="1">
      <c r="A108" s="35"/>
      <c r="B108" s="36"/>
      <c r="C108" s="169" t="s">
        <v>122</v>
      </c>
      <c r="D108" s="169" t="s">
        <v>117</v>
      </c>
      <c r="E108" s="170" t="s">
        <v>147</v>
      </c>
      <c r="F108" s="171" t="s">
        <v>148</v>
      </c>
      <c r="G108" s="172" t="s">
        <v>120</v>
      </c>
      <c r="H108" s="173">
        <v>17.431999999999999</v>
      </c>
      <c r="I108" s="174"/>
      <c r="J108" s="175">
        <f>ROUND(I108*H108,2)</f>
        <v>0</v>
      </c>
      <c r="K108" s="171" t="s">
        <v>121</v>
      </c>
      <c r="L108" s="40"/>
      <c r="M108" s="176" t="s">
        <v>19</v>
      </c>
      <c r="N108" s="177" t="s">
        <v>43</v>
      </c>
      <c r="O108" s="65"/>
      <c r="P108" s="178">
        <f>O108*H108</f>
        <v>0</v>
      </c>
      <c r="Q108" s="178">
        <v>4.0000000000000001E-3</v>
      </c>
      <c r="R108" s="178">
        <f>Q108*H108</f>
        <v>6.9727999999999998E-2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122</v>
      </c>
      <c r="AT108" s="180" t="s">
        <v>117</v>
      </c>
      <c r="AU108" s="180" t="s">
        <v>79</v>
      </c>
      <c r="AY108" s="18" t="s">
        <v>114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77</v>
      </c>
      <c r="BK108" s="181">
        <f>ROUND(I108*H108,2)</f>
        <v>0</v>
      </c>
      <c r="BL108" s="18" t="s">
        <v>122</v>
      </c>
      <c r="BM108" s="180" t="s">
        <v>149</v>
      </c>
    </row>
    <row r="109" spans="1:65" s="2" customFormat="1" ht="11.25">
      <c r="A109" s="35"/>
      <c r="B109" s="36"/>
      <c r="C109" s="37"/>
      <c r="D109" s="182" t="s">
        <v>124</v>
      </c>
      <c r="E109" s="37"/>
      <c r="F109" s="183" t="s">
        <v>150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124</v>
      </c>
      <c r="AU109" s="18" t="s">
        <v>79</v>
      </c>
    </row>
    <row r="110" spans="1:65" s="2" customFormat="1" ht="24.2" customHeight="1">
      <c r="A110" s="35"/>
      <c r="B110" s="36"/>
      <c r="C110" s="169" t="s">
        <v>151</v>
      </c>
      <c r="D110" s="169" t="s">
        <v>117</v>
      </c>
      <c r="E110" s="170" t="s">
        <v>152</v>
      </c>
      <c r="F110" s="171" t="s">
        <v>153</v>
      </c>
      <c r="G110" s="172" t="s">
        <v>120</v>
      </c>
      <c r="H110" s="173">
        <v>49.795000000000002</v>
      </c>
      <c r="I110" s="174"/>
      <c r="J110" s="175">
        <f>ROUND(I110*H110,2)</f>
        <v>0</v>
      </c>
      <c r="K110" s="171" t="s">
        <v>121</v>
      </c>
      <c r="L110" s="40"/>
      <c r="M110" s="176" t="s">
        <v>19</v>
      </c>
      <c r="N110" s="177" t="s">
        <v>43</v>
      </c>
      <c r="O110" s="65"/>
      <c r="P110" s="178">
        <f>O110*H110</f>
        <v>0</v>
      </c>
      <c r="Q110" s="178">
        <v>5.1999999999999998E-3</v>
      </c>
      <c r="R110" s="178">
        <f>Q110*H110</f>
        <v>0.258934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122</v>
      </c>
      <c r="AT110" s="180" t="s">
        <v>117</v>
      </c>
      <c r="AU110" s="180" t="s">
        <v>79</v>
      </c>
      <c r="AY110" s="18" t="s">
        <v>114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77</v>
      </c>
      <c r="BK110" s="181">
        <f>ROUND(I110*H110,2)</f>
        <v>0</v>
      </c>
      <c r="BL110" s="18" t="s">
        <v>122</v>
      </c>
      <c r="BM110" s="180" t="s">
        <v>154</v>
      </c>
    </row>
    <row r="111" spans="1:65" s="2" customFormat="1" ht="11.25">
      <c r="A111" s="35"/>
      <c r="B111" s="36"/>
      <c r="C111" s="37"/>
      <c r="D111" s="182" t="s">
        <v>124</v>
      </c>
      <c r="E111" s="37"/>
      <c r="F111" s="183" t="s">
        <v>155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124</v>
      </c>
      <c r="AU111" s="18" t="s">
        <v>79</v>
      </c>
    </row>
    <row r="112" spans="1:65" s="13" customFormat="1" ht="11.25">
      <c r="B112" s="187"/>
      <c r="C112" s="188"/>
      <c r="D112" s="189" t="s">
        <v>126</v>
      </c>
      <c r="E112" s="190" t="s">
        <v>19</v>
      </c>
      <c r="F112" s="191" t="s">
        <v>127</v>
      </c>
      <c r="G112" s="188"/>
      <c r="H112" s="190" t="s">
        <v>19</v>
      </c>
      <c r="I112" s="192"/>
      <c r="J112" s="188"/>
      <c r="K112" s="188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126</v>
      </c>
      <c r="AU112" s="197" t="s">
        <v>79</v>
      </c>
      <c r="AV112" s="13" t="s">
        <v>77</v>
      </c>
      <c r="AW112" s="13" t="s">
        <v>33</v>
      </c>
      <c r="AX112" s="13" t="s">
        <v>72</v>
      </c>
      <c r="AY112" s="197" t="s">
        <v>114</v>
      </c>
    </row>
    <row r="113" spans="1:65" s="14" customFormat="1" ht="11.25">
      <c r="B113" s="198"/>
      <c r="C113" s="199"/>
      <c r="D113" s="189" t="s">
        <v>126</v>
      </c>
      <c r="E113" s="200" t="s">
        <v>19</v>
      </c>
      <c r="F113" s="201" t="s">
        <v>156</v>
      </c>
      <c r="G113" s="199"/>
      <c r="H113" s="202">
        <v>60.570999999999998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126</v>
      </c>
      <c r="AU113" s="208" t="s">
        <v>79</v>
      </c>
      <c r="AV113" s="14" t="s">
        <v>79</v>
      </c>
      <c r="AW113" s="14" t="s">
        <v>33</v>
      </c>
      <c r="AX113" s="14" t="s">
        <v>72</v>
      </c>
      <c r="AY113" s="208" t="s">
        <v>114</v>
      </c>
    </row>
    <row r="114" spans="1:65" s="14" customFormat="1" ht="11.25">
      <c r="B114" s="198"/>
      <c r="C114" s="199"/>
      <c r="D114" s="189" t="s">
        <v>126</v>
      </c>
      <c r="E114" s="200" t="s">
        <v>19</v>
      </c>
      <c r="F114" s="201" t="s">
        <v>157</v>
      </c>
      <c r="G114" s="199"/>
      <c r="H114" s="202">
        <v>-1.6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126</v>
      </c>
      <c r="AU114" s="208" t="s">
        <v>79</v>
      </c>
      <c r="AV114" s="14" t="s">
        <v>79</v>
      </c>
      <c r="AW114" s="14" t="s">
        <v>33</v>
      </c>
      <c r="AX114" s="14" t="s">
        <v>72</v>
      </c>
      <c r="AY114" s="208" t="s">
        <v>114</v>
      </c>
    </row>
    <row r="115" spans="1:65" s="14" customFormat="1" ht="11.25">
      <c r="B115" s="198"/>
      <c r="C115" s="199"/>
      <c r="D115" s="189" t="s">
        <v>126</v>
      </c>
      <c r="E115" s="200" t="s">
        <v>19</v>
      </c>
      <c r="F115" s="201" t="s">
        <v>158</v>
      </c>
      <c r="G115" s="199"/>
      <c r="H115" s="202">
        <v>-3.19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126</v>
      </c>
      <c r="AU115" s="208" t="s">
        <v>79</v>
      </c>
      <c r="AV115" s="14" t="s">
        <v>79</v>
      </c>
      <c r="AW115" s="14" t="s">
        <v>33</v>
      </c>
      <c r="AX115" s="14" t="s">
        <v>72</v>
      </c>
      <c r="AY115" s="208" t="s">
        <v>114</v>
      </c>
    </row>
    <row r="116" spans="1:65" s="14" customFormat="1" ht="11.25">
      <c r="B116" s="198"/>
      <c r="C116" s="199"/>
      <c r="D116" s="189" t="s">
        <v>126</v>
      </c>
      <c r="E116" s="200" t="s">
        <v>19</v>
      </c>
      <c r="F116" s="201" t="s">
        <v>159</v>
      </c>
      <c r="G116" s="199"/>
      <c r="H116" s="202">
        <v>0.58099999999999996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126</v>
      </c>
      <c r="AU116" s="208" t="s">
        <v>79</v>
      </c>
      <c r="AV116" s="14" t="s">
        <v>79</v>
      </c>
      <c r="AW116" s="14" t="s">
        <v>33</v>
      </c>
      <c r="AX116" s="14" t="s">
        <v>72</v>
      </c>
      <c r="AY116" s="208" t="s">
        <v>114</v>
      </c>
    </row>
    <row r="117" spans="1:65" s="14" customFormat="1" ht="11.25">
      <c r="B117" s="198"/>
      <c r="C117" s="199"/>
      <c r="D117" s="189" t="s">
        <v>126</v>
      </c>
      <c r="E117" s="200" t="s">
        <v>19</v>
      </c>
      <c r="F117" s="201" t="s">
        <v>160</v>
      </c>
      <c r="G117" s="199"/>
      <c r="H117" s="202">
        <v>-8.3789999999999996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126</v>
      </c>
      <c r="AU117" s="208" t="s">
        <v>79</v>
      </c>
      <c r="AV117" s="14" t="s">
        <v>79</v>
      </c>
      <c r="AW117" s="14" t="s">
        <v>33</v>
      </c>
      <c r="AX117" s="14" t="s">
        <v>72</v>
      </c>
      <c r="AY117" s="208" t="s">
        <v>114</v>
      </c>
    </row>
    <row r="118" spans="1:65" s="14" customFormat="1" ht="11.25">
      <c r="B118" s="198"/>
      <c r="C118" s="199"/>
      <c r="D118" s="189" t="s">
        <v>126</v>
      </c>
      <c r="E118" s="200" t="s">
        <v>19</v>
      </c>
      <c r="F118" s="201" t="s">
        <v>161</v>
      </c>
      <c r="G118" s="199"/>
      <c r="H118" s="202">
        <v>1.8120000000000001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126</v>
      </c>
      <c r="AU118" s="208" t="s">
        <v>79</v>
      </c>
      <c r="AV118" s="14" t="s">
        <v>79</v>
      </c>
      <c r="AW118" s="14" t="s">
        <v>33</v>
      </c>
      <c r="AX118" s="14" t="s">
        <v>72</v>
      </c>
      <c r="AY118" s="208" t="s">
        <v>114</v>
      </c>
    </row>
    <row r="119" spans="1:65" s="15" customFormat="1" ht="11.25">
      <c r="B119" s="209"/>
      <c r="C119" s="210"/>
      <c r="D119" s="189" t="s">
        <v>126</v>
      </c>
      <c r="E119" s="211" t="s">
        <v>19</v>
      </c>
      <c r="F119" s="212" t="s">
        <v>136</v>
      </c>
      <c r="G119" s="210"/>
      <c r="H119" s="213">
        <v>49.795000000000002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126</v>
      </c>
      <c r="AU119" s="219" t="s">
        <v>79</v>
      </c>
      <c r="AV119" s="15" t="s">
        <v>122</v>
      </c>
      <c r="AW119" s="15" t="s">
        <v>33</v>
      </c>
      <c r="AX119" s="15" t="s">
        <v>77</v>
      </c>
      <c r="AY119" s="219" t="s">
        <v>114</v>
      </c>
    </row>
    <row r="120" spans="1:65" s="2" customFormat="1" ht="24.2" customHeight="1">
      <c r="A120" s="35"/>
      <c r="B120" s="36"/>
      <c r="C120" s="169" t="s">
        <v>115</v>
      </c>
      <c r="D120" s="169" t="s">
        <v>117</v>
      </c>
      <c r="E120" s="170" t="s">
        <v>162</v>
      </c>
      <c r="F120" s="171" t="s">
        <v>163</v>
      </c>
      <c r="G120" s="172" t="s">
        <v>120</v>
      </c>
      <c r="H120" s="173">
        <v>31.096</v>
      </c>
      <c r="I120" s="174"/>
      <c r="J120" s="175">
        <f>ROUND(I120*H120,2)</f>
        <v>0</v>
      </c>
      <c r="K120" s="171" t="s">
        <v>121</v>
      </c>
      <c r="L120" s="40"/>
      <c r="M120" s="176" t="s">
        <v>19</v>
      </c>
      <c r="N120" s="177" t="s">
        <v>43</v>
      </c>
      <c r="O120" s="65"/>
      <c r="P120" s="178">
        <f>O120*H120</f>
        <v>0</v>
      </c>
      <c r="Q120" s="178">
        <v>1.5599999999999999E-2</v>
      </c>
      <c r="R120" s="178">
        <f>Q120*H120</f>
        <v>0.48509759999999996</v>
      </c>
      <c r="S120" s="178">
        <v>0</v>
      </c>
      <c r="T120" s="17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0" t="s">
        <v>122</v>
      </c>
      <c r="AT120" s="180" t="s">
        <v>117</v>
      </c>
      <c r="AU120" s="180" t="s">
        <v>79</v>
      </c>
      <c r="AY120" s="18" t="s">
        <v>114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8" t="s">
        <v>77</v>
      </c>
      <c r="BK120" s="181">
        <f>ROUND(I120*H120,2)</f>
        <v>0</v>
      </c>
      <c r="BL120" s="18" t="s">
        <v>122</v>
      </c>
      <c r="BM120" s="180" t="s">
        <v>164</v>
      </c>
    </row>
    <row r="121" spans="1:65" s="2" customFormat="1" ht="11.25">
      <c r="A121" s="35"/>
      <c r="B121" s="36"/>
      <c r="C121" s="37"/>
      <c r="D121" s="182" t="s">
        <v>124</v>
      </c>
      <c r="E121" s="37"/>
      <c r="F121" s="183" t="s">
        <v>165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124</v>
      </c>
      <c r="AU121" s="18" t="s">
        <v>79</v>
      </c>
    </row>
    <row r="122" spans="1:65" s="13" customFormat="1" ht="11.25">
      <c r="B122" s="187"/>
      <c r="C122" s="188"/>
      <c r="D122" s="189" t="s">
        <v>126</v>
      </c>
      <c r="E122" s="190" t="s">
        <v>19</v>
      </c>
      <c r="F122" s="191" t="s">
        <v>133</v>
      </c>
      <c r="G122" s="188"/>
      <c r="H122" s="190" t="s">
        <v>19</v>
      </c>
      <c r="I122" s="192"/>
      <c r="J122" s="188"/>
      <c r="K122" s="188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126</v>
      </c>
      <c r="AU122" s="197" t="s">
        <v>79</v>
      </c>
      <c r="AV122" s="13" t="s">
        <v>77</v>
      </c>
      <c r="AW122" s="13" t="s">
        <v>33</v>
      </c>
      <c r="AX122" s="13" t="s">
        <v>72</v>
      </c>
      <c r="AY122" s="197" t="s">
        <v>114</v>
      </c>
    </row>
    <row r="123" spans="1:65" s="14" customFormat="1" ht="11.25">
      <c r="B123" s="198"/>
      <c r="C123" s="199"/>
      <c r="D123" s="189" t="s">
        <v>126</v>
      </c>
      <c r="E123" s="200" t="s">
        <v>19</v>
      </c>
      <c r="F123" s="201" t="s">
        <v>166</v>
      </c>
      <c r="G123" s="199"/>
      <c r="H123" s="202">
        <v>40.162999999999997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126</v>
      </c>
      <c r="AU123" s="208" t="s">
        <v>79</v>
      </c>
      <c r="AV123" s="14" t="s">
        <v>79</v>
      </c>
      <c r="AW123" s="14" t="s">
        <v>33</v>
      </c>
      <c r="AX123" s="14" t="s">
        <v>72</v>
      </c>
      <c r="AY123" s="208" t="s">
        <v>114</v>
      </c>
    </row>
    <row r="124" spans="1:65" s="14" customFormat="1" ht="11.25">
      <c r="B124" s="198"/>
      <c r="C124" s="199"/>
      <c r="D124" s="189" t="s">
        <v>126</v>
      </c>
      <c r="E124" s="200" t="s">
        <v>19</v>
      </c>
      <c r="F124" s="201" t="s">
        <v>167</v>
      </c>
      <c r="G124" s="199"/>
      <c r="H124" s="202">
        <v>-2.5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126</v>
      </c>
      <c r="AU124" s="208" t="s">
        <v>79</v>
      </c>
      <c r="AV124" s="14" t="s">
        <v>79</v>
      </c>
      <c r="AW124" s="14" t="s">
        <v>33</v>
      </c>
      <c r="AX124" s="14" t="s">
        <v>72</v>
      </c>
      <c r="AY124" s="208" t="s">
        <v>114</v>
      </c>
    </row>
    <row r="125" spans="1:65" s="14" customFormat="1" ht="11.25">
      <c r="B125" s="198"/>
      <c r="C125" s="199"/>
      <c r="D125" s="189" t="s">
        <v>126</v>
      </c>
      <c r="E125" s="200" t="s">
        <v>19</v>
      </c>
      <c r="F125" s="201" t="s">
        <v>160</v>
      </c>
      <c r="G125" s="199"/>
      <c r="H125" s="202">
        <v>-8.3789999999999996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126</v>
      </c>
      <c r="AU125" s="208" t="s">
        <v>79</v>
      </c>
      <c r="AV125" s="14" t="s">
        <v>79</v>
      </c>
      <c r="AW125" s="14" t="s">
        <v>33</v>
      </c>
      <c r="AX125" s="14" t="s">
        <v>72</v>
      </c>
      <c r="AY125" s="208" t="s">
        <v>114</v>
      </c>
    </row>
    <row r="126" spans="1:65" s="14" customFormat="1" ht="11.25">
      <c r="B126" s="198"/>
      <c r="C126" s="199"/>
      <c r="D126" s="189" t="s">
        <v>126</v>
      </c>
      <c r="E126" s="200" t="s">
        <v>19</v>
      </c>
      <c r="F126" s="201" t="s">
        <v>161</v>
      </c>
      <c r="G126" s="199"/>
      <c r="H126" s="202">
        <v>1.8120000000000001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126</v>
      </c>
      <c r="AU126" s="208" t="s">
        <v>79</v>
      </c>
      <c r="AV126" s="14" t="s">
        <v>79</v>
      </c>
      <c r="AW126" s="14" t="s">
        <v>33</v>
      </c>
      <c r="AX126" s="14" t="s">
        <v>72</v>
      </c>
      <c r="AY126" s="208" t="s">
        <v>114</v>
      </c>
    </row>
    <row r="127" spans="1:65" s="15" customFormat="1" ht="11.25">
      <c r="B127" s="209"/>
      <c r="C127" s="210"/>
      <c r="D127" s="189" t="s">
        <v>126</v>
      </c>
      <c r="E127" s="211" t="s">
        <v>19</v>
      </c>
      <c r="F127" s="212" t="s">
        <v>136</v>
      </c>
      <c r="G127" s="210"/>
      <c r="H127" s="213">
        <v>31.096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126</v>
      </c>
      <c r="AU127" s="219" t="s">
        <v>79</v>
      </c>
      <c r="AV127" s="15" t="s">
        <v>122</v>
      </c>
      <c r="AW127" s="15" t="s">
        <v>33</v>
      </c>
      <c r="AX127" s="15" t="s">
        <v>77</v>
      </c>
      <c r="AY127" s="219" t="s">
        <v>114</v>
      </c>
    </row>
    <row r="128" spans="1:65" s="2" customFormat="1" ht="16.5" customHeight="1">
      <c r="A128" s="35"/>
      <c r="B128" s="36"/>
      <c r="C128" s="169" t="s">
        <v>168</v>
      </c>
      <c r="D128" s="169" t="s">
        <v>117</v>
      </c>
      <c r="E128" s="170" t="s">
        <v>169</v>
      </c>
      <c r="F128" s="171" t="s">
        <v>170</v>
      </c>
      <c r="G128" s="172" t="s">
        <v>120</v>
      </c>
      <c r="H128" s="173">
        <v>36.704999999999998</v>
      </c>
      <c r="I128" s="174"/>
      <c r="J128" s="175">
        <f>ROUND(I128*H128,2)</f>
        <v>0</v>
      </c>
      <c r="K128" s="171" t="s">
        <v>121</v>
      </c>
      <c r="L128" s="40"/>
      <c r="M128" s="176" t="s">
        <v>19</v>
      </c>
      <c r="N128" s="177" t="s">
        <v>43</v>
      </c>
      <c r="O128" s="65"/>
      <c r="P128" s="178">
        <f>O128*H128</f>
        <v>0</v>
      </c>
      <c r="Q128" s="178">
        <v>2.5999999999999998E-4</v>
      </c>
      <c r="R128" s="178">
        <f>Q128*H128</f>
        <v>9.5432999999999994E-3</v>
      </c>
      <c r="S128" s="178">
        <v>0</v>
      </c>
      <c r="T128" s="17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122</v>
      </c>
      <c r="AT128" s="180" t="s">
        <v>117</v>
      </c>
      <c r="AU128" s="180" t="s">
        <v>79</v>
      </c>
      <c r="AY128" s="18" t="s">
        <v>114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8" t="s">
        <v>77</v>
      </c>
      <c r="BK128" s="181">
        <f>ROUND(I128*H128,2)</f>
        <v>0</v>
      </c>
      <c r="BL128" s="18" t="s">
        <v>122</v>
      </c>
      <c r="BM128" s="180" t="s">
        <v>171</v>
      </c>
    </row>
    <row r="129" spans="1:65" s="2" customFormat="1" ht="11.25">
      <c r="A129" s="35"/>
      <c r="B129" s="36"/>
      <c r="C129" s="37"/>
      <c r="D129" s="182" t="s">
        <v>124</v>
      </c>
      <c r="E129" s="37"/>
      <c r="F129" s="183" t="s">
        <v>172</v>
      </c>
      <c r="G129" s="37"/>
      <c r="H129" s="37"/>
      <c r="I129" s="184"/>
      <c r="J129" s="37"/>
      <c r="K129" s="37"/>
      <c r="L129" s="40"/>
      <c r="M129" s="185"/>
      <c r="N129" s="18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124</v>
      </c>
      <c r="AU129" s="18" t="s">
        <v>79</v>
      </c>
    </row>
    <row r="130" spans="1:65" s="13" customFormat="1" ht="11.25">
      <c r="B130" s="187"/>
      <c r="C130" s="188"/>
      <c r="D130" s="189" t="s">
        <v>126</v>
      </c>
      <c r="E130" s="190" t="s">
        <v>19</v>
      </c>
      <c r="F130" s="191" t="s">
        <v>173</v>
      </c>
      <c r="G130" s="188"/>
      <c r="H130" s="190" t="s">
        <v>19</v>
      </c>
      <c r="I130" s="192"/>
      <c r="J130" s="188"/>
      <c r="K130" s="188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126</v>
      </c>
      <c r="AU130" s="197" t="s">
        <v>79</v>
      </c>
      <c r="AV130" s="13" t="s">
        <v>77</v>
      </c>
      <c r="AW130" s="13" t="s">
        <v>33</v>
      </c>
      <c r="AX130" s="13" t="s">
        <v>72</v>
      </c>
      <c r="AY130" s="197" t="s">
        <v>114</v>
      </c>
    </row>
    <row r="131" spans="1:65" s="14" customFormat="1" ht="11.25">
      <c r="B131" s="198"/>
      <c r="C131" s="199"/>
      <c r="D131" s="189" t="s">
        <v>126</v>
      </c>
      <c r="E131" s="200" t="s">
        <v>19</v>
      </c>
      <c r="F131" s="201" t="s">
        <v>174</v>
      </c>
      <c r="G131" s="199"/>
      <c r="H131" s="202">
        <v>18.170999999999999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126</v>
      </c>
      <c r="AU131" s="208" t="s">
        <v>79</v>
      </c>
      <c r="AV131" s="14" t="s">
        <v>79</v>
      </c>
      <c r="AW131" s="14" t="s">
        <v>33</v>
      </c>
      <c r="AX131" s="14" t="s">
        <v>72</v>
      </c>
      <c r="AY131" s="208" t="s">
        <v>114</v>
      </c>
    </row>
    <row r="132" spans="1:65" s="14" customFormat="1" ht="11.25">
      <c r="B132" s="198"/>
      <c r="C132" s="199"/>
      <c r="D132" s="189" t="s">
        <v>126</v>
      </c>
      <c r="E132" s="200" t="s">
        <v>19</v>
      </c>
      <c r="F132" s="201" t="s">
        <v>175</v>
      </c>
      <c r="G132" s="199"/>
      <c r="H132" s="202">
        <v>-0.48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126</v>
      </c>
      <c r="AU132" s="208" t="s">
        <v>79</v>
      </c>
      <c r="AV132" s="14" t="s">
        <v>79</v>
      </c>
      <c r="AW132" s="14" t="s">
        <v>33</v>
      </c>
      <c r="AX132" s="14" t="s">
        <v>72</v>
      </c>
      <c r="AY132" s="208" t="s">
        <v>114</v>
      </c>
    </row>
    <row r="133" spans="1:65" s="14" customFormat="1" ht="11.25">
      <c r="B133" s="198"/>
      <c r="C133" s="199"/>
      <c r="D133" s="189" t="s">
        <v>126</v>
      </c>
      <c r="E133" s="200" t="s">
        <v>19</v>
      </c>
      <c r="F133" s="201" t="s">
        <v>176</v>
      </c>
      <c r="G133" s="199"/>
      <c r="H133" s="202">
        <v>-0.95699999999999996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126</v>
      </c>
      <c r="AU133" s="208" t="s">
        <v>79</v>
      </c>
      <c r="AV133" s="14" t="s">
        <v>79</v>
      </c>
      <c r="AW133" s="14" t="s">
        <v>33</v>
      </c>
      <c r="AX133" s="14" t="s">
        <v>72</v>
      </c>
      <c r="AY133" s="208" t="s">
        <v>114</v>
      </c>
    </row>
    <row r="134" spans="1:65" s="14" customFormat="1" ht="11.25">
      <c r="B134" s="198"/>
      <c r="C134" s="199"/>
      <c r="D134" s="189" t="s">
        <v>126</v>
      </c>
      <c r="E134" s="200" t="s">
        <v>19</v>
      </c>
      <c r="F134" s="201" t="s">
        <v>177</v>
      </c>
      <c r="G134" s="199"/>
      <c r="H134" s="202">
        <v>0.17399999999999999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126</v>
      </c>
      <c r="AU134" s="208" t="s">
        <v>79</v>
      </c>
      <c r="AV134" s="14" t="s">
        <v>79</v>
      </c>
      <c r="AW134" s="14" t="s">
        <v>33</v>
      </c>
      <c r="AX134" s="14" t="s">
        <v>72</v>
      </c>
      <c r="AY134" s="208" t="s">
        <v>114</v>
      </c>
    </row>
    <row r="135" spans="1:65" s="14" customFormat="1" ht="11.25">
      <c r="B135" s="198"/>
      <c r="C135" s="199"/>
      <c r="D135" s="189" t="s">
        <v>126</v>
      </c>
      <c r="E135" s="200" t="s">
        <v>19</v>
      </c>
      <c r="F135" s="201" t="s">
        <v>178</v>
      </c>
      <c r="G135" s="199"/>
      <c r="H135" s="202">
        <v>-2.5139999999999998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126</v>
      </c>
      <c r="AU135" s="208" t="s">
        <v>79</v>
      </c>
      <c r="AV135" s="14" t="s">
        <v>79</v>
      </c>
      <c r="AW135" s="14" t="s">
        <v>33</v>
      </c>
      <c r="AX135" s="14" t="s">
        <v>72</v>
      </c>
      <c r="AY135" s="208" t="s">
        <v>114</v>
      </c>
    </row>
    <row r="136" spans="1:65" s="14" customFormat="1" ht="11.25">
      <c r="B136" s="198"/>
      <c r="C136" s="199"/>
      <c r="D136" s="189" t="s">
        <v>126</v>
      </c>
      <c r="E136" s="200" t="s">
        <v>19</v>
      </c>
      <c r="F136" s="201" t="s">
        <v>179</v>
      </c>
      <c r="G136" s="199"/>
      <c r="H136" s="202">
        <v>0.54400000000000004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126</v>
      </c>
      <c r="AU136" s="208" t="s">
        <v>79</v>
      </c>
      <c r="AV136" s="14" t="s">
        <v>79</v>
      </c>
      <c r="AW136" s="14" t="s">
        <v>33</v>
      </c>
      <c r="AX136" s="14" t="s">
        <v>72</v>
      </c>
      <c r="AY136" s="208" t="s">
        <v>114</v>
      </c>
    </row>
    <row r="137" spans="1:65" s="13" customFormat="1" ht="11.25">
      <c r="B137" s="187"/>
      <c r="C137" s="188"/>
      <c r="D137" s="189" t="s">
        <v>126</v>
      </c>
      <c r="E137" s="190" t="s">
        <v>19</v>
      </c>
      <c r="F137" s="191" t="s">
        <v>180</v>
      </c>
      <c r="G137" s="188"/>
      <c r="H137" s="190" t="s">
        <v>19</v>
      </c>
      <c r="I137" s="192"/>
      <c r="J137" s="188"/>
      <c r="K137" s="188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126</v>
      </c>
      <c r="AU137" s="197" t="s">
        <v>79</v>
      </c>
      <c r="AV137" s="13" t="s">
        <v>77</v>
      </c>
      <c r="AW137" s="13" t="s">
        <v>33</v>
      </c>
      <c r="AX137" s="13" t="s">
        <v>72</v>
      </c>
      <c r="AY137" s="197" t="s">
        <v>114</v>
      </c>
    </row>
    <row r="138" spans="1:65" s="14" customFormat="1" ht="11.25">
      <c r="B138" s="198"/>
      <c r="C138" s="199"/>
      <c r="D138" s="189" t="s">
        <v>126</v>
      </c>
      <c r="E138" s="200" t="s">
        <v>19</v>
      </c>
      <c r="F138" s="201" t="s">
        <v>181</v>
      </c>
      <c r="G138" s="199"/>
      <c r="H138" s="202">
        <v>28.114000000000001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126</v>
      </c>
      <c r="AU138" s="208" t="s">
        <v>79</v>
      </c>
      <c r="AV138" s="14" t="s">
        <v>79</v>
      </c>
      <c r="AW138" s="14" t="s">
        <v>33</v>
      </c>
      <c r="AX138" s="14" t="s">
        <v>72</v>
      </c>
      <c r="AY138" s="208" t="s">
        <v>114</v>
      </c>
    </row>
    <row r="139" spans="1:65" s="14" customFormat="1" ht="11.25">
      <c r="B139" s="198"/>
      <c r="C139" s="199"/>
      <c r="D139" s="189" t="s">
        <v>126</v>
      </c>
      <c r="E139" s="200" t="s">
        <v>19</v>
      </c>
      <c r="F139" s="201" t="s">
        <v>182</v>
      </c>
      <c r="G139" s="199"/>
      <c r="H139" s="202">
        <v>-1.75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126</v>
      </c>
      <c r="AU139" s="208" t="s">
        <v>79</v>
      </c>
      <c r="AV139" s="14" t="s">
        <v>79</v>
      </c>
      <c r="AW139" s="14" t="s">
        <v>33</v>
      </c>
      <c r="AX139" s="14" t="s">
        <v>72</v>
      </c>
      <c r="AY139" s="208" t="s">
        <v>114</v>
      </c>
    </row>
    <row r="140" spans="1:65" s="14" customFormat="1" ht="11.25">
      <c r="B140" s="198"/>
      <c r="C140" s="199"/>
      <c r="D140" s="189" t="s">
        <v>126</v>
      </c>
      <c r="E140" s="200" t="s">
        <v>19</v>
      </c>
      <c r="F140" s="201" t="s">
        <v>183</v>
      </c>
      <c r="G140" s="199"/>
      <c r="H140" s="202">
        <v>-5.8650000000000002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126</v>
      </c>
      <c r="AU140" s="208" t="s">
        <v>79</v>
      </c>
      <c r="AV140" s="14" t="s">
        <v>79</v>
      </c>
      <c r="AW140" s="14" t="s">
        <v>33</v>
      </c>
      <c r="AX140" s="14" t="s">
        <v>72</v>
      </c>
      <c r="AY140" s="208" t="s">
        <v>114</v>
      </c>
    </row>
    <row r="141" spans="1:65" s="14" customFormat="1" ht="11.25">
      <c r="B141" s="198"/>
      <c r="C141" s="199"/>
      <c r="D141" s="189" t="s">
        <v>126</v>
      </c>
      <c r="E141" s="200" t="s">
        <v>19</v>
      </c>
      <c r="F141" s="201" t="s">
        <v>184</v>
      </c>
      <c r="G141" s="199"/>
      <c r="H141" s="202">
        <v>1.268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126</v>
      </c>
      <c r="AU141" s="208" t="s">
        <v>79</v>
      </c>
      <c r="AV141" s="14" t="s">
        <v>79</v>
      </c>
      <c r="AW141" s="14" t="s">
        <v>33</v>
      </c>
      <c r="AX141" s="14" t="s">
        <v>72</v>
      </c>
      <c r="AY141" s="208" t="s">
        <v>114</v>
      </c>
    </row>
    <row r="142" spans="1:65" s="15" customFormat="1" ht="11.25">
      <c r="B142" s="209"/>
      <c r="C142" s="210"/>
      <c r="D142" s="189" t="s">
        <v>126</v>
      </c>
      <c r="E142" s="211" t="s">
        <v>19</v>
      </c>
      <c r="F142" s="212" t="s">
        <v>136</v>
      </c>
      <c r="G142" s="210"/>
      <c r="H142" s="213">
        <v>36.704999999999998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126</v>
      </c>
      <c r="AU142" s="219" t="s">
        <v>79</v>
      </c>
      <c r="AV142" s="15" t="s">
        <v>122</v>
      </c>
      <c r="AW142" s="15" t="s">
        <v>33</v>
      </c>
      <c r="AX142" s="15" t="s">
        <v>77</v>
      </c>
      <c r="AY142" s="219" t="s">
        <v>114</v>
      </c>
    </row>
    <row r="143" spans="1:65" s="2" customFormat="1" ht="16.5" customHeight="1">
      <c r="A143" s="35"/>
      <c r="B143" s="36"/>
      <c r="C143" s="169" t="s">
        <v>185</v>
      </c>
      <c r="D143" s="169" t="s">
        <v>117</v>
      </c>
      <c r="E143" s="170" t="s">
        <v>186</v>
      </c>
      <c r="F143" s="171" t="s">
        <v>187</v>
      </c>
      <c r="G143" s="172" t="s">
        <v>120</v>
      </c>
      <c r="H143" s="173">
        <v>36.704999999999998</v>
      </c>
      <c r="I143" s="174"/>
      <c r="J143" s="175">
        <f>ROUND(I143*H143,2)</f>
        <v>0</v>
      </c>
      <c r="K143" s="171" t="s">
        <v>121</v>
      </c>
      <c r="L143" s="40"/>
      <c r="M143" s="176" t="s">
        <v>19</v>
      </c>
      <c r="N143" s="177" t="s">
        <v>43</v>
      </c>
      <c r="O143" s="65"/>
      <c r="P143" s="178">
        <f>O143*H143</f>
        <v>0</v>
      </c>
      <c r="Q143" s="178">
        <v>4.0000000000000001E-3</v>
      </c>
      <c r="R143" s="178">
        <f>Q143*H143</f>
        <v>0.14682000000000001</v>
      </c>
      <c r="S143" s="178">
        <v>0</v>
      </c>
      <c r="T143" s="17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122</v>
      </c>
      <c r="AT143" s="180" t="s">
        <v>117</v>
      </c>
      <c r="AU143" s="180" t="s">
        <v>79</v>
      </c>
      <c r="AY143" s="18" t="s">
        <v>114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18" t="s">
        <v>77</v>
      </c>
      <c r="BK143" s="181">
        <f>ROUND(I143*H143,2)</f>
        <v>0</v>
      </c>
      <c r="BL143" s="18" t="s">
        <v>122</v>
      </c>
      <c r="BM143" s="180" t="s">
        <v>188</v>
      </c>
    </row>
    <row r="144" spans="1:65" s="2" customFormat="1" ht="11.25">
      <c r="A144" s="35"/>
      <c r="B144" s="36"/>
      <c r="C144" s="37"/>
      <c r="D144" s="182" t="s">
        <v>124</v>
      </c>
      <c r="E144" s="37"/>
      <c r="F144" s="183" t="s">
        <v>189</v>
      </c>
      <c r="G144" s="37"/>
      <c r="H144" s="37"/>
      <c r="I144" s="184"/>
      <c r="J144" s="37"/>
      <c r="K144" s="37"/>
      <c r="L144" s="40"/>
      <c r="M144" s="185"/>
      <c r="N144" s="18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124</v>
      </c>
      <c r="AU144" s="18" t="s">
        <v>79</v>
      </c>
    </row>
    <row r="145" spans="1:65" s="12" customFormat="1" ht="22.9" customHeight="1">
      <c r="B145" s="153"/>
      <c r="C145" s="154"/>
      <c r="D145" s="155" t="s">
        <v>71</v>
      </c>
      <c r="E145" s="167" t="s">
        <v>190</v>
      </c>
      <c r="F145" s="167" t="s">
        <v>191</v>
      </c>
      <c r="G145" s="154"/>
      <c r="H145" s="154"/>
      <c r="I145" s="157"/>
      <c r="J145" s="168">
        <f>BK145</f>
        <v>0</v>
      </c>
      <c r="K145" s="154"/>
      <c r="L145" s="159"/>
      <c r="M145" s="160"/>
      <c r="N145" s="161"/>
      <c r="O145" s="161"/>
      <c r="P145" s="162">
        <f>SUM(P146:P183)</f>
        <v>0</v>
      </c>
      <c r="Q145" s="161"/>
      <c r="R145" s="162">
        <f>SUM(R146:R183)</f>
        <v>7.9765699999999988E-3</v>
      </c>
      <c r="S145" s="161"/>
      <c r="T145" s="163">
        <f>SUM(T146:T183)</f>
        <v>0.79891000000000001</v>
      </c>
      <c r="AR145" s="164" t="s">
        <v>77</v>
      </c>
      <c r="AT145" s="165" t="s">
        <v>71</v>
      </c>
      <c r="AU145" s="165" t="s">
        <v>77</v>
      </c>
      <c r="AY145" s="164" t="s">
        <v>114</v>
      </c>
      <c r="BK145" s="166">
        <f>SUM(BK146:BK183)</f>
        <v>0</v>
      </c>
    </row>
    <row r="146" spans="1:65" s="2" customFormat="1" ht="16.5" customHeight="1">
      <c r="A146" s="35"/>
      <c r="B146" s="36"/>
      <c r="C146" s="169" t="s">
        <v>190</v>
      </c>
      <c r="D146" s="169" t="s">
        <v>117</v>
      </c>
      <c r="E146" s="170" t="s">
        <v>192</v>
      </c>
      <c r="F146" s="171" t="s">
        <v>193</v>
      </c>
      <c r="G146" s="172" t="s">
        <v>194</v>
      </c>
      <c r="H146" s="173">
        <v>1</v>
      </c>
      <c r="I146" s="174"/>
      <c r="J146" s="175">
        <f>ROUND(I146*H146,2)</f>
        <v>0</v>
      </c>
      <c r="K146" s="171" t="s">
        <v>19</v>
      </c>
      <c r="L146" s="40"/>
      <c r="M146" s="176" t="s">
        <v>19</v>
      </c>
      <c r="N146" s="177" t="s">
        <v>43</v>
      </c>
      <c r="O146" s="65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122</v>
      </c>
      <c r="AT146" s="180" t="s">
        <v>117</v>
      </c>
      <c r="AU146" s="180" t="s">
        <v>79</v>
      </c>
      <c r="AY146" s="18" t="s">
        <v>114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8" t="s">
        <v>77</v>
      </c>
      <c r="BK146" s="181">
        <f>ROUND(I146*H146,2)</f>
        <v>0</v>
      </c>
      <c r="BL146" s="18" t="s">
        <v>122</v>
      </c>
      <c r="BM146" s="180" t="s">
        <v>195</v>
      </c>
    </row>
    <row r="147" spans="1:65" s="2" customFormat="1" ht="21.75" customHeight="1">
      <c r="A147" s="35"/>
      <c r="B147" s="36"/>
      <c r="C147" s="169" t="s">
        <v>196</v>
      </c>
      <c r="D147" s="169" t="s">
        <v>117</v>
      </c>
      <c r="E147" s="170" t="s">
        <v>197</v>
      </c>
      <c r="F147" s="171" t="s">
        <v>198</v>
      </c>
      <c r="G147" s="172" t="s">
        <v>120</v>
      </c>
      <c r="H147" s="173">
        <v>29.94</v>
      </c>
      <c r="I147" s="174"/>
      <c r="J147" s="175">
        <f>ROUND(I147*H147,2)</f>
        <v>0</v>
      </c>
      <c r="K147" s="171" t="s">
        <v>121</v>
      </c>
      <c r="L147" s="40"/>
      <c r="M147" s="176" t="s">
        <v>19</v>
      </c>
      <c r="N147" s="177" t="s">
        <v>43</v>
      </c>
      <c r="O147" s="65"/>
      <c r="P147" s="178">
        <f>O147*H147</f>
        <v>0</v>
      </c>
      <c r="Q147" s="178">
        <v>0</v>
      </c>
      <c r="R147" s="178">
        <f>Q147*H147</f>
        <v>0</v>
      </c>
      <c r="S147" s="178">
        <v>4.0000000000000001E-3</v>
      </c>
      <c r="T147" s="179">
        <f>S147*H147</f>
        <v>0.11976000000000001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122</v>
      </c>
      <c r="AT147" s="180" t="s">
        <v>117</v>
      </c>
      <c r="AU147" s="180" t="s">
        <v>79</v>
      </c>
      <c r="AY147" s="18" t="s">
        <v>114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8" t="s">
        <v>77</v>
      </c>
      <c r="BK147" s="181">
        <f>ROUND(I147*H147,2)</f>
        <v>0</v>
      </c>
      <c r="BL147" s="18" t="s">
        <v>122</v>
      </c>
      <c r="BM147" s="180" t="s">
        <v>199</v>
      </c>
    </row>
    <row r="148" spans="1:65" s="2" customFormat="1" ht="11.25">
      <c r="A148" s="35"/>
      <c r="B148" s="36"/>
      <c r="C148" s="37"/>
      <c r="D148" s="182" t="s">
        <v>124</v>
      </c>
      <c r="E148" s="37"/>
      <c r="F148" s="183" t="s">
        <v>200</v>
      </c>
      <c r="G148" s="37"/>
      <c r="H148" s="37"/>
      <c r="I148" s="184"/>
      <c r="J148" s="37"/>
      <c r="K148" s="37"/>
      <c r="L148" s="40"/>
      <c r="M148" s="185"/>
      <c r="N148" s="18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124</v>
      </c>
      <c r="AU148" s="18" t="s">
        <v>79</v>
      </c>
    </row>
    <row r="149" spans="1:65" s="13" customFormat="1" ht="11.25">
      <c r="B149" s="187"/>
      <c r="C149" s="188"/>
      <c r="D149" s="189" t="s">
        <v>126</v>
      </c>
      <c r="E149" s="190" t="s">
        <v>19</v>
      </c>
      <c r="F149" s="191" t="s">
        <v>127</v>
      </c>
      <c r="G149" s="188"/>
      <c r="H149" s="190" t="s">
        <v>19</v>
      </c>
      <c r="I149" s="192"/>
      <c r="J149" s="188"/>
      <c r="K149" s="188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126</v>
      </c>
      <c r="AU149" s="197" t="s">
        <v>79</v>
      </c>
      <c r="AV149" s="13" t="s">
        <v>77</v>
      </c>
      <c r="AW149" s="13" t="s">
        <v>33</v>
      </c>
      <c r="AX149" s="13" t="s">
        <v>72</v>
      </c>
      <c r="AY149" s="197" t="s">
        <v>114</v>
      </c>
    </row>
    <row r="150" spans="1:65" s="14" customFormat="1" ht="11.25">
      <c r="B150" s="198"/>
      <c r="C150" s="199"/>
      <c r="D150" s="189" t="s">
        <v>126</v>
      </c>
      <c r="E150" s="200" t="s">
        <v>19</v>
      </c>
      <c r="F150" s="201" t="s">
        <v>128</v>
      </c>
      <c r="G150" s="199"/>
      <c r="H150" s="202">
        <v>29.94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126</v>
      </c>
      <c r="AU150" s="208" t="s">
        <v>79</v>
      </c>
      <c r="AV150" s="14" t="s">
        <v>79</v>
      </c>
      <c r="AW150" s="14" t="s">
        <v>33</v>
      </c>
      <c r="AX150" s="14" t="s">
        <v>77</v>
      </c>
      <c r="AY150" s="208" t="s">
        <v>114</v>
      </c>
    </row>
    <row r="151" spans="1:65" s="2" customFormat="1" ht="21.75" customHeight="1">
      <c r="A151" s="35"/>
      <c r="B151" s="36"/>
      <c r="C151" s="169" t="s">
        <v>201</v>
      </c>
      <c r="D151" s="169" t="s">
        <v>117</v>
      </c>
      <c r="E151" s="170" t="s">
        <v>202</v>
      </c>
      <c r="F151" s="171" t="s">
        <v>203</v>
      </c>
      <c r="G151" s="172" t="s">
        <v>120</v>
      </c>
      <c r="H151" s="173">
        <v>16.901</v>
      </c>
      <c r="I151" s="174"/>
      <c r="J151" s="175">
        <f>ROUND(I151*H151,2)</f>
        <v>0</v>
      </c>
      <c r="K151" s="171" t="s">
        <v>121</v>
      </c>
      <c r="L151" s="40"/>
      <c r="M151" s="176" t="s">
        <v>19</v>
      </c>
      <c r="N151" s="177" t="s">
        <v>43</v>
      </c>
      <c r="O151" s="65"/>
      <c r="P151" s="178">
        <f>O151*H151</f>
        <v>0</v>
      </c>
      <c r="Q151" s="178">
        <v>0</v>
      </c>
      <c r="R151" s="178">
        <f>Q151*H151</f>
        <v>0</v>
      </c>
      <c r="S151" s="178">
        <v>0.01</v>
      </c>
      <c r="T151" s="179">
        <f>S151*H151</f>
        <v>0.16900999999999999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122</v>
      </c>
      <c r="AT151" s="180" t="s">
        <v>117</v>
      </c>
      <c r="AU151" s="180" t="s">
        <v>79</v>
      </c>
      <c r="AY151" s="18" t="s">
        <v>114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8" t="s">
        <v>77</v>
      </c>
      <c r="BK151" s="181">
        <f>ROUND(I151*H151,2)</f>
        <v>0</v>
      </c>
      <c r="BL151" s="18" t="s">
        <v>122</v>
      </c>
      <c r="BM151" s="180" t="s">
        <v>204</v>
      </c>
    </row>
    <row r="152" spans="1:65" s="2" customFormat="1" ht="11.25">
      <c r="A152" s="35"/>
      <c r="B152" s="36"/>
      <c r="C152" s="37"/>
      <c r="D152" s="182" t="s">
        <v>124</v>
      </c>
      <c r="E152" s="37"/>
      <c r="F152" s="183" t="s">
        <v>205</v>
      </c>
      <c r="G152" s="37"/>
      <c r="H152" s="37"/>
      <c r="I152" s="184"/>
      <c r="J152" s="37"/>
      <c r="K152" s="37"/>
      <c r="L152" s="40"/>
      <c r="M152" s="185"/>
      <c r="N152" s="18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124</v>
      </c>
      <c r="AU152" s="18" t="s">
        <v>79</v>
      </c>
    </row>
    <row r="153" spans="1:65" s="13" customFormat="1" ht="11.25">
      <c r="B153" s="187"/>
      <c r="C153" s="188"/>
      <c r="D153" s="189" t="s">
        <v>126</v>
      </c>
      <c r="E153" s="190" t="s">
        <v>19</v>
      </c>
      <c r="F153" s="191" t="s">
        <v>133</v>
      </c>
      <c r="G153" s="188"/>
      <c r="H153" s="190" t="s">
        <v>19</v>
      </c>
      <c r="I153" s="192"/>
      <c r="J153" s="188"/>
      <c r="K153" s="188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126</v>
      </c>
      <c r="AU153" s="197" t="s">
        <v>79</v>
      </c>
      <c r="AV153" s="13" t="s">
        <v>77</v>
      </c>
      <c r="AW153" s="13" t="s">
        <v>33</v>
      </c>
      <c r="AX153" s="13" t="s">
        <v>72</v>
      </c>
      <c r="AY153" s="197" t="s">
        <v>114</v>
      </c>
    </row>
    <row r="154" spans="1:65" s="14" customFormat="1" ht="11.25">
      <c r="B154" s="198"/>
      <c r="C154" s="199"/>
      <c r="D154" s="189" t="s">
        <v>126</v>
      </c>
      <c r="E154" s="200" t="s">
        <v>19</v>
      </c>
      <c r="F154" s="201" t="s">
        <v>134</v>
      </c>
      <c r="G154" s="199"/>
      <c r="H154" s="202">
        <v>18.901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126</v>
      </c>
      <c r="AU154" s="208" t="s">
        <v>79</v>
      </c>
      <c r="AV154" s="14" t="s">
        <v>79</v>
      </c>
      <c r="AW154" s="14" t="s">
        <v>33</v>
      </c>
      <c r="AX154" s="14" t="s">
        <v>72</v>
      </c>
      <c r="AY154" s="208" t="s">
        <v>114</v>
      </c>
    </row>
    <row r="155" spans="1:65" s="14" customFormat="1" ht="11.25">
      <c r="B155" s="198"/>
      <c r="C155" s="199"/>
      <c r="D155" s="189" t="s">
        <v>126</v>
      </c>
      <c r="E155" s="200" t="s">
        <v>19</v>
      </c>
      <c r="F155" s="201" t="s">
        <v>135</v>
      </c>
      <c r="G155" s="199"/>
      <c r="H155" s="202">
        <v>-2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126</v>
      </c>
      <c r="AU155" s="208" t="s">
        <v>79</v>
      </c>
      <c r="AV155" s="14" t="s">
        <v>79</v>
      </c>
      <c r="AW155" s="14" t="s">
        <v>33</v>
      </c>
      <c r="AX155" s="14" t="s">
        <v>72</v>
      </c>
      <c r="AY155" s="208" t="s">
        <v>114</v>
      </c>
    </row>
    <row r="156" spans="1:65" s="15" customFormat="1" ht="11.25">
      <c r="B156" s="209"/>
      <c r="C156" s="210"/>
      <c r="D156" s="189" t="s">
        <v>126</v>
      </c>
      <c r="E156" s="211" t="s">
        <v>19</v>
      </c>
      <c r="F156" s="212" t="s">
        <v>136</v>
      </c>
      <c r="G156" s="210"/>
      <c r="H156" s="213">
        <v>16.901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126</v>
      </c>
      <c r="AU156" s="219" t="s">
        <v>79</v>
      </c>
      <c r="AV156" s="15" t="s">
        <v>122</v>
      </c>
      <c r="AW156" s="15" t="s">
        <v>33</v>
      </c>
      <c r="AX156" s="15" t="s">
        <v>77</v>
      </c>
      <c r="AY156" s="219" t="s">
        <v>114</v>
      </c>
    </row>
    <row r="157" spans="1:65" s="2" customFormat="1" ht="24.2" customHeight="1">
      <c r="A157" s="35"/>
      <c r="B157" s="36"/>
      <c r="C157" s="169" t="s">
        <v>206</v>
      </c>
      <c r="D157" s="169" t="s">
        <v>117</v>
      </c>
      <c r="E157" s="170" t="s">
        <v>207</v>
      </c>
      <c r="F157" s="171" t="s">
        <v>208</v>
      </c>
      <c r="G157" s="172" t="s">
        <v>120</v>
      </c>
      <c r="H157" s="173">
        <v>49.795000000000002</v>
      </c>
      <c r="I157" s="174"/>
      <c r="J157" s="175">
        <f>ROUND(I157*H157,2)</f>
        <v>0</v>
      </c>
      <c r="K157" s="171" t="s">
        <v>121</v>
      </c>
      <c r="L157" s="40"/>
      <c r="M157" s="176" t="s">
        <v>19</v>
      </c>
      <c r="N157" s="177" t="s">
        <v>43</v>
      </c>
      <c r="O157" s="65"/>
      <c r="P157" s="178">
        <f>O157*H157</f>
        <v>0</v>
      </c>
      <c r="Q157" s="178">
        <v>0</v>
      </c>
      <c r="R157" s="178">
        <f>Q157*H157</f>
        <v>0</v>
      </c>
      <c r="S157" s="178">
        <v>4.0000000000000001E-3</v>
      </c>
      <c r="T157" s="179">
        <f>S157*H157</f>
        <v>0.19918000000000002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122</v>
      </c>
      <c r="AT157" s="180" t="s">
        <v>117</v>
      </c>
      <c r="AU157" s="180" t="s">
        <v>79</v>
      </c>
      <c r="AY157" s="18" t="s">
        <v>114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8" t="s">
        <v>77</v>
      </c>
      <c r="BK157" s="181">
        <f>ROUND(I157*H157,2)</f>
        <v>0</v>
      </c>
      <c r="BL157" s="18" t="s">
        <v>122</v>
      </c>
      <c r="BM157" s="180" t="s">
        <v>209</v>
      </c>
    </row>
    <row r="158" spans="1:65" s="2" customFormat="1" ht="11.25">
      <c r="A158" s="35"/>
      <c r="B158" s="36"/>
      <c r="C158" s="37"/>
      <c r="D158" s="182" t="s">
        <v>124</v>
      </c>
      <c r="E158" s="37"/>
      <c r="F158" s="183" t="s">
        <v>210</v>
      </c>
      <c r="G158" s="37"/>
      <c r="H158" s="37"/>
      <c r="I158" s="184"/>
      <c r="J158" s="37"/>
      <c r="K158" s="37"/>
      <c r="L158" s="40"/>
      <c r="M158" s="185"/>
      <c r="N158" s="18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124</v>
      </c>
      <c r="AU158" s="18" t="s">
        <v>79</v>
      </c>
    </row>
    <row r="159" spans="1:65" s="13" customFormat="1" ht="11.25">
      <c r="B159" s="187"/>
      <c r="C159" s="188"/>
      <c r="D159" s="189" t="s">
        <v>126</v>
      </c>
      <c r="E159" s="190" t="s">
        <v>19</v>
      </c>
      <c r="F159" s="191" t="s">
        <v>127</v>
      </c>
      <c r="G159" s="188"/>
      <c r="H159" s="190" t="s">
        <v>19</v>
      </c>
      <c r="I159" s="192"/>
      <c r="J159" s="188"/>
      <c r="K159" s="188"/>
      <c r="L159" s="193"/>
      <c r="M159" s="194"/>
      <c r="N159" s="195"/>
      <c r="O159" s="195"/>
      <c r="P159" s="195"/>
      <c r="Q159" s="195"/>
      <c r="R159" s="195"/>
      <c r="S159" s="195"/>
      <c r="T159" s="196"/>
      <c r="AT159" s="197" t="s">
        <v>126</v>
      </c>
      <c r="AU159" s="197" t="s">
        <v>79</v>
      </c>
      <c r="AV159" s="13" t="s">
        <v>77</v>
      </c>
      <c r="AW159" s="13" t="s">
        <v>33</v>
      </c>
      <c r="AX159" s="13" t="s">
        <v>72</v>
      </c>
      <c r="AY159" s="197" t="s">
        <v>114</v>
      </c>
    </row>
    <row r="160" spans="1:65" s="14" customFormat="1" ht="11.25">
      <c r="B160" s="198"/>
      <c r="C160" s="199"/>
      <c r="D160" s="189" t="s">
        <v>126</v>
      </c>
      <c r="E160" s="200" t="s">
        <v>19</v>
      </c>
      <c r="F160" s="201" t="s">
        <v>156</v>
      </c>
      <c r="G160" s="199"/>
      <c r="H160" s="202">
        <v>60.570999999999998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126</v>
      </c>
      <c r="AU160" s="208" t="s">
        <v>79</v>
      </c>
      <c r="AV160" s="14" t="s">
        <v>79</v>
      </c>
      <c r="AW160" s="14" t="s">
        <v>33</v>
      </c>
      <c r="AX160" s="14" t="s">
        <v>72</v>
      </c>
      <c r="AY160" s="208" t="s">
        <v>114</v>
      </c>
    </row>
    <row r="161" spans="1:65" s="14" customFormat="1" ht="11.25">
      <c r="B161" s="198"/>
      <c r="C161" s="199"/>
      <c r="D161" s="189" t="s">
        <v>126</v>
      </c>
      <c r="E161" s="200" t="s">
        <v>19</v>
      </c>
      <c r="F161" s="201" t="s">
        <v>157</v>
      </c>
      <c r="G161" s="199"/>
      <c r="H161" s="202">
        <v>-1.6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126</v>
      </c>
      <c r="AU161" s="208" t="s">
        <v>79</v>
      </c>
      <c r="AV161" s="14" t="s">
        <v>79</v>
      </c>
      <c r="AW161" s="14" t="s">
        <v>33</v>
      </c>
      <c r="AX161" s="14" t="s">
        <v>72</v>
      </c>
      <c r="AY161" s="208" t="s">
        <v>114</v>
      </c>
    </row>
    <row r="162" spans="1:65" s="14" customFormat="1" ht="11.25">
      <c r="B162" s="198"/>
      <c r="C162" s="199"/>
      <c r="D162" s="189" t="s">
        <v>126</v>
      </c>
      <c r="E162" s="200" t="s">
        <v>19</v>
      </c>
      <c r="F162" s="201" t="s">
        <v>158</v>
      </c>
      <c r="G162" s="199"/>
      <c r="H162" s="202">
        <v>-3.19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126</v>
      </c>
      <c r="AU162" s="208" t="s">
        <v>79</v>
      </c>
      <c r="AV162" s="14" t="s">
        <v>79</v>
      </c>
      <c r="AW162" s="14" t="s">
        <v>33</v>
      </c>
      <c r="AX162" s="14" t="s">
        <v>72</v>
      </c>
      <c r="AY162" s="208" t="s">
        <v>114</v>
      </c>
    </row>
    <row r="163" spans="1:65" s="14" customFormat="1" ht="11.25">
      <c r="B163" s="198"/>
      <c r="C163" s="199"/>
      <c r="D163" s="189" t="s">
        <v>126</v>
      </c>
      <c r="E163" s="200" t="s">
        <v>19</v>
      </c>
      <c r="F163" s="201" t="s">
        <v>159</v>
      </c>
      <c r="G163" s="199"/>
      <c r="H163" s="202">
        <v>0.58099999999999996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126</v>
      </c>
      <c r="AU163" s="208" t="s">
        <v>79</v>
      </c>
      <c r="AV163" s="14" t="s">
        <v>79</v>
      </c>
      <c r="AW163" s="14" t="s">
        <v>33</v>
      </c>
      <c r="AX163" s="14" t="s">
        <v>72</v>
      </c>
      <c r="AY163" s="208" t="s">
        <v>114</v>
      </c>
    </row>
    <row r="164" spans="1:65" s="14" customFormat="1" ht="11.25">
      <c r="B164" s="198"/>
      <c r="C164" s="199"/>
      <c r="D164" s="189" t="s">
        <v>126</v>
      </c>
      <c r="E164" s="200" t="s">
        <v>19</v>
      </c>
      <c r="F164" s="201" t="s">
        <v>160</v>
      </c>
      <c r="G164" s="199"/>
      <c r="H164" s="202">
        <v>-8.3789999999999996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126</v>
      </c>
      <c r="AU164" s="208" t="s">
        <v>79</v>
      </c>
      <c r="AV164" s="14" t="s">
        <v>79</v>
      </c>
      <c r="AW164" s="14" t="s">
        <v>33</v>
      </c>
      <c r="AX164" s="14" t="s">
        <v>72</v>
      </c>
      <c r="AY164" s="208" t="s">
        <v>114</v>
      </c>
    </row>
    <row r="165" spans="1:65" s="14" customFormat="1" ht="11.25">
      <c r="B165" s="198"/>
      <c r="C165" s="199"/>
      <c r="D165" s="189" t="s">
        <v>126</v>
      </c>
      <c r="E165" s="200" t="s">
        <v>19</v>
      </c>
      <c r="F165" s="201" t="s">
        <v>161</v>
      </c>
      <c r="G165" s="199"/>
      <c r="H165" s="202">
        <v>1.8120000000000001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126</v>
      </c>
      <c r="AU165" s="208" t="s">
        <v>79</v>
      </c>
      <c r="AV165" s="14" t="s">
        <v>79</v>
      </c>
      <c r="AW165" s="14" t="s">
        <v>33</v>
      </c>
      <c r="AX165" s="14" t="s">
        <v>72</v>
      </c>
      <c r="AY165" s="208" t="s">
        <v>114</v>
      </c>
    </row>
    <row r="166" spans="1:65" s="15" customFormat="1" ht="11.25">
      <c r="B166" s="209"/>
      <c r="C166" s="210"/>
      <c r="D166" s="189" t="s">
        <v>126</v>
      </c>
      <c r="E166" s="211" t="s">
        <v>19</v>
      </c>
      <c r="F166" s="212" t="s">
        <v>136</v>
      </c>
      <c r="G166" s="210"/>
      <c r="H166" s="213">
        <v>49.795000000000002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126</v>
      </c>
      <c r="AU166" s="219" t="s">
        <v>79</v>
      </c>
      <c r="AV166" s="15" t="s">
        <v>122</v>
      </c>
      <c r="AW166" s="15" t="s">
        <v>33</v>
      </c>
      <c r="AX166" s="15" t="s">
        <v>77</v>
      </c>
      <c r="AY166" s="219" t="s">
        <v>114</v>
      </c>
    </row>
    <row r="167" spans="1:65" s="2" customFormat="1" ht="24.2" customHeight="1">
      <c r="A167" s="35"/>
      <c r="B167" s="36"/>
      <c r="C167" s="169" t="s">
        <v>211</v>
      </c>
      <c r="D167" s="169" t="s">
        <v>117</v>
      </c>
      <c r="E167" s="170" t="s">
        <v>212</v>
      </c>
      <c r="F167" s="171" t="s">
        <v>213</v>
      </c>
      <c r="G167" s="172" t="s">
        <v>120</v>
      </c>
      <c r="H167" s="173">
        <v>31.096</v>
      </c>
      <c r="I167" s="174"/>
      <c r="J167" s="175">
        <f>ROUND(I167*H167,2)</f>
        <v>0</v>
      </c>
      <c r="K167" s="171" t="s">
        <v>121</v>
      </c>
      <c r="L167" s="40"/>
      <c r="M167" s="176" t="s">
        <v>19</v>
      </c>
      <c r="N167" s="177" t="s">
        <v>43</v>
      </c>
      <c r="O167" s="65"/>
      <c r="P167" s="178">
        <f>O167*H167</f>
        <v>0</v>
      </c>
      <c r="Q167" s="178">
        <v>0</v>
      </c>
      <c r="R167" s="178">
        <f>Q167*H167</f>
        <v>0</v>
      </c>
      <c r="S167" s="178">
        <v>0.01</v>
      </c>
      <c r="T167" s="179">
        <f>S167*H167</f>
        <v>0.31096000000000001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122</v>
      </c>
      <c r="AT167" s="180" t="s">
        <v>117</v>
      </c>
      <c r="AU167" s="180" t="s">
        <v>79</v>
      </c>
      <c r="AY167" s="18" t="s">
        <v>114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8" t="s">
        <v>77</v>
      </c>
      <c r="BK167" s="181">
        <f>ROUND(I167*H167,2)</f>
        <v>0</v>
      </c>
      <c r="BL167" s="18" t="s">
        <v>122</v>
      </c>
      <c r="BM167" s="180" t="s">
        <v>214</v>
      </c>
    </row>
    <row r="168" spans="1:65" s="2" customFormat="1" ht="11.25">
      <c r="A168" s="35"/>
      <c r="B168" s="36"/>
      <c r="C168" s="37"/>
      <c r="D168" s="182" t="s">
        <v>124</v>
      </c>
      <c r="E168" s="37"/>
      <c r="F168" s="183" t="s">
        <v>215</v>
      </c>
      <c r="G168" s="37"/>
      <c r="H168" s="37"/>
      <c r="I168" s="184"/>
      <c r="J168" s="37"/>
      <c r="K168" s="37"/>
      <c r="L168" s="40"/>
      <c r="M168" s="185"/>
      <c r="N168" s="18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124</v>
      </c>
      <c r="AU168" s="18" t="s">
        <v>79</v>
      </c>
    </row>
    <row r="169" spans="1:65" s="13" customFormat="1" ht="11.25">
      <c r="B169" s="187"/>
      <c r="C169" s="188"/>
      <c r="D169" s="189" t="s">
        <v>126</v>
      </c>
      <c r="E169" s="190" t="s">
        <v>19</v>
      </c>
      <c r="F169" s="191" t="s">
        <v>133</v>
      </c>
      <c r="G169" s="188"/>
      <c r="H169" s="190" t="s">
        <v>19</v>
      </c>
      <c r="I169" s="192"/>
      <c r="J169" s="188"/>
      <c r="K169" s="188"/>
      <c r="L169" s="193"/>
      <c r="M169" s="194"/>
      <c r="N169" s="195"/>
      <c r="O169" s="195"/>
      <c r="P169" s="195"/>
      <c r="Q169" s="195"/>
      <c r="R169" s="195"/>
      <c r="S169" s="195"/>
      <c r="T169" s="196"/>
      <c r="AT169" s="197" t="s">
        <v>126</v>
      </c>
      <c r="AU169" s="197" t="s">
        <v>79</v>
      </c>
      <c r="AV169" s="13" t="s">
        <v>77</v>
      </c>
      <c r="AW169" s="13" t="s">
        <v>33</v>
      </c>
      <c r="AX169" s="13" t="s">
        <v>72</v>
      </c>
      <c r="AY169" s="197" t="s">
        <v>114</v>
      </c>
    </row>
    <row r="170" spans="1:65" s="14" customFormat="1" ht="11.25">
      <c r="B170" s="198"/>
      <c r="C170" s="199"/>
      <c r="D170" s="189" t="s">
        <v>126</v>
      </c>
      <c r="E170" s="200" t="s">
        <v>19</v>
      </c>
      <c r="F170" s="201" t="s">
        <v>166</v>
      </c>
      <c r="G170" s="199"/>
      <c r="H170" s="202">
        <v>40.162999999999997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126</v>
      </c>
      <c r="AU170" s="208" t="s">
        <v>79</v>
      </c>
      <c r="AV170" s="14" t="s">
        <v>79</v>
      </c>
      <c r="AW170" s="14" t="s">
        <v>33</v>
      </c>
      <c r="AX170" s="14" t="s">
        <v>72</v>
      </c>
      <c r="AY170" s="208" t="s">
        <v>114</v>
      </c>
    </row>
    <row r="171" spans="1:65" s="14" customFormat="1" ht="11.25">
      <c r="B171" s="198"/>
      <c r="C171" s="199"/>
      <c r="D171" s="189" t="s">
        <v>126</v>
      </c>
      <c r="E171" s="200" t="s">
        <v>19</v>
      </c>
      <c r="F171" s="201" t="s">
        <v>167</v>
      </c>
      <c r="G171" s="199"/>
      <c r="H171" s="202">
        <v>-2.5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126</v>
      </c>
      <c r="AU171" s="208" t="s">
        <v>79</v>
      </c>
      <c r="AV171" s="14" t="s">
        <v>79</v>
      </c>
      <c r="AW171" s="14" t="s">
        <v>33</v>
      </c>
      <c r="AX171" s="14" t="s">
        <v>72</v>
      </c>
      <c r="AY171" s="208" t="s">
        <v>114</v>
      </c>
    </row>
    <row r="172" spans="1:65" s="14" customFormat="1" ht="11.25">
      <c r="B172" s="198"/>
      <c r="C172" s="199"/>
      <c r="D172" s="189" t="s">
        <v>126</v>
      </c>
      <c r="E172" s="200" t="s">
        <v>19</v>
      </c>
      <c r="F172" s="201" t="s">
        <v>160</v>
      </c>
      <c r="G172" s="199"/>
      <c r="H172" s="202">
        <v>-8.3789999999999996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126</v>
      </c>
      <c r="AU172" s="208" t="s">
        <v>79</v>
      </c>
      <c r="AV172" s="14" t="s">
        <v>79</v>
      </c>
      <c r="AW172" s="14" t="s">
        <v>33</v>
      </c>
      <c r="AX172" s="14" t="s">
        <v>72</v>
      </c>
      <c r="AY172" s="208" t="s">
        <v>114</v>
      </c>
    </row>
    <row r="173" spans="1:65" s="14" customFormat="1" ht="11.25">
      <c r="B173" s="198"/>
      <c r="C173" s="199"/>
      <c r="D173" s="189" t="s">
        <v>126</v>
      </c>
      <c r="E173" s="200" t="s">
        <v>19</v>
      </c>
      <c r="F173" s="201" t="s">
        <v>161</v>
      </c>
      <c r="G173" s="199"/>
      <c r="H173" s="202">
        <v>1.8120000000000001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126</v>
      </c>
      <c r="AU173" s="208" t="s">
        <v>79</v>
      </c>
      <c r="AV173" s="14" t="s">
        <v>79</v>
      </c>
      <c r="AW173" s="14" t="s">
        <v>33</v>
      </c>
      <c r="AX173" s="14" t="s">
        <v>72</v>
      </c>
      <c r="AY173" s="208" t="s">
        <v>114</v>
      </c>
    </row>
    <row r="174" spans="1:65" s="15" customFormat="1" ht="11.25">
      <c r="B174" s="209"/>
      <c r="C174" s="210"/>
      <c r="D174" s="189" t="s">
        <v>126</v>
      </c>
      <c r="E174" s="211" t="s">
        <v>19</v>
      </c>
      <c r="F174" s="212" t="s">
        <v>136</v>
      </c>
      <c r="G174" s="210"/>
      <c r="H174" s="213">
        <v>31.096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126</v>
      </c>
      <c r="AU174" s="219" t="s">
        <v>79</v>
      </c>
      <c r="AV174" s="15" t="s">
        <v>122</v>
      </c>
      <c r="AW174" s="15" t="s">
        <v>33</v>
      </c>
      <c r="AX174" s="15" t="s">
        <v>77</v>
      </c>
      <c r="AY174" s="219" t="s">
        <v>114</v>
      </c>
    </row>
    <row r="175" spans="1:65" s="2" customFormat="1" ht="24.2" customHeight="1">
      <c r="A175" s="35"/>
      <c r="B175" s="36"/>
      <c r="C175" s="169" t="s">
        <v>216</v>
      </c>
      <c r="D175" s="169" t="s">
        <v>117</v>
      </c>
      <c r="E175" s="170" t="s">
        <v>217</v>
      </c>
      <c r="F175" s="171" t="s">
        <v>218</v>
      </c>
      <c r="G175" s="172" t="s">
        <v>120</v>
      </c>
      <c r="H175" s="173">
        <v>46.920999999999999</v>
      </c>
      <c r="I175" s="174"/>
      <c r="J175" s="175">
        <f>ROUND(I175*H175,2)</f>
        <v>0</v>
      </c>
      <c r="K175" s="171" t="s">
        <v>121</v>
      </c>
      <c r="L175" s="40"/>
      <c r="M175" s="176" t="s">
        <v>19</v>
      </c>
      <c r="N175" s="177" t="s">
        <v>43</v>
      </c>
      <c r="O175" s="65"/>
      <c r="P175" s="178">
        <f>O175*H175</f>
        <v>0</v>
      </c>
      <c r="Q175" s="178">
        <v>1.2999999999999999E-4</v>
      </c>
      <c r="R175" s="178">
        <f>Q175*H175</f>
        <v>6.0997299999999994E-3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122</v>
      </c>
      <c r="AT175" s="180" t="s">
        <v>117</v>
      </c>
      <c r="AU175" s="180" t="s">
        <v>79</v>
      </c>
      <c r="AY175" s="18" t="s">
        <v>114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8" t="s">
        <v>77</v>
      </c>
      <c r="BK175" s="181">
        <f>ROUND(I175*H175,2)</f>
        <v>0</v>
      </c>
      <c r="BL175" s="18" t="s">
        <v>122</v>
      </c>
      <c r="BM175" s="180" t="s">
        <v>219</v>
      </c>
    </row>
    <row r="176" spans="1:65" s="2" customFormat="1" ht="11.25">
      <c r="A176" s="35"/>
      <c r="B176" s="36"/>
      <c r="C176" s="37"/>
      <c r="D176" s="182" t="s">
        <v>124</v>
      </c>
      <c r="E176" s="37"/>
      <c r="F176" s="183" t="s">
        <v>220</v>
      </c>
      <c r="G176" s="37"/>
      <c r="H176" s="37"/>
      <c r="I176" s="184"/>
      <c r="J176" s="37"/>
      <c r="K176" s="37"/>
      <c r="L176" s="40"/>
      <c r="M176" s="185"/>
      <c r="N176" s="18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124</v>
      </c>
      <c r="AU176" s="18" t="s">
        <v>79</v>
      </c>
    </row>
    <row r="177" spans="1:65" s="14" customFormat="1" ht="11.25">
      <c r="B177" s="198"/>
      <c r="C177" s="199"/>
      <c r="D177" s="189" t="s">
        <v>126</v>
      </c>
      <c r="E177" s="200" t="s">
        <v>19</v>
      </c>
      <c r="F177" s="201" t="s">
        <v>128</v>
      </c>
      <c r="G177" s="199"/>
      <c r="H177" s="202">
        <v>29.94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126</v>
      </c>
      <c r="AU177" s="208" t="s">
        <v>79</v>
      </c>
      <c r="AV177" s="14" t="s">
        <v>79</v>
      </c>
      <c r="AW177" s="14" t="s">
        <v>33</v>
      </c>
      <c r="AX177" s="14" t="s">
        <v>72</v>
      </c>
      <c r="AY177" s="208" t="s">
        <v>114</v>
      </c>
    </row>
    <row r="178" spans="1:65" s="14" customFormat="1" ht="11.25">
      <c r="B178" s="198"/>
      <c r="C178" s="199"/>
      <c r="D178" s="189" t="s">
        <v>126</v>
      </c>
      <c r="E178" s="200" t="s">
        <v>19</v>
      </c>
      <c r="F178" s="201" t="s">
        <v>221</v>
      </c>
      <c r="G178" s="199"/>
      <c r="H178" s="202">
        <v>0.08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126</v>
      </c>
      <c r="AU178" s="208" t="s">
        <v>79</v>
      </c>
      <c r="AV178" s="14" t="s">
        <v>79</v>
      </c>
      <c r="AW178" s="14" t="s">
        <v>33</v>
      </c>
      <c r="AX178" s="14" t="s">
        <v>72</v>
      </c>
      <c r="AY178" s="208" t="s">
        <v>114</v>
      </c>
    </row>
    <row r="179" spans="1:65" s="14" customFormat="1" ht="11.25">
      <c r="B179" s="198"/>
      <c r="C179" s="199"/>
      <c r="D179" s="189" t="s">
        <v>126</v>
      </c>
      <c r="E179" s="200" t="s">
        <v>19</v>
      </c>
      <c r="F179" s="201" t="s">
        <v>134</v>
      </c>
      <c r="G179" s="199"/>
      <c r="H179" s="202">
        <v>18.901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126</v>
      </c>
      <c r="AU179" s="208" t="s">
        <v>79</v>
      </c>
      <c r="AV179" s="14" t="s">
        <v>79</v>
      </c>
      <c r="AW179" s="14" t="s">
        <v>33</v>
      </c>
      <c r="AX179" s="14" t="s">
        <v>72</v>
      </c>
      <c r="AY179" s="208" t="s">
        <v>114</v>
      </c>
    </row>
    <row r="180" spans="1:65" s="14" customFormat="1" ht="11.25">
      <c r="B180" s="198"/>
      <c r="C180" s="199"/>
      <c r="D180" s="189" t="s">
        <v>126</v>
      </c>
      <c r="E180" s="200" t="s">
        <v>19</v>
      </c>
      <c r="F180" s="201" t="s">
        <v>135</v>
      </c>
      <c r="G180" s="199"/>
      <c r="H180" s="202">
        <v>-2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126</v>
      </c>
      <c r="AU180" s="208" t="s">
        <v>79</v>
      </c>
      <c r="AV180" s="14" t="s">
        <v>79</v>
      </c>
      <c r="AW180" s="14" t="s">
        <v>33</v>
      </c>
      <c r="AX180" s="14" t="s">
        <v>72</v>
      </c>
      <c r="AY180" s="208" t="s">
        <v>114</v>
      </c>
    </row>
    <row r="181" spans="1:65" s="15" customFormat="1" ht="11.25">
      <c r="B181" s="209"/>
      <c r="C181" s="210"/>
      <c r="D181" s="189" t="s">
        <v>126</v>
      </c>
      <c r="E181" s="211" t="s">
        <v>19</v>
      </c>
      <c r="F181" s="212" t="s">
        <v>136</v>
      </c>
      <c r="G181" s="210"/>
      <c r="H181" s="213">
        <v>46.920999999999999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126</v>
      </c>
      <c r="AU181" s="219" t="s">
        <v>79</v>
      </c>
      <c r="AV181" s="15" t="s">
        <v>122</v>
      </c>
      <c r="AW181" s="15" t="s">
        <v>33</v>
      </c>
      <c r="AX181" s="15" t="s">
        <v>77</v>
      </c>
      <c r="AY181" s="219" t="s">
        <v>114</v>
      </c>
    </row>
    <row r="182" spans="1:65" s="2" customFormat="1" ht="24.2" customHeight="1">
      <c r="A182" s="35"/>
      <c r="B182" s="36"/>
      <c r="C182" s="169" t="s">
        <v>8</v>
      </c>
      <c r="D182" s="169" t="s">
        <v>117</v>
      </c>
      <c r="E182" s="170" t="s">
        <v>222</v>
      </c>
      <c r="F182" s="171" t="s">
        <v>223</v>
      </c>
      <c r="G182" s="172" t="s">
        <v>120</v>
      </c>
      <c r="H182" s="173">
        <v>46.920999999999999</v>
      </c>
      <c r="I182" s="174"/>
      <c r="J182" s="175">
        <f>ROUND(I182*H182,2)</f>
        <v>0</v>
      </c>
      <c r="K182" s="171" t="s">
        <v>121</v>
      </c>
      <c r="L182" s="40"/>
      <c r="M182" s="176" t="s">
        <v>19</v>
      </c>
      <c r="N182" s="177" t="s">
        <v>43</v>
      </c>
      <c r="O182" s="65"/>
      <c r="P182" s="178">
        <f>O182*H182</f>
        <v>0</v>
      </c>
      <c r="Q182" s="178">
        <v>4.0000000000000003E-5</v>
      </c>
      <c r="R182" s="178">
        <f>Q182*H182</f>
        <v>1.8768400000000001E-3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122</v>
      </c>
      <c r="AT182" s="180" t="s">
        <v>117</v>
      </c>
      <c r="AU182" s="180" t="s">
        <v>79</v>
      </c>
      <c r="AY182" s="18" t="s">
        <v>114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18" t="s">
        <v>77</v>
      </c>
      <c r="BK182" s="181">
        <f>ROUND(I182*H182,2)</f>
        <v>0</v>
      </c>
      <c r="BL182" s="18" t="s">
        <v>122</v>
      </c>
      <c r="BM182" s="180" t="s">
        <v>224</v>
      </c>
    </row>
    <row r="183" spans="1:65" s="2" customFormat="1" ht="11.25">
      <c r="A183" s="35"/>
      <c r="B183" s="36"/>
      <c r="C183" s="37"/>
      <c r="D183" s="182" t="s">
        <v>124</v>
      </c>
      <c r="E183" s="37"/>
      <c r="F183" s="183" t="s">
        <v>225</v>
      </c>
      <c r="G183" s="37"/>
      <c r="H183" s="37"/>
      <c r="I183" s="184"/>
      <c r="J183" s="37"/>
      <c r="K183" s="37"/>
      <c r="L183" s="40"/>
      <c r="M183" s="185"/>
      <c r="N183" s="18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124</v>
      </c>
      <c r="AU183" s="18" t="s">
        <v>79</v>
      </c>
    </row>
    <row r="184" spans="1:65" s="12" customFormat="1" ht="22.9" customHeight="1">
      <c r="B184" s="153"/>
      <c r="C184" s="154"/>
      <c r="D184" s="155" t="s">
        <v>71</v>
      </c>
      <c r="E184" s="167" t="s">
        <v>226</v>
      </c>
      <c r="F184" s="167" t="s">
        <v>227</v>
      </c>
      <c r="G184" s="154"/>
      <c r="H184" s="154"/>
      <c r="I184" s="157"/>
      <c r="J184" s="168">
        <f>BK184</f>
        <v>0</v>
      </c>
      <c r="K184" s="154"/>
      <c r="L184" s="159"/>
      <c r="M184" s="160"/>
      <c r="N184" s="161"/>
      <c r="O184" s="161"/>
      <c r="P184" s="162">
        <f>SUM(P185:P195)</f>
        <v>0</v>
      </c>
      <c r="Q184" s="161"/>
      <c r="R184" s="162">
        <f>SUM(R185:R195)</f>
        <v>0</v>
      </c>
      <c r="S184" s="161"/>
      <c r="T184" s="163">
        <f>SUM(T185:T195)</f>
        <v>0</v>
      </c>
      <c r="AR184" s="164" t="s">
        <v>77</v>
      </c>
      <c r="AT184" s="165" t="s">
        <v>71</v>
      </c>
      <c r="AU184" s="165" t="s">
        <v>77</v>
      </c>
      <c r="AY184" s="164" t="s">
        <v>114</v>
      </c>
      <c r="BK184" s="166">
        <f>SUM(BK185:BK195)</f>
        <v>0</v>
      </c>
    </row>
    <row r="185" spans="1:65" s="2" customFormat="1" ht="24.2" customHeight="1">
      <c r="A185" s="35"/>
      <c r="B185" s="36"/>
      <c r="C185" s="169" t="s">
        <v>228</v>
      </c>
      <c r="D185" s="169" t="s">
        <v>117</v>
      </c>
      <c r="E185" s="170" t="s">
        <v>229</v>
      </c>
      <c r="F185" s="171" t="s">
        <v>230</v>
      </c>
      <c r="G185" s="172" t="s">
        <v>231</v>
      </c>
      <c r="H185" s="173">
        <v>1.1479999999999999</v>
      </c>
      <c r="I185" s="174"/>
      <c r="J185" s="175">
        <f>ROUND(I185*H185,2)</f>
        <v>0</v>
      </c>
      <c r="K185" s="171" t="s">
        <v>121</v>
      </c>
      <c r="L185" s="40"/>
      <c r="M185" s="176" t="s">
        <v>19</v>
      </c>
      <c r="N185" s="177" t="s">
        <v>43</v>
      </c>
      <c r="O185" s="65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122</v>
      </c>
      <c r="AT185" s="180" t="s">
        <v>117</v>
      </c>
      <c r="AU185" s="180" t="s">
        <v>79</v>
      </c>
      <c r="AY185" s="18" t="s">
        <v>114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8" t="s">
        <v>77</v>
      </c>
      <c r="BK185" s="181">
        <f>ROUND(I185*H185,2)</f>
        <v>0</v>
      </c>
      <c r="BL185" s="18" t="s">
        <v>122</v>
      </c>
      <c r="BM185" s="180" t="s">
        <v>232</v>
      </c>
    </row>
    <row r="186" spans="1:65" s="2" customFormat="1" ht="11.25">
      <c r="A186" s="35"/>
      <c r="B186" s="36"/>
      <c r="C186" s="37"/>
      <c r="D186" s="182" t="s">
        <v>124</v>
      </c>
      <c r="E186" s="37"/>
      <c r="F186" s="183" t="s">
        <v>233</v>
      </c>
      <c r="G186" s="37"/>
      <c r="H186" s="37"/>
      <c r="I186" s="184"/>
      <c r="J186" s="37"/>
      <c r="K186" s="37"/>
      <c r="L186" s="40"/>
      <c r="M186" s="185"/>
      <c r="N186" s="18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124</v>
      </c>
      <c r="AU186" s="18" t="s">
        <v>79</v>
      </c>
    </row>
    <row r="187" spans="1:65" s="2" customFormat="1" ht="16.5" customHeight="1">
      <c r="A187" s="35"/>
      <c r="B187" s="36"/>
      <c r="C187" s="169" t="s">
        <v>234</v>
      </c>
      <c r="D187" s="169" t="s">
        <v>117</v>
      </c>
      <c r="E187" s="170" t="s">
        <v>235</v>
      </c>
      <c r="F187" s="171" t="s">
        <v>236</v>
      </c>
      <c r="G187" s="172" t="s">
        <v>231</v>
      </c>
      <c r="H187" s="173">
        <v>1.1479999999999999</v>
      </c>
      <c r="I187" s="174"/>
      <c r="J187" s="175">
        <f>ROUND(I187*H187,2)</f>
        <v>0</v>
      </c>
      <c r="K187" s="171" t="s">
        <v>121</v>
      </c>
      <c r="L187" s="40"/>
      <c r="M187" s="176" t="s">
        <v>19</v>
      </c>
      <c r="N187" s="177" t="s">
        <v>43</v>
      </c>
      <c r="O187" s="65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122</v>
      </c>
      <c r="AT187" s="180" t="s">
        <v>117</v>
      </c>
      <c r="AU187" s="180" t="s">
        <v>79</v>
      </c>
      <c r="AY187" s="18" t="s">
        <v>114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18" t="s">
        <v>77</v>
      </c>
      <c r="BK187" s="181">
        <f>ROUND(I187*H187,2)</f>
        <v>0</v>
      </c>
      <c r="BL187" s="18" t="s">
        <v>122</v>
      </c>
      <c r="BM187" s="180" t="s">
        <v>237</v>
      </c>
    </row>
    <row r="188" spans="1:65" s="2" customFormat="1" ht="11.25">
      <c r="A188" s="35"/>
      <c r="B188" s="36"/>
      <c r="C188" s="37"/>
      <c r="D188" s="182" t="s">
        <v>124</v>
      </c>
      <c r="E188" s="37"/>
      <c r="F188" s="183" t="s">
        <v>238</v>
      </c>
      <c r="G188" s="37"/>
      <c r="H188" s="37"/>
      <c r="I188" s="184"/>
      <c r="J188" s="37"/>
      <c r="K188" s="37"/>
      <c r="L188" s="40"/>
      <c r="M188" s="185"/>
      <c r="N188" s="18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124</v>
      </c>
      <c r="AU188" s="18" t="s">
        <v>79</v>
      </c>
    </row>
    <row r="189" spans="1:65" s="2" customFormat="1" ht="21.75" customHeight="1">
      <c r="A189" s="35"/>
      <c r="B189" s="36"/>
      <c r="C189" s="169" t="s">
        <v>239</v>
      </c>
      <c r="D189" s="169" t="s">
        <v>117</v>
      </c>
      <c r="E189" s="170" t="s">
        <v>240</v>
      </c>
      <c r="F189" s="171" t="s">
        <v>241</v>
      </c>
      <c r="G189" s="172" t="s">
        <v>231</v>
      </c>
      <c r="H189" s="173">
        <v>1.1479999999999999</v>
      </c>
      <c r="I189" s="174"/>
      <c r="J189" s="175">
        <f>ROUND(I189*H189,2)</f>
        <v>0</v>
      </c>
      <c r="K189" s="171" t="s">
        <v>121</v>
      </c>
      <c r="L189" s="40"/>
      <c r="M189" s="176" t="s">
        <v>19</v>
      </c>
      <c r="N189" s="177" t="s">
        <v>43</v>
      </c>
      <c r="O189" s="65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122</v>
      </c>
      <c r="AT189" s="180" t="s">
        <v>117</v>
      </c>
      <c r="AU189" s="180" t="s">
        <v>79</v>
      </c>
      <c r="AY189" s="18" t="s">
        <v>114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18" t="s">
        <v>77</v>
      </c>
      <c r="BK189" s="181">
        <f>ROUND(I189*H189,2)</f>
        <v>0</v>
      </c>
      <c r="BL189" s="18" t="s">
        <v>122</v>
      </c>
      <c r="BM189" s="180" t="s">
        <v>242</v>
      </c>
    </row>
    <row r="190" spans="1:65" s="2" customFormat="1" ht="11.25">
      <c r="A190" s="35"/>
      <c r="B190" s="36"/>
      <c r="C190" s="37"/>
      <c r="D190" s="182" t="s">
        <v>124</v>
      </c>
      <c r="E190" s="37"/>
      <c r="F190" s="183" t="s">
        <v>243</v>
      </c>
      <c r="G190" s="37"/>
      <c r="H190" s="37"/>
      <c r="I190" s="184"/>
      <c r="J190" s="37"/>
      <c r="K190" s="37"/>
      <c r="L190" s="40"/>
      <c r="M190" s="185"/>
      <c r="N190" s="18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124</v>
      </c>
      <c r="AU190" s="18" t="s">
        <v>79</v>
      </c>
    </row>
    <row r="191" spans="1:65" s="2" customFormat="1" ht="24.2" customHeight="1">
      <c r="A191" s="35"/>
      <c r="B191" s="36"/>
      <c r="C191" s="169" t="s">
        <v>244</v>
      </c>
      <c r="D191" s="169" t="s">
        <v>117</v>
      </c>
      <c r="E191" s="170" t="s">
        <v>245</v>
      </c>
      <c r="F191" s="171" t="s">
        <v>246</v>
      </c>
      <c r="G191" s="172" t="s">
        <v>231</v>
      </c>
      <c r="H191" s="173">
        <v>9.1839999999999993</v>
      </c>
      <c r="I191" s="174"/>
      <c r="J191" s="175">
        <f>ROUND(I191*H191,2)</f>
        <v>0</v>
      </c>
      <c r="K191" s="171" t="s">
        <v>121</v>
      </c>
      <c r="L191" s="40"/>
      <c r="M191" s="176" t="s">
        <v>19</v>
      </c>
      <c r="N191" s="177" t="s">
        <v>43</v>
      </c>
      <c r="O191" s="65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122</v>
      </c>
      <c r="AT191" s="180" t="s">
        <v>117</v>
      </c>
      <c r="AU191" s="180" t="s">
        <v>79</v>
      </c>
      <c r="AY191" s="18" t="s">
        <v>114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18" t="s">
        <v>77</v>
      </c>
      <c r="BK191" s="181">
        <f>ROUND(I191*H191,2)</f>
        <v>0</v>
      </c>
      <c r="BL191" s="18" t="s">
        <v>122</v>
      </c>
      <c r="BM191" s="180" t="s">
        <v>247</v>
      </c>
    </row>
    <row r="192" spans="1:65" s="2" customFormat="1" ht="11.25">
      <c r="A192" s="35"/>
      <c r="B192" s="36"/>
      <c r="C192" s="37"/>
      <c r="D192" s="182" t="s">
        <v>124</v>
      </c>
      <c r="E192" s="37"/>
      <c r="F192" s="183" t="s">
        <v>248</v>
      </c>
      <c r="G192" s="37"/>
      <c r="H192" s="37"/>
      <c r="I192" s="184"/>
      <c r="J192" s="37"/>
      <c r="K192" s="37"/>
      <c r="L192" s="40"/>
      <c r="M192" s="185"/>
      <c r="N192" s="18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124</v>
      </c>
      <c r="AU192" s="18" t="s">
        <v>79</v>
      </c>
    </row>
    <row r="193" spans="1:65" s="14" customFormat="1" ht="11.25">
      <c r="B193" s="198"/>
      <c r="C193" s="199"/>
      <c r="D193" s="189" t="s">
        <v>126</v>
      </c>
      <c r="E193" s="200" t="s">
        <v>19</v>
      </c>
      <c r="F193" s="201" t="s">
        <v>249</v>
      </c>
      <c r="G193" s="199"/>
      <c r="H193" s="202">
        <v>9.1839999999999993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126</v>
      </c>
      <c r="AU193" s="208" t="s">
        <v>79</v>
      </c>
      <c r="AV193" s="14" t="s">
        <v>79</v>
      </c>
      <c r="AW193" s="14" t="s">
        <v>33</v>
      </c>
      <c r="AX193" s="14" t="s">
        <v>77</v>
      </c>
      <c r="AY193" s="208" t="s">
        <v>114</v>
      </c>
    </row>
    <row r="194" spans="1:65" s="2" customFormat="1" ht="24.2" customHeight="1">
      <c r="A194" s="35"/>
      <c r="B194" s="36"/>
      <c r="C194" s="169" t="s">
        <v>250</v>
      </c>
      <c r="D194" s="169" t="s">
        <v>117</v>
      </c>
      <c r="E194" s="170" t="s">
        <v>251</v>
      </c>
      <c r="F194" s="171" t="s">
        <v>252</v>
      </c>
      <c r="G194" s="172" t="s">
        <v>231</v>
      </c>
      <c r="H194" s="173">
        <v>1.1479999999999999</v>
      </c>
      <c r="I194" s="174"/>
      <c r="J194" s="175">
        <f>ROUND(I194*H194,2)</f>
        <v>0</v>
      </c>
      <c r="K194" s="171" t="s">
        <v>121</v>
      </c>
      <c r="L194" s="40"/>
      <c r="M194" s="176" t="s">
        <v>19</v>
      </c>
      <c r="N194" s="177" t="s">
        <v>43</v>
      </c>
      <c r="O194" s="65"/>
      <c r="P194" s="178">
        <f>O194*H194</f>
        <v>0</v>
      </c>
      <c r="Q194" s="178">
        <v>0</v>
      </c>
      <c r="R194" s="178">
        <f>Q194*H194</f>
        <v>0</v>
      </c>
      <c r="S194" s="178">
        <v>0</v>
      </c>
      <c r="T194" s="17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122</v>
      </c>
      <c r="AT194" s="180" t="s">
        <v>117</v>
      </c>
      <c r="AU194" s="180" t="s">
        <v>79</v>
      </c>
      <c r="AY194" s="18" t="s">
        <v>114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18" t="s">
        <v>77</v>
      </c>
      <c r="BK194" s="181">
        <f>ROUND(I194*H194,2)</f>
        <v>0</v>
      </c>
      <c r="BL194" s="18" t="s">
        <v>122</v>
      </c>
      <c r="BM194" s="180" t="s">
        <v>253</v>
      </c>
    </row>
    <row r="195" spans="1:65" s="2" customFormat="1" ht="11.25">
      <c r="A195" s="35"/>
      <c r="B195" s="36"/>
      <c r="C195" s="37"/>
      <c r="D195" s="182" t="s">
        <v>124</v>
      </c>
      <c r="E195" s="37"/>
      <c r="F195" s="183" t="s">
        <v>254</v>
      </c>
      <c r="G195" s="37"/>
      <c r="H195" s="37"/>
      <c r="I195" s="184"/>
      <c r="J195" s="37"/>
      <c r="K195" s="37"/>
      <c r="L195" s="40"/>
      <c r="M195" s="185"/>
      <c r="N195" s="18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124</v>
      </c>
      <c r="AU195" s="18" t="s">
        <v>79</v>
      </c>
    </row>
    <row r="196" spans="1:65" s="12" customFormat="1" ht="22.9" customHeight="1">
      <c r="B196" s="153"/>
      <c r="C196" s="154"/>
      <c r="D196" s="155" t="s">
        <v>71</v>
      </c>
      <c r="E196" s="167" t="s">
        <v>255</v>
      </c>
      <c r="F196" s="167" t="s">
        <v>256</v>
      </c>
      <c r="G196" s="154"/>
      <c r="H196" s="154"/>
      <c r="I196" s="157"/>
      <c r="J196" s="168">
        <f>BK196</f>
        <v>0</v>
      </c>
      <c r="K196" s="154"/>
      <c r="L196" s="159"/>
      <c r="M196" s="160"/>
      <c r="N196" s="161"/>
      <c r="O196" s="161"/>
      <c r="P196" s="162">
        <f>SUM(P197:P198)</f>
        <v>0</v>
      </c>
      <c r="Q196" s="161"/>
      <c r="R196" s="162">
        <f>SUM(R197:R198)</f>
        <v>0</v>
      </c>
      <c r="S196" s="161"/>
      <c r="T196" s="163">
        <f>SUM(T197:T198)</f>
        <v>0</v>
      </c>
      <c r="AR196" s="164" t="s">
        <v>77</v>
      </c>
      <c r="AT196" s="165" t="s">
        <v>71</v>
      </c>
      <c r="AU196" s="165" t="s">
        <v>77</v>
      </c>
      <c r="AY196" s="164" t="s">
        <v>114</v>
      </c>
      <c r="BK196" s="166">
        <f>SUM(BK197:BK198)</f>
        <v>0</v>
      </c>
    </row>
    <row r="197" spans="1:65" s="2" customFormat="1" ht="33" customHeight="1">
      <c r="A197" s="35"/>
      <c r="B197" s="36"/>
      <c r="C197" s="169" t="s">
        <v>7</v>
      </c>
      <c r="D197" s="169" t="s">
        <v>117</v>
      </c>
      <c r="E197" s="170" t="s">
        <v>257</v>
      </c>
      <c r="F197" s="171" t="s">
        <v>258</v>
      </c>
      <c r="G197" s="172" t="s">
        <v>231</v>
      </c>
      <c r="H197" s="173">
        <v>1.421</v>
      </c>
      <c r="I197" s="174"/>
      <c r="J197" s="175">
        <f>ROUND(I197*H197,2)</f>
        <v>0</v>
      </c>
      <c r="K197" s="171" t="s">
        <v>121</v>
      </c>
      <c r="L197" s="40"/>
      <c r="M197" s="176" t="s">
        <v>19</v>
      </c>
      <c r="N197" s="177" t="s">
        <v>43</v>
      </c>
      <c r="O197" s="65"/>
      <c r="P197" s="178">
        <f>O197*H197</f>
        <v>0</v>
      </c>
      <c r="Q197" s="178">
        <v>0</v>
      </c>
      <c r="R197" s="178">
        <f>Q197*H197</f>
        <v>0</v>
      </c>
      <c r="S197" s="178">
        <v>0</v>
      </c>
      <c r="T197" s="17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122</v>
      </c>
      <c r="AT197" s="180" t="s">
        <v>117</v>
      </c>
      <c r="AU197" s="180" t="s">
        <v>79</v>
      </c>
      <c r="AY197" s="18" t="s">
        <v>114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18" t="s">
        <v>77</v>
      </c>
      <c r="BK197" s="181">
        <f>ROUND(I197*H197,2)</f>
        <v>0</v>
      </c>
      <c r="BL197" s="18" t="s">
        <v>122</v>
      </c>
      <c r="BM197" s="180" t="s">
        <v>259</v>
      </c>
    </row>
    <row r="198" spans="1:65" s="2" customFormat="1" ht="11.25">
      <c r="A198" s="35"/>
      <c r="B198" s="36"/>
      <c r="C198" s="37"/>
      <c r="D198" s="182" t="s">
        <v>124</v>
      </c>
      <c r="E198" s="37"/>
      <c r="F198" s="183" t="s">
        <v>260</v>
      </c>
      <c r="G198" s="37"/>
      <c r="H198" s="37"/>
      <c r="I198" s="184"/>
      <c r="J198" s="37"/>
      <c r="K198" s="37"/>
      <c r="L198" s="40"/>
      <c r="M198" s="185"/>
      <c r="N198" s="18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124</v>
      </c>
      <c r="AU198" s="18" t="s">
        <v>79</v>
      </c>
    </row>
    <row r="199" spans="1:65" s="12" customFormat="1" ht="25.9" customHeight="1">
      <c r="B199" s="153"/>
      <c r="C199" s="154"/>
      <c r="D199" s="155" t="s">
        <v>71</v>
      </c>
      <c r="E199" s="156" t="s">
        <v>261</v>
      </c>
      <c r="F199" s="156" t="s">
        <v>262</v>
      </c>
      <c r="G199" s="154"/>
      <c r="H199" s="154"/>
      <c r="I199" s="157"/>
      <c r="J199" s="158">
        <f>BK199</f>
        <v>0</v>
      </c>
      <c r="K199" s="154"/>
      <c r="L199" s="159"/>
      <c r="M199" s="160"/>
      <c r="N199" s="161"/>
      <c r="O199" s="161"/>
      <c r="P199" s="162">
        <f>P200+P205+P217+P238+P247+P277</f>
        <v>0</v>
      </c>
      <c r="Q199" s="161"/>
      <c r="R199" s="162">
        <f>R200+R205+R217+R238+R247+R277</f>
        <v>1.25190684</v>
      </c>
      <c r="S199" s="161"/>
      <c r="T199" s="163">
        <f>T200+T205+T217+T238+T247+T277</f>
        <v>0.34893014</v>
      </c>
      <c r="AR199" s="164" t="s">
        <v>79</v>
      </c>
      <c r="AT199" s="165" t="s">
        <v>71</v>
      </c>
      <c r="AU199" s="165" t="s">
        <v>72</v>
      </c>
      <c r="AY199" s="164" t="s">
        <v>114</v>
      </c>
      <c r="BK199" s="166">
        <f>BK200+BK205+BK217+BK238+BK247+BK277</f>
        <v>0</v>
      </c>
    </row>
    <row r="200" spans="1:65" s="12" customFormat="1" ht="22.9" customHeight="1">
      <c r="B200" s="153"/>
      <c r="C200" s="154"/>
      <c r="D200" s="155" t="s">
        <v>71</v>
      </c>
      <c r="E200" s="167" t="s">
        <v>263</v>
      </c>
      <c r="F200" s="167" t="s">
        <v>264</v>
      </c>
      <c r="G200" s="154"/>
      <c r="H200" s="154"/>
      <c r="I200" s="157"/>
      <c r="J200" s="168">
        <f>BK200</f>
        <v>0</v>
      </c>
      <c r="K200" s="154"/>
      <c r="L200" s="159"/>
      <c r="M200" s="160"/>
      <c r="N200" s="161"/>
      <c r="O200" s="161"/>
      <c r="P200" s="162">
        <f>SUM(P201:P204)</f>
        <v>0</v>
      </c>
      <c r="Q200" s="161"/>
      <c r="R200" s="162">
        <f>SUM(R201:R204)</f>
        <v>0</v>
      </c>
      <c r="S200" s="161"/>
      <c r="T200" s="163">
        <f>SUM(T201:T204)</f>
        <v>0</v>
      </c>
      <c r="AR200" s="164" t="s">
        <v>79</v>
      </c>
      <c r="AT200" s="165" t="s">
        <v>71</v>
      </c>
      <c r="AU200" s="165" t="s">
        <v>77</v>
      </c>
      <c r="AY200" s="164" t="s">
        <v>114</v>
      </c>
      <c r="BK200" s="166">
        <f>SUM(BK201:BK204)</f>
        <v>0</v>
      </c>
    </row>
    <row r="201" spans="1:65" s="2" customFormat="1" ht="24.2" customHeight="1">
      <c r="A201" s="35"/>
      <c r="B201" s="36"/>
      <c r="C201" s="169" t="s">
        <v>265</v>
      </c>
      <c r="D201" s="169" t="s">
        <v>117</v>
      </c>
      <c r="E201" s="170" t="s">
        <v>266</v>
      </c>
      <c r="F201" s="171" t="s">
        <v>267</v>
      </c>
      <c r="G201" s="172" t="s">
        <v>194</v>
      </c>
      <c r="H201" s="173">
        <v>1</v>
      </c>
      <c r="I201" s="174"/>
      <c r="J201" s="175">
        <f>ROUND(I201*H201,2)</f>
        <v>0</v>
      </c>
      <c r="K201" s="171" t="s">
        <v>19</v>
      </c>
      <c r="L201" s="40"/>
      <c r="M201" s="176" t="s">
        <v>19</v>
      </c>
      <c r="N201" s="177" t="s">
        <v>43</v>
      </c>
      <c r="O201" s="65"/>
      <c r="P201" s="178">
        <f>O201*H201</f>
        <v>0</v>
      </c>
      <c r="Q201" s="178">
        <v>0</v>
      </c>
      <c r="R201" s="178">
        <f>Q201*H201</f>
        <v>0</v>
      </c>
      <c r="S201" s="178">
        <v>0</v>
      </c>
      <c r="T201" s="17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228</v>
      </c>
      <c r="AT201" s="180" t="s">
        <v>117</v>
      </c>
      <c r="AU201" s="180" t="s">
        <v>79</v>
      </c>
      <c r="AY201" s="18" t="s">
        <v>114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18" t="s">
        <v>77</v>
      </c>
      <c r="BK201" s="181">
        <f>ROUND(I201*H201,2)</f>
        <v>0</v>
      </c>
      <c r="BL201" s="18" t="s">
        <v>228</v>
      </c>
      <c r="BM201" s="180" t="s">
        <v>268</v>
      </c>
    </row>
    <row r="202" spans="1:65" s="2" customFormat="1" ht="16.5" customHeight="1">
      <c r="A202" s="35"/>
      <c r="B202" s="36"/>
      <c r="C202" s="169" t="s">
        <v>269</v>
      </c>
      <c r="D202" s="169" t="s">
        <v>117</v>
      </c>
      <c r="E202" s="170" t="s">
        <v>270</v>
      </c>
      <c r="F202" s="171" t="s">
        <v>271</v>
      </c>
      <c r="G202" s="172" t="s">
        <v>194</v>
      </c>
      <c r="H202" s="173">
        <v>1</v>
      </c>
      <c r="I202" s="174"/>
      <c r="J202" s="175">
        <f>ROUND(I202*H202,2)</f>
        <v>0</v>
      </c>
      <c r="K202" s="171" t="s">
        <v>19</v>
      </c>
      <c r="L202" s="40"/>
      <c r="M202" s="176" t="s">
        <v>19</v>
      </c>
      <c r="N202" s="177" t="s">
        <v>43</v>
      </c>
      <c r="O202" s="65"/>
      <c r="P202" s="178">
        <f>O202*H202</f>
        <v>0</v>
      </c>
      <c r="Q202" s="178">
        <v>0</v>
      </c>
      <c r="R202" s="178">
        <f>Q202*H202</f>
        <v>0</v>
      </c>
      <c r="S202" s="178">
        <v>0</v>
      </c>
      <c r="T202" s="17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228</v>
      </c>
      <c r="AT202" s="180" t="s">
        <v>117</v>
      </c>
      <c r="AU202" s="180" t="s">
        <v>79</v>
      </c>
      <c r="AY202" s="18" t="s">
        <v>114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18" t="s">
        <v>77</v>
      </c>
      <c r="BK202" s="181">
        <f>ROUND(I202*H202,2)</f>
        <v>0</v>
      </c>
      <c r="BL202" s="18" t="s">
        <v>228</v>
      </c>
      <c r="BM202" s="180" t="s">
        <v>272</v>
      </c>
    </row>
    <row r="203" spans="1:65" s="2" customFormat="1" ht="24.2" customHeight="1">
      <c r="A203" s="35"/>
      <c r="B203" s="36"/>
      <c r="C203" s="169" t="s">
        <v>273</v>
      </c>
      <c r="D203" s="169" t="s">
        <v>117</v>
      </c>
      <c r="E203" s="170" t="s">
        <v>274</v>
      </c>
      <c r="F203" s="171" t="s">
        <v>275</v>
      </c>
      <c r="G203" s="172" t="s">
        <v>276</v>
      </c>
      <c r="H203" s="220"/>
      <c r="I203" s="174"/>
      <c r="J203" s="175">
        <f>ROUND(I203*H203,2)</f>
        <v>0</v>
      </c>
      <c r="K203" s="171" t="s">
        <v>121</v>
      </c>
      <c r="L203" s="40"/>
      <c r="M203" s="176" t="s">
        <v>19</v>
      </c>
      <c r="N203" s="177" t="s">
        <v>43</v>
      </c>
      <c r="O203" s="65"/>
      <c r="P203" s="178">
        <f>O203*H203</f>
        <v>0</v>
      </c>
      <c r="Q203" s="178">
        <v>0</v>
      </c>
      <c r="R203" s="178">
        <f>Q203*H203</f>
        <v>0</v>
      </c>
      <c r="S203" s="178">
        <v>0</v>
      </c>
      <c r="T203" s="17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122</v>
      </c>
      <c r="AT203" s="180" t="s">
        <v>117</v>
      </c>
      <c r="AU203" s="180" t="s">
        <v>79</v>
      </c>
      <c r="AY203" s="18" t="s">
        <v>114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18" t="s">
        <v>77</v>
      </c>
      <c r="BK203" s="181">
        <f>ROUND(I203*H203,2)</f>
        <v>0</v>
      </c>
      <c r="BL203" s="18" t="s">
        <v>122</v>
      </c>
      <c r="BM203" s="180" t="s">
        <v>277</v>
      </c>
    </row>
    <row r="204" spans="1:65" s="2" customFormat="1" ht="11.25">
      <c r="A204" s="35"/>
      <c r="B204" s="36"/>
      <c r="C204" s="37"/>
      <c r="D204" s="182" t="s">
        <v>124</v>
      </c>
      <c r="E204" s="37"/>
      <c r="F204" s="183" t="s">
        <v>278</v>
      </c>
      <c r="G204" s="37"/>
      <c r="H204" s="37"/>
      <c r="I204" s="184"/>
      <c r="J204" s="37"/>
      <c r="K204" s="37"/>
      <c r="L204" s="40"/>
      <c r="M204" s="185"/>
      <c r="N204" s="18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124</v>
      </c>
      <c r="AU204" s="18" t="s">
        <v>79</v>
      </c>
    </row>
    <row r="205" spans="1:65" s="12" customFormat="1" ht="22.9" customHeight="1">
      <c r="B205" s="153"/>
      <c r="C205" s="154"/>
      <c r="D205" s="155" t="s">
        <v>71</v>
      </c>
      <c r="E205" s="167" t="s">
        <v>279</v>
      </c>
      <c r="F205" s="167" t="s">
        <v>280</v>
      </c>
      <c r="G205" s="154"/>
      <c r="H205" s="154"/>
      <c r="I205" s="157"/>
      <c r="J205" s="168">
        <f>BK205</f>
        <v>0</v>
      </c>
      <c r="K205" s="154"/>
      <c r="L205" s="159"/>
      <c r="M205" s="160"/>
      <c r="N205" s="161"/>
      <c r="O205" s="161"/>
      <c r="P205" s="162">
        <f>SUM(P206:P216)</f>
        <v>0</v>
      </c>
      <c r="Q205" s="161"/>
      <c r="R205" s="162">
        <f>SUM(R206:R216)</f>
        <v>1.0472511199999999</v>
      </c>
      <c r="S205" s="161"/>
      <c r="T205" s="163">
        <f>SUM(T206:T216)</f>
        <v>0</v>
      </c>
      <c r="AR205" s="164" t="s">
        <v>79</v>
      </c>
      <c r="AT205" s="165" t="s">
        <v>71</v>
      </c>
      <c r="AU205" s="165" t="s">
        <v>77</v>
      </c>
      <c r="AY205" s="164" t="s">
        <v>114</v>
      </c>
      <c r="BK205" s="166">
        <f>SUM(BK206:BK216)</f>
        <v>0</v>
      </c>
    </row>
    <row r="206" spans="1:65" s="2" customFormat="1" ht="33" customHeight="1">
      <c r="A206" s="35"/>
      <c r="B206" s="36"/>
      <c r="C206" s="169" t="s">
        <v>281</v>
      </c>
      <c r="D206" s="169" t="s">
        <v>117</v>
      </c>
      <c r="E206" s="170" t="s">
        <v>282</v>
      </c>
      <c r="F206" s="171" t="s">
        <v>283</v>
      </c>
      <c r="G206" s="172" t="s">
        <v>120</v>
      </c>
      <c r="H206" s="173">
        <v>17.242999999999999</v>
      </c>
      <c r="I206" s="174"/>
      <c r="J206" s="175">
        <f>ROUND(I206*H206,2)</f>
        <v>0</v>
      </c>
      <c r="K206" s="171" t="s">
        <v>121</v>
      </c>
      <c r="L206" s="40"/>
      <c r="M206" s="176" t="s">
        <v>19</v>
      </c>
      <c r="N206" s="177" t="s">
        <v>43</v>
      </c>
      <c r="O206" s="65"/>
      <c r="P206" s="178">
        <f>O206*H206</f>
        <v>0</v>
      </c>
      <c r="Q206" s="178">
        <v>5.9839999999999997E-2</v>
      </c>
      <c r="R206" s="178">
        <f>Q206*H206</f>
        <v>1.0318211199999998</v>
      </c>
      <c r="S206" s="178">
        <v>0</v>
      </c>
      <c r="T206" s="17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228</v>
      </c>
      <c r="AT206" s="180" t="s">
        <v>117</v>
      </c>
      <c r="AU206" s="180" t="s">
        <v>79</v>
      </c>
      <c r="AY206" s="18" t="s">
        <v>114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18" t="s">
        <v>77</v>
      </c>
      <c r="BK206" s="181">
        <f>ROUND(I206*H206,2)</f>
        <v>0</v>
      </c>
      <c r="BL206" s="18" t="s">
        <v>228</v>
      </c>
      <c r="BM206" s="180" t="s">
        <v>284</v>
      </c>
    </row>
    <row r="207" spans="1:65" s="2" customFormat="1" ht="11.25">
      <c r="A207" s="35"/>
      <c r="B207" s="36"/>
      <c r="C207" s="37"/>
      <c r="D207" s="182" t="s">
        <v>124</v>
      </c>
      <c r="E207" s="37"/>
      <c r="F207" s="183" t="s">
        <v>285</v>
      </c>
      <c r="G207" s="37"/>
      <c r="H207" s="37"/>
      <c r="I207" s="184"/>
      <c r="J207" s="37"/>
      <c r="K207" s="37"/>
      <c r="L207" s="40"/>
      <c r="M207" s="185"/>
      <c r="N207" s="18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124</v>
      </c>
      <c r="AU207" s="18" t="s">
        <v>79</v>
      </c>
    </row>
    <row r="208" spans="1:65" s="13" customFormat="1" ht="11.25">
      <c r="B208" s="187"/>
      <c r="C208" s="188"/>
      <c r="D208" s="189" t="s">
        <v>126</v>
      </c>
      <c r="E208" s="190" t="s">
        <v>19</v>
      </c>
      <c r="F208" s="191" t="s">
        <v>286</v>
      </c>
      <c r="G208" s="188"/>
      <c r="H208" s="190" t="s">
        <v>19</v>
      </c>
      <c r="I208" s="192"/>
      <c r="J208" s="188"/>
      <c r="K208" s="188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126</v>
      </c>
      <c r="AU208" s="197" t="s">
        <v>79</v>
      </c>
      <c r="AV208" s="13" t="s">
        <v>77</v>
      </c>
      <c r="AW208" s="13" t="s">
        <v>33</v>
      </c>
      <c r="AX208" s="13" t="s">
        <v>72</v>
      </c>
      <c r="AY208" s="197" t="s">
        <v>114</v>
      </c>
    </row>
    <row r="209" spans="1:65" s="14" customFormat="1" ht="11.25">
      <c r="B209" s="198"/>
      <c r="C209" s="199"/>
      <c r="D209" s="189" t="s">
        <v>126</v>
      </c>
      <c r="E209" s="200" t="s">
        <v>19</v>
      </c>
      <c r="F209" s="201" t="s">
        <v>287</v>
      </c>
      <c r="G209" s="199"/>
      <c r="H209" s="202">
        <v>18.843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126</v>
      </c>
      <c r="AU209" s="208" t="s">
        <v>79</v>
      </c>
      <c r="AV209" s="14" t="s">
        <v>79</v>
      </c>
      <c r="AW209" s="14" t="s">
        <v>33</v>
      </c>
      <c r="AX209" s="14" t="s">
        <v>72</v>
      </c>
      <c r="AY209" s="208" t="s">
        <v>114</v>
      </c>
    </row>
    <row r="210" spans="1:65" s="14" customFormat="1" ht="11.25">
      <c r="B210" s="198"/>
      <c r="C210" s="199"/>
      <c r="D210" s="189" t="s">
        <v>126</v>
      </c>
      <c r="E210" s="200" t="s">
        <v>19</v>
      </c>
      <c r="F210" s="201" t="s">
        <v>157</v>
      </c>
      <c r="G210" s="199"/>
      <c r="H210" s="202">
        <v>-1.6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126</v>
      </c>
      <c r="AU210" s="208" t="s">
        <v>79</v>
      </c>
      <c r="AV210" s="14" t="s">
        <v>79</v>
      </c>
      <c r="AW210" s="14" t="s">
        <v>33</v>
      </c>
      <c r="AX210" s="14" t="s">
        <v>72</v>
      </c>
      <c r="AY210" s="208" t="s">
        <v>114</v>
      </c>
    </row>
    <row r="211" spans="1:65" s="15" customFormat="1" ht="11.25">
      <c r="B211" s="209"/>
      <c r="C211" s="210"/>
      <c r="D211" s="189" t="s">
        <v>126</v>
      </c>
      <c r="E211" s="211" t="s">
        <v>19</v>
      </c>
      <c r="F211" s="212" t="s">
        <v>136</v>
      </c>
      <c r="G211" s="210"/>
      <c r="H211" s="213">
        <v>17.242999999999999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126</v>
      </c>
      <c r="AU211" s="219" t="s">
        <v>79</v>
      </c>
      <c r="AV211" s="15" t="s">
        <v>122</v>
      </c>
      <c r="AW211" s="15" t="s">
        <v>33</v>
      </c>
      <c r="AX211" s="15" t="s">
        <v>77</v>
      </c>
      <c r="AY211" s="219" t="s">
        <v>114</v>
      </c>
    </row>
    <row r="212" spans="1:65" s="2" customFormat="1" ht="21.75" customHeight="1">
      <c r="A212" s="35"/>
      <c r="B212" s="36"/>
      <c r="C212" s="169" t="s">
        <v>288</v>
      </c>
      <c r="D212" s="169" t="s">
        <v>117</v>
      </c>
      <c r="E212" s="170" t="s">
        <v>289</v>
      </c>
      <c r="F212" s="171" t="s">
        <v>290</v>
      </c>
      <c r="G212" s="172" t="s">
        <v>291</v>
      </c>
      <c r="H212" s="173">
        <v>1</v>
      </c>
      <c r="I212" s="174"/>
      <c r="J212" s="175">
        <f>ROUND(I212*H212,2)</f>
        <v>0</v>
      </c>
      <c r="K212" s="171" t="s">
        <v>121</v>
      </c>
      <c r="L212" s="40"/>
      <c r="M212" s="176" t="s">
        <v>19</v>
      </c>
      <c r="N212" s="177" t="s">
        <v>43</v>
      </c>
      <c r="O212" s="65"/>
      <c r="P212" s="178">
        <f>O212*H212</f>
        <v>0</v>
      </c>
      <c r="Q212" s="178">
        <v>2.2000000000000001E-4</v>
      </c>
      <c r="R212" s="178">
        <f>Q212*H212</f>
        <v>2.2000000000000001E-4</v>
      </c>
      <c r="S212" s="178">
        <v>0</v>
      </c>
      <c r="T212" s="17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228</v>
      </c>
      <c r="AT212" s="180" t="s">
        <v>117</v>
      </c>
      <c r="AU212" s="180" t="s">
        <v>79</v>
      </c>
      <c r="AY212" s="18" t="s">
        <v>114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18" t="s">
        <v>77</v>
      </c>
      <c r="BK212" s="181">
        <f>ROUND(I212*H212,2)</f>
        <v>0</v>
      </c>
      <c r="BL212" s="18" t="s">
        <v>228</v>
      </c>
      <c r="BM212" s="180" t="s">
        <v>292</v>
      </c>
    </row>
    <row r="213" spans="1:65" s="2" customFormat="1" ht="11.25">
      <c r="A213" s="35"/>
      <c r="B213" s="36"/>
      <c r="C213" s="37"/>
      <c r="D213" s="182" t="s">
        <v>124</v>
      </c>
      <c r="E213" s="37"/>
      <c r="F213" s="183" t="s">
        <v>293</v>
      </c>
      <c r="G213" s="37"/>
      <c r="H213" s="37"/>
      <c r="I213" s="184"/>
      <c r="J213" s="37"/>
      <c r="K213" s="37"/>
      <c r="L213" s="40"/>
      <c r="M213" s="185"/>
      <c r="N213" s="18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124</v>
      </c>
      <c r="AU213" s="18" t="s">
        <v>79</v>
      </c>
    </row>
    <row r="214" spans="1:65" s="2" customFormat="1" ht="21.75" customHeight="1">
      <c r="A214" s="35"/>
      <c r="B214" s="36"/>
      <c r="C214" s="221" t="s">
        <v>294</v>
      </c>
      <c r="D214" s="221" t="s">
        <v>295</v>
      </c>
      <c r="E214" s="222" t="s">
        <v>296</v>
      </c>
      <c r="F214" s="223" t="s">
        <v>297</v>
      </c>
      <c r="G214" s="224" t="s">
        <v>291</v>
      </c>
      <c r="H214" s="225">
        <v>1</v>
      </c>
      <c r="I214" s="226"/>
      <c r="J214" s="227">
        <f>ROUND(I214*H214,2)</f>
        <v>0</v>
      </c>
      <c r="K214" s="223" t="s">
        <v>121</v>
      </c>
      <c r="L214" s="228"/>
      <c r="M214" s="229" t="s">
        <v>19</v>
      </c>
      <c r="N214" s="230" t="s">
        <v>43</v>
      </c>
      <c r="O214" s="65"/>
      <c r="P214" s="178">
        <f>O214*H214</f>
        <v>0</v>
      </c>
      <c r="Q214" s="178">
        <v>1.521E-2</v>
      </c>
      <c r="R214" s="178">
        <f>Q214*H214</f>
        <v>1.521E-2</v>
      </c>
      <c r="S214" s="178">
        <v>0</v>
      </c>
      <c r="T214" s="17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298</v>
      </c>
      <c r="AT214" s="180" t="s">
        <v>295</v>
      </c>
      <c r="AU214" s="180" t="s">
        <v>79</v>
      </c>
      <c r="AY214" s="18" t="s">
        <v>114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18" t="s">
        <v>77</v>
      </c>
      <c r="BK214" s="181">
        <f>ROUND(I214*H214,2)</f>
        <v>0</v>
      </c>
      <c r="BL214" s="18" t="s">
        <v>228</v>
      </c>
      <c r="BM214" s="180" t="s">
        <v>299</v>
      </c>
    </row>
    <row r="215" spans="1:65" s="2" customFormat="1" ht="24.2" customHeight="1">
      <c r="A215" s="35"/>
      <c r="B215" s="36"/>
      <c r="C215" s="169" t="s">
        <v>300</v>
      </c>
      <c r="D215" s="169" t="s">
        <v>117</v>
      </c>
      <c r="E215" s="170" t="s">
        <v>301</v>
      </c>
      <c r="F215" s="171" t="s">
        <v>302</v>
      </c>
      <c r="G215" s="172" t="s">
        <v>276</v>
      </c>
      <c r="H215" s="220"/>
      <c r="I215" s="174"/>
      <c r="J215" s="175">
        <f>ROUND(I215*H215,2)</f>
        <v>0</v>
      </c>
      <c r="K215" s="171" t="s">
        <v>121</v>
      </c>
      <c r="L215" s="40"/>
      <c r="M215" s="176" t="s">
        <v>19</v>
      </c>
      <c r="N215" s="177" t="s">
        <v>43</v>
      </c>
      <c r="O215" s="65"/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228</v>
      </c>
      <c r="AT215" s="180" t="s">
        <v>117</v>
      </c>
      <c r="AU215" s="180" t="s">
        <v>79</v>
      </c>
      <c r="AY215" s="18" t="s">
        <v>114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18" t="s">
        <v>77</v>
      </c>
      <c r="BK215" s="181">
        <f>ROUND(I215*H215,2)</f>
        <v>0</v>
      </c>
      <c r="BL215" s="18" t="s">
        <v>228</v>
      </c>
      <c r="BM215" s="180" t="s">
        <v>303</v>
      </c>
    </row>
    <row r="216" spans="1:65" s="2" customFormat="1" ht="11.25">
      <c r="A216" s="35"/>
      <c r="B216" s="36"/>
      <c r="C216" s="37"/>
      <c r="D216" s="182" t="s">
        <v>124</v>
      </c>
      <c r="E216" s="37"/>
      <c r="F216" s="183" t="s">
        <v>304</v>
      </c>
      <c r="G216" s="37"/>
      <c r="H216" s="37"/>
      <c r="I216" s="184"/>
      <c r="J216" s="37"/>
      <c r="K216" s="37"/>
      <c r="L216" s="40"/>
      <c r="M216" s="185"/>
      <c r="N216" s="18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124</v>
      </c>
      <c r="AU216" s="18" t="s">
        <v>79</v>
      </c>
    </row>
    <row r="217" spans="1:65" s="12" customFormat="1" ht="22.9" customHeight="1">
      <c r="B217" s="153"/>
      <c r="C217" s="154"/>
      <c r="D217" s="155" t="s">
        <v>71</v>
      </c>
      <c r="E217" s="167" t="s">
        <v>305</v>
      </c>
      <c r="F217" s="167" t="s">
        <v>306</v>
      </c>
      <c r="G217" s="154"/>
      <c r="H217" s="154"/>
      <c r="I217" s="157"/>
      <c r="J217" s="168">
        <f>BK217</f>
        <v>0</v>
      </c>
      <c r="K217" s="154"/>
      <c r="L217" s="159"/>
      <c r="M217" s="160"/>
      <c r="N217" s="161"/>
      <c r="O217" s="161"/>
      <c r="P217" s="162">
        <f>SUM(P218:P237)</f>
        <v>0</v>
      </c>
      <c r="Q217" s="161"/>
      <c r="R217" s="162">
        <f>SUM(R218:R237)</f>
        <v>2.07E-2</v>
      </c>
      <c r="S217" s="161"/>
      <c r="T217" s="163">
        <f>SUM(T218:T237)</f>
        <v>0.31626884999999999</v>
      </c>
      <c r="AR217" s="164" t="s">
        <v>79</v>
      </c>
      <c r="AT217" s="165" t="s">
        <v>71</v>
      </c>
      <c r="AU217" s="165" t="s">
        <v>77</v>
      </c>
      <c r="AY217" s="164" t="s">
        <v>114</v>
      </c>
      <c r="BK217" s="166">
        <f>SUM(BK218:BK237)</f>
        <v>0</v>
      </c>
    </row>
    <row r="218" spans="1:65" s="2" customFormat="1" ht="24.2" customHeight="1">
      <c r="A218" s="35"/>
      <c r="B218" s="36"/>
      <c r="C218" s="169" t="s">
        <v>307</v>
      </c>
      <c r="D218" s="169" t="s">
        <v>117</v>
      </c>
      <c r="E218" s="170" t="s">
        <v>308</v>
      </c>
      <c r="F218" s="171" t="s">
        <v>309</v>
      </c>
      <c r="G218" s="172" t="s">
        <v>291</v>
      </c>
      <c r="H218" s="173">
        <v>1</v>
      </c>
      <c r="I218" s="174"/>
      <c r="J218" s="175">
        <f>ROUND(I218*H218,2)</f>
        <v>0</v>
      </c>
      <c r="K218" s="171" t="s">
        <v>121</v>
      </c>
      <c r="L218" s="40"/>
      <c r="M218" s="176" t="s">
        <v>19</v>
      </c>
      <c r="N218" s="177" t="s">
        <v>43</v>
      </c>
      <c r="O218" s="65"/>
      <c r="P218" s="178">
        <f>O218*H218</f>
        <v>0</v>
      </c>
      <c r="Q218" s="178">
        <v>0</v>
      </c>
      <c r="R218" s="178">
        <f>Q218*H218</f>
        <v>0</v>
      </c>
      <c r="S218" s="178">
        <v>2.4E-2</v>
      </c>
      <c r="T218" s="179">
        <f>S218*H218</f>
        <v>2.4E-2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228</v>
      </c>
      <c r="AT218" s="180" t="s">
        <v>117</v>
      </c>
      <c r="AU218" s="180" t="s">
        <v>79</v>
      </c>
      <c r="AY218" s="18" t="s">
        <v>114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18" t="s">
        <v>77</v>
      </c>
      <c r="BK218" s="181">
        <f>ROUND(I218*H218,2)</f>
        <v>0</v>
      </c>
      <c r="BL218" s="18" t="s">
        <v>228</v>
      </c>
      <c r="BM218" s="180" t="s">
        <v>310</v>
      </c>
    </row>
    <row r="219" spans="1:65" s="2" customFormat="1" ht="11.25">
      <c r="A219" s="35"/>
      <c r="B219" s="36"/>
      <c r="C219" s="37"/>
      <c r="D219" s="182" t="s">
        <v>124</v>
      </c>
      <c r="E219" s="37"/>
      <c r="F219" s="183" t="s">
        <v>311</v>
      </c>
      <c r="G219" s="37"/>
      <c r="H219" s="37"/>
      <c r="I219" s="184"/>
      <c r="J219" s="37"/>
      <c r="K219" s="37"/>
      <c r="L219" s="40"/>
      <c r="M219" s="185"/>
      <c r="N219" s="18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124</v>
      </c>
      <c r="AU219" s="18" t="s">
        <v>79</v>
      </c>
    </row>
    <row r="220" spans="1:65" s="13" customFormat="1" ht="11.25">
      <c r="B220" s="187"/>
      <c r="C220" s="188"/>
      <c r="D220" s="189" t="s">
        <v>126</v>
      </c>
      <c r="E220" s="190" t="s">
        <v>19</v>
      </c>
      <c r="F220" s="191" t="s">
        <v>312</v>
      </c>
      <c r="G220" s="188"/>
      <c r="H220" s="190" t="s">
        <v>19</v>
      </c>
      <c r="I220" s="192"/>
      <c r="J220" s="188"/>
      <c r="K220" s="188"/>
      <c r="L220" s="193"/>
      <c r="M220" s="194"/>
      <c r="N220" s="195"/>
      <c r="O220" s="195"/>
      <c r="P220" s="195"/>
      <c r="Q220" s="195"/>
      <c r="R220" s="195"/>
      <c r="S220" s="195"/>
      <c r="T220" s="196"/>
      <c r="AT220" s="197" t="s">
        <v>126</v>
      </c>
      <c r="AU220" s="197" t="s">
        <v>79</v>
      </c>
      <c r="AV220" s="13" t="s">
        <v>77</v>
      </c>
      <c r="AW220" s="13" t="s">
        <v>33</v>
      </c>
      <c r="AX220" s="13" t="s">
        <v>72</v>
      </c>
      <c r="AY220" s="197" t="s">
        <v>114</v>
      </c>
    </row>
    <row r="221" spans="1:65" s="14" customFormat="1" ht="11.25">
      <c r="B221" s="198"/>
      <c r="C221" s="199"/>
      <c r="D221" s="189" t="s">
        <v>126</v>
      </c>
      <c r="E221" s="200" t="s">
        <v>19</v>
      </c>
      <c r="F221" s="201" t="s">
        <v>77</v>
      </c>
      <c r="G221" s="199"/>
      <c r="H221" s="202">
        <v>1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126</v>
      </c>
      <c r="AU221" s="208" t="s">
        <v>79</v>
      </c>
      <c r="AV221" s="14" t="s">
        <v>79</v>
      </c>
      <c r="AW221" s="14" t="s">
        <v>33</v>
      </c>
      <c r="AX221" s="14" t="s">
        <v>77</v>
      </c>
      <c r="AY221" s="208" t="s">
        <v>114</v>
      </c>
    </row>
    <row r="222" spans="1:65" s="2" customFormat="1" ht="16.5" customHeight="1">
      <c r="A222" s="35"/>
      <c r="B222" s="36"/>
      <c r="C222" s="169" t="s">
        <v>313</v>
      </c>
      <c r="D222" s="169" t="s">
        <v>117</v>
      </c>
      <c r="E222" s="170" t="s">
        <v>314</v>
      </c>
      <c r="F222" s="171" t="s">
        <v>315</v>
      </c>
      <c r="G222" s="172" t="s">
        <v>120</v>
      </c>
      <c r="H222" s="173">
        <v>17.242999999999999</v>
      </c>
      <c r="I222" s="174"/>
      <c r="J222" s="175">
        <f>ROUND(I222*H222,2)</f>
        <v>0</v>
      </c>
      <c r="K222" s="171" t="s">
        <v>121</v>
      </c>
      <c r="L222" s="40"/>
      <c r="M222" s="176" t="s">
        <v>19</v>
      </c>
      <c r="N222" s="177" t="s">
        <v>43</v>
      </c>
      <c r="O222" s="65"/>
      <c r="P222" s="178">
        <f>O222*H222</f>
        <v>0</v>
      </c>
      <c r="Q222" s="178">
        <v>0</v>
      </c>
      <c r="R222" s="178">
        <f>Q222*H222</f>
        <v>0</v>
      </c>
      <c r="S222" s="178">
        <v>1.695E-2</v>
      </c>
      <c r="T222" s="179">
        <f>S222*H222</f>
        <v>0.29226884999999997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228</v>
      </c>
      <c r="AT222" s="180" t="s">
        <v>117</v>
      </c>
      <c r="AU222" s="180" t="s">
        <v>79</v>
      </c>
      <c r="AY222" s="18" t="s">
        <v>114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18" t="s">
        <v>77</v>
      </c>
      <c r="BK222" s="181">
        <f>ROUND(I222*H222,2)</f>
        <v>0</v>
      </c>
      <c r="BL222" s="18" t="s">
        <v>228</v>
      </c>
      <c r="BM222" s="180" t="s">
        <v>316</v>
      </c>
    </row>
    <row r="223" spans="1:65" s="2" customFormat="1" ht="11.25">
      <c r="A223" s="35"/>
      <c r="B223" s="36"/>
      <c r="C223" s="37"/>
      <c r="D223" s="182" t="s">
        <v>124</v>
      </c>
      <c r="E223" s="37"/>
      <c r="F223" s="183" t="s">
        <v>317</v>
      </c>
      <c r="G223" s="37"/>
      <c r="H223" s="37"/>
      <c r="I223" s="184"/>
      <c r="J223" s="37"/>
      <c r="K223" s="37"/>
      <c r="L223" s="40"/>
      <c r="M223" s="185"/>
      <c r="N223" s="18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124</v>
      </c>
      <c r="AU223" s="18" t="s">
        <v>79</v>
      </c>
    </row>
    <row r="224" spans="1:65" s="14" customFormat="1" ht="11.25">
      <c r="B224" s="198"/>
      <c r="C224" s="199"/>
      <c r="D224" s="189" t="s">
        <v>126</v>
      </c>
      <c r="E224" s="200" t="s">
        <v>19</v>
      </c>
      <c r="F224" s="201" t="s">
        <v>287</v>
      </c>
      <c r="G224" s="199"/>
      <c r="H224" s="202">
        <v>18.843</v>
      </c>
      <c r="I224" s="203"/>
      <c r="J224" s="199"/>
      <c r="K224" s="199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126</v>
      </c>
      <c r="AU224" s="208" t="s">
        <v>79</v>
      </c>
      <c r="AV224" s="14" t="s">
        <v>79</v>
      </c>
      <c r="AW224" s="14" t="s">
        <v>33</v>
      </c>
      <c r="AX224" s="14" t="s">
        <v>72</v>
      </c>
      <c r="AY224" s="208" t="s">
        <v>114</v>
      </c>
    </row>
    <row r="225" spans="1:65" s="14" customFormat="1" ht="11.25">
      <c r="B225" s="198"/>
      <c r="C225" s="199"/>
      <c r="D225" s="189" t="s">
        <v>126</v>
      </c>
      <c r="E225" s="200" t="s">
        <v>19</v>
      </c>
      <c r="F225" s="201" t="s">
        <v>157</v>
      </c>
      <c r="G225" s="199"/>
      <c r="H225" s="202">
        <v>-1.6</v>
      </c>
      <c r="I225" s="203"/>
      <c r="J225" s="199"/>
      <c r="K225" s="199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126</v>
      </c>
      <c r="AU225" s="208" t="s">
        <v>79</v>
      </c>
      <c r="AV225" s="14" t="s">
        <v>79</v>
      </c>
      <c r="AW225" s="14" t="s">
        <v>33</v>
      </c>
      <c r="AX225" s="14" t="s">
        <v>72</v>
      </c>
      <c r="AY225" s="208" t="s">
        <v>114</v>
      </c>
    </row>
    <row r="226" spans="1:65" s="15" customFormat="1" ht="11.25">
      <c r="B226" s="209"/>
      <c r="C226" s="210"/>
      <c r="D226" s="189" t="s">
        <v>126</v>
      </c>
      <c r="E226" s="211" t="s">
        <v>19</v>
      </c>
      <c r="F226" s="212" t="s">
        <v>136</v>
      </c>
      <c r="G226" s="210"/>
      <c r="H226" s="213">
        <v>17.242999999999999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126</v>
      </c>
      <c r="AU226" s="219" t="s">
        <v>79</v>
      </c>
      <c r="AV226" s="15" t="s">
        <v>122</v>
      </c>
      <c r="AW226" s="15" t="s">
        <v>33</v>
      </c>
      <c r="AX226" s="15" t="s">
        <v>77</v>
      </c>
      <c r="AY226" s="219" t="s">
        <v>114</v>
      </c>
    </row>
    <row r="227" spans="1:65" s="2" customFormat="1" ht="24.2" customHeight="1">
      <c r="A227" s="35"/>
      <c r="B227" s="36"/>
      <c r="C227" s="169" t="s">
        <v>318</v>
      </c>
      <c r="D227" s="169" t="s">
        <v>117</v>
      </c>
      <c r="E227" s="170" t="s">
        <v>319</v>
      </c>
      <c r="F227" s="171" t="s">
        <v>320</v>
      </c>
      <c r="G227" s="172" t="s">
        <v>291</v>
      </c>
      <c r="H227" s="173">
        <v>1</v>
      </c>
      <c r="I227" s="174"/>
      <c r="J227" s="175">
        <f>ROUND(I227*H227,2)</f>
        <v>0</v>
      </c>
      <c r="K227" s="171" t="s">
        <v>121</v>
      </c>
      <c r="L227" s="40"/>
      <c r="M227" s="176" t="s">
        <v>19</v>
      </c>
      <c r="N227" s="177" t="s">
        <v>43</v>
      </c>
      <c r="O227" s="65"/>
      <c r="P227" s="178">
        <f>O227*H227</f>
        <v>0</v>
      </c>
      <c r="Q227" s="178">
        <v>0</v>
      </c>
      <c r="R227" s="178">
        <f>Q227*H227</f>
        <v>0</v>
      </c>
      <c r="S227" s="178">
        <v>0</v>
      </c>
      <c r="T227" s="17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228</v>
      </c>
      <c r="AT227" s="180" t="s">
        <v>117</v>
      </c>
      <c r="AU227" s="180" t="s">
        <v>79</v>
      </c>
      <c r="AY227" s="18" t="s">
        <v>114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18" t="s">
        <v>77</v>
      </c>
      <c r="BK227" s="181">
        <f>ROUND(I227*H227,2)</f>
        <v>0</v>
      </c>
      <c r="BL227" s="18" t="s">
        <v>228</v>
      </c>
      <c r="BM227" s="180" t="s">
        <v>321</v>
      </c>
    </row>
    <row r="228" spans="1:65" s="2" customFormat="1" ht="11.25">
      <c r="A228" s="35"/>
      <c r="B228" s="36"/>
      <c r="C228" s="37"/>
      <c r="D228" s="182" t="s">
        <v>124</v>
      </c>
      <c r="E228" s="37"/>
      <c r="F228" s="183" t="s">
        <v>322</v>
      </c>
      <c r="G228" s="37"/>
      <c r="H228" s="37"/>
      <c r="I228" s="184"/>
      <c r="J228" s="37"/>
      <c r="K228" s="37"/>
      <c r="L228" s="40"/>
      <c r="M228" s="185"/>
      <c r="N228" s="18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124</v>
      </c>
      <c r="AU228" s="18" t="s">
        <v>79</v>
      </c>
    </row>
    <row r="229" spans="1:65" s="13" customFormat="1" ht="11.25">
      <c r="B229" s="187"/>
      <c r="C229" s="188"/>
      <c r="D229" s="189" t="s">
        <v>126</v>
      </c>
      <c r="E229" s="190" t="s">
        <v>19</v>
      </c>
      <c r="F229" s="191" t="s">
        <v>323</v>
      </c>
      <c r="G229" s="188"/>
      <c r="H229" s="190" t="s">
        <v>19</v>
      </c>
      <c r="I229" s="192"/>
      <c r="J229" s="188"/>
      <c r="K229" s="188"/>
      <c r="L229" s="193"/>
      <c r="M229" s="194"/>
      <c r="N229" s="195"/>
      <c r="O229" s="195"/>
      <c r="P229" s="195"/>
      <c r="Q229" s="195"/>
      <c r="R229" s="195"/>
      <c r="S229" s="195"/>
      <c r="T229" s="196"/>
      <c r="AT229" s="197" t="s">
        <v>126</v>
      </c>
      <c r="AU229" s="197" t="s">
        <v>79</v>
      </c>
      <c r="AV229" s="13" t="s">
        <v>77</v>
      </c>
      <c r="AW229" s="13" t="s">
        <v>33</v>
      </c>
      <c r="AX229" s="13" t="s">
        <v>72</v>
      </c>
      <c r="AY229" s="197" t="s">
        <v>114</v>
      </c>
    </row>
    <row r="230" spans="1:65" s="14" customFormat="1" ht="11.25">
      <c r="B230" s="198"/>
      <c r="C230" s="199"/>
      <c r="D230" s="189" t="s">
        <v>126</v>
      </c>
      <c r="E230" s="200" t="s">
        <v>19</v>
      </c>
      <c r="F230" s="201" t="s">
        <v>77</v>
      </c>
      <c r="G230" s="199"/>
      <c r="H230" s="202">
        <v>1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126</v>
      </c>
      <c r="AU230" s="208" t="s">
        <v>79</v>
      </c>
      <c r="AV230" s="14" t="s">
        <v>79</v>
      </c>
      <c r="AW230" s="14" t="s">
        <v>33</v>
      </c>
      <c r="AX230" s="14" t="s">
        <v>77</v>
      </c>
      <c r="AY230" s="208" t="s">
        <v>114</v>
      </c>
    </row>
    <row r="231" spans="1:65" s="2" customFormat="1" ht="16.5" customHeight="1">
      <c r="A231" s="35"/>
      <c r="B231" s="36"/>
      <c r="C231" s="221" t="s">
        <v>298</v>
      </c>
      <c r="D231" s="221" t="s">
        <v>295</v>
      </c>
      <c r="E231" s="222" t="s">
        <v>324</v>
      </c>
      <c r="F231" s="223" t="s">
        <v>325</v>
      </c>
      <c r="G231" s="224" t="s">
        <v>291</v>
      </c>
      <c r="H231" s="225">
        <v>1</v>
      </c>
      <c r="I231" s="226"/>
      <c r="J231" s="227">
        <f>ROUND(I231*H231,2)</f>
        <v>0</v>
      </c>
      <c r="K231" s="223" t="s">
        <v>121</v>
      </c>
      <c r="L231" s="228"/>
      <c r="M231" s="229" t="s">
        <v>19</v>
      </c>
      <c r="N231" s="230" t="s">
        <v>43</v>
      </c>
      <c r="O231" s="65"/>
      <c r="P231" s="178">
        <f>O231*H231</f>
        <v>0</v>
      </c>
      <c r="Q231" s="178">
        <v>1.95E-2</v>
      </c>
      <c r="R231" s="178">
        <f>Q231*H231</f>
        <v>1.95E-2</v>
      </c>
      <c r="S231" s="178">
        <v>0</v>
      </c>
      <c r="T231" s="17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298</v>
      </c>
      <c r="AT231" s="180" t="s">
        <v>295</v>
      </c>
      <c r="AU231" s="180" t="s">
        <v>79</v>
      </c>
      <c r="AY231" s="18" t="s">
        <v>114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8" t="s">
        <v>77</v>
      </c>
      <c r="BK231" s="181">
        <f>ROUND(I231*H231,2)</f>
        <v>0</v>
      </c>
      <c r="BL231" s="18" t="s">
        <v>228</v>
      </c>
      <c r="BM231" s="180" t="s">
        <v>326</v>
      </c>
    </row>
    <row r="232" spans="1:65" s="2" customFormat="1" ht="16.5" customHeight="1">
      <c r="A232" s="35"/>
      <c r="B232" s="36"/>
      <c r="C232" s="169" t="s">
        <v>327</v>
      </c>
      <c r="D232" s="169" t="s">
        <v>117</v>
      </c>
      <c r="E232" s="170" t="s">
        <v>328</v>
      </c>
      <c r="F232" s="171" t="s">
        <v>329</v>
      </c>
      <c r="G232" s="172" t="s">
        <v>291</v>
      </c>
      <c r="H232" s="173">
        <v>1</v>
      </c>
      <c r="I232" s="174"/>
      <c r="J232" s="175">
        <f>ROUND(I232*H232,2)</f>
        <v>0</v>
      </c>
      <c r="K232" s="171" t="s">
        <v>121</v>
      </c>
      <c r="L232" s="40"/>
      <c r="M232" s="176" t="s">
        <v>19</v>
      </c>
      <c r="N232" s="177" t="s">
        <v>43</v>
      </c>
      <c r="O232" s="65"/>
      <c r="P232" s="178">
        <f>O232*H232</f>
        <v>0</v>
      </c>
      <c r="Q232" s="178">
        <v>0</v>
      </c>
      <c r="R232" s="178">
        <f>Q232*H232</f>
        <v>0</v>
      </c>
      <c r="S232" s="178">
        <v>0</v>
      </c>
      <c r="T232" s="17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228</v>
      </c>
      <c r="AT232" s="180" t="s">
        <v>117</v>
      </c>
      <c r="AU232" s="180" t="s">
        <v>79</v>
      </c>
      <c r="AY232" s="18" t="s">
        <v>114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18" t="s">
        <v>77</v>
      </c>
      <c r="BK232" s="181">
        <f>ROUND(I232*H232,2)</f>
        <v>0</v>
      </c>
      <c r="BL232" s="18" t="s">
        <v>228</v>
      </c>
      <c r="BM232" s="180" t="s">
        <v>330</v>
      </c>
    </row>
    <row r="233" spans="1:65" s="2" customFormat="1" ht="11.25">
      <c r="A233" s="35"/>
      <c r="B233" s="36"/>
      <c r="C233" s="37"/>
      <c r="D233" s="182" t="s">
        <v>124</v>
      </c>
      <c r="E233" s="37"/>
      <c r="F233" s="183" t="s">
        <v>331</v>
      </c>
      <c r="G233" s="37"/>
      <c r="H233" s="37"/>
      <c r="I233" s="184"/>
      <c r="J233" s="37"/>
      <c r="K233" s="37"/>
      <c r="L233" s="40"/>
      <c r="M233" s="185"/>
      <c r="N233" s="18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124</v>
      </c>
      <c r="AU233" s="18" t="s">
        <v>79</v>
      </c>
    </row>
    <row r="234" spans="1:65" s="2" customFormat="1" ht="16.5" customHeight="1">
      <c r="A234" s="35"/>
      <c r="B234" s="36"/>
      <c r="C234" s="221" t="s">
        <v>332</v>
      </c>
      <c r="D234" s="221" t="s">
        <v>295</v>
      </c>
      <c r="E234" s="222" t="s">
        <v>333</v>
      </c>
      <c r="F234" s="223" t="s">
        <v>334</v>
      </c>
      <c r="G234" s="224" t="s">
        <v>291</v>
      </c>
      <c r="H234" s="225">
        <v>1</v>
      </c>
      <c r="I234" s="226"/>
      <c r="J234" s="227">
        <f>ROUND(I234*H234,2)</f>
        <v>0</v>
      </c>
      <c r="K234" s="223" t="s">
        <v>121</v>
      </c>
      <c r="L234" s="228"/>
      <c r="M234" s="229" t="s">
        <v>19</v>
      </c>
      <c r="N234" s="230" t="s">
        <v>43</v>
      </c>
      <c r="O234" s="65"/>
      <c r="P234" s="178">
        <f>O234*H234</f>
        <v>0</v>
      </c>
      <c r="Q234" s="178">
        <v>1.1999999999999999E-3</v>
      </c>
      <c r="R234" s="178">
        <f>Q234*H234</f>
        <v>1.1999999999999999E-3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298</v>
      </c>
      <c r="AT234" s="180" t="s">
        <v>295</v>
      </c>
      <c r="AU234" s="180" t="s">
        <v>79</v>
      </c>
      <c r="AY234" s="18" t="s">
        <v>114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18" t="s">
        <v>77</v>
      </c>
      <c r="BK234" s="181">
        <f>ROUND(I234*H234,2)</f>
        <v>0</v>
      </c>
      <c r="BL234" s="18" t="s">
        <v>228</v>
      </c>
      <c r="BM234" s="180" t="s">
        <v>335</v>
      </c>
    </row>
    <row r="235" spans="1:65" s="2" customFormat="1" ht="37.9" customHeight="1">
      <c r="A235" s="35"/>
      <c r="B235" s="36"/>
      <c r="C235" s="169" t="s">
        <v>336</v>
      </c>
      <c r="D235" s="169" t="s">
        <v>117</v>
      </c>
      <c r="E235" s="170" t="s">
        <v>337</v>
      </c>
      <c r="F235" s="171" t="s">
        <v>338</v>
      </c>
      <c r="G235" s="172" t="s">
        <v>194</v>
      </c>
      <c r="H235" s="173">
        <v>1</v>
      </c>
      <c r="I235" s="174"/>
      <c r="J235" s="175">
        <f>ROUND(I235*H235,2)</f>
        <v>0</v>
      </c>
      <c r="K235" s="171" t="s">
        <v>19</v>
      </c>
      <c r="L235" s="40"/>
      <c r="M235" s="176" t="s">
        <v>19</v>
      </c>
      <c r="N235" s="177" t="s">
        <v>43</v>
      </c>
      <c r="O235" s="65"/>
      <c r="P235" s="178">
        <f>O235*H235</f>
        <v>0</v>
      </c>
      <c r="Q235" s="178">
        <v>0</v>
      </c>
      <c r="R235" s="178">
        <f>Q235*H235</f>
        <v>0</v>
      </c>
      <c r="S235" s="178">
        <v>0</v>
      </c>
      <c r="T235" s="17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228</v>
      </c>
      <c r="AT235" s="180" t="s">
        <v>117</v>
      </c>
      <c r="AU235" s="180" t="s">
        <v>79</v>
      </c>
      <c r="AY235" s="18" t="s">
        <v>114</v>
      </c>
      <c r="BE235" s="181">
        <f>IF(N235="základní",J235,0)</f>
        <v>0</v>
      </c>
      <c r="BF235" s="181">
        <f>IF(N235="snížená",J235,0)</f>
        <v>0</v>
      </c>
      <c r="BG235" s="181">
        <f>IF(N235="zákl. přenesená",J235,0)</f>
        <v>0</v>
      </c>
      <c r="BH235" s="181">
        <f>IF(N235="sníž. přenesená",J235,0)</f>
        <v>0</v>
      </c>
      <c r="BI235" s="181">
        <f>IF(N235="nulová",J235,0)</f>
        <v>0</v>
      </c>
      <c r="BJ235" s="18" t="s">
        <v>77</v>
      </c>
      <c r="BK235" s="181">
        <f>ROUND(I235*H235,2)</f>
        <v>0</v>
      </c>
      <c r="BL235" s="18" t="s">
        <v>228</v>
      </c>
      <c r="BM235" s="180" t="s">
        <v>339</v>
      </c>
    </row>
    <row r="236" spans="1:65" s="2" customFormat="1" ht="24.2" customHeight="1">
      <c r="A236" s="35"/>
      <c r="B236" s="36"/>
      <c r="C236" s="169" t="s">
        <v>340</v>
      </c>
      <c r="D236" s="169" t="s">
        <v>117</v>
      </c>
      <c r="E236" s="170" t="s">
        <v>341</v>
      </c>
      <c r="F236" s="171" t="s">
        <v>342</v>
      </c>
      <c r="G236" s="172" t="s">
        <v>276</v>
      </c>
      <c r="H236" s="220"/>
      <c r="I236" s="174"/>
      <c r="J236" s="175">
        <f>ROUND(I236*H236,2)</f>
        <v>0</v>
      </c>
      <c r="K236" s="171" t="s">
        <v>121</v>
      </c>
      <c r="L236" s="40"/>
      <c r="M236" s="176" t="s">
        <v>19</v>
      </c>
      <c r="N236" s="177" t="s">
        <v>43</v>
      </c>
      <c r="O236" s="65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228</v>
      </c>
      <c r="AT236" s="180" t="s">
        <v>117</v>
      </c>
      <c r="AU236" s="180" t="s">
        <v>79</v>
      </c>
      <c r="AY236" s="18" t="s">
        <v>114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18" t="s">
        <v>77</v>
      </c>
      <c r="BK236" s="181">
        <f>ROUND(I236*H236,2)</f>
        <v>0</v>
      </c>
      <c r="BL236" s="18" t="s">
        <v>228</v>
      </c>
      <c r="BM236" s="180" t="s">
        <v>343</v>
      </c>
    </row>
    <row r="237" spans="1:65" s="2" customFormat="1" ht="11.25">
      <c r="A237" s="35"/>
      <c r="B237" s="36"/>
      <c r="C237" s="37"/>
      <c r="D237" s="182" t="s">
        <v>124</v>
      </c>
      <c r="E237" s="37"/>
      <c r="F237" s="183" t="s">
        <v>344</v>
      </c>
      <c r="G237" s="37"/>
      <c r="H237" s="37"/>
      <c r="I237" s="184"/>
      <c r="J237" s="37"/>
      <c r="K237" s="37"/>
      <c r="L237" s="40"/>
      <c r="M237" s="185"/>
      <c r="N237" s="18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124</v>
      </c>
      <c r="AU237" s="18" t="s">
        <v>79</v>
      </c>
    </row>
    <row r="238" spans="1:65" s="12" customFormat="1" ht="22.9" customHeight="1">
      <c r="B238" s="153"/>
      <c r="C238" s="154"/>
      <c r="D238" s="155" t="s">
        <v>71</v>
      </c>
      <c r="E238" s="167" t="s">
        <v>345</v>
      </c>
      <c r="F238" s="167" t="s">
        <v>346</v>
      </c>
      <c r="G238" s="154"/>
      <c r="H238" s="154"/>
      <c r="I238" s="157"/>
      <c r="J238" s="168">
        <f>BK238</f>
        <v>0</v>
      </c>
      <c r="K238" s="154"/>
      <c r="L238" s="159"/>
      <c r="M238" s="160"/>
      <c r="N238" s="161"/>
      <c r="O238" s="161"/>
      <c r="P238" s="162">
        <f>SUM(P239:P246)</f>
        <v>0</v>
      </c>
      <c r="Q238" s="161"/>
      <c r="R238" s="162">
        <f>SUM(R239:R246)</f>
        <v>9.9600000000000022E-5</v>
      </c>
      <c r="S238" s="161"/>
      <c r="T238" s="163">
        <f>SUM(T239:T246)</f>
        <v>0</v>
      </c>
      <c r="AR238" s="164" t="s">
        <v>79</v>
      </c>
      <c r="AT238" s="165" t="s">
        <v>71</v>
      </c>
      <c r="AU238" s="165" t="s">
        <v>77</v>
      </c>
      <c r="AY238" s="164" t="s">
        <v>114</v>
      </c>
      <c r="BK238" s="166">
        <f>SUM(BK239:BK246)</f>
        <v>0</v>
      </c>
    </row>
    <row r="239" spans="1:65" s="2" customFormat="1" ht="16.5" customHeight="1">
      <c r="A239" s="35"/>
      <c r="B239" s="36"/>
      <c r="C239" s="169" t="s">
        <v>347</v>
      </c>
      <c r="D239" s="169" t="s">
        <v>117</v>
      </c>
      <c r="E239" s="170" t="s">
        <v>348</v>
      </c>
      <c r="F239" s="171" t="s">
        <v>349</v>
      </c>
      <c r="G239" s="172" t="s">
        <v>350</v>
      </c>
      <c r="H239" s="173">
        <v>9.9600000000000009</v>
      </c>
      <c r="I239" s="174"/>
      <c r="J239" s="175">
        <f>ROUND(I239*H239,2)</f>
        <v>0</v>
      </c>
      <c r="K239" s="171" t="s">
        <v>121</v>
      </c>
      <c r="L239" s="40"/>
      <c r="M239" s="176" t="s">
        <v>19</v>
      </c>
      <c r="N239" s="177" t="s">
        <v>43</v>
      </c>
      <c r="O239" s="65"/>
      <c r="P239" s="178">
        <f>O239*H239</f>
        <v>0</v>
      </c>
      <c r="Q239" s="178">
        <v>1.0000000000000001E-5</v>
      </c>
      <c r="R239" s="178">
        <f>Q239*H239</f>
        <v>9.9600000000000022E-5</v>
      </c>
      <c r="S239" s="178">
        <v>0</v>
      </c>
      <c r="T239" s="17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228</v>
      </c>
      <c r="AT239" s="180" t="s">
        <v>117</v>
      </c>
      <c r="AU239" s="180" t="s">
        <v>79</v>
      </c>
      <c r="AY239" s="18" t="s">
        <v>114</v>
      </c>
      <c r="BE239" s="181">
        <f>IF(N239="základní",J239,0)</f>
        <v>0</v>
      </c>
      <c r="BF239" s="181">
        <f>IF(N239="snížená",J239,0)</f>
        <v>0</v>
      </c>
      <c r="BG239" s="181">
        <f>IF(N239="zákl. přenesená",J239,0)</f>
        <v>0</v>
      </c>
      <c r="BH239" s="181">
        <f>IF(N239="sníž. přenesená",J239,0)</f>
        <v>0</v>
      </c>
      <c r="BI239" s="181">
        <f>IF(N239="nulová",J239,0)</f>
        <v>0</v>
      </c>
      <c r="BJ239" s="18" t="s">
        <v>77</v>
      </c>
      <c r="BK239" s="181">
        <f>ROUND(I239*H239,2)</f>
        <v>0</v>
      </c>
      <c r="BL239" s="18" t="s">
        <v>228</v>
      </c>
      <c r="BM239" s="180" t="s">
        <v>351</v>
      </c>
    </row>
    <row r="240" spans="1:65" s="2" customFormat="1" ht="11.25">
      <c r="A240" s="35"/>
      <c r="B240" s="36"/>
      <c r="C240" s="37"/>
      <c r="D240" s="182" t="s">
        <v>124</v>
      </c>
      <c r="E240" s="37"/>
      <c r="F240" s="183" t="s">
        <v>352</v>
      </c>
      <c r="G240" s="37"/>
      <c r="H240" s="37"/>
      <c r="I240" s="184"/>
      <c r="J240" s="37"/>
      <c r="K240" s="37"/>
      <c r="L240" s="40"/>
      <c r="M240" s="185"/>
      <c r="N240" s="18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124</v>
      </c>
      <c r="AU240" s="18" t="s">
        <v>79</v>
      </c>
    </row>
    <row r="241" spans="1:65" s="13" customFormat="1" ht="11.25">
      <c r="B241" s="187"/>
      <c r="C241" s="188"/>
      <c r="D241" s="189" t="s">
        <v>126</v>
      </c>
      <c r="E241" s="190" t="s">
        <v>19</v>
      </c>
      <c r="F241" s="191" t="s">
        <v>353</v>
      </c>
      <c r="G241" s="188"/>
      <c r="H241" s="190" t="s">
        <v>19</v>
      </c>
      <c r="I241" s="192"/>
      <c r="J241" s="188"/>
      <c r="K241" s="188"/>
      <c r="L241" s="193"/>
      <c r="M241" s="194"/>
      <c r="N241" s="195"/>
      <c r="O241" s="195"/>
      <c r="P241" s="195"/>
      <c r="Q241" s="195"/>
      <c r="R241" s="195"/>
      <c r="S241" s="195"/>
      <c r="T241" s="196"/>
      <c r="AT241" s="197" t="s">
        <v>126</v>
      </c>
      <c r="AU241" s="197" t="s">
        <v>79</v>
      </c>
      <c r="AV241" s="13" t="s">
        <v>77</v>
      </c>
      <c r="AW241" s="13" t="s">
        <v>33</v>
      </c>
      <c r="AX241" s="13" t="s">
        <v>72</v>
      </c>
      <c r="AY241" s="197" t="s">
        <v>114</v>
      </c>
    </row>
    <row r="242" spans="1:65" s="14" customFormat="1" ht="11.25">
      <c r="B242" s="198"/>
      <c r="C242" s="199"/>
      <c r="D242" s="189" t="s">
        <v>126</v>
      </c>
      <c r="E242" s="200" t="s">
        <v>19</v>
      </c>
      <c r="F242" s="201" t="s">
        <v>354</v>
      </c>
      <c r="G242" s="199"/>
      <c r="H242" s="202">
        <v>9.9600000000000009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126</v>
      </c>
      <c r="AU242" s="208" t="s">
        <v>79</v>
      </c>
      <c r="AV242" s="14" t="s">
        <v>79</v>
      </c>
      <c r="AW242" s="14" t="s">
        <v>33</v>
      </c>
      <c r="AX242" s="14" t="s">
        <v>77</v>
      </c>
      <c r="AY242" s="208" t="s">
        <v>114</v>
      </c>
    </row>
    <row r="243" spans="1:65" s="2" customFormat="1" ht="16.5" customHeight="1">
      <c r="A243" s="35"/>
      <c r="B243" s="36"/>
      <c r="C243" s="221" t="s">
        <v>355</v>
      </c>
      <c r="D243" s="221" t="s">
        <v>295</v>
      </c>
      <c r="E243" s="222" t="s">
        <v>356</v>
      </c>
      <c r="F243" s="223" t="s">
        <v>357</v>
      </c>
      <c r="G243" s="224" t="s">
        <v>350</v>
      </c>
      <c r="H243" s="225">
        <v>10.956</v>
      </c>
      <c r="I243" s="226"/>
      <c r="J243" s="227">
        <f>ROUND(I243*H243,2)</f>
        <v>0</v>
      </c>
      <c r="K243" s="223" t="s">
        <v>19</v>
      </c>
      <c r="L243" s="228"/>
      <c r="M243" s="229" t="s">
        <v>19</v>
      </c>
      <c r="N243" s="230" t="s">
        <v>43</v>
      </c>
      <c r="O243" s="65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298</v>
      </c>
      <c r="AT243" s="180" t="s">
        <v>295</v>
      </c>
      <c r="AU243" s="180" t="s">
        <v>79</v>
      </c>
      <c r="AY243" s="18" t="s">
        <v>114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18" t="s">
        <v>77</v>
      </c>
      <c r="BK243" s="181">
        <f>ROUND(I243*H243,2)</f>
        <v>0</v>
      </c>
      <c r="BL243" s="18" t="s">
        <v>228</v>
      </c>
      <c r="BM243" s="180" t="s">
        <v>358</v>
      </c>
    </row>
    <row r="244" spans="1:65" s="14" customFormat="1" ht="11.25">
      <c r="B244" s="198"/>
      <c r="C244" s="199"/>
      <c r="D244" s="189" t="s">
        <v>126</v>
      </c>
      <c r="E244" s="199"/>
      <c r="F244" s="201" t="s">
        <v>359</v>
      </c>
      <c r="G244" s="199"/>
      <c r="H244" s="202">
        <v>10.956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126</v>
      </c>
      <c r="AU244" s="208" t="s">
        <v>79</v>
      </c>
      <c r="AV244" s="14" t="s">
        <v>79</v>
      </c>
      <c r="AW244" s="14" t="s">
        <v>4</v>
      </c>
      <c r="AX244" s="14" t="s">
        <v>77</v>
      </c>
      <c r="AY244" s="208" t="s">
        <v>114</v>
      </c>
    </row>
    <row r="245" spans="1:65" s="2" customFormat="1" ht="24.2" customHeight="1">
      <c r="A245" s="35"/>
      <c r="B245" s="36"/>
      <c r="C245" s="169" t="s">
        <v>360</v>
      </c>
      <c r="D245" s="169" t="s">
        <v>117</v>
      </c>
      <c r="E245" s="170" t="s">
        <v>361</v>
      </c>
      <c r="F245" s="171" t="s">
        <v>362</v>
      </c>
      <c r="G245" s="172" t="s">
        <v>276</v>
      </c>
      <c r="H245" s="220"/>
      <c r="I245" s="174"/>
      <c r="J245" s="175">
        <f>ROUND(I245*H245,2)</f>
        <v>0</v>
      </c>
      <c r="K245" s="171" t="s">
        <v>121</v>
      </c>
      <c r="L245" s="40"/>
      <c r="M245" s="176" t="s">
        <v>19</v>
      </c>
      <c r="N245" s="177" t="s">
        <v>43</v>
      </c>
      <c r="O245" s="65"/>
      <c r="P245" s="178">
        <f>O245*H245</f>
        <v>0</v>
      </c>
      <c r="Q245" s="178">
        <v>0</v>
      </c>
      <c r="R245" s="178">
        <f>Q245*H245</f>
        <v>0</v>
      </c>
      <c r="S245" s="178">
        <v>0</v>
      </c>
      <c r="T245" s="17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228</v>
      </c>
      <c r="AT245" s="180" t="s">
        <v>117</v>
      </c>
      <c r="AU245" s="180" t="s">
        <v>79</v>
      </c>
      <c r="AY245" s="18" t="s">
        <v>114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18" t="s">
        <v>77</v>
      </c>
      <c r="BK245" s="181">
        <f>ROUND(I245*H245,2)</f>
        <v>0</v>
      </c>
      <c r="BL245" s="18" t="s">
        <v>228</v>
      </c>
      <c r="BM245" s="180" t="s">
        <v>363</v>
      </c>
    </row>
    <row r="246" spans="1:65" s="2" customFormat="1" ht="11.25">
      <c r="A246" s="35"/>
      <c r="B246" s="36"/>
      <c r="C246" s="37"/>
      <c r="D246" s="182" t="s">
        <v>124</v>
      </c>
      <c r="E246" s="37"/>
      <c r="F246" s="183" t="s">
        <v>364</v>
      </c>
      <c r="G246" s="37"/>
      <c r="H246" s="37"/>
      <c r="I246" s="184"/>
      <c r="J246" s="37"/>
      <c r="K246" s="37"/>
      <c r="L246" s="40"/>
      <c r="M246" s="185"/>
      <c r="N246" s="18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124</v>
      </c>
      <c r="AU246" s="18" t="s">
        <v>79</v>
      </c>
    </row>
    <row r="247" spans="1:65" s="12" customFormat="1" ht="22.9" customHeight="1">
      <c r="B247" s="153"/>
      <c r="C247" s="154"/>
      <c r="D247" s="155" t="s">
        <v>71</v>
      </c>
      <c r="E247" s="167" t="s">
        <v>365</v>
      </c>
      <c r="F247" s="167" t="s">
        <v>366</v>
      </c>
      <c r="G247" s="154"/>
      <c r="H247" s="154"/>
      <c r="I247" s="157"/>
      <c r="J247" s="168">
        <f>BK247</f>
        <v>0</v>
      </c>
      <c r="K247" s="154"/>
      <c r="L247" s="159"/>
      <c r="M247" s="160"/>
      <c r="N247" s="161"/>
      <c r="O247" s="161"/>
      <c r="P247" s="162">
        <f>SUM(P248:P276)</f>
        <v>0</v>
      </c>
      <c r="Q247" s="161"/>
      <c r="R247" s="162">
        <f>SUM(R248:R276)</f>
        <v>1.5692999999999998E-3</v>
      </c>
      <c r="S247" s="161"/>
      <c r="T247" s="163">
        <f>SUM(T248:T276)</f>
        <v>0</v>
      </c>
      <c r="AR247" s="164" t="s">
        <v>79</v>
      </c>
      <c r="AT247" s="165" t="s">
        <v>71</v>
      </c>
      <c r="AU247" s="165" t="s">
        <v>77</v>
      </c>
      <c r="AY247" s="164" t="s">
        <v>114</v>
      </c>
      <c r="BK247" s="166">
        <f>SUM(BK248:BK276)</f>
        <v>0</v>
      </c>
    </row>
    <row r="248" spans="1:65" s="2" customFormat="1" ht="16.5" customHeight="1">
      <c r="A248" s="35"/>
      <c r="B248" s="36"/>
      <c r="C248" s="169" t="s">
        <v>367</v>
      </c>
      <c r="D248" s="169" t="s">
        <v>117</v>
      </c>
      <c r="E248" s="170" t="s">
        <v>368</v>
      </c>
      <c r="F248" s="171" t="s">
        <v>369</v>
      </c>
      <c r="G248" s="172" t="s">
        <v>120</v>
      </c>
      <c r="H248" s="173">
        <v>1.575</v>
      </c>
      <c r="I248" s="174"/>
      <c r="J248" s="175">
        <f>ROUND(I248*H248,2)</f>
        <v>0</v>
      </c>
      <c r="K248" s="171" t="s">
        <v>121</v>
      </c>
      <c r="L248" s="40"/>
      <c r="M248" s="176" t="s">
        <v>19</v>
      </c>
      <c r="N248" s="177" t="s">
        <v>43</v>
      </c>
      <c r="O248" s="65"/>
      <c r="P248" s="178">
        <f>O248*H248</f>
        <v>0</v>
      </c>
      <c r="Q248" s="178">
        <v>6.0000000000000002E-5</v>
      </c>
      <c r="R248" s="178">
        <f>Q248*H248</f>
        <v>9.4499999999999993E-5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228</v>
      </c>
      <c r="AT248" s="180" t="s">
        <v>117</v>
      </c>
      <c r="AU248" s="180" t="s">
        <v>79</v>
      </c>
      <c r="AY248" s="18" t="s">
        <v>114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18" t="s">
        <v>77</v>
      </c>
      <c r="BK248" s="181">
        <f>ROUND(I248*H248,2)</f>
        <v>0</v>
      </c>
      <c r="BL248" s="18" t="s">
        <v>228</v>
      </c>
      <c r="BM248" s="180" t="s">
        <v>370</v>
      </c>
    </row>
    <row r="249" spans="1:65" s="2" customFormat="1" ht="11.25">
      <c r="A249" s="35"/>
      <c r="B249" s="36"/>
      <c r="C249" s="37"/>
      <c r="D249" s="182" t="s">
        <v>124</v>
      </c>
      <c r="E249" s="37"/>
      <c r="F249" s="183" t="s">
        <v>371</v>
      </c>
      <c r="G249" s="37"/>
      <c r="H249" s="37"/>
      <c r="I249" s="184"/>
      <c r="J249" s="37"/>
      <c r="K249" s="37"/>
      <c r="L249" s="40"/>
      <c r="M249" s="185"/>
      <c r="N249" s="18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124</v>
      </c>
      <c r="AU249" s="18" t="s">
        <v>79</v>
      </c>
    </row>
    <row r="250" spans="1:65" s="13" customFormat="1" ht="11.25">
      <c r="B250" s="187"/>
      <c r="C250" s="188"/>
      <c r="D250" s="189" t="s">
        <v>126</v>
      </c>
      <c r="E250" s="190" t="s">
        <v>19</v>
      </c>
      <c r="F250" s="191" t="s">
        <v>372</v>
      </c>
      <c r="G250" s="188"/>
      <c r="H250" s="190" t="s">
        <v>19</v>
      </c>
      <c r="I250" s="192"/>
      <c r="J250" s="188"/>
      <c r="K250" s="188"/>
      <c r="L250" s="193"/>
      <c r="M250" s="194"/>
      <c r="N250" s="195"/>
      <c r="O250" s="195"/>
      <c r="P250" s="195"/>
      <c r="Q250" s="195"/>
      <c r="R250" s="195"/>
      <c r="S250" s="195"/>
      <c r="T250" s="196"/>
      <c r="AT250" s="197" t="s">
        <v>126</v>
      </c>
      <c r="AU250" s="197" t="s">
        <v>79</v>
      </c>
      <c r="AV250" s="13" t="s">
        <v>77</v>
      </c>
      <c r="AW250" s="13" t="s">
        <v>33</v>
      </c>
      <c r="AX250" s="13" t="s">
        <v>72</v>
      </c>
      <c r="AY250" s="197" t="s">
        <v>114</v>
      </c>
    </row>
    <row r="251" spans="1:65" s="14" customFormat="1" ht="11.25">
      <c r="B251" s="198"/>
      <c r="C251" s="199"/>
      <c r="D251" s="189" t="s">
        <v>126</v>
      </c>
      <c r="E251" s="200" t="s">
        <v>19</v>
      </c>
      <c r="F251" s="201" t="s">
        <v>373</v>
      </c>
      <c r="G251" s="199"/>
      <c r="H251" s="202">
        <v>1.575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126</v>
      </c>
      <c r="AU251" s="208" t="s">
        <v>79</v>
      </c>
      <c r="AV251" s="14" t="s">
        <v>79</v>
      </c>
      <c r="AW251" s="14" t="s">
        <v>33</v>
      </c>
      <c r="AX251" s="14" t="s">
        <v>77</v>
      </c>
      <c r="AY251" s="208" t="s">
        <v>114</v>
      </c>
    </row>
    <row r="252" spans="1:65" s="2" customFormat="1" ht="16.5" customHeight="1">
      <c r="A252" s="35"/>
      <c r="B252" s="36"/>
      <c r="C252" s="169" t="s">
        <v>374</v>
      </c>
      <c r="D252" s="169" t="s">
        <v>117</v>
      </c>
      <c r="E252" s="170" t="s">
        <v>375</v>
      </c>
      <c r="F252" s="171" t="s">
        <v>376</v>
      </c>
      <c r="G252" s="172" t="s">
        <v>120</v>
      </c>
      <c r="H252" s="173">
        <v>1.68</v>
      </c>
      <c r="I252" s="174"/>
      <c r="J252" s="175">
        <f>ROUND(I252*H252,2)</f>
        <v>0</v>
      </c>
      <c r="K252" s="171" t="s">
        <v>121</v>
      </c>
      <c r="L252" s="40"/>
      <c r="M252" s="176" t="s">
        <v>19</v>
      </c>
      <c r="N252" s="177" t="s">
        <v>43</v>
      </c>
      <c r="O252" s="65"/>
      <c r="P252" s="178">
        <f>O252*H252</f>
        <v>0</v>
      </c>
      <c r="Q252" s="178">
        <v>1E-4</v>
      </c>
      <c r="R252" s="178">
        <f>Q252*H252</f>
        <v>1.6799999999999999E-4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228</v>
      </c>
      <c r="AT252" s="180" t="s">
        <v>117</v>
      </c>
      <c r="AU252" s="180" t="s">
        <v>79</v>
      </c>
      <c r="AY252" s="18" t="s">
        <v>114</v>
      </c>
      <c r="BE252" s="181">
        <f>IF(N252="základní",J252,0)</f>
        <v>0</v>
      </c>
      <c r="BF252" s="181">
        <f>IF(N252="snížená",J252,0)</f>
        <v>0</v>
      </c>
      <c r="BG252" s="181">
        <f>IF(N252="zákl. přenesená",J252,0)</f>
        <v>0</v>
      </c>
      <c r="BH252" s="181">
        <f>IF(N252="sníž. přenesená",J252,0)</f>
        <v>0</v>
      </c>
      <c r="BI252" s="181">
        <f>IF(N252="nulová",J252,0)</f>
        <v>0</v>
      </c>
      <c r="BJ252" s="18" t="s">
        <v>77</v>
      </c>
      <c r="BK252" s="181">
        <f>ROUND(I252*H252,2)</f>
        <v>0</v>
      </c>
      <c r="BL252" s="18" t="s">
        <v>228</v>
      </c>
      <c r="BM252" s="180" t="s">
        <v>377</v>
      </c>
    </row>
    <row r="253" spans="1:65" s="2" customFormat="1" ht="11.25">
      <c r="A253" s="35"/>
      <c r="B253" s="36"/>
      <c r="C253" s="37"/>
      <c r="D253" s="182" t="s">
        <v>124</v>
      </c>
      <c r="E253" s="37"/>
      <c r="F253" s="183" t="s">
        <v>378</v>
      </c>
      <c r="G253" s="37"/>
      <c r="H253" s="37"/>
      <c r="I253" s="184"/>
      <c r="J253" s="37"/>
      <c r="K253" s="37"/>
      <c r="L253" s="40"/>
      <c r="M253" s="185"/>
      <c r="N253" s="18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124</v>
      </c>
      <c r="AU253" s="18" t="s">
        <v>79</v>
      </c>
    </row>
    <row r="254" spans="1:65" s="13" customFormat="1" ht="11.25">
      <c r="B254" s="187"/>
      <c r="C254" s="188"/>
      <c r="D254" s="189" t="s">
        <v>126</v>
      </c>
      <c r="E254" s="190" t="s">
        <v>19</v>
      </c>
      <c r="F254" s="191" t="s">
        <v>133</v>
      </c>
      <c r="G254" s="188"/>
      <c r="H254" s="190" t="s">
        <v>19</v>
      </c>
      <c r="I254" s="192"/>
      <c r="J254" s="188"/>
      <c r="K254" s="188"/>
      <c r="L254" s="193"/>
      <c r="M254" s="194"/>
      <c r="N254" s="195"/>
      <c r="O254" s="195"/>
      <c r="P254" s="195"/>
      <c r="Q254" s="195"/>
      <c r="R254" s="195"/>
      <c r="S254" s="195"/>
      <c r="T254" s="196"/>
      <c r="AT254" s="197" t="s">
        <v>126</v>
      </c>
      <c r="AU254" s="197" t="s">
        <v>79</v>
      </c>
      <c r="AV254" s="13" t="s">
        <v>77</v>
      </c>
      <c r="AW254" s="13" t="s">
        <v>33</v>
      </c>
      <c r="AX254" s="13" t="s">
        <v>72</v>
      </c>
      <c r="AY254" s="197" t="s">
        <v>114</v>
      </c>
    </row>
    <row r="255" spans="1:65" s="14" customFormat="1" ht="11.25">
      <c r="B255" s="198"/>
      <c r="C255" s="199"/>
      <c r="D255" s="189" t="s">
        <v>126</v>
      </c>
      <c r="E255" s="200" t="s">
        <v>19</v>
      </c>
      <c r="F255" s="201" t="s">
        <v>379</v>
      </c>
      <c r="G255" s="199"/>
      <c r="H255" s="202">
        <v>1.68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126</v>
      </c>
      <c r="AU255" s="208" t="s">
        <v>79</v>
      </c>
      <c r="AV255" s="14" t="s">
        <v>79</v>
      </c>
      <c r="AW255" s="14" t="s">
        <v>33</v>
      </c>
      <c r="AX255" s="14" t="s">
        <v>77</v>
      </c>
      <c r="AY255" s="208" t="s">
        <v>114</v>
      </c>
    </row>
    <row r="256" spans="1:65" s="2" customFormat="1" ht="16.5" customHeight="1">
      <c r="A256" s="35"/>
      <c r="B256" s="36"/>
      <c r="C256" s="169" t="s">
        <v>380</v>
      </c>
      <c r="D256" s="169" t="s">
        <v>117</v>
      </c>
      <c r="E256" s="170" t="s">
        <v>381</v>
      </c>
      <c r="F256" s="171" t="s">
        <v>382</v>
      </c>
      <c r="G256" s="172" t="s">
        <v>350</v>
      </c>
      <c r="H256" s="173">
        <v>3</v>
      </c>
      <c r="I256" s="174"/>
      <c r="J256" s="175">
        <f>ROUND(I256*H256,2)</f>
        <v>0</v>
      </c>
      <c r="K256" s="171" t="s">
        <v>121</v>
      </c>
      <c r="L256" s="40"/>
      <c r="M256" s="176" t="s">
        <v>19</v>
      </c>
      <c r="N256" s="177" t="s">
        <v>43</v>
      </c>
      <c r="O256" s="65"/>
      <c r="P256" s="178">
        <f>O256*H256</f>
        <v>0</v>
      </c>
      <c r="Q256" s="178">
        <v>1.0000000000000001E-5</v>
      </c>
      <c r="R256" s="178">
        <f>Q256*H256</f>
        <v>3.0000000000000004E-5</v>
      </c>
      <c r="S256" s="178">
        <v>0</v>
      </c>
      <c r="T256" s="17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228</v>
      </c>
      <c r="AT256" s="180" t="s">
        <v>117</v>
      </c>
      <c r="AU256" s="180" t="s">
        <v>79</v>
      </c>
      <c r="AY256" s="18" t="s">
        <v>114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18" t="s">
        <v>77</v>
      </c>
      <c r="BK256" s="181">
        <f>ROUND(I256*H256,2)</f>
        <v>0</v>
      </c>
      <c r="BL256" s="18" t="s">
        <v>228</v>
      </c>
      <c r="BM256" s="180" t="s">
        <v>383</v>
      </c>
    </row>
    <row r="257" spans="1:65" s="2" customFormat="1" ht="11.25">
      <c r="A257" s="35"/>
      <c r="B257" s="36"/>
      <c r="C257" s="37"/>
      <c r="D257" s="182" t="s">
        <v>124</v>
      </c>
      <c r="E257" s="37"/>
      <c r="F257" s="183" t="s">
        <v>384</v>
      </c>
      <c r="G257" s="37"/>
      <c r="H257" s="37"/>
      <c r="I257" s="184"/>
      <c r="J257" s="37"/>
      <c r="K257" s="37"/>
      <c r="L257" s="40"/>
      <c r="M257" s="185"/>
      <c r="N257" s="18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124</v>
      </c>
      <c r="AU257" s="18" t="s">
        <v>79</v>
      </c>
    </row>
    <row r="258" spans="1:65" s="13" customFormat="1" ht="11.25">
      <c r="B258" s="187"/>
      <c r="C258" s="188"/>
      <c r="D258" s="189" t="s">
        <v>126</v>
      </c>
      <c r="E258" s="190" t="s">
        <v>19</v>
      </c>
      <c r="F258" s="191" t="s">
        <v>133</v>
      </c>
      <c r="G258" s="188"/>
      <c r="H258" s="190" t="s">
        <v>19</v>
      </c>
      <c r="I258" s="192"/>
      <c r="J258" s="188"/>
      <c r="K258" s="188"/>
      <c r="L258" s="193"/>
      <c r="M258" s="194"/>
      <c r="N258" s="195"/>
      <c r="O258" s="195"/>
      <c r="P258" s="195"/>
      <c r="Q258" s="195"/>
      <c r="R258" s="195"/>
      <c r="S258" s="195"/>
      <c r="T258" s="196"/>
      <c r="AT258" s="197" t="s">
        <v>126</v>
      </c>
      <c r="AU258" s="197" t="s">
        <v>79</v>
      </c>
      <c r="AV258" s="13" t="s">
        <v>77</v>
      </c>
      <c r="AW258" s="13" t="s">
        <v>33</v>
      </c>
      <c r="AX258" s="13" t="s">
        <v>72</v>
      </c>
      <c r="AY258" s="197" t="s">
        <v>114</v>
      </c>
    </row>
    <row r="259" spans="1:65" s="14" customFormat="1" ht="11.25">
      <c r="B259" s="198"/>
      <c r="C259" s="199"/>
      <c r="D259" s="189" t="s">
        <v>126</v>
      </c>
      <c r="E259" s="200" t="s">
        <v>19</v>
      </c>
      <c r="F259" s="201" t="s">
        <v>137</v>
      </c>
      <c r="G259" s="199"/>
      <c r="H259" s="202">
        <v>3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126</v>
      </c>
      <c r="AU259" s="208" t="s">
        <v>79</v>
      </c>
      <c r="AV259" s="14" t="s">
        <v>79</v>
      </c>
      <c r="AW259" s="14" t="s">
        <v>33</v>
      </c>
      <c r="AX259" s="14" t="s">
        <v>77</v>
      </c>
      <c r="AY259" s="208" t="s">
        <v>114</v>
      </c>
    </row>
    <row r="260" spans="1:65" s="2" customFormat="1" ht="16.5" customHeight="1">
      <c r="A260" s="35"/>
      <c r="B260" s="36"/>
      <c r="C260" s="169" t="s">
        <v>385</v>
      </c>
      <c r="D260" s="169" t="s">
        <v>117</v>
      </c>
      <c r="E260" s="170" t="s">
        <v>386</v>
      </c>
      <c r="F260" s="171" t="s">
        <v>387</v>
      </c>
      <c r="G260" s="172" t="s">
        <v>120</v>
      </c>
      <c r="H260" s="173">
        <v>2.7749999999999999</v>
      </c>
      <c r="I260" s="174"/>
      <c r="J260" s="175">
        <f>ROUND(I260*H260,2)</f>
        <v>0</v>
      </c>
      <c r="K260" s="171" t="s">
        <v>121</v>
      </c>
      <c r="L260" s="40"/>
      <c r="M260" s="176" t="s">
        <v>19</v>
      </c>
      <c r="N260" s="177" t="s">
        <v>43</v>
      </c>
      <c r="O260" s="65"/>
      <c r="P260" s="178">
        <f>O260*H260</f>
        <v>0</v>
      </c>
      <c r="Q260" s="178">
        <v>1.2E-4</v>
      </c>
      <c r="R260" s="178">
        <f>Q260*H260</f>
        <v>3.3300000000000002E-4</v>
      </c>
      <c r="S260" s="178">
        <v>0</v>
      </c>
      <c r="T260" s="17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228</v>
      </c>
      <c r="AT260" s="180" t="s">
        <v>117</v>
      </c>
      <c r="AU260" s="180" t="s">
        <v>79</v>
      </c>
      <c r="AY260" s="18" t="s">
        <v>114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18" t="s">
        <v>77</v>
      </c>
      <c r="BK260" s="181">
        <f>ROUND(I260*H260,2)</f>
        <v>0</v>
      </c>
      <c r="BL260" s="18" t="s">
        <v>228</v>
      </c>
      <c r="BM260" s="180" t="s">
        <v>388</v>
      </c>
    </row>
    <row r="261" spans="1:65" s="2" customFormat="1" ht="11.25">
      <c r="A261" s="35"/>
      <c r="B261" s="36"/>
      <c r="C261" s="37"/>
      <c r="D261" s="182" t="s">
        <v>124</v>
      </c>
      <c r="E261" s="37"/>
      <c r="F261" s="183" t="s">
        <v>389</v>
      </c>
      <c r="G261" s="37"/>
      <c r="H261" s="37"/>
      <c r="I261" s="184"/>
      <c r="J261" s="37"/>
      <c r="K261" s="37"/>
      <c r="L261" s="40"/>
      <c r="M261" s="185"/>
      <c r="N261" s="18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124</v>
      </c>
      <c r="AU261" s="18" t="s">
        <v>79</v>
      </c>
    </row>
    <row r="262" spans="1:65" s="13" customFormat="1" ht="11.25">
      <c r="B262" s="187"/>
      <c r="C262" s="188"/>
      <c r="D262" s="189" t="s">
        <v>126</v>
      </c>
      <c r="E262" s="190" t="s">
        <v>19</v>
      </c>
      <c r="F262" s="191" t="s">
        <v>372</v>
      </c>
      <c r="G262" s="188"/>
      <c r="H262" s="190" t="s">
        <v>19</v>
      </c>
      <c r="I262" s="192"/>
      <c r="J262" s="188"/>
      <c r="K262" s="188"/>
      <c r="L262" s="193"/>
      <c r="M262" s="194"/>
      <c r="N262" s="195"/>
      <c r="O262" s="195"/>
      <c r="P262" s="195"/>
      <c r="Q262" s="195"/>
      <c r="R262" s="195"/>
      <c r="S262" s="195"/>
      <c r="T262" s="196"/>
      <c r="AT262" s="197" t="s">
        <v>126</v>
      </c>
      <c r="AU262" s="197" t="s">
        <v>79</v>
      </c>
      <c r="AV262" s="13" t="s">
        <v>77</v>
      </c>
      <c r="AW262" s="13" t="s">
        <v>33</v>
      </c>
      <c r="AX262" s="13" t="s">
        <v>72</v>
      </c>
      <c r="AY262" s="197" t="s">
        <v>114</v>
      </c>
    </row>
    <row r="263" spans="1:65" s="14" customFormat="1" ht="11.25">
      <c r="B263" s="198"/>
      <c r="C263" s="199"/>
      <c r="D263" s="189" t="s">
        <v>126</v>
      </c>
      <c r="E263" s="200" t="s">
        <v>19</v>
      </c>
      <c r="F263" s="201" t="s">
        <v>373</v>
      </c>
      <c r="G263" s="199"/>
      <c r="H263" s="202">
        <v>1.575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126</v>
      </c>
      <c r="AU263" s="208" t="s">
        <v>79</v>
      </c>
      <c r="AV263" s="14" t="s">
        <v>79</v>
      </c>
      <c r="AW263" s="14" t="s">
        <v>33</v>
      </c>
      <c r="AX263" s="14" t="s">
        <v>72</v>
      </c>
      <c r="AY263" s="208" t="s">
        <v>114</v>
      </c>
    </row>
    <row r="264" spans="1:65" s="13" customFormat="1" ht="11.25">
      <c r="B264" s="187"/>
      <c r="C264" s="188"/>
      <c r="D264" s="189" t="s">
        <v>126</v>
      </c>
      <c r="E264" s="190" t="s">
        <v>19</v>
      </c>
      <c r="F264" s="191" t="s">
        <v>390</v>
      </c>
      <c r="G264" s="188"/>
      <c r="H264" s="190" t="s">
        <v>19</v>
      </c>
      <c r="I264" s="192"/>
      <c r="J264" s="188"/>
      <c r="K264" s="188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126</v>
      </c>
      <c r="AU264" s="197" t="s">
        <v>79</v>
      </c>
      <c r="AV264" s="13" t="s">
        <v>77</v>
      </c>
      <c r="AW264" s="13" t="s">
        <v>33</v>
      </c>
      <c r="AX264" s="13" t="s">
        <v>72</v>
      </c>
      <c r="AY264" s="197" t="s">
        <v>114</v>
      </c>
    </row>
    <row r="265" spans="1:65" s="14" customFormat="1" ht="11.25">
      <c r="B265" s="198"/>
      <c r="C265" s="199"/>
      <c r="D265" s="189" t="s">
        <v>126</v>
      </c>
      <c r="E265" s="200" t="s">
        <v>19</v>
      </c>
      <c r="F265" s="201" t="s">
        <v>391</v>
      </c>
      <c r="G265" s="199"/>
      <c r="H265" s="202">
        <v>1.2</v>
      </c>
      <c r="I265" s="203"/>
      <c r="J265" s="199"/>
      <c r="K265" s="199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126</v>
      </c>
      <c r="AU265" s="208" t="s">
        <v>79</v>
      </c>
      <c r="AV265" s="14" t="s">
        <v>79</v>
      </c>
      <c r="AW265" s="14" t="s">
        <v>33</v>
      </c>
      <c r="AX265" s="14" t="s">
        <v>72</v>
      </c>
      <c r="AY265" s="208" t="s">
        <v>114</v>
      </c>
    </row>
    <row r="266" spans="1:65" s="15" customFormat="1" ht="11.25">
      <c r="B266" s="209"/>
      <c r="C266" s="210"/>
      <c r="D266" s="189" t="s">
        <v>126</v>
      </c>
      <c r="E266" s="211" t="s">
        <v>19</v>
      </c>
      <c r="F266" s="212" t="s">
        <v>136</v>
      </c>
      <c r="G266" s="210"/>
      <c r="H266" s="213">
        <v>2.7749999999999999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126</v>
      </c>
      <c r="AU266" s="219" t="s">
        <v>79</v>
      </c>
      <c r="AV266" s="15" t="s">
        <v>122</v>
      </c>
      <c r="AW266" s="15" t="s">
        <v>33</v>
      </c>
      <c r="AX266" s="15" t="s">
        <v>77</v>
      </c>
      <c r="AY266" s="219" t="s">
        <v>114</v>
      </c>
    </row>
    <row r="267" spans="1:65" s="2" customFormat="1" ht="16.5" customHeight="1">
      <c r="A267" s="35"/>
      <c r="B267" s="36"/>
      <c r="C267" s="169" t="s">
        <v>392</v>
      </c>
      <c r="D267" s="169" t="s">
        <v>117</v>
      </c>
      <c r="E267" s="170" t="s">
        <v>393</v>
      </c>
      <c r="F267" s="171" t="s">
        <v>394</v>
      </c>
      <c r="G267" s="172" t="s">
        <v>120</v>
      </c>
      <c r="H267" s="173">
        <v>2.7749999999999999</v>
      </c>
      <c r="I267" s="174"/>
      <c r="J267" s="175">
        <f>ROUND(I267*H267,2)</f>
        <v>0</v>
      </c>
      <c r="K267" s="171" t="s">
        <v>121</v>
      </c>
      <c r="L267" s="40"/>
      <c r="M267" s="176" t="s">
        <v>19</v>
      </c>
      <c r="N267" s="177" t="s">
        <v>43</v>
      </c>
      <c r="O267" s="65"/>
      <c r="P267" s="178">
        <f>O267*H267</f>
        <v>0</v>
      </c>
      <c r="Q267" s="178">
        <v>1.2E-4</v>
      </c>
      <c r="R267" s="178">
        <f>Q267*H267</f>
        <v>3.3300000000000002E-4</v>
      </c>
      <c r="S267" s="178">
        <v>0</v>
      </c>
      <c r="T267" s="17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228</v>
      </c>
      <c r="AT267" s="180" t="s">
        <v>117</v>
      </c>
      <c r="AU267" s="180" t="s">
        <v>79</v>
      </c>
      <c r="AY267" s="18" t="s">
        <v>114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18" t="s">
        <v>77</v>
      </c>
      <c r="BK267" s="181">
        <f>ROUND(I267*H267,2)</f>
        <v>0</v>
      </c>
      <c r="BL267" s="18" t="s">
        <v>228</v>
      </c>
      <c r="BM267" s="180" t="s">
        <v>395</v>
      </c>
    </row>
    <row r="268" spans="1:65" s="2" customFormat="1" ht="11.25">
      <c r="A268" s="35"/>
      <c r="B268" s="36"/>
      <c r="C268" s="37"/>
      <c r="D268" s="182" t="s">
        <v>124</v>
      </c>
      <c r="E268" s="37"/>
      <c r="F268" s="183" t="s">
        <v>396</v>
      </c>
      <c r="G268" s="37"/>
      <c r="H268" s="37"/>
      <c r="I268" s="184"/>
      <c r="J268" s="37"/>
      <c r="K268" s="37"/>
      <c r="L268" s="40"/>
      <c r="M268" s="185"/>
      <c r="N268" s="18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124</v>
      </c>
      <c r="AU268" s="18" t="s">
        <v>79</v>
      </c>
    </row>
    <row r="269" spans="1:65" s="2" customFormat="1" ht="16.5" customHeight="1">
      <c r="A269" s="35"/>
      <c r="B269" s="36"/>
      <c r="C269" s="169" t="s">
        <v>397</v>
      </c>
      <c r="D269" s="169" t="s">
        <v>117</v>
      </c>
      <c r="E269" s="170" t="s">
        <v>398</v>
      </c>
      <c r="F269" s="171" t="s">
        <v>399</v>
      </c>
      <c r="G269" s="172" t="s">
        <v>120</v>
      </c>
      <c r="H269" s="173">
        <v>1.68</v>
      </c>
      <c r="I269" s="174"/>
      <c r="J269" s="175">
        <f>ROUND(I269*H269,2)</f>
        <v>0</v>
      </c>
      <c r="K269" s="171" t="s">
        <v>121</v>
      </c>
      <c r="L269" s="40"/>
      <c r="M269" s="176" t="s">
        <v>19</v>
      </c>
      <c r="N269" s="177" t="s">
        <v>43</v>
      </c>
      <c r="O269" s="65"/>
      <c r="P269" s="178">
        <f>O269*H269</f>
        <v>0</v>
      </c>
      <c r="Q269" s="178">
        <v>3.1E-4</v>
      </c>
      <c r="R269" s="178">
        <f>Q269*H269</f>
        <v>5.2079999999999997E-4</v>
      </c>
      <c r="S269" s="178">
        <v>0</v>
      </c>
      <c r="T269" s="17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228</v>
      </c>
      <c r="AT269" s="180" t="s">
        <v>117</v>
      </c>
      <c r="AU269" s="180" t="s">
        <v>79</v>
      </c>
      <c r="AY269" s="18" t="s">
        <v>114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18" t="s">
        <v>77</v>
      </c>
      <c r="BK269" s="181">
        <f>ROUND(I269*H269,2)</f>
        <v>0</v>
      </c>
      <c r="BL269" s="18" t="s">
        <v>228</v>
      </c>
      <c r="BM269" s="180" t="s">
        <v>400</v>
      </c>
    </row>
    <row r="270" spans="1:65" s="2" customFormat="1" ht="11.25">
      <c r="A270" s="35"/>
      <c r="B270" s="36"/>
      <c r="C270" s="37"/>
      <c r="D270" s="182" t="s">
        <v>124</v>
      </c>
      <c r="E270" s="37"/>
      <c r="F270" s="183" t="s">
        <v>401</v>
      </c>
      <c r="G270" s="37"/>
      <c r="H270" s="37"/>
      <c r="I270" s="184"/>
      <c r="J270" s="37"/>
      <c r="K270" s="37"/>
      <c r="L270" s="40"/>
      <c r="M270" s="185"/>
      <c r="N270" s="18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124</v>
      </c>
      <c r="AU270" s="18" t="s">
        <v>79</v>
      </c>
    </row>
    <row r="271" spans="1:65" s="13" customFormat="1" ht="11.25">
      <c r="B271" s="187"/>
      <c r="C271" s="188"/>
      <c r="D271" s="189" t="s">
        <v>126</v>
      </c>
      <c r="E271" s="190" t="s">
        <v>19</v>
      </c>
      <c r="F271" s="191" t="s">
        <v>133</v>
      </c>
      <c r="G271" s="188"/>
      <c r="H271" s="190" t="s">
        <v>19</v>
      </c>
      <c r="I271" s="192"/>
      <c r="J271" s="188"/>
      <c r="K271" s="188"/>
      <c r="L271" s="193"/>
      <c r="M271" s="194"/>
      <c r="N271" s="195"/>
      <c r="O271" s="195"/>
      <c r="P271" s="195"/>
      <c r="Q271" s="195"/>
      <c r="R271" s="195"/>
      <c r="S271" s="195"/>
      <c r="T271" s="196"/>
      <c r="AT271" s="197" t="s">
        <v>126</v>
      </c>
      <c r="AU271" s="197" t="s">
        <v>79</v>
      </c>
      <c r="AV271" s="13" t="s">
        <v>77</v>
      </c>
      <c r="AW271" s="13" t="s">
        <v>33</v>
      </c>
      <c r="AX271" s="13" t="s">
        <v>72</v>
      </c>
      <c r="AY271" s="197" t="s">
        <v>114</v>
      </c>
    </row>
    <row r="272" spans="1:65" s="14" customFormat="1" ht="11.25">
      <c r="B272" s="198"/>
      <c r="C272" s="199"/>
      <c r="D272" s="189" t="s">
        <v>126</v>
      </c>
      <c r="E272" s="200" t="s">
        <v>19</v>
      </c>
      <c r="F272" s="201" t="s">
        <v>379</v>
      </c>
      <c r="G272" s="199"/>
      <c r="H272" s="202">
        <v>1.68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126</v>
      </c>
      <c r="AU272" s="208" t="s">
        <v>79</v>
      </c>
      <c r="AV272" s="14" t="s">
        <v>79</v>
      </c>
      <c r="AW272" s="14" t="s">
        <v>33</v>
      </c>
      <c r="AX272" s="14" t="s">
        <v>77</v>
      </c>
      <c r="AY272" s="208" t="s">
        <v>114</v>
      </c>
    </row>
    <row r="273" spans="1:65" s="2" customFormat="1" ht="21.75" customHeight="1">
      <c r="A273" s="35"/>
      <c r="B273" s="36"/>
      <c r="C273" s="169" t="s">
        <v>402</v>
      </c>
      <c r="D273" s="169" t="s">
        <v>117</v>
      </c>
      <c r="E273" s="170" t="s">
        <v>403</v>
      </c>
      <c r="F273" s="171" t="s">
        <v>404</v>
      </c>
      <c r="G273" s="172" t="s">
        <v>350</v>
      </c>
      <c r="H273" s="173">
        <v>3</v>
      </c>
      <c r="I273" s="174"/>
      <c r="J273" s="175">
        <f>ROUND(I273*H273,2)</f>
        <v>0</v>
      </c>
      <c r="K273" s="171" t="s">
        <v>121</v>
      </c>
      <c r="L273" s="40"/>
      <c r="M273" s="176" t="s">
        <v>19</v>
      </c>
      <c r="N273" s="177" t="s">
        <v>43</v>
      </c>
      <c r="O273" s="65"/>
      <c r="P273" s="178">
        <f>O273*H273</f>
        <v>0</v>
      </c>
      <c r="Q273" s="178">
        <v>3.0000000000000001E-5</v>
      </c>
      <c r="R273" s="178">
        <f>Q273*H273</f>
        <v>9.0000000000000006E-5</v>
      </c>
      <c r="S273" s="178">
        <v>0</v>
      </c>
      <c r="T273" s="17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228</v>
      </c>
      <c r="AT273" s="180" t="s">
        <v>117</v>
      </c>
      <c r="AU273" s="180" t="s">
        <v>79</v>
      </c>
      <c r="AY273" s="18" t="s">
        <v>114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18" t="s">
        <v>77</v>
      </c>
      <c r="BK273" s="181">
        <f>ROUND(I273*H273,2)</f>
        <v>0</v>
      </c>
      <c r="BL273" s="18" t="s">
        <v>228</v>
      </c>
      <c r="BM273" s="180" t="s">
        <v>405</v>
      </c>
    </row>
    <row r="274" spans="1:65" s="2" customFormat="1" ht="11.25">
      <c r="A274" s="35"/>
      <c r="B274" s="36"/>
      <c r="C274" s="37"/>
      <c r="D274" s="182" t="s">
        <v>124</v>
      </c>
      <c r="E274" s="37"/>
      <c r="F274" s="183" t="s">
        <v>406</v>
      </c>
      <c r="G274" s="37"/>
      <c r="H274" s="37"/>
      <c r="I274" s="184"/>
      <c r="J274" s="37"/>
      <c r="K274" s="37"/>
      <c r="L274" s="40"/>
      <c r="M274" s="185"/>
      <c r="N274" s="18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124</v>
      </c>
      <c r="AU274" s="18" t="s">
        <v>79</v>
      </c>
    </row>
    <row r="275" spans="1:65" s="13" customFormat="1" ht="11.25">
      <c r="B275" s="187"/>
      <c r="C275" s="188"/>
      <c r="D275" s="189" t="s">
        <v>126</v>
      </c>
      <c r="E275" s="190" t="s">
        <v>19</v>
      </c>
      <c r="F275" s="191" t="s">
        <v>133</v>
      </c>
      <c r="G275" s="188"/>
      <c r="H275" s="190" t="s">
        <v>19</v>
      </c>
      <c r="I275" s="192"/>
      <c r="J275" s="188"/>
      <c r="K275" s="188"/>
      <c r="L275" s="193"/>
      <c r="M275" s="194"/>
      <c r="N275" s="195"/>
      <c r="O275" s="195"/>
      <c r="P275" s="195"/>
      <c r="Q275" s="195"/>
      <c r="R275" s="195"/>
      <c r="S275" s="195"/>
      <c r="T275" s="196"/>
      <c r="AT275" s="197" t="s">
        <v>126</v>
      </c>
      <c r="AU275" s="197" t="s">
        <v>79</v>
      </c>
      <c r="AV275" s="13" t="s">
        <v>77</v>
      </c>
      <c r="AW275" s="13" t="s">
        <v>33</v>
      </c>
      <c r="AX275" s="13" t="s">
        <v>72</v>
      </c>
      <c r="AY275" s="197" t="s">
        <v>114</v>
      </c>
    </row>
    <row r="276" spans="1:65" s="14" customFormat="1" ht="11.25">
      <c r="B276" s="198"/>
      <c r="C276" s="199"/>
      <c r="D276" s="189" t="s">
        <v>126</v>
      </c>
      <c r="E276" s="200" t="s">
        <v>19</v>
      </c>
      <c r="F276" s="201" t="s">
        <v>137</v>
      </c>
      <c r="G276" s="199"/>
      <c r="H276" s="202">
        <v>3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126</v>
      </c>
      <c r="AU276" s="208" t="s">
        <v>79</v>
      </c>
      <c r="AV276" s="14" t="s">
        <v>79</v>
      </c>
      <c r="AW276" s="14" t="s">
        <v>33</v>
      </c>
      <c r="AX276" s="14" t="s">
        <v>77</v>
      </c>
      <c r="AY276" s="208" t="s">
        <v>114</v>
      </c>
    </row>
    <row r="277" spans="1:65" s="12" customFormat="1" ht="22.9" customHeight="1">
      <c r="B277" s="153"/>
      <c r="C277" s="154"/>
      <c r="D277" s="155" t="s">
        <v>71</v>
      </c>
      <c r="E277" s="167" t="s">
        <v>407</v>
      </c>
      <c r="F277" s="167" t="s">
        <v>408</v>
      </c>
      <c r="G277" s="154"/>
      <c r="H277" s="154"/>
      <c r="I277" s="157"/>
      <c r="J277" s="168">
        <f>BK277</f>
        <v>0</v>
      </c>
      <c r="K277" s="154"/>
      <c r="L277" s="159"/>
      <c r="M277" s="160"/>
      <c r="N277" s="161"/>
      <c r="O277" s="161"/>
      <c r="P277" s="162">
        <f>SUM(P278:P369)</f>
        <v>0</v>
      </c>
      <c r="Q277" s="161"/>
      <c r="R277" s="162">
        <f>SUM(R278:R369)</f>
        <v>0.18228681999999999</v>
      </c>
      <c r="S277" s="161"/>
      <c r="T277" s="163">
        <f>SUM(T278:T369)</f>
        <v>3.2661289999999996E-2</v>
      </c>
      <c r="AR277" s="164" t="s">
        <v>79</v>
      </c>
      <c r="AT277" s="165" t="s">
        <v>71</v>
      </c>
      <c r="AU277" s="165" t="s">
        <v>77</v>
      </c>
      <c r="AY277" s="164" t="s">
        <v>114</v>
      </c>
      <c r="BK277" s="166">
        <f>SUM(BK278:BK369)</f>
        <v>0</v>
      </c>
    </row>
    <row r="278" spans="1:65" s="2" customFormat="1" ht="16.5" customHeight="1">
      <c r="A278" s="35"/>
      <c r="B278" s="36"/>
      <c r="C278" s="169" t="s">
        <v>409</v>
      </c>
      <c r="D278" s="169" t="s">
        <v>117</v>
      </c>
      <c r="E278" s="170" t="s">
        <v>410</v>
      </c>
      <c r="F278" s="171" t="s">
        <v>411</v>
      </c>
      <c r="G278" s="172" t="s">
        <v>120</v>
      </c>
      <c r="H278" s="173">
        <v>105.35899999999999</v>
      </c>
      <c r="I278" s="174"/>
      <c r="J278" s="175">
        <f>ROUND(I278*H278,2)</f>
        <v>0</v>
      </c>
      <c r="K278" s="171" t="s">
        <v>121</v>
      </c>
      <c r="L278" s="40"/>
      <c r="M278" s="176" t="s">
        <v>19</v>
      </c>
      <c r="N278" s="177" t="s">
        <v>43</v>
      </c>
      <c r="O278" s="65"/>
      <c r="P278" s="178">
        <f>O278*H278</f>
        <v>0</v>
      </c>
      <c r="Q278" s="178">
        <v>1E-3</v>
      </c>
      <c r="R278" s="178">
        <f>Q278*H278</f>
        <v>0.10535899999999999</v>
      </c>
      <c r="S278" s="178">
        <v>3.1E-4</v>
      </c>
      <c r="T278" s="179">
        <f>S278*H278</f>
        <v>3.2661289999999996E-2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228</v>
      </c>
      <c r="AT278" s="180" t="s">
        <v>117</v>
      </c>
      <c r="AU278" s="180" t="s">
        <v>79</v>
      </c>
      <c r="AY278" s="18" t="s">
        <v>114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18" t="s">
        <v>77</v>
      </c>
      <c r="BK278" s="181">
        <f>ROUND(I278*H278,2)</f>
        <v>0</v>
      </c>
      <c r="BL278" s="18" t="s">
        <v>228</v>
      </c>
      <c r="BM278" s="180" t="s">
        <v>412</v>
      </c>
    </row>
    <row r="279" spans="1:65" s="2" customFormat="1" ht="11.25">
      <c r="A279" s="35"/>
      <c r="B279" s="36"/>
      <c r="C279" s="37"/>
      <c r="D279" s="182" t="s">
        <v>124</v>
      </c>
      <c r="E279" s="37"/>
      <c r="F279" s="183" t="s">
        <v>413</v>
      </c>
      <c r="G279" s="37"/>
      <c r="H279" s="37"/>
      <c r="I279" s="184"/>
      <c r="J279" s="37"/>
      <c r="K279" s="37"/>
      <c r="L279" s="40"/>
      <c r="M279" s="185"/>
      <c r="N279" s="18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124</v>
      </c>
      <c r="AU279" s="18" t="s">
        <v>79</v>
      </c>
    </row>
    <row r="280" spans="1:65" s="13" customFormat="1" ht="11.25">
      <c r="B280" s="187"/>
      <c r="C280" s="188"/>
      <c r="D280" s="189" t="s">
        <v>126</v>
      </c>
      <c r="E280" s="190" t="s">
        <v>19</v>
      </c>
      <c r="F280" s="191" t="s">
        <v>414</v>
      </c>
      <c r="G280" s="188"/>
      <c r="H280" s="190" t="s">
        <v>19</v>
      </c>
      <c r="I280" s="192"/>
      <c r="J280" s="188"/>
      <c r="K280" s="188"/>
      <c r="L280" s="193"/>
      <c r="M280" s="194"/>
      <c r="N280" s="195"/>
      <c r="O280" s="195"/>
      <c r="P280" s="195"/>
      <c r="Q280" s="195"/>
      <c r="R280" s="195"/>
      <c r="S280" s="195"/>
      <c r="T280" s="196"/>
      <c r="AT280" s="197" t="s">
        <v>126</v>
      </c>
      <c r="AU280" s="197" t="s">
        <v>79</v>
      </c>
      <c r="AV280" s="13" t="s">
        <v>77</v>
      </c>
      <c r="AW280" s="13" t="s">
        <v>33</v>
      </c>
      <c r="AX280" s="13" t="s">
        <v>72</v>
      </c>
      <c r="AY280" s="197" t="s">
        <v>114</v>
      </c>
    </row>
    <row r="281" spans="1:65" s="14" customFormat="1" ht="11.25">
      <c r="B281" s="198"/>
      <c r="C281" s="199"/>
      <c r="D281" s="189" t="s">
        <v>126</v>
      </c>
      <c r="E281" s="200" t="s">
        <v>19</v>
      </c>
      <c r="F281" s="201" t="s">
        <v>415</v>
      </c>
      <c r="G281" s="199"/>
      <c r="H281" s="202">
        <v>26.946000000000002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126</v>
      </c>
      <c r="AU281" s="208" t="s">
        <v>79</v>
      </c>
      <c r="AV281" s="14" t="s">
        <v>79</v>
      </c>
      <c r="AW281" s="14" t="s">
        <v>33</v>
      </c>
      <c r="AX281" s="14" t="s">
        <v>72</v>
      </c>
      <c r="AY281" s="208" t="s">
        <v>114</v>
      </c>
    </row>
    <row r="282" spans="1:65" s="13" customFormat="1" ht="11.25">
      <c r="B282" s="187"/>
      <c r="C282" s="188"/>
      <c r="D282" s="189" t="s">
        <v>126</v>
      </c>
      <c r="E282" s="190" t="s">
        <v>19</v>
      </c>
      <c r="F282" s="191" t="s">
        <v>416</v>
      </c>
      <c r="G282" s="188"/>
      <c r="H282" s="190" t="s">
        <v>19</v>
      </c>
      <c r="I282" s="192"/>
      <c r="J282" s="188"/>
      <c r="K282" s="188"/>
      <c r="L282" s="193"/>
      <c r="M282" s="194"/>
      <c r="N282" s="195"/>
      <c r="O282" s="195"/>
      <c r="P282" s="195"/>
      <c r="Q282" s="195"/>
      <c r="R282" s="195"/>
      <c r="S282" s="195"/>
      <c r="T282" s="196"/>
      <c r="AT282" s="197" t="s">
        <v>126</v>
      </c>
      <c r="AU282" s="197" t="s">
        <v>79</v>
      </c>
      <c r="AV282" s="13" t="s">
        <v>77</v>
      </c>
      <c r="AW282" s="13" t="s">
        <v>33</v>
      </c>
      <c r="AX282" s="13" t="s">
        <v>72</v>
      </c>
      <c r="AY282" s="197" t="s">
        <v>114</v>
      </c>
    </row>
    <row r="283" spans="1:65" s="14" customFormat="1" ht="11.25">
      <c r="B283" s="198"/>
      <c r="C283" s="199"/>
      <c r="D283" s="189" t="s">
        <v>126</v>
      </c>
      <c r="E283" s="200" t="s">
        <v>19</v>
      </c>
      <c r="F283" s="201" t="s">
        <v>417</v>
      </c>
      <c r="G283" s="199"/>
      <c r="H283" s="202">
        <v>54.514000000000003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126</v>
      </c>
      <c r="AU283" s="208" t="s">
        <v>79</v>
      </c>
      <c r="AV283" s="14" t="s">
        <v>79</v>
      </c>
      <c r="AW283" s="14" t="s">
        <v>33</v>
      </c>
      <c r="AX283" s="14" t="s">
        <v>72</v>
      </c>
      <c r="AY283" s="208" t="s">
        <v>114</v>
      </c>
    </row>
    <row r="284" spans="1:65" s="14" customFormat="1" ht="11.25">
      <c r="B284" s="198"/>
      <c r="C284" s="199"/>
      <c r="D284" s="189" t="s">
        <v>126</v>
      </c>
      <c r="E284" s="200" t="s">
        <v>19</v>
      </c>
      <c r="F284" s="201" t="s">
        <v>418</v>
      </c>
      <c r="G284" s="199"/>
      <c r="H284" s="202">
        <v>-1.44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126</v>
      </c>
      <c r="AU284" s="208" t="s">
        <v>79</v>
      </c>
      <c r="AV284" s="14" t="s">
        <v>79</v>
      </c>
      <c r="AW284" s="14" t="s">
        <v>33</v>
      </c>
      <c r="AX284" s="14" t="s">
        <v>72</v>
      </c>
      <c r="AY284" s="208" t="s">
        <v>114</v>
      </c>
    </row>
    <row r="285" spans="1:65" s="14" customFormat="1" ht="11.25">
      <c r="B285" s="198"/>
      <c r="C285" s="199"/>
      <c r="D285" s="189" t="s">
        <v>126</v>
      </c>
      <c r="E285" s="200" t="s">
        <v>19</v>
      </c>
      <c r="F285" s="201" t="s">
        <v>419</v>
      </c>
      <c r="G285" s="199"/>
      <c r="H285" s="202">
        <v>-2.871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126</v>
      </c>
      <c r="AU285" s="208" t="s">
        <v>79</v>
      </c>
      <c r="AV285" s="14" t="s">
        <v>79</v>
      </c>
      <c r="AW285" s="14" t="s">
        <v>33</v>
      </c>
      <c r="AX285" s="14" t="s">
        <v>72</v>
      </c>
      <c r="AY285" s="208" t="s">
        <v>114</v>
      </c>
    </row>
    <row r="286" spans="1:65" s="14" customFormat="1" ht="11.25">
      <c r="B286" s="198"/>
      <c r="C286" s="199"/>
      <c r="D286" s="189" t="s">
        <v>126</v>
      </c>
      <c r="E286" s="200" t="s">
        <v>19</v>
      </c>
      <c r="F286" s="201" t="s">
        <v>420</v>
      </c>
      <c r="G286" s="199"/>
      <c r="H286" s="202">
        <v>0.52300000000000002</v>
      </c>
      <c r="I286" s="203"/>
      <c r="J286" s="199"/>
      <c r="K286" s="199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126</v>
      </c>
      <c r="AU286" s="208" t="s">
        <v>79</v>
      </c>
      <c r="AV286" s="14" t="s">
        <v>79</v>
      </c>
      <c r="AW286" s="14" t="s">
        <v>33</v>
      </c>
      <c r="AX286" s="14" t="s">
        <v>72</v>
      </c>
      <c r="AY286" s="208" t="s">
        <v>114</v>
      </c>
    </row>
    <row r="287" spans="1:65" s="14" customFormat="1" ht="11.25">
      <c r="B287" s="198"/>
      <c r="C287" s="199"/>
      <c r="D287" s="189" t="s">
        <v>126</v>
      </c>
      <c r="E287" s="200" t="s">
        <v>19</v>
      </c>
      <c r="F287" s="201" t="s">
        <v>421</v>
      </c>
      <c r="G287" s="199"/>
      <c r="H287" s="202">
        <v>-7.5410000000000004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126</v>
      </c>
      <c r="AU287" s="208" t="s">
        <v>79</v>
      </c>
      <c r="AV287" s="14" t="s">
        <v>79</v>
      </c>
      <c r="AW287" s="14" t="s">
        <v>33</v>
      </c>
      <c r="AX287" s="14" t="s">
        <v>72</v>
      </c>
      <c r="AY287" s="208" t="s">
        <v>114</v>
      </c>
    </row>
    <row r="288" spans="1:65" s="14" customFormat="1" ht="11.25">
      <c r="B288" s="198"/>
      <c r="C288" s="199"/>
      <c r="D288" s="189" t="s">
        <v>126</v>
      </c>
      <c r="E288" s="200" t="s">
        <v>19</v>
      </c>
      <c r="F288" s="201" t="s">
        <v>422</v>
      </c>
      <c r="G288" s="199"/>
      <c r="H288" s="202">
        <v>1.631</v>
      </c>
      <c r="I288" s="203"/>
      <c r="J288" s="199"/>
      <c r="K288" s="199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126</v>
      </c>
      <c r="AU288" s="208" t="s">
        <v>79</v>
      </c>
      <c r="AV288" s="14" t="s">
        <v>79</v>
      </c>
      <c r="AW288" s="14" t="s">
        <v>33</v>
      </c>
      <c r="AX288" s="14" t="s">
        <v>72</v>
      </c>
      <c r="AY288" s="208" t="s">
        <v>114</v>
      </c>
    </row>
    <row r="289" spans="1:65" s="13" customFormat="1" ht="11.25">
      <c r="B289" s="187"/>
      <c r="C289" s="188"/>
      <c r="D289" s="189" t="s">
        <v>126</v>
      </c>
      <c r="E289" s="190" t="s">
        <v>19</v>
      </c>
      <c r="F289" s="191" t="s">
        <v>423</v>
      </c>
      <c r="G289" s="188"/>
      <c r="H289" s="190" t="s">
        <v>19</v>
      </c>
      <c r="I289" s="192"/>
      <c r="J289" s="188"/>
      <c r="K289" s="188"/>
      <c r="L289" s="193"/>
      <c r="M289" s="194"/>
      <c r="N289" s="195"/>
      <c r="O289" s="195"/>
      <c r="P289" s="195"/>
      <c r="Q289" s="195"/>
      <c r="R289" s="195"/>
      <c r="S289" s="195"/>
      <c r="T289" s="196"/>
      <c r="AT289" s="197" t="s">
        <v>126</v>
      </c>
      <c r="AU289" s="197" t="s">
        <v>79</v>
      </c>
      <c r="AV289" s="13" t="s">
        <v>77</v>
      </c>
      <c r="AW289" s="13" t="s">
        <v>33</v>
      </c>
      <c r="AX289" s="13" t="s">
        <v>72</v>
      </c>
      <c r="AY289" s="197" t="s">
        <v>114</v>
      </c>
    </row>
    <row r="290" spans="1:65" s="14" customFormat="1" ht="11.25">
      <c r="B290" s="198"/>
      <c r="C290" s="199"/>
      <c r="D290" s="189" t="s">
        <v>126</v>
      </c>
      <c r="E290" s="200" t="s">
        <v>19</v>
      </c>
      <c r="F290" s="201" t="s">
        <v>424</v>
      </c>
      <c r="G290" s="199"/>
      <c r="H290" s="202">
        <v>13.23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126</v>
      </c>
      <c r="AU290" s="208" t="s">
        <v>79</v>
      </c>
      <c r="AV290" s="14" t="s">
        <v>79</v>
      </c>
      <c r="AW290" s="14" t="s">
        <v>33</v>
      </c>
      <c r="AX290" s="14" t="s">
        <v>72</v>
      </c>
      <c r="AY290" s="208" t="s">
        <v>114</v>
      </c>
    </row>
    <row r="291" spans="1:65" s="14" customFormat="1" ht="11.25">
      <c r="B291" s="198"/>
      <c r="C291" s="199"/>
      <c r="D291" s="189" t="s">
        <v>126</v>
      </c>
      <c r="E291" s="200" t="s">
        <v>19</v>
      </c>
      <c r="F291" s="201" t="s">
        <v>425</v>
      </c>
      <c r="G291" s="199"/>
      <c r="H291" s="202">
        <v>-1.4</v>
      </c>
      <c r="I291" s="203"/>
      <c r="J291" s="199"/>
      <c r="K291" s="199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126</v>
      </c>
      <c r="AU291" s="208" t="s">
        <v>79</v>
      </c>
      <c r="AV291" s="14" t="s">
        <v>79</v>
      </c>
      <c r="AW291" s="14" t="s">
        <v>33</v>
      </c>
      <c r="AX291" s="14" t="s">
        <v>72</v>
      </c>
      <c r="AY291" s="208" t="s">
        <v>114</v>
      </c>
    </row>
    <row r="292" spans="1:65" s="13" customFormat="1" ht="11.25">
      <c r="B292" s="187"/>
      <c r="C292" s="188"/>
      <c r="D292" s="189" t="s">
        <v>126</v>
      </c>
      <c r="E292" s="190" t="s">
        <v>19</v>
      </c>
      <c r="F292" s="191" t="s">
        <v>426</v>
      </c>
      <c r="G292" s="188"/>
      <c r="H292" s="190" t="s">
        <v>19</v>
      </c>
      <c r="I292" s="192"/>
      <c r="J292" s="188"/>
      <c r="K292" s="188"/>
      <c r="L292" s="193"/>
      <c r="M292" s="194"/>
      <c r="N292" s="195"/>
      <c r="O292" s="195"/>
      <c r="P292" s="195"/>
      <c r="Q292" s="195"/>
      <c r="R292" s="195"/>
      <c r="S292" s="195"/>
      <c r="T292" s="196"/>
      <c r="AT292" s="197" t="s">
        <v>126</v>
      </c>
      <c r="AU292" s="197" t="s">
        <v>79</v>
      </c>
      <c r="AV292" s="13" t="s">
        <v>77</v>
      </c>
      <c r="AW292" s="13" t="s">
        <v>33</v>
      </c>
      <c r="AX292" s="13" t="s">
        <v>72</v>
      </c>
      <c r="AY292" s="197" t="s">
        <v>114</v>
      </c>
    </row>
    <row r="293" spans="1:65" s="14" customFormat="1" ht="11.25">
      <c r="B293" s="198"/>
      <c r="C293" s="199"/>
      <c r="D293" s="189" t="s">
        <v>126</v>
      </c>
      <c r="E293" s="200" t="s">
        <v>19</v>
      </c>
      <c r="F293" s="201" t="s">
        <v>181</v>
      </c>
      <c r="G293" s="199"/>
      <c r="H293" s="202">
        <v>28.114000000000001</v>
      </c>
      <c r="I293" s="203"/>
      <c r="J293" s="199"/>
      <c r="K293" s="199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126</v>
      </c>
      <c r="AU293" s="208" t="s">
        <v>79</v>
      </c>
      <c r="AV293" s="14" t="s">
        <v>79</v>
      </c>
      <c r="AW293" s="14" t="s">
        <v>33</v>
      </c>
      <c r="AX293" s="14" t="s">
        <v>72</v>
      </c>
      <c r="AY293" s="208" t="s">
        <v>114</v>
      </c>
    </row>
    <row r="294" spans="1:65" s="14" customFormat="1" ht="11.25">
      <c r="B294" s="198"/>
      <c r="C294" s="199"/>
      <c r="D294" s="189" t="s">
        <v>126</v>
      </c>
      <c r="E294" s="200" t="s">
        <v>19</v>
      </c>
      <c r="F294" s="201" t="s">
        <v>182</v>
      </c>
      <c r="G294" s="199"/>
      <c r="H294" s="202">
        <v>-1.75</v>
      </c>
      <c r="I294" s="203"/>
      <c r="J294" s="199"/>
      <c r="K294" s="199"/>
      <c r="L294" s="204"/>
      <c r="M294" s="205"/>
      <c r="N294" s="206"/>
      <c r="O294" s="206"/>
      <c r="P294" s="206"/>
      <c r="Q294" s="206"/>
      <c r="R294" s="206"/>
      <c r="S294" s="206"/>
      <c r="T294" s="207"/>
      <c r="AT294" s="208" t="s">
        <v>126</v>
      </c>
      <c r="AU294" s="208" t="s">
        <v>79</v>
      </c>
      <c r="AV294" s="14" t="s">
        <v>79</v>
      </c>
      <c r="AW294" s="14" t="s">
        <v>33</v>
      </c>
      <c r="AX294" s="14" t="s">
        <v>72</v>
      </c>
      <c r="AY294" s="208" t="s">
        <v>114</v>
      </c>
    </row>
    <row r="295" spans="1:65" s="14" customFormat="1" ht="11.25">
      <c r="B295" s="198"/>
      <c r="C295" s="199"/>
      <c r="D295" s="189" t="s">
        <v>126</v>
      </c>
      <c r="E295" s="200" t="s">
        <v>19</v>
      </c>
      <c r="F295" s="201" t="s">
        <v>183</v>
      </c>
      <c r="G295" s="199"/>
      <c r="H295" s="202">
        <v>-5.8650000000000002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126</v>
      </c>
      <c r="AU295" s="208" t="s">
        <v>79</v>
      </c>
      <c r="AV295" s="14" t="s">
        <v>79</v>
      </c>
      <c r="AW295" s="14" t="s">
        <v>33</v>
      </c>
      <c r="AX295" s="14" t="s">
        <v>72</v>
      </c>
      <c r="AY295" s="208" t="s">
        <v>114</v>
      </c>
    </row>
    <row r="296" spans="1:65" s="14" customFormat="1" ht="11.25">
      <c r="B296" s="198"/>
      <c r="C296" s="199"/>
      <c r="D296" s="189" t="s">
        <v>126</v>
      </c>
      <c r="E296" s="200" t="s">
        <v>19</v>
      </c>
      <c r="F296" s="201" t="s">
        <v>184</v>
      </c>
      <c r="G296" s="199"/>
      <c r="H296" s="202">
        <v>1.268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126</v>
      </c>
      <c r="AU296" s="208" t="s">
        <v>79</v>
      </c>
      <c r="AV296" s="14" t="s">
        <v>79</v>
      </c>
      <c r="AW296" s="14" t="s">
        <v>33</v>
      </c>
      <c r="AX296" s="14" t="s">
        <v>72</v>
      </c>
      <c r="AY296" s="208" t="s">
        <v>114</v>
      </c>
    </row>
    <row r="297" spans="1:65" s="15" customFormat="1" ht="11.25">
      <c r="B297" s="209"/>
      <c r="C297" s="210"/>
      <c r="D297" s="189" t="s">
        <v>126</v>
      </c>
      <c r="E297" s="211" t="s">
        <v>19</v>
      </c>
      <c r="F297" s="212" t="s">
        <v>136</v>
      </c>
      <c r="G297" s="210"/>
      <c r="H297" s="213">
        <v>105.35900000000002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126</v>
      </c>
      <c r="AU297" s="219" t="s">
        <v>79</v>
      </c>
      <c r="AV297" s="15" t="s">
        <v>122</v>
      </c>
      <c r="AW297" s="15" t="s">
        <v>33</v>
      </c>
      <c r="AX297" s="15" t="s">
        <v>77</v>
      </c>
      <c r="AY297" s="219" t="s">
        <v>114</v>
      </c>
    </row>
    <row r="298" spans="1:65" s="2" customFormat="1" ht="16.5" customHeight="1">
      <c r="A298" s="35"/>
      <c r="B298" s="36"/>
      <c r="C298" s="169" t="s">
        <v>427</v>
      </c>
      <c r="D298" s="169" t="s">
        <v>117</v>
      </c>
      <c r="E298" s="170" t="s">
        <v>428</v>
      </c>
      <c r="F298" s="171" t="s">
        <v>429</v>
      </c>
      <c r="G298" s="172" t="s">
        <v>120</v>
      </c>
      <c r="H298" s="173">
        <v>105.35899999999999</v>
      </c>
      <c r="I298" s="174"/>
      <c r="J298" s="175">
        <f>ROUND(I298*H298,2)</f>
        <v>0</v>
      </c>
      <c r="K298" s="171" t="s">
        <v>121</v>
      </c>
      <c r="L298" s="40"/>
      <c r="M298" s="176" t="s">
        <v>19</v>
      </c>
      <c r="N298" s="177" t="s">
        <v>43</v>
      </c>
      <c r="O298" s="65"/>
      <c r="P298" s="178">
        <f>O298*H298</f>
        <v>0</v>
      </c>
      <c r="Q298" s="178">
        <v>0</v>
      </c>
      <c r="R298" s="178">
        <f>Q298*H298</f>
        <v>0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228</v>
      </c>
      <c r="AT298" s="180" t="s">
        <v>117</v>
      </c>
      <c r="AU298" s="180" t="s">
        <v>79</v>
      </c>
      <c r="AY298" s="18" t="s">
        <v>114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18" t="s">
        <v>77</v>
      </c>
      <c r="BK298" s="181">
        <f>ROUND(I298*H298,2)</f>
        <v>0</v>
      </c>
      <c r="BL298" s="18" t="s">
        <v>228</v>
      </c>
      <c r="BM298" s="180" t="s">
        <v>430</v>
      </c>
    </row>
    <row r="299" spans="1:65" s="2" customFormat="1" ht="11.25">
      <c r="A299" s="35"/>
      <c r="B299" s="36"/>
      <c r="C299" s="37"/>
      <c r="D299" s="182" t="s">
        <v>124</v>
      </c>
      <c r="E299" s="37"/>
      <c r="F299" s="183" t="s">
        <v>431</v>
      </c>
      <c r="G299" s="37"/>
      <c r="H299" s="37"/>
      <c r="I299" s="184"/>
      <c r="J299" s="37"/>
      <c r="K299" s="37"/>
      <c r="L299" s="40"/>
      <c r="M299" s="185"/>
      <c r="N299" s="18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124</v>
      </c>
      <c r="AU299" s="18" t="s">
        <v>79</v>
      </c>
    </row>
    <row r="300" spans="1:65" s="13" customFormat="1" ht="11.25">
      <c r="B300" s="187"/>
      <c r="C300" s="188"/>
      <c r="D300" s="189" t="s">
        <v>126</v>
      </c>
      <c r="E300" s="190" t="s">
        <v>19</v>
      </c>
      <c r="F300" s="191" t="s">
        <v>414</v>
      </c>
      <c r="G300" s="188"/>
      <c r="H300" s="190" t="s">
        <v>19</v>
      </c>
      <c r="I300" s="192"/>
      <c r="J300" s="188"/>
      <c r="K300" s="188"/>
      <c r="L300" s="193"/>
      <c r="M300" s="194"/>
      <c r="N300" s="195"/>
      <c r="O300" s="195"/>
      <c r="P300" s="195"/>
      <c r="Q300" s="195"/>
      <c r="R300" s="195"/>
      <c r="S300" s="195"/>
      <c r="T300" s="196"/>
      <c r="AT300" s="197" t="s">
        <v>126</v>
      </c>
      <c r="AU300" s="197" t="s">
        <v>79</v>
      </c>
      <c r="AV300" s="13" t="s">
        <v>77</v>
      </c>
      <c r="AW300" s="13" t="s">
        <v>33</v>
      </c>
      <c r="AX300" s="13" t="s">
        <v>72</v>
      </c>
      <c r="AY300" s="197" t="s">
        <v>114</v>
      </c>
    </row>
    <row r="301" spans="1:65" s="14" customFormat="1" ht="11.25">
      <c r="B301" s="198"/>
      <c r="C301" s="199"/>
      <c r="D301" s="189" t="s">
        <v>126</v>
      </c>
      <c r="E301" s="200" t="s">
        <v>19</v>
      </c>
      <c r="F301" s="201" t="s">
        <v>415</v>
      </c>
      <c r="G301" s="199"/>
      <c r="H301" s="202">
        <v>26.946000000000002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126</v>
      </c>
      <c r="AU301" s="208" t="s">
        <v>79</v>
      </c>
      <c r="AV301" s="14" t="s">
        <v>79</v>
      </c>
      <c r="AW301" s="14" t="s">
        <v>33</v>
      </c>
      <c r="AX301" s="14" t="s">
        <v>72</v>
      </c>
      <c r="AY301" s="208" t="s">
        <v>114</v>
      </c>
    </row>
    <row r="302" spans="1:65" s="13" customFormat="1" ht="11.25">
      <c r="B302" s="187"/>
      <c r="C302" s="188"/>
      <c r="D302" s="189" t="s">
        <v>126</v>
      </c>
      <c r="E302" s="190" t="s">
        <v>19</v>
      </c>
      <c r="F302" s="191" t="s">
        <v>416</v>
      </c>
      <c r="G302" s="188"/>
      <c r="H302" s="190" t="s">
        <v>19</v>
      </c>
      <c r="I302" s="192"/>
      <c r="J302" s="188"/>
      <c r="K302" s="188"/>
      <c r="L302" s="193"/>
      <c r="M302" s="194"/>
      <c r="N302" s="195"/>
      <c r="O302" s="195"/>
      <c r="P302" s="195"/>
      <c r="Q302" s="195"/>
      <c r="R302" s="195"/>
      <c r="S302" s="195"/>
      <c r="T302" s="196"/>
      <c r="AT302" s="197" t="s">
        <v>126</v>
      </c>
      <c r="AU302" s="197" t="s">
        <v>79</v>
      </c>
      <c r="AV302" s="13" t="s">
        <v>77</v>
      </c>
      <c r="AW302" s="13" t="s">
        <v>33</v>
      </c>
      <c r="AX302" s="13" t="s">
        <v>72</v>
      </c>
      <c r="AY302" s="197" t="s">
        <v>114</v>
      </c>
    </row>
    <row r="303" spans="1:65" s="14" customFormat="1" ht="11.25">
      <c r="B303" s="198"/>
      <c r="C303" s="199"/>
      <c r="D303" s="189" t="s">
        <v>126</v>
      </c>
      <c r="E303" s="200" t="s">
        <v>19</v>
      </c>
      <c r="F303" s="201" t="s">
        <v>417</v>
      </c>
      <c r="G303" s="199"/>
      <c r="H303" s="202">
        <v>54.514000000000003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126</v>
      </c>
      <c r="AU303" s="208" t="s">
        <v>79</v>
      </c>
      <c r="AV303" s="14" t="s">
        <v>79</v>
      </c>
      <c r="AW303" s="14" t="s">
        <v>33</v>
      </c>
      <c r="AX303" s="14" t="s">
        <v>72</v>
      </c>
      <c r="AY303" s="208" t="s">
        <v>114</v>
      </c>
    </row>
    <row r="304" spans="1:65" s="14" customFormat="1" ht="11.25">
      <c r="B304" s="198"/>
      <c r="C304" s="199"/>
      <c r="D304" s="189" t="s">
        <v>126</v>
      </c>
      <c r="E304" s="200" t="s">
        <v>19</v>
      </c>
      <c r="F304" s="201" t="s">
        <v>418</v>
      </c>
      <c r="G304" s="199"/>
      <c r="H304" s="202">
        <v>-1.44</v>
      </c>
      <c r="I304" s="203"/>
      <c r="J304" s="199"/>
      <c r="K304" s="199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126</v>
      </c>
      <c r="AU304" s="208" t="s">
        <v>79</v>
      </c>
      <c r="AV304" s="14" t="s">
        <v>79</v>
      </c>
      <c r="AW304" s="14" t="s">
        <v>33</v>
      </c>
      <c r="AX304" s="14" t="s">
        <v>72</v>
      </c>
      <c r="AY304" s="208" t="s">
        <v>114</v>
      </c>
    </row>
    <row r="305" spans="1:65" s="14" customFormat="1" ht="11.25">
      <c r="B305" s="198"/>
      <c r="C305" s="199"/>
      <c r="D305" s="189" t="s">
        <v>126</v>
      </c>
      <c r="E305" s="200" t="s">
        <v>19</v>
      </c>
      <c r="F305" s="201" t="s">
        <v>419</v>
      </c>
      <c r="G305" s="199"/>
      <c r="H305" s="202">
        <v>-2.871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126</v>
      </c>
      <c r="AU305" s="208" t="s">
        <v>79</v>
      </c>
      <c r="AV305" s="14" t="s">
        <v>79</v>
      </c>
      <c r="AW305" s="14" t="s">
        <v>33</v>
      </c>
      <c r="AX305" s="14" t="s">
        <v>72</v>
      </c>
      <c r="AY305" s="208" t="s">
        <v>114</v>
      </c>
    </row>
    <row r="306" spans="1:65" s="14" customFormat="1" ht="11.25">
      <c r="B306" s="198"/>
      <c r="C306" s="199"/>
      <c r="D306" s="189" t="s">
        <v>126</v>
      </c>
      <c r="E306" s="200" t="s">
        <v>19</v>
      </c>
      <c r="F306" s="201" t="s">
        <v>420</v>
      </c>
      <c r="G306" s="199"/>
      <c r="H306" s="202">
        <v>0.52300000000000002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126</v>
      </c>
      <c r="AU306" s="208" t="s">
        <v>79</v>
      </c>
      <c r="AV306" s="14" t="s">
        <v>79</v>
      </c>
      <c r="AW306" s="14" t="s">
        <v>33</v>
      </c>
      <c r="AX306" s="14" t="s">
        <v>72</v>
      </c>
      <c r="AY306" s="208" t="s">
        <v>114</v>
      </c>
    </row>
    <row r="307" spans="1:65" s="14" customFormat="1" ht="11.25">
      <c r="B307" s="198"/>
      <c r="C307" s="199"/>
      <c r="D307" s="189" t="s">
        <v>126</v>
      </c>
      <c r="E307" s="200" t="s">
        <v>19</v>
      </c>
      <c r="F307" s="201" t="s">
        <v>421</v>
      </c>
      <c r="G307" s="199"/>
      <c r="H307" s="202">
        <v>-7.5410000000000004</v>
      </c>
      <c r="I307" s="203"/>
      <c r="J307" s="199"/>
      <c r="K307" s="199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126</v>
      </c>
      <c r="AU307" s="208" t="s">
        <v>79</v>
      </c>
      <c r="AV307" s="14" t="s">
        <v>79</v>
      </c>
      <c r="AW307" s="14" t="s">
        <v>33</v>
      </c>
      <c r="AX307" s="14" t="s">
        <v>72</v>
      </c>
      <c r="AY307" s="208" t="s">
        <v>114</v>
      </c>
    </row>
    <row r="308" spans="1:65" s="14" customFormat="1" ht="11.25">
      <c r="B308" s="198"/>
      <c r="C308" s="199"/>
      <c r="D308" s="189" t="s">
        <v>126</v>
      </c>
      <c r="E308" s="200" t="s">
        <v>19</v>
      </c>
      <c r="F308" s="201" t="s">
        <v>422</v>
      </c>
      <c r="G308" s="199"/>
      <c r="H308" s="202">
        <v>1.631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126</v>
      </c>
      <c r="AU308" s="208" t="s">
        <v>79</v>
      </c>
      <c r="AV308" s="14" t="s">
        <v>79</v>
      </c>
      <c r="AW308" s="14" t="s">
        <v>33</v>
      </c>
      <c r="AX308" s="14" t="s">
        <v>72</v>
      </c>
      <c r="AY308" s="208" t="s">
        <v>114</v>
      </c>
    </row>
    <row r="309" spans="1:65" s="13" customFormat="1" ht="11.25">
      <c r="B309" s="187"/>
      <c r="C309" s="188"/>
      <c r="D309" s="189" t="s">
        <v>126</v>
      </c>
      <c r="E309" s="190" t="s">
        <v>19</v>
      </c>
      <c r="F309" s="191" t="s">
        <v>423</v>
      </c>
      <c r="G309" s="188"/>
      <c r="H309" s="190" t="s">
        <v>19</v>
      </c>
      <c r="I309" s="192"/>
      <c r="J309" s="188"/>
      <c r="K309" s="188"/>
      <c r="L309" s="193"/>
      <c r="M309" s="194"/>
      <c r="N309" s="195"/>
      <c r="O309" s="195"/>
      <c r="P309" s="195"/>
      <c r="Q309" s="195"/>
      <c r="R309" s="195"/>
      <c r="S309" s="195"/>
      <c r="T309" s="196"/>
      <c r="AT309" s="197" t="s">
        <v>126</v>
      </c>
      <c r="AU309" s="197" t="s">
        <v>79</v>
      </c>
      <c r="AV309" s="13" t="s">
        <v>77</v>
      </c>
      <c r="AW309" s="13" t="s">
        <v>33</v>
      </c>
      <c r="AX309" s="13" t="s">
        <v>72</v>
      </c>
      <c r="AY309" s="197" t="s">
        <v>114</v>
      </c>
    </row>
    <row r="310" spans="1:65" s="14" customFormat="1" ht="11.25">
      <c r="B310" s="198"/>
      <c r="C310" s="199"/>
      <c r="D310" s="189" t="s">
        <v>126</v>
      </c>
      <c r="E310" s="200" t="s">
        <v>19</v>
      </c>
      <c r="F310" s="201" t="s">
        <v>424</v>
      </c>
      <c r="G310" s="199"/>
      <c r="H310" s="202">
        <v>13.23</v>
      </c>
      <c r="I310" s="203"/>
      <c r="J310" s="199"/>
      <c r="K310" s="199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126</v>
      </c>
      <c r="AU310" s="208" t="s">
        <v>79</v>
      </c>
      <c r="AV310" s="14" t="s">
        <v>79</v>
      </c>
      <c r="AW310" s="14" t="s">
        <v>33</v>
      </c>
      <c r="AX310" s="14" t="s">
        <v>72</v>
      </c>
      <c r="AY310" s="208" t="s">
        <v>114</v>
      </c>
    </row>
    <row r="311" spans="1:65" s="14" customFormat="1" ht="11.25">
      <c r="B311" s="198"/>
      <c r="C311" s="199"/>
      <c r="D311" s="189" t="s">
        <v>126</v>
      </c>
      <c r="E311" s="200" t="s">
        <v>19</v>
      </c>
      <c r="F311" s="201" t="s">
        <v>425</v>
      </c>
      <c r="G311" s="199"/>
      <c r="H311" s="202">
        <v>-1.4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126</v>
      </c>
      <c r="AU311" s="208" t="s">
        <v>79</v>
      </c>
      <c r="AV311" s="14" t="s">
        <v>79</v>
      </c>
      <c r="AW311" s="14" t="s">
        <v>33</v>
      </c>
      <c r="AX311" s="14" t="s">
        <v>72</v>
      </c>
      <c r="AY311" s="208" t="s">
        <v>114</v>
      </c>
    </row>
    <row r="312" spans="1:65" s="13" customFormat="1" ht="11.25">
      <c r="B312" s="187"/>
      <c r="C312" s="188"/>
      <c r="D312" s="189" t="s">
        <v>126</v>
      </c>
      <c r="E312" s="190" t="s">
        <v>19</v>
      </c>
      <c r="F312" s="191" t="s">
        <v>426</v>
      </c>
      <c r="G312" s="188"/>
      <c r="H312" s="190" t="s">
        <v>19</v>
      </c>
      <c r="I312" s="192"/>
      <c r="J312" s="188"/>
      <c r="K312" s="188"/>
      <c r="L312" s="193"/>
      <c r="M312" s="194"/>
      <c r="N312" s="195"/>
      <c r="O312" s="195"/>
      <c r="P312" s="195"/>
      <c r="Q312" s="195"/>
      <c r="R312" s="195"/>
      <c r="S312" s="195"/>
      <c r="T312" s="196"/>
      <c r="AT312" s="197" t="s">
        <v>126</v>
      </c>
      <c r="AU312" s="197" t="s">
        <v>79</v>
      </c>
      <c r="AV312" s="13" t="s">
        <v>77</v>
      </c>
      <c r="AW312" s="13" t="s">
        <v>33</v>
      </c>
      <c r="AX312" s="13" t="s">
        <v>72</v>
      </c>
      <c r="AY312" s="197" t="s">
        <v>114</v>
      </c>
    </row>
    <row r="313" spans="1:65" s="14" customFormat="1" ht="11.25">
      <c r="B313" s="198"/>
      <c r="C313" s="199"/>
      <c r="D313" s="189" t="s">
        <v>126</v>
      </c>
      <c r="E313" s="200" t="s">
        <v>19</v>
      </c>
      <c r="F313" s="201" t="s">
        <v>181</v>
      </c>
      <c r="G313" s="199"/>
      <c r="H313" s="202">
        <v>28.114000000000001</v>
      </c>
      <c r="I313" s="203"/>
      <c r="J313" s="199"/>
      <c r="K313" s="199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126</v>
      </c>
      <c r="AU313" s="208" t="s">
        <v>79</v>
      </c>
      <c r="AV313" s="14" t="s">
        <v>79</v>
      </c>
      <c r="AW313" s="14" t="s">
        <v>33</v>
      </c>
      <c r="AX313" s="14" t="s">
        <v>72</v>
      </c>
      <c r="AY313" s="208" t="s">
        <v>114</v>
      </c>
    </row>
    <row r="314" spans="1:65" s="14" customFormat="1" ht="11.25">
      <c r="B314" s="198"/>
      <c r="C314" s="199"/>
      <c r="D314" s="189" t="s">
        <v>126</v>
      </c>
      <c r="E314" s="200" t="s">
        <v>19</v>
      </c>
      <c r="F314" s="201" t="s">
        <v>182</v>
      </c>
      <c r="G314" s="199"/>
      <c r="H314" s="202">
        <v>-1.75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126</v>
      </c>
      <c r="AU314" s="208" t="s">
        <v>79</v>
      </c>
      <c r="AV314" s="14" t="s">
        <v>79</v>
      </c>
      <c r="AW314" s="14" t="s">
        <v>33</v>
      </c>
      <c r="AX314" s="14" t="s">
        <v>72</v>
      </c>
      <c r="AY314" s="208" t="s">
        <v>114</v>
      </c>
    </row>
    <row r="315" spans="1:65" s="14" customFormat="1" ht="11.25">
      <c r="B315" s="198"/>
      <c r="C315" s="199"/>
      <c r="D315" s="189" t="s">
        <v>126</v>
      </c>
      <c r="E315" s="200" t="s">
        <v>19</v>
      </c>
      <c r="F315" s="201" t="s">
        <v>183</v>
      </c>
      <c r="G315" s="199"/>
      <c r="H315" s="202">
        <v>-5.8650000000000002</v>
      </c>
      <c r="I315" s="203"/>
      <c r="J315" s="199"/>
      <c r="K315" s="199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126</v>
      </c>
      <c r="AU315" s="208" t="s">
        <v>79</v>
      </c>
      <c r="AV315" s="14" t="s">
        <v>79</v>
      </c>
      <c r="AW315" s="14" t="s">
        <v>33</v>
      </c>
      <c r="AX315" s="14" t="s">
        <v>72</v>
      </c>
      <c r="AY315" s="208" t="s">
        <v>114</v>
      </c>
    </row>
    <row r="316" spans="1:65" s="14" customFormat="1" ht="11.25">
      <c r="B316" s="198"/>
      <c r="C316" s="199"/>
      <c r="D316" s="189" t="s">
        <v>126</v>
      </c>
      <c r="E316" s="200" t="s">
        <v>19</v>
      </c>
      <c r="F316" s="201" t="s">
        <v>184</v>
      </c>
      <c r="G316" s="199"/>
      <c r="H316" s="202">
        <v>1.268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126</v>
      </c>
      <c r="AU316" s="208" t="s">
        <v>79</v>
      </c>
      <c r="AV316" s="14" t="s">
        <v>79</v>
      </c>
      <c r="AW316" s="14" t="s">
        <v>33</v>
      </c>
      <c r="AX316" s="14" t="s">
        <v>72</v>
      </c>
      <c r="AY316" s="208" t="s">
        <v>114</v>
      </c>
    </row>
    <row r="317" spans="1:65" s="15" customFormat="1" ht="11.25">
      <c r="B317" s="209"/>
      <c r="C317" s="210"/>
      <c r="D317" s="189" t="s">
        <v>126</v>
      </c>
      <c r="E317" s="211" t="s">
        <v>19</v>
      </c>
      <c r="F317" s="212" t="s">
        <v>136</v>
      </c>
      <c r="G317" s="210"/>
      <c r="H317" s="213">
        <v>105.35900000000002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126</v>
      </c>
      <c r="AU317" s="219" t="s">
        <v>79</v>
      </c>
      <c r="AV317" s="15" t="s">
        <v>122</v>
      </c>
      <c r="AW317" s="15" t="s">
        <v>33</v>
      </c>
      <c r="AX317" s="15" t="s">
        <v>77</v>
      </c>
      <c r="AY317" s="219" t="s">
        <v>114</v>
      </c>
    </row>
    <row r="318" spans="1:65" s="2" customFormat="1" ht="24.2" customHeight="1">
      <c r="A318" s="35"/>
      <c r="B318" s="36"/>
      <c r="C318" s="169" t="s">
        <v>432</v>
      </c>
      <c r="D318" s="169" t="s">
        <v>117</v>
      </c>
      <c r="E318" s="170" t="s">
        <v>433</v>
      </c>
      <c r="F318" s="171" t="s">
        <v>434</v>
      </c>
      <c r="G318" s="172" t="s">
        <v>350</v>
      </c>
      <c r="H318" s="173">
        <v>300</v>
      </c>
      <c r="I318" s="174"/>
      <c r="J318" s="175">
        <f>ROUND(I318*H318,2)</f>
        <v>0</v>
      </c>
      <c r="K318" s="171" t="s">
        <v>121</v>
      </c>
      <c r="L318" s="40"/>
      <c r="M318" s="176" t="s">
        <v>19</v>
      </c>
      <c r="N318" s="177" t="s">
        <v>43</v>
      </c>
      <c r="O318" s="65"/>
      <c r="P318" s="178">
        <f>O318*H318</f>
        <v>0</v>
      </c>
      <c r="Q318" s="178">
        <v>0</v>
      </c>
      <c r="R318" s="178">
        <f>Q318*H318</f>
        <v>0</v>
      </c>
      <c r="S318" s="178">
        <v>0</v>
      </c>
      <c r="T318" s="179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0" t="s">
        <v>228</v>
      </c>
      <c r="AT318" s="180" t="s">
        <v>117</v>
      </c>
      <c r="AU318" s="180" t="s">
        <v>79</v>
      </c>
      <c r="AY318" s="18" t="s">
        <v>114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18" t="s">
        <v>77</v>
      </c>
      <c r="BK318" s="181">
        <f>ROUND(I318*H318,2)</f>
        <v>0</v>
      </c>
      <c r="BL318" s="18" t="s">
        <v>228</v>
      </c>
      <c r="BM318" s="180" t="s">
        <v>435</v>
      </c>
    </row>
    <row r="319" spans="1:65" s="2" customFormat="1" ht="11.25">
      <c r="A319" s="35"/>
      <c r="B319" s="36"/>
      <c r="C319" s="37"/>
      <c r="D319" s="182" t="s">
        <v>124</v>
      </c>
      <c r="E319" s="37"/>
      <c r="F319" s="183" t="s">
        <v>436</v>
      </c>
      <c r="G319" s="37"/>
      <c r="H319" s="37"/>
      <c r="I319" s="184"/>
      <c r="J319" s="37"/>
      <c r="K319" s="37"/>
      <c r="L319" s="40"/>
      <c r="M319" s="185"/>
      <c r="N319" s="186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124</v>
      </c>
      <c r="AU319" s="18" t="s">
        <v>79</v>
      </c>
    </row>
    <row r="320" spans="1:65" s="2" customFormat="1" ht="16.5" customHeight="1">
      <c r="A320" s="35"/>
      <c r="B320" s="36"/>
      <c r="C320" s="221" t="s">
        <v>437</v>
      </c>
      <c r="D320" s="221" t="s">
        <v>295</v>
      </c>
      <c r="E320" s="222" t="s">
        <v>438</v>
      </c>
      <c r="F320" s="223" t="s">
        <v>439</v>
      </c>
      <c r="G320" s="224" t="s">
        <v>350</v>
      </c>
      <c r="H320" s="225">
        <v>315</v>
      </c>
      <c r="I320" s="226"/>
      <c r="J320" s="227">
        <f>ROUND(I320*H320,2)</f>
        <v>0</v>
      </c>
      <c r="K320" s="223" t="s">
        <v>121</v>
      </c>
      <c r="L320" s="228"/>
      <c r="M320" s="229" t="s">
        <v>19</v>
      </c>
      <c r="N320" s="230" t="s">
        <v>43</v>
      </c>
      <c r="O320" s="65"/>
      <c r="P320" s="178">
        <f>O320*H320</f>
        <v>0</v>
      </c>
      <c r="Q320" s="178">
        <v>0</v>
      </c>
      <c r="R320" s="178">
        <f>Q320*H320</f>
        <v>0</v>
      </c>
      <c r="S320" s="178">
        <v>0</v>
      </c>
      <c r="T320" s="17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298</v>
      </c>
      <c r="AT320" s="180" t="s">
        <v>295</v>
      </c>
      <c r="AU320" s="180" t="s">
        <v>79</v>
      </c>
      <c r="AY320" s="18" t="s">
        <v>114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18" t="s">
        <v>77</v>
      </c>
      <c r="BK320" s="181">
        <f>ROUND(I320*H320,2)</f>
        <v>0</v>
      </c>
      <c r="BL320" s="18" t="s">
        <v>228</v>
      </c>
      <c r="BM320" s="180" t="s">
        <v>440</v>
      </c>
    </row>
    <row r="321" spans="1:65" s="14" customFormat="1" ht="11.25">
      <c r="B321" s="198"/>
      <c r="C321" s="199"/>
      <c r="D321" s="189" t="s">
        <v>126</v>
      </c>
      <c r="E321" s="199"/>
      <c r="F321" s="201" t="s">
        <v>441</v>
      </c>
      <c r="G321" s="199"/>
      <c r="H321" s="202">
        <v>315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126</v>
      </c>
      <c r="AU321" s="208" t="s">
        <v>79</v>
      </c>
      <c r="AV321" s="14" t="s">
        <v>79</v>
      </c>
      <c r="AW321" s="14" t="s">
        <v>4</v>
      </c>
      <c r="AX321" s="14" t="s">
        <v>77</v>
      </c>
      <c r="AY321" s="208" t="s">
        <v>114</v>
      </c>
    </row>
    <row r="322" spans="1:65" s="2" customFormat="1" ht="16.5" customHeight="1">
      <c r="A322" s="35"/>
      <c r="B322" s="36"/>
      <c r="C322" s="169" t="s">
        <v>442</v>
      </c>
      <c r="D322" s="169" t="s">
        <v>117</v>
      </c>
      <c r="E322" s="170" t="s">
        <v>443</v>
      </c>
      <c r="F322" s="171" t="s">
        <v>444</v>
      </c>
      <c r="G322" s="172" t="s">
        <v>120</v>
      </c>
      <c r="H322" s="173">
        <v>110</v>
      </c>
      <c r="I322" s="174"/>
      <c r="J322" s="175">
        <f>ROUND(I322*H322,2)</f>
        <v>0</v>
      </c>
      <c r="K322" s="171" t="s">
        <v>19</v>
      </c>
      <c r="L322" s="40"/>
      <c r="M322" s="176" t="s">
        <v>19</v>
      </c>
      <c r="N322" s="177" t="s">
        <v>43</v>
      </c>
      <c r="O322" s="65"/>
      <c r="P322" s="178">
        <f>O322*H322</f>
        <v>0</v>
      </c>
      <c r="Q322" s="178">
        <v>0</v>
      </c>
      <c r="R322" s="178">
        <f>Q322*H322</f>
        <v>0</v>
      </c>
      <c r="S322" s="178">
        <v>0</v>
      </c>
      <c r="T322" s="17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0" t="s">
        <v>228</v>
      </c>
      <c r="AT322" s="180" t="s">
        <v>117</v>
      </c>
      <c r="AU322" s="180" t="s">
        <v>79</v>
      </c>
      <c r="AY322" s="18" t="s">
        <v>114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18" t="s">
        <v>77</v>
      </c>
      <c r="BK322" s="181">
        <f>ROUND(I322*H322,2)</f>
        <v>0</v>
      </c>
      <c r="BL322" s="18" t="s">
        <v>228</v>
      </c>
      <c r="BM322" s="180" t="s">
        <v>445</v>
      </c>
    </row>
    <row r="323" spans="1:65" s="13" customFormat="1" ht="11.25">
      <c r="B323" s="187"/>
      <c r="C323" s="188"/>
      <c r="D323" s="189" t="s">
        <v>126</v>
      </c>
      <c r="E323" s="190" t="s">
        <v>19</v>
      </c>
      <c r="F323" s="191" t="s">
        <v>446</v>
      </c>
      <c r="G323" s="188"/>
      <c r="H323" s="190" t="s">
        <v>19</v>
      </c>
      <c r="I323" s="192"/>
      <c r="J323" s="188"/>
      <c r="K323" s="188"/>
      <c r="L323" s="193"/>
      <c r="M323" s="194"/>
      <c r="N323" s="195"/>
      <c r="O323" s="195"/>
      <c r="P323" s="195"/>
      <c r="Q323" s="195"/>
      <c r="R323" s="195"/>
      <c r="S323" s="195"/>
      <c r="T323" s="196"/>
      <c r="AT323" s="197" t="s">
        <v>126</v>
      </c>
      <c r="AU323" s="197" t="s">
        <v>79</v>
      </c>
      <c r="AV323" s="13" t="s">
        <v>77</v>
      </c>
      <c r="AW323" s="13" t="s">
        <v>33</v>
      </c>
      <c r="AX323" s="13" t="s">
        <v>72</v>
      </c>
      <c r="AY323" s="197" t="s">
        <v>114</v>
      </c>
    </row>
    <row r="324" spans="1:65" s="14" customFormat="1" ht="11.25">
      <c r="B324" s="198"/>
      <c r="C324" s="199"/>
      <c r="D324" s="189" t="s">
        <v>126</v>
      </c>
      <c r="E324" s="200" t="s">
        <v>19</v>
      </c>
      <c r="F324" s="201" t="s">
        <v>447</v>
      </c>
      <c r="G324" s="199"/>
      <c r="H324" s="202">
        <v>110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126</v>
      </c>
      <c r="AU324" s="208" t="s">
        <v>79</v>
      </c>
      <c r="AV324" s="14" t="s">
        <v>79</v>
      </c>
      <c r="AW324" s="14" t="s">
        <v>33</v>
      </c>
      <c r="AX324" s="14" t="s">
        <v>77</v>
      </c>
      <c r="AY324" s="208" t="s">
        <v>114</v>
      </c>
    </row>
    <row r="325" spans="1:65" s="2" customFormat="1" ht="16.5" customHeight="1">
      <c r="A325" s="35"/>
      <c r="B325" s="36"/>
      <c r="C325" s="221" t="s">
        <v>448</v>
      </c>
      <c r="D325" s="221" t="s">
        <v>295</v>
      </c>
      <c r="E325" s="222" t="s">
        <v>449</v>
      </c>
      <c r="F325" s="223" t="s">
        <v>450</v>
      </c>
      <c r="G325" s="224" t="s">
        <v>120</v>
      </c>
      <c r="H325" s="225">
        <v>121</v>
      </c>
      <c r="I325" s="226"/>
      <c r="J325" s="227">
        <f>ROUND(I325*H325,2)</f>
        <v>0</v>
      </c>
      <c r="K325" s="223" t="s">
        <v>121</v>
      </c>
      <c r="L325" s="228"/>
      <c r="M325" s="229" t="s">
        <v>19</v>
      </c>
      <c r="N325" s="230" t="s">
        <v>43</v>
      </c>
      <c r="O325" s="65"/>
      <c r="P325" s="178">
        <f>O325*H325</f>
        <v>0</v>
      </c>
      <c r="Q325" s="178">
        <v>0</v>
      </c>
      <c r="R325" s="178">
        <f>Q325*H325</f>
        <v>0</v>
      </c>
      <c r="S325" s="178">
        <v>0</v>
      </c>
      <c r="T325" s="17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0" t="s">
        <v>298</v>
      </c>
      <c r="AT325" s="180" t="s">
        <v>295</v>
      </c>
      <c r="AU325" s="180" t="s">
        <v>79</v>
      </c>
      <c r="AY325" s="18" t="s">
        <v>114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18" t="s">
        <v>77</v>
      </c>
      <c r="BK325" s="181">
        <f>ROUND(I325*H325,2)</f>
        <v>0</v>
      </c>
      <c r="BL325" s="18" t="s">
        <v>228</v>
      </c>
      <c r="BM325" s="180" t="s">
        <v>451</v>
      </c>
    </row>
    <row r="326" spans="1:65" s="14" customFormat="1" ht="11.25">
      <c r="B326" s="198"/>
      <c r="C326" s="199"/>
      <c r="D326" s="189" t="s">
        <v>126</v>
      </c>
      <c r="E326" s="199"/>
      <c r="F326" s="201" t="s">
        <v>452</v>
      </c>
      <c r="G326" s="199"/>
      <c r="H326" s="202">
        <v>121</v>
      </c>
      <c r="I326" s="203"/>
      <c r="J326" s="199"/>
      <c r="K326" s="199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126</v>
      </c>
      <c r="AU326" s="208" t="s">
        <v>79</v>
      </c>
      <c r="AV326" s="14" t="s">
        <v>79</v>
      </c>
      <c r="AW326" s="14" t="s">
        <v>4</v>
      </c>
      <c r="AX326" s="14" t="s">
        <v>77</v>
      </c>
      <c r="AY326" s="208" t="s">
        <v>114</v>
      </c>
    </row>
    <row r="327" spans="1:65" s="2" customFormat="1" ht="16.5" customHeight="1">
      <c r="A327" s="35"/>
      <c r="B327" s="36"/>
      <c r="C327" s="169" t="s">
        <v>453</v>
      </c>
      <c r="D327" s="169" t="s">
        <v>117</v>
      </c>
      <c r="E327" s="170" t="s">
        <v>454</v>
      </c>
      <c r="F327" s="171" t="s">
        <v>455</v>
      </c>
      <c r="G327" s="172" t="s">
        <v>120</v>
      </c>
      <c r="H327" s="173">
        <v>162.21799999999999</v>
      </c>
      <c r="I327" s="174"/>
      <c r="J327" s="175">
        <f>ROUND(I327*H327,2)</f>
        <v>0</v>
      </c>
      <c r="K327" s="171" t="s">
        <v>121</v>
      </c>
      <c r="L327" s="40"/>
      <c r="M327" s="176" t="s">
        <v>19</v>
      </c>
      <c r="N327" s="177" t="s">
        <v>43</v>
      </c>
      <c r="O327" s="65"/>
      <c r="P327" s="178">
        <f>O327*H327</f>
        <v>0</v>
      </c>
      <c r="Q327" s="178">
        <v>2.0000000000000001E-4</v>
      </c>
      <c r="R327" s="178">
        <f>Q327*H327</f>
        <v>3.2443599999999996E-2</v>
      </c>
      <c r="S327" s="178">
        <v>0</v>
      </c>
      <c r="T327" s="17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0" t="s">
        <v>228</v>
      </c>
      <c r="AT327" s="180" t="s">
        <v>117</v>
      </c>
      <c r="AU327" s="180" t="s">
        <v>79</v>
      </c>
      <c r="AY327" s="18" t="s">
        <v>114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18" t="s">
        <v>77</v>
      </c>
      <c r="BK327" s="181">
        <f>ROUND(I327*H327,2)</f>
        <v>0</v>
      </c>
      <c r="BL327" s="18" t="s">
        <v>228</v>
      </c>
      <c r="BM327" s="180" t="s">
        <v>456</v>
      </c>
    </row>
    <row r="328" spans="1:65" s="2" customFormat="1" ht="11.25">
      <c r="A328" s="35"/>
      <c r="B328" s="36"/>
      <c r="C328" s="37"/>
      <c r="D328" s="182" t="s">
        <v>124</v>
      </c>
      <c r="E328" s="37"/>
      <c r="F328" s="183" t="s">
        <v>457</v>
      </c>
      <c r="G328" s="37"/>
      <c r="H328" s="37"/>
      <c r="I328" s="184"/>
      <c r="J328" s="37"/>
      <c r="K328" s="37"/>
      <c r="L328" s="40"/>
      <c r="M328" s="185"/>
      <c r="N328" s="186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124</v>
      </c>
      <c r="AU328" s="18" t="s">
        <v>79</v>
      </c>
    </row>
    <row r="329" spans="1:65" s="13" customFormat="1" ht="11.25">
      <c r="B329" s="187"/>
      <c r="C329" s="188"/>
      <c r="D329" s="189" t="s">
        <v>126</v>
      </c>
      <c r="E329" s="190" t="s">
        <v>19</v>
      </c>
      <c r="F329" s="191" t="s">
        <v>414</v>
      </c>
      <c r="G329" s="188"/>
      <c r="H329" s="190" t="s">
        <v>19</v>
      </c>
      <c r="I329" s="192"/>
      <c r="J329" s="188"/>
      <c r="K329" s="188"/>
      <c r="L329" s="193"/>
      <c r="M329" s="194"/>
      <c r="N329" s="195"/>
      <c r="O329" s="195"/>
      <c r="P329" s="195"/>
      <c r="Q329" s="195"/>
      <c r="R329" s="195"/>
      <c r="S329" s="195"/>
      <c r="T329" s="196"/>
      <c r="AT329" s="197" t="s">
        <v>126</v>
      </c>
      <c r="AU329" s="197" t="s">
        <v>79</v>
      </c>
      <c r="AV329" s="13" t="s">
        <v>77</v>
      </c>
      <c r="AW329" s="13" t="s">
        <v>33</v>
      </c>
      <c r="AX329" s="13" t="s">
        <v>72</v>
      </c>
      <c r="AY329" s="197" t="s">
        <v>114</v>
      </c>
    </row>
    <row r="330" spans="1:65" s="14" customFormat="1" ht="11.25">
      <c r="B330" s="198"/>
      <c r="C330" s="199"/>
      <c r="D330" s="189" t="s">
        <v>126</v>
      </c>
      <c r="E330" s="200" t="s">
        <v>19</v>
      </c>
      <c r="F330" s="201" t="s">
        <v>128</v>
      </c>
      <c r="G330" s="199"/>
      <c r="H330" s="202">
        <v>29.94</v>
      </c>
      <c r="I330" s="203"/>
      <c r="J330" s="199"/>
      <c r="K330" s="199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126</v>
      </c>
      <c r="AU330" s="208" t="s">
        <v>79</v>
      </c>
      <c r="AV330" s="14" t="s">
        <v>79</v>
      </c>
      <c r="AW330" s="14" t="s">
        <v>33</v>
      </c>
      <c r="AX330" s="14" t="s">
        <v>72</v>
      </c>
      <c r="AY330" s="208" t="s">
        <v>114</v>
      </c>
    </row>
    <row r="331" spans="1:65" s="13" customFormat="1" ht="11.25">
      <c r="B331" s="187"/>
      <c r="C331" s="188"/>
      <c r="D331" s="189" t="s">
        <v>126</v>
      </c>
      <c r="E331" s="190" t="s">
        <v>19</v>
      </c>
      <c r="F331" s="191" t="s">
        <v>416</v>
      </c>
      <c r="G331" s="188"/>
      <c r="H331" s="190" t="s">
        <v>19</v>
      </c>
      <c r="I331" s="192"/>
      <c r="J331" s="188"/>
      <c r="K331" s="188"/>
      <c r="L331" s="193"/>
      <c r="M331" s="194"/>
      <c r="N331" s="195"/>
      <c r="O331" s="195"/>
      <c r="P331" s="195"/>
      <c r="Q331" s="195"/>
      <c r="R331" s="195"/>
      <c r="S331" s="195"/>
      <c r="T331" s="196"/>
      <c r="AT331" s="197" t="s">
        <v>126</v>
      </c>
      <c r="AU331" s="197" t="s">
        <v>79</v>
      </c>
      <c r="AV331" s="13" t="s">
        <v>77</v>
      </c>
      <c r="AW331" s="13" t="s">
        <v>33</v>
      </c>
      <c r="AX331" s="13" t="s">
        <v>72</v>
      </c>
      <c r="AY331" s="197" t="s">
        <v>114</v>
      </c>
    </row>
    <row r="332" spans="1:65" s="14" customFormat="1" ht="11.25">
      <c r="B332" s="198"/>
      <c r="C332" s="199"/>
      <c r="D332" s="189" t="s">
        <v>126</v>
      </c>
      <c r="E332" s="200" t="s">
        <v>19</v>
      </c>
      <c r="F332" s="201" t="s">
        <v>156</v>
      </c>
      <c r="G332" s="199"/>
      <c r="H332" s="202">
        <v>60.570999999999998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126</v>
      </c>
      <c r="AU332" s="208" t="s">
        <v>79</v>
      </c>
      <c r="AV332" s="14" t="s">
        <v>79</v>
      </c>
      <c r="AW332" s="14" t="s">
        <v>33</v>
      </c>
      <c r="AX332" s="14" t="s">
        <v>72</v>
      </c>
      <c r="AY332" s="208" t="s">
        <v>114</v>
      </c>
    </row>
    <row r="333" spans="1:65" s="14" customFormat="1" ht="11.25">
      <c r="B333" s="198"/>
      <c r="C333" s="199"/>
      <c r="D333" s="189" t="s">
        <v>126</v>
      </c>
      <c r="E333" s="200" t="s">
        <v>19</v>
      </c>
      <c r="F333" s="201" t="s">
        <v>157</v>
      </c>
      <c r="G333" s="199"/>
      <c r="H333" s="202">
        <v>-1.6</v>
      </c>
      <c r="I333" s="203"/>
      <c r="J333" s="199"/>
      <c r="K333" s="199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126</v>
      </c>
      <c r="AU333" s="208" t="s">
        <v>79</v>
      </c>
      <c r="AV333" s="14" t="s">
        <v>79</v>
      </c>
      <c r="AW333" s="14" t="s">
        <v>33</v>
      </c>
      <c r="AX333" s="14" t="s">
        <v>72</v>
      </c>
      <c r="AY333" s="208" t="s">
        <v>114</v>
      </c>
    </row>
    <row r="334" spans="1:65" s="14" customFormat="1" ht="11.25">
      <c r="B334" s="198"/>
      <c r="C334" s="199"/>
      <c r="D334" s="189" t="s">
        <v>126</v>
      </c>
      <c r="E334" s="200" t="s">
        <v>19</v>
      </c>
      <c r="F334" s="201" t="s">
        <v>158</v>
      </c>
      <c r="G334" s="199"/>
      <c r="H334" s="202">
        <v>-3.19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126</v>
      </c>
      <c r="AU334" s="208" t="s">
        <v>79</v>
      </c>
      <c r="AV334" s="14" t="s">
        <v>79</v>
      </c>
      <c r="AW334" s="14" t="s">
        <v>33</v>
      </c>
      <c r="AX334" s="14" t="s">
        <v>72</v>
      </c>
      <c r="AY334" s="208" t="s">
        <v>114</v>
      </c>
    </row>
    <row r="335" spans="1:65" s="14" customFormat="1" ht="11.25">
      <c r="B335" s="198"/>
      <c r="C335" s="199"/>
      <c r="D335" s="189" t="s">
        <v>126</v>
      </c>
      <c r="E335" s="200" t="s">
        <v>19</v>
      </c>
      <c r="F335" s="201" t="s">
        <v>159</v>
      </c>
      <c r="G335" s="199"/>
      <c r="H335" s="202">
        <v>0.58099999999999996</v>
      </c>
      <c r="I335" s="203"/>
      <c r="J335" s="199"/>
      <c r="K335" s="199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126</v>
      </c>
      <c r="AU335" s="208" t="s">
        <v>79</v>
      </c>
      <c r="AV335" s="14" t="s">
        <v>79</v>
      </c>
      <c r="AW335" s="14" t="s">
        <v>33</v>
      </c>
      <c r="AX335" s="14" t="s">
        <v>72</v>
      </c>
      <c r="AY335" s="208" t="s">
        <v>114</v>
      </c>
    </row>
    <row r="336" spans="1:65" s="14" customFormat="1" ht="11.25">
      <c r="B336" s="198"/>
      <c r="C336" s="199"/>
      <c r="D336" s="189" t="s">
        <v>126</v>
      </c>
      <c r="E336" s="200" t="s">
        <v>19</v>
      </c>
      <c r="F336" s="201" t="s">
        <v>160</v>
      </c>
      <c r="G336" s="199"/>
      <c r="H336" s="202">
        <v>-8.3789999999999996</v>
      </c>
      <c r="I336" s="203"/>
      <c r="J336" s="199"/>
      <c r="K336" s="199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126</v>
      </c>
      <c r="AU336" s="208" t="s">
        <v>79</v>
      </c>
      <c r="AV336" s="14" t="s">
        <v>79</v>
      </c>
      <c r="AW336" s="14" t="s">
        <v>33</v>
      </c>
      <c r="AX336" s="14" t="s">
        <v>72</v>
      </c>
      <c r="AY336" s="208" t="s">
        <v>114</v>
      </c>
    </row>
    <row r="337" spans="1:65" s="14" customFormat="1" ht="11.25">
      <c r="B337" s="198"/>
      <c r="C337" s="199"/>
      <c r="D337" s="189" t="s">
        <v>126</v>
      </c>
      <c r="E337" s="200" t="s">
        <v>19</v>
      </c>
      <c r="F337" s="201" t="s">
        <v>161</v>
      </c>
      <c r="G337" s="199"/>
      <c r="H337" s="202">
        <v>1.8120000000000001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126</v>
      </c>
      <c r="AU337" s="208" t="s">
        <v>79</v>
      </c>
      <c r="AV337" s="14" t="s">
        <v>79</v>
      </c>
      <c r="AW337" s="14" t="s">
        <v>33</v>
      </c>
      <c r="AX337" s="14" t="s">
        <v>72</v>
      </c>
      <c r="AY337" s="208" t="s">
        <v>114</v>
      </c>
    </row>
    <row r="338" spans="1:65" s="13" customFormat="1" ht="11.25">
      <c r="B338" s="187"/>
      <c r="C338" s="188"/>
      <c r="D338" s="189" t="s">
        <v>126</v>
      </c>
      <c r="E338" s="190" t="s">
        <v>19</v>
      </c>
      <c r="F338" s="191" t="s">
        <v>423</v>
      </c>
      <c r="G338" s="188"/>
      <c r="H338" s="190" t="s">
        <v>19</v>
      </c>
      <c r="I338" s="192"/>
      <c r="J338" s="188"/>
      <c r="K338" s="188"/>
      <c r="L338" s="193"/>
      <c r="M338" s="194"/>
      <c r="N338" s="195"/>
      <c r="O338" s="195"/>
      <c r="P338" s="195"/>
      <c r="Q338" s="195"/>
      <c r="R338" s="195"/>
      <c r="S338" s="195"/>
      <c r="T338" s="196"/>
      <c r="AT338" s="197" t="s">
        <v>126</v>
      </c>
      <c r="AU338" s="197" t="s">
        <v>79</v>
      </c>
      <c r="AV338" s="13" t="s">
        <v>77</v>
      </c>
      <c r="AW338" s="13" t="s">
        <v>33</v>
      </c>
      <c r="AX338" s="13" t="s">
        <v>72</v>
      </c>
      <c r="AY338" s="197" t="s">
        <v>114</v>
      </c>
    </row>
    <row r="339" spans="1:65" s="14" customFormat="1" ht="11.25">
      <c r="B339" s="198"/>
      <c r="C339" s="199"/>
      <c r="D339" s="189" t="s">
        <v>126</v>
      </c>
      <c r="E339" s="200" t="s">
        <v>19</v>
      </c>
      <c r="F339" s="201" t="s">
        <v>134</v>
      </c>
      <c r="G339" s="199"/>
      <c r="H339" s="202">
        <v>18.901</v>
      </c>
      <c r="I339" s="203"/>
      <c r="J339" s="199"/>
      <c r="K339" s="199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126</v>
      </c>
      <c r="AU339" s="208" t="s">
        <v>79</v>
      </c>
      <c r="AV339" s="14" t="s">
        <v>79</v>
      </c>
      <c r="AW339" s="14" t="s">
        <v>33</v>
      </c>
      <c r="AX339" s="14" t="s">
        <v>72</v>
      </c>
      <c r="AY339" s="208" t="s">
        <v>114</v>
      </c>
    </row>
    <row r="340" spans="1:65" s="14" customFormat="1" ht="11.25">
      <c r="B340" s="198"/>
      <c r="C340" s="199"/>
      <c r="D340" s="189" t="s">
        <v>126</v>
      </c>
      <c r="E340" s="200" t="s">
        <v>19</v>
      </c>
      <c r="F340" s="201" t="s">
        <v>135</v>
      </c>
      <c r="G340" s="199"/>
      <c r="H340" s="202">
        <v>-2</v>
      </c>
      <c r="I340" s="203"/>
      <c r="J340" s="199"/>
      <c r="K340" s="199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126</v>
      </c>
      <c r="AU340" s="208" t="s">
        <v>79</v>
      </c>
      <c r="AV340" s="14" t="s">
        <v>79</v>
      </c>
      <c r="AW340" s="14" t="s">
        <v>33</v>
      </c>
      <c r="AX340" s="14" t="s">
        <v>72</v>
      </c>
      <c r="AY340" s="208" t="s">
        <v>114</v>
      </c>
    </row>
    <row r="341" spans="1:65" s="13" customFormat="1" ht="11.25">
      <c r="B341" s="187"/>
      <c r="C341" s="188"/>
      <c r="D341" s="189" t="s">
        <v>126</v>
      </c>
      <c r="E341" s="190" t="s">
        <v>19</v>
      </c>
      <c r="F341" s="191" t="s">
        <v>426</v>
      </c>
      <c r="G341" s="188"/>
      <c r="H341" s="190" t="s">
        <v>19</v>
      </c>
      <c r="I341" s="192"/>
      <c r="J341" s="188"/>
      <c r="K341" s="188"/>
      <c r="L341" s="193"/>
      <c r="M341" s="194"/>
      <c r="N341" s="195"/>
      <c r="O341" s="195"/>
      <c r="P341" s="195"/>
      <c r="Q341" s="195"/>
      <c r="R341" s="195"/>
      <c r="S341" s="195"/>
      <c r="T341" s="196"/>
      <c r="AT341" s="197" t="s">
        <v>126</v>
      </c>
      <c r="AU341" s="197" t="s">
        <v>79</v>
      </c>
      <c r="AV341" s="13" t="s">
        <v>77</v>
      </c>
      <c r="AW341" s="13" t="s">
        <v>33</v>
      </c>
      <c r="AX341" s="13" t="s">
        <v>72</v>
      </c>
      <c r="AY341" s="197" t="s">
        <v>114</v>
      </c>
    </row>
    <row r="342" spans="1:65" s="14" customFormat="1" ht="11.25">
      <c r="B342" s="198"/>
      <c r="C342" s="199"/>
      <c r="D342" s="189" t="s">
        <v>126</v>
      </c>
      <c r="E342" s="200" t="s">
        <v>19</v>
      </c>
      <c r="F342" s="201" t="s">
        <v>166</v>
      </c>
      <c r="G342" s="199"/>
      <c r="H342" s="202">
        <v>40.162999999999997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126</v>
      </c>
      <c r="AU342" s="208" t="s">
        <v>79</v>
      </c>
      <c r="AV342" s="14" t="s">
        <v>79</v>
      </c>
      <c r="AW342" s="14" t="s">
        <v>33</v>
      </c>
      <c r="AX342" s="14" t="s">
        <v>72</v>
      </c>
      <c r="AY342" s="208" t="s">
        <v>114</v>
      </c>
    </row>
    <row r="343" spans="1:65" s="14" customFormat="1" ht="11.25">
      <c r="B343" s="198"/>
      <c r="C343" s="199"/>
      <c r="D343" s="189" t="s">
        <v>126</v>
      </c>
      <c r="E343" s="200" t="s">
        <v>19</v>
      </c>
      <c r="F343" s="201" t="s">
        <v>167</v>
      </c>
      <c r="G343" s="199"/>
      <c r="H343" s="202">
        <v>-2.5</v>
      </c>
      <c r="I343" s="203"/>
      <c r="J343" s="199"/>
      <c r="K343" s="199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126</v>
      </c>
      <c r="AU343" s="208" t="s">
        <v>79</v>
      </c>
      <c r="AV343" s="14" t="s">
        <v>79</v>
      </c>
      <c r="AW343" s="14" t="s">
        <v>33</v>
      </c>
      <c r="AX343" s="14" t="s">
        <v>72</v>
      </c>
      <c r="AY343" s="208" t="s">
        <v>114</v>
      </c>
    </row>
    <row r="344" spans="1:65" s="14" customFormat="1" ht="11.25">
      <c r="B344" s="198"/>
      <c r="C344" s="199"/>
      <c r="D344" s="189" t="s">
        <v>126</v>
      </c>
      <c r="E344" s="200" t="s">
        <v>19</v>
      </c>
      <c r="F344" s="201" t="s">
        <v>160</v>
      </c>
      <c r="G344" s="199"/>
      <c r="H344" s="202">
        <v>-8.3789999999999996</v>
      </c>
      <c r="I344" s="203"/>
      <c r="J344" s="199"/>
      <c r="K344" s="199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126</v>
      </c>
      <c r="AU344" s="208" t="s">
        <v>79</v>
      </c>
      <c r="AV344" s="14" t="s">
        <v>79</v>
      </c>
      <c r="AW344" s="14" t="s">
        <v>33</v>
      </c>
      <c r="AX344" s="14" t="s">
        <v>72</v>
      </c>
      <c r="AY344" s="208" t="s">
        <v>114</v>
      </c>
    </row>
    <row r="345" spans="1:65" s="14" customFormat="1" ht="11.25">
      <c r="B345" s="198"/>
      <c r="C345" s="199"/>
      <c r="D345" s="189" t="s">
        <v>126</v>
      </c>
      <c r="E345" s="200" t="s">
        <v>19</v>
      </c>
      <c r="F345" s="201" t="s">
        <v>161</v>
      </c>
      <c r="G345" s="199"/>
      <c r="H345" s="202">
        <v>1.8120000000000001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126</v>
      </c>
      <c r="AU345" s="208" t="s">
        <v>79</v>
      </c>
      <c r="AV345" s="14" t="s">
        <v>79</v>
      </c>
      <c r="AW345" s="14" t="s">
        <v>33</v>
      </c>
      <c r="AX345" s="14" t="s">
        <v>72</v>
      </c>
      <c r="AY345" s="208" t="s">
        <v>114</v>
      </c>
    </row>
    <row r="346" spans="1:65" s="13" customFormat="1" ht="11.25">
      <c r="B346" s="187"/>
      <c r="C346" s="188"/>
      <c r="D346" s="189" t="s">
        <v>126</v>
      </c>
      <c r="E346" s="190" t="s">
        <v>19</v>
      </c>
      <c r="F346" s="191" t="s">
        <v>458</v>
      </c>
      <c r="G346" s="188"/>
      <c r="H346" s="190" t="s">
        <v>19</v>
      </c>
      <c r="I346" s="192"/>
      <c r="J346" s="188"/>
      <c r="K346" s="188"/>
      <c r="L346" s="193"/>
      <c r="M346" s="194"/>
      <c r="N346" s="195"/>
      <c r="O346" s="195"/>
      <c r="P346" s="195"/>
      <c r="Q346" s="195"/>
      <c r="R346" s="195"/>
      <c r="S346" s="195"/>
      <c r="T346" s="196"/>
      <c r="AT346" s="197" t="s">
        <v>126</v>
      </c>
      <c r="AU346" s="197" t="s">
        <v>79</v>
      </c>
      <c r="AV346" s="13" t="s">
        <v>77</v>
      </c>
      <c r="AW346" s="13" t="s">
        <v>33</v>
      </c>
      <c r="AX346" s="13" t="s">
        <v>72</v>
      </c>
      <c r="AY346" s="197" t="s">
        <v>114</v>
      </c>
    </row>
    <row r="347" spans="1:65" s="14" customFormat="1" ht="11.25">
      <c r="B347" s="198"/>
      <c r="C347" s="199"/>
      <c r="D347" s="189" t="s">
        <v>126</v>
      </c>
      <c r="E347" s="200" t="s">
        <v>19</v>
      </c>
      <c r="F347" s="201" t="s">
        <v>459</v>
      </c>
      <c r="G347" s="199"/>
      <c r="H347" s="202">
        <v>37.686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126</v>
      </c>
      <c r="AU347" s="208" t="s">
        <v>79</v>
      </c>
      <c r="AV347" s="14" t="s">
        <v>79</v>
      </c>
      <c r="AW347" s="14" t="s">
        <v>33</v>
      </c>
      <c r="AX347" s="14" t="s">
        <v>72</v>
      </c>
      <c r="AY347" s="208" t="s">
        <v>114</v>
      </c>
    </row>
    <row r="348" spans="1:65" s="14" customFormat="1" ht="11.25">
      <c r="B348" s="198"/>
      <c r="C348" s="199"/>
      <c r="D348" s="189" t="s">
        <v>126</v>
      </c>
      <c r="E348" s="200" t="s">
        <v>19</v>
      </c>
      <c r="F348" s="201" t="s">
        <v>460</v>
      </c>
      <c r="G348" s="199"/>
      <c r="H348" s="202">
        <v>-3.2</v>
      </c>
      <c r="I348" s="203"/>
      <c r="J348" s="199"/>
      <c r="K348" s="199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126</v>
      </c>
      <c r="AU348" s="208" t="s">
        <v>79</v>
      </c>
      <c r="AV348" s="14" t="s">
        <v>79</v>
      </c>
      <c r="AW348" s="14" t="s">
        <v>33</v>
      </c>
      <c r="AX348" s="14" t="s">
        <v>72</v>
      </c>
      <c r="AY348" s="208" t="s">
        <v>114</v>
      </c>
    </row>
    <row r="349" spans="1:65" s="15" customFormat="1" ht="11.25">
      <c r="B349" s="209"/>
      <c r="C349" s="210"/>
      <c r="D349" s="189" t="s">
        <v>126</v>
      </c>
      <c r="E349" s="211" t="s">
        <v>19</v>
      </c>
      <c r="F349" s="212" t="s">
        <v>136</v>
      </c>
      <c r="G349" s="210"/>
      <c r="H349" s="213">
        <v>162.21799999999999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126</v>
      </c>
      <c r="AU349" s="219" t="s">
        <v>79</v>
      </c>
      <c r="AV349" s="15" t="s">
        <v>122</v>
      </c>
      <c r="AW349" s="15" t="s">
        <v>33</v>
      </c>
      <c r="AX349" s="15" t="s">
        <v>77</v>
      </c>
      <c r="AY349" s="219" t="s">
        <v>114</v>
      </c>
    </row>
    <row r="350" spans="1:65" s="2" customFormat="1" ht="24.2" customHeight="1">
      <c r="A350" s="35"/>
      <c r="B350" s="36"/>
      <c r="C350" s="169" t="s">
        <v>461</v>
      </c>
      <c r="D350" s="169" t="s">
        <v>117</v>
      </c>
      <c r="E350" s="170" t="s">
        <v>462</v>
      </c>
      <c r="F350" s="171" t="s">
        <v>463</v>
      </c>
      <c r="G350" s="172" t="s">
        <v>120</v>
      </c>
      <c r="H350" s="173">
        <v>162.21799999999999</v>
      </c>
      <c r="I350" s="174"/>
      <c r="J350" s="175">
        <f>ROUND(I350*H350,2)</f>
        <v>0</v>
      </c>
      <c r="K350" s="171" t="s">
        <v>121</v>
      </c>
      <c r="L350" s="40"/>
      <c r="M350" s="176" t="s">
        <v>19</v>
      </c>
      <c r="N350" s="177" t="s">
        <v>43</v>
      </c>
      <c r="O350" s="65"/>
      <c r="P350" s="178">
        <f>O350*H350</f>
        <v>0</v>
      </c>
      <c r="Q350" s="178">
        <v>2.5999999999999998E-4</v>
      </c>
      <c r="R350" s="178">
        <f>Q350*H350</f>
        <v>4.2176679999999994E-2</v>
      </c>
      <c r="S350" s="178">
        <v>0</v>
      </c>
      <c r="T350" s="17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0" t="s">
        <v>228</v>
      </c>
      <c r="AT350" s="180" t="s">
        <v>117</v>
      </c>
      <c r="AU350" s="180" t="s">
        <v>79</v>
      </c>
      <c r="AY350" s="18" t="s">
        <v>114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18" t="s">
        <v>77</v>
      </c>
      <c r="BK350" s="181">
        <f>ROUND(I350*H350,2)</f>
        <v>0</v>
      </c>
      <c r="BL350" s="18" t="s">
        <v>228</v>
      </c>
      <c r="BM350" s="180" t="s">
        <v>464</v>
      </c>
    </row>
    <row r="351" spans="1:65" s="2" customFormat="1" ht="11.25">
      <c r="A351" s="35"/>
      <c r="B351" s="36"/>
      <c r="C351" s="37"/>
      <c r="D351" s="182" t="s">
        <v>124</v>
      </c>
      <c r="E351" s="37"/>
      <c r="F351" s="183" t="s">
        <v>465</v>
      </c>
      <c r="G351" s="37"/>
      <c r="H351" s="37"/>
      <c r="I351" s="184"/>
      <c r="J351" s="37"/>
      <c r="K351" s="37"/>
      <c r="L351" s="40"/>
      <c r="M351" s="185"/>
      <c r="N351" s="18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124</v>
      </c>
      <c r="AU351" s="18" t="s">
        <v>79</v>
      </c>
    </row>
    <row r="352" spans="1:65" s="2" customFormat="1" ht="24.2" customHeight="1">
      <c r="A352" s="35"/>
      <c r="B352" s="36"/>
      <c r="C352" s="169" t="s">
        <v>466</v>
      </c>
      <c r="D352" s="169" t="s">
        <v>117</v>
      </c>
      <c r="E352" s="170" t="s">
        <v>467</v>
      </c>
      <c r="F352" s="171" t="s">
        <v>468</v>
      </c>
      <c r="G352" s="172" t="s">
        <v>120</v>
      </c>
      <c r="H352" s="173">
        <v>115.377</v>
      </c>
      <c r="I352" s="174"/>
      <c r="J352" s="175">
        <f>ROUND(I352*H352,2)</f>
        <v>0</v>
      </c>
      <c r="K352" s="171" t="s">
        <v>121</v>
      </c>
      <c r="L352" s="40"/>
      <c r="M352" s="176" t="s">
        <v>19</v>
      </c>
      <c r="N352" s="177" t="s">
        <v>43</v>
      </c>
      <c r="O352" s="65"/>
      <c r="P352" s="178">
        <f>O352*H352</f>
        <v>0</v>
      </c>
      <c r="Q352" s="178">
        <v>2.0000000000000002E-5</v>
      </c>
      <c r="R352" s="178">
        <f>Q352*H352</f>
        <v>2.3075400000000003E-3</v>
      </c>
      <c r="S352" s="178">
        <v>0</v>
      </c>
      <c r="T352" s="17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228</v>
      </c>
      <c r="AT352" s="180" t="s">
        <v>117</v>
      </c>
      <c r="AU352" s="180" t="s">
        <v>79</v>
      </c>
      <c r="AY352" s="18" t="s">
        <v>114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18" t="s">
        <v>77</v>
      </c>
      <c r="BK352" s="181">
        <f>ROUND(I352*H352,2)</f>
        <v>0</v>
      </c>
      <c r="BL352" s="18" t="s">
        <v>228</v>
      </c>
      <c r="BM352" s="180" t="s">
        <v>469</v>
      </c>
    </row>
    <row r="353" spans="1:51" s="2" customFormat="1" ht="11.25">
      <c r="A353" s="35"/>
      <c r="B353" s="36"/>
      <c r="C353" s="37"/>
      <c r="D353" s="182" t="s">
        <v>124</v>
      </c>
      <c r="E353" s="37"/>
      <c r="F353" s="183" t="s">
        <v>470</v>
      </c>
      <c r="G353" s="37"/>
      <c r="H353" s="37"/>
      <c r="I353" s="184"/>
      <c r="J353" s="37"/>
      <c r="K353" s="37"/>
      <c r="L353" s="40"/>
      <c r="M353" s="185"/>
      <c r="N353" s="186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124</v>
      </c>
      <c r="AU353" s="18" t="s">
        <v>79</v>
      </c>
    </row>
    <row r="354" spans="1:51" s="13" customFormat="1" ht="11.25">
      <c r="B354" s="187"/>
      <c r="C354" s="188"/>
      <c r="D354" s="189" t="s">
        <v>126</v>
      </c>
      <c r="E354" s="190" t="s">
        <v>19</v>
      </c>
      <c r="F354" s="191" t="s">
        <v>416</v>
      </c>
      <c r="G354" s="188"/>
      <c r="H354" s="190" t="s">
        <v>19</v>
      </c>
      <c r="I354" s="192"/>
      <c r="J354" s="188"/>
      <c r="K354" s="188"/>
      <c r="L354" s="193"/>
      <c r="M354" s="194"/>
      <c r="N354" s="195"/>
      <c r="O354" s="195"/>
      <c r="P354" s="195"/>
      <c r="Q354" s="195"/>
      <c r="R354" s="195"/>
      <c r="S354" s="195"/>
      <c r="T354" s="196"/>
      <c r="AT354" s="197" t="s">
        <v>126</v>
      </c>
      <c r="AU354" s="197" t="s">
        <v>79</v>
      </c>
      <c r="AV354" s="13" t="s">
        <v>77</v>
      </c>
      <c r="AW354" s="13" t="s">
        <v>33</v>
      </c>
      <c r="AX354" s="13" t="s">
        <v>72</v>
      </c>
      <c r="AY354" s="197" t="s">
        <v>114</v>
      </c>
    </row>
    <row r="355" spans="1:51" s="14" customFormat="1" ht="11.25">
      <c r="B355" s="198"/>
      <c r="C355" s="199"/>
      <c r="D355" s="189" t="s">
        <v>126</v>
      </c>
      <c r="E355" s="200" t="s">
        <v>19</v>
      </c>
      <c r="F355" s="201" t="s">
        <v>156</v>
      </c>
      <c r="G355" s="199"/>
      <c r="H355" s="202">
        <v>60.570999999999998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126</v>
      </c>
      <c r="AU355" s="208" t="s">
        <v>79</v>
      </c>
      <c r="AV355" s="14" t="s">
        <v>79</v>
      </c>
      <c r="AW355" s="14" t="s">
        <v>33</v>
      </c>
      <c r="AX355" s="14" t="s">
        <v>72</v>
      </c>
      <c r="AY355" s="208" t="s">
        <v>114</v>
      </c>
    </row>
    <row r="356" spans="1:51" s="14" customFormat="1" ht="11.25">
      <c r="B356" s="198"/>
      <c r="C356" s="199"/>
      <c r="D356" s="189" t="s">
        <v>126</v>
      </c>
      <c r="E356" s="200" t="s">
        <v>19</v>
      </c>
      <c r="F356" s="201" t="s">
        <v>157</v>
      </c>
      <c r="G356" s="199"/>
      <c r="H356" s="202">
        <v>-1.6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126</v>
      </c>
      <c r="AU356" s="208" t="s">
        <v>79</v>
      </c>
      <c r="AV356" s="14" t="s">
        <v>79</v>
      </c>
      <c r="AW356" s="14" t="s">
        <v>33</v>
      </c>
      <c r="AX356" s="14" t="s">
        <v>72</v>
      </c>
      <c r="AY356" s="208" t="s">
        <v>114</v>
      </c>
    </row>
    <row r="357" spans="1:51" s="14" customFormat="1" ht="11.25">
      <c r="B357" s="198"/>
      <c r="C357" s="199"/>
      <c r="D357" s="189" t="s">
        <v>126</v>
      </c>
      <c r="E357" s="200" t="s">
        <v>19</v>
      </c>
      <c r="F357" s="201" t="s">
        <v>158</v>
      </c>
      <c r="G357" s="199"/>
      <c r="H357" s="202">
        <v>-3.19</v>
      </c>
      <c r="I357" s="203"/>
      <c r="J357" s="199"/>
      <c r="K357" s="199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126</v>
      </c>
      <c r="AU357" s="208" t="s">
        <v>79</v>
      </c>
      <c r="AV357" s="14" t="s">
        <v>79</v>
      </c>
      <c r="AW357" s="14" t="s">
        <v>33</v>
      </c>
      <c r="AX357" s="14" t="s">
        <v>72</v>
      </c>
      <c r="AY357" s="208" t="s">
        <v>114</v>
      </c>
    </row>
    <row r="358" spans="1:51" s="14" customFormat="1" ht="11.25">
      <c r="B358" s="198"/>
      <c r="C358" s="199"/>
      <c r="D358" s="189" t="s">
        <v>126</v>
      </c>
      <c r="E358" s="200" t="s">
        <v>19</v>
      </c>
      <c r="F358" s="201" t="s">
        <v>159</v>
      </c>
      <c r="G358" s="199"/>
      <c r="H358" s="202">
        <v>0.58099999999999996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126</v>
      </c>
      <c r="AU358" s="208" t="s">
        <v>79</v>
      </c>
      <c r="AV358" s="14" t="s">
        <v>79</v>
      </c>
      <c r="AW358" s="14" t="s">
        <v>33</v>
      </c>
      <c r="AX358" s="14" t="s">
        <v>72</v>
      </c>
      <c r="AY358" s="208" t="s">
        <v>114</v>
      </c>
    </row>
    <row r="359" spans="1:51" s="14" customFormat="1" ht="11.25">
      <c r="B359" s="198"/>
      <c r="C359" s="199"/>
      <c r="D359" s="189" t="s">
        <v>126</v>
      </c>
      <c r="E359" s="200" t="s">
        <v>19</v>
      </c>
      <c r="F359" s="201" t="s">
        <v>160</v>
      </c>
      <c r="G359" s="199"/>
      <c r="H359" s="202">
        <v>-8.3789999999999996</v>
      </c>
      <c r="I359" s="203"/>
      <c r="J359" s="199"/>
      <c r="K359" s="199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126</v>
      </c>
      <c r="AU359" s="208" t="s">
        <v>79</v>
      </c>
      <c r="AV359" s="14" t="s">
        <v>79</v>
      </c>
      <c r="AW359" s="14" t="s">
        <v>33</v>
      </c>
      <c r="AX359" s="14" t="s">
        <v>72</v>
      </c>
      <c r="AY359" s="208" t="s">
        <v>114</v>
      </c>
    </row>
    <row r="360" spans="1:51" s="14" customFormat="1" ht="11.25">
      <c r="B360" s="198"/>
      <c r="C360" s="199"/>
      <c r="D360" s="189" t="s">
        <v>126</v>
      </c>
      <c r="E360" s="200" t="s">
        <v>19</v>
      </c>
      <c r="F360" s="201" t="s">
        <v>161</v>
      </c>
      <c r="G360" s="199"/>
      <c r="H360" s="202">
        <v>1.8120000000000001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126</v>
      </c>
      <c r="AU360" s="208" t="s">
        <v>79</v>
      </c>
      <c r="AV360" s="14" t="s">
        <v>79</v>
      </c>
      <c r="AW360" s="14" t="s">
        <v>33</v>
      </c>
      <c r="AX360" s="14" t="s">
        <v>72</v>
      </c>
      <c r="AY360" s="208" t="s">
        <v>114</v>
      </c>
    </row>
    <row r="361" spans="1:51" s="13" customFormat="1" ht="11.25">
      <c r="B361" s="187"/>
      <c r="C361" s="188"/>
      <c r="D361" s="189" t="s">
        <v>126</v>
      </c>
      <c r="E361" s="190" t="s">
        <v>19</v>
      </c>
      <c r="F361" s="191" t="s">
        <v>426</v>
      </c>
      <c r="G361" s="188"/>
      <c r="H361" s="190" t="s">
        <v>19</v>
      </c>
      <c r="I361" s="192"/>
      <c r="J361" s="188"/>
      <c r="K361" s="188"/>
      <c r="L361" s="193"/>
      <c r="M361" s="194"/>
      <c r="N361" s="195"/>
      <c r="O361" s="195"/>
      <c r="P361" s="195"/>
      <c r="Q361" s="195"/>
      <c r="R361" s="195"/>
      <c r="S361" s="195"/>
      <c r="T361" s="196"/>
      <c r="AT361" s="197" t="s">
        <v>126</v>
      </c>
      <c r="AU361" s="197" t="s">
        <v>79</v>
      </c>
      <c r="AV361" s="13" t="s">
        <v>77</v>
      </c>
      <c r="AW361" s="13" t="s">
        <v>33</v>
      </c>
      <c r="AX361" s="13" t="s">
        <v>72</v>
      </c>
      <c r="AY361" s="197" t="s">
        <v>114</v>
      </c>
    </row>
    <row r="362" spans="1:51" s="14" customFormat="1" ht="11.25">
      <c r="B362" s="198"/>
      <c r="C362" s="199"/>
      <c r="D362" s="189" t="s">
        <v>126</v>
      </c>
      <c r="E362" s="200" t="s">
        <v>19</v>
      </c>
      <c r="F362" s="201" t="s">
        <v>166</v>
      </c>
      <c r="G362" s="199"/>
      <c r="H362" s="202">
        <v>40.162999999999997</v>
      </c>
      <c r="I362" s="203"/>
      <c r="J362" s="199"/>
      <c r="K362" s="199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126</v>
      </c>
      <c r="AU362" s="208" t="s">
        <v>79</v>
      </c>
      <c r="AV362" s="14" t="s">
        <v>79</v>
      </c>
      <c r="AW362" s="14" t="s">
        <v>33</v>
      </c>
      <c r="AX362" s="14" t="s">
        <v>72</v>
      </c>
      <c r="AY362" s="208" t="s">
        <v>114</v>
      </c>
    </row>
    <row r="363" spans="1:51" s="14" customFormat="1" ht="11.25">
      <c r="B363" s="198"/>
      <c r="C363" s="199"/>
      <c r="D363" s="189" t="s">
        <v>126</v>
      </c>
      <c r="E363" s="200" t="s">
        <v>19</v>
      </c>
      <c r="F363" s="201" t="s">
        <v>167</v>
      </c>
      <c r="G363" s="199"/>
      <c r="H363" s="202">
        <v>-2.5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126</v>
      </c>
      <c r="AU363" s="208" t="s">
        <v>79</v>
      </c>
      <c r="AV363" s="14" t="s">
        <v>79</v>
      </c>
      <c r="AW363" s="14" t="s">
        <v>33</v>
      </c>
      <c r="AX363" s="14" t="s">
        <v>72</v>
      </c>
      <c r="AY363" s="208" t="s">
        <v>114</v>
      </c>
    </row>
    <row r="364" spans="1:51" s="14" customFormat="1" ht="11.25">
      <c r="B364" s="198"/>
      <c r="C364" s="199"/>
      <c r="D364" s="189" t="s">
        <v>126</v>
      </c>
      <c r="E364" s="200" t="s">
        <v>19</v>
      </c>
      <c r="F364" s="201" t="s">
        <v>160</v>
      </c>
      <c r="G364" s="199"/>
      <c r="H364" s="202">
        <v>-8.3789999999999996</v>
      </c>
      <c r="I364" s="203"/>
      <c r="J364" s="199"/>
      <c r="K364" s="199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126</v>
      </c>
      <c r="AU364" s="208" t="s">
        <v>79</v>
      </c>
      <c r="AV364" s="14" t="s">
        <v>79</v>
      </c>
      <c r="AW364" s="14" t="s">
        <v>33</v>
      </c>
      <c r="AX364" s="14" t="s">
        <v>72</v>
      </c>
      <c r="AY364" s="208" t="s">
        <v>114</v>
      </c>
    </row>
    <row r="365" spans="1:51" s="14" customFormat="1" ht="11.25">
      <c r="B365" s="198"/>
      <c r="C365" s="199"/>
      <c r="D365" s="189" t="s">
        <v>126</v>
      </c>
      <c r="E365" s="200" t="s">
        <v>19</v>
      </c>
      <c r="F365" s="201" t="s">
        <v>161</v>
      </c>
      <c r="G365" s="199"/>
      <c r="H365" s="202">
        <v>1.8120000000000001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126</v>
      </c>
      <c r="AU365" s="208" t="s">
        <v>79</v>
      </c>
      <c r="AV365" s="14" t="s">
        <v>79</v>
      </c>
      <c r="AW365" s="14" t="s">
        <v>33</v>
      </c>
      <c r="AX365" s="14" t="s">
        <v>72</v>
      </c>
      <c r="AY365" s="208" t="s">
        <v>114</v>
      </c>
    </row>
    <row r="366" spans="1:51" s="13" customFormat="1" ht="11.25">
      <c r="B366" s="187"/>
      <c r="C366" s="188"/>
      <c r="D366" s="189" t="s">
        <v>126</v>
      </c>
      <c r="E366" s="190" t="s">
        <v>19</v>
      </c>
      <c r="F366" s="191" t="s">
        <v>458</v>
      </c>
      <c r="G366" s="188"/>
      <c r="H366" s="190" t="s">
        <v>19</v>
      </c>
      <c r="I366" s="192"/>
      <c r="J366" s="188"/>
      <c r="K366" s="188"/>
      <c r="L366" s="193"/>
      <c r="M366" s="194"/>
      <c r="N366" s="195"/>
      <c r="O366" s="195"/>
      <c r="P366" s="195"/>
      <c r="Q366" s="195"/>
      <c r="R366" s="195"/>
      <c r="S366" s="195"/>
      <c r="T366" s="196"/>
      <c r="AT366" s="197" t="s">
        <v>126</v>
      </c>
      <c r="AU366" s="197" t="s">
        <v>79</v>
      </c>
      <c r="AV366" s="13" t="s">
        <v>77</v>
      </c>
      <c r="AW366" s="13" t="s">
        <v>33</v>
      </c>
      <c r="AX366" s="13" t="s">
        <v>72</v>
      </c>
      <c r="AY366" s="197" t="s">
        <v>114</v>
      </c>
    </row>
    <row r="367" spans="1:51" s="14" customFormat="1" ht="11.25">
      <c r="B367" s="198"/>
      <c r="C367" s="199"/>
      <c r="D367" s="189" t="s">
        <v>126</v>
      </c>
      <c r="E367" s="200" t="s">
        <v>19</v>
      </c>
      <c r="F367" s="201" t="s">
        <v>459</v>
      </c>
      <c r="G367" s="199"/>
      <c r="H367" s="202">
        <v>37.686</v>
      </c>
      <c r="I367" s="203"/>
      <c r="J367" s="199"/>
      <c r="K367" s="199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126</v>
      </c>
      <c r="AU367" s="208" t="s">
        <v>79</v>
      </c>
      <c r="AV367" s="14" t="s">
        <v>79</v>
      </c>
      <c r="AW367" s="14" t="s">
        <v>33</v>
      </c>
      <c r="AX367" s="14" t="s">
        <v>72</v>
      </c>
      <c r="AY367" s="208" t="s">
        <v>114</v>
      </c>
    </row>
    <row r="368" spans="1:51" s="14" customFormat="1" ht="11.25">
      <c r="B368" s="198"/>
      <c r="C368" s="199"/>
      <c r="D368" s="189" t="s">
        <v>126</v>
      </c>
      <c r="E368" s="200" t="s">
        <v>19</v>
      </c>
      <c r="F368" s="201" t="s">
        <v>460</v>
      </c>
      <c r="G368" s="199"/>
      <c r="H368" s="202">
        <v>-3.2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126</v>
      </c>
      <c r="AU368" s="208" t="s">
        <v>79</v>
      </c>
      <c r="AV368" s="14" t="s">
        <v>79</v>
      </c>
      <c r="AW368" s="14" t="s">
        <v>33</v>
      </c>
      <c r="AX368" s="14" t="s">
        <v>72</v>
      </c>
      <c r="AY368" s="208" t="s">
        <v>114</v>
      </c>
    </row>
    <row r="369" spans="1:65" s="15" customFormat="1" ht="11.25">
      <c r="B369" s="209"/>
      <c r="C369" s="210"/>
      <c r="D369" s="189" t="s">
        <v>126</v>
      </c>
      <c r="E369" s="211" t="s">
        <v>19</v>
      </c>
      <c r="F369" s="212" t="s">
        <v>136</v>
      </c>
      <c r="G369" s="210"/>
      <c r="H369" s="213">
        <v>115.377</v>
      </c>
      <c r="I369" s="214"/>
      <c r="J369" s="210"/>
      <c r="K369" s="210"/>
      <c r="L369" s="215"/>
      <c r="M369" s="216"/>
      <c r="N369" s="217"/>
      <c r="O369" s="217"/>
      <c r="P369" s="217"/>
      <c r="Q369" s="217"/>
      <c r="R369" s="217"/>
      <c r="S369" s="217"/>
      <c r="T369" s="218"/>
      <c r="AT369" s="219" t="s">
        <v>126</v>
      </c>
      <c r="AU369" s="219" t="s">
        <v>79</v>
      </c>
      <c r="AV369" s="15" t="s">
        <v>122</v>
      </c>
      <c r="AW369" s="15" t="s">
        <v>33</v>
      </c>
      <c r="AX369" s="15" t="s">
        <v>77</v>
      </c>
      <c r="AY369" s="219" t="s">
        <v>114</v>
      </c>
    </row>
    <row r="370" spans="1:65" s="12" customFormat="1" ht="25.9" customHeight="1">
      <c r="B370" s="153"/>
      <c r="C370" s="154"/>
      <c r="D370" s="155" t="s">
        <v>71</v>
      </c>
      <c r="E370" s="156" t="s">
        <v>471</v>
      </c>
      <c r="F370" s="156" t="s">
        <v>472</v>
      </c>
      <c r="G370" s="154"/>
      <c r="H370" s="154"/>
      <c r="I370" s="157"/>
      <c r="J370" s="158">
        <f>BK370</f>
        <v>0</v>
      </c>
      <c r="K370" s="154"/>
      <c r="L370" s="159"/>
      <c r="M370" s="160"/>
      <c r="N370" s="161"/>
      <c r="O370" s="161"/>
      <c r="P370" s="162">
        <f>P371</f>
        <v>0</v>
      </c>
      <c r="Q370" s="161"/>
      <c r="R370" s="162">
        <f>R371</f>
        <v>0</v>
      </c>
      <c r="S370" s="161"/>
      <c r="T370" s="163">
        <f>T371</f>
        <v>0</v>
      </c>
      <c r="AR370" s="164" t="s">
        <v>151</v>
      </c>
      <c r="AT370" s="165" t="s">
        <v>71</v>
      </c>
      <c r="AU370" s="165" t="s">
        <v>72</v>
      </c>
      <c r="AY370" s="164" t="s">
        <v>114</v>
      </c>
      <c r="BK370" s="166">
        <f>BK371</f>
        <v>0</v>
      </c>
    </row>
    <row r="371" spans="1:65" s="12" customFormat="1" ht="22.9" customHeight="1">
      <c r="B371" s="153"/>
      <c r="C371" s="154"/>
      <c r="D371" s="155" t="s">
        <v>71</v>
      </c>
      <c r="E371" s="167" t="s">
        <v>473</v>
      </c>
      <c r="F371" s="167" t="s">
        <v>474</v>
      </c>
      <c r="G371" s="154"/>
      <c r="H371" s="154"/>
      <c r="I371" s="157"/>
      <c r="J371" s="168">
        <f>BK371</f>
        <v>0</v>
      </c>
      <c r="K371" s="154"/>
      <c r="L371" s="159"/>
      <c r="M371" s="160"/>
      <c r="N371" s="161"/>
      <c r="O371" s="161"/>
      <c r="P371" s="162">
        <f>SUM(P372:P373)</f>
        <v>0</v>
      </c>
      <c r="Q371" s="161"/>
      <c r="R371" s="162">
        <f>SUM(R372:R373)</f>
        <v>0</v>
      </c>
      <c r="S371" s="161"/>
      <c r="T371" s="163">
        <f>SUM(T372:T373)</f>
        <v>0</v>
      </c>
      <c r="AR371" s="164" t="s">
        <v>151</v>
      </c>
      <c r="AT371" s="165" t="s">
        <v>71</v>
      </c>
      <c r="AU371" s="165" t="s">
        <v>77</v>
      </c>
      <c r="AY371" s="164" t="s">
        <v>114</v>
      </c>
      <c r="BK371" s="166">
        <f>SUM(BK372:BK373)</f>
        <v>0</v>
      </c>
    </row>
    <row r="372" spans="1:65" s="2" customFormat="1" ht="16.5" customHeight="1">
      <c r="A372" s="35"/>
      <c r="B372" s="36"/>
      <c r="C372" s="169" t="s">
        <v>475</v>
      </c>
      <c r="D372" s="169" t="s">
        <v>117</v>
      </c>
      <c r="E372" s="170" t="s">
        <v>476</v>
      </c>
      <c r="F372" s="171" t="s">
        <v>477</v>
      </c>
      <c r="G372" s="172" t="s">
        <v>478</v>
      </c>
      <c r="H372" s="173">
        <v>1</v>
      </c>
      <c r="I372" s="174"/>
      <c r="J372" s="175">
        <f>ROUND(I372*H372,2)</f>
        <v>0</v>
      </c>
      <c r="K372" s="171" t="s">
        <v>121</v>
      </c>
      <c r="L372" s="40"/>
      <c r="M372" s="176" t="s">
        <v>19</v>
      </c>
      <c r="N372" s="177" t="s">
        <v>43</v>
      </c>
      <c r="O372" s="65"/>
      <c r="P372" s="178">
        <f>O372*H372</f>
        <v>0</v>
      </c>
      <c r="Q372" s="178">
        <v>0</v>
      </c>
      <c r="R372" s="178">
        <f>Q372*H372</f>
        <v>0</v>
      </c>
      <c r="S372" s="178">
        <v>0</v>
      </c>
      <c r="T372" s="17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0" t="s">
        <v>479</v>
      </c>
      <c r="AT372" s="180" t="s">
        <v>117</v>
      </c>
      <c r="AU372" s="180" t="s">
        <v>79</v>
      </c>
      <c r="AY372" s="18" t="s">
        <v>114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18" t="s">
        <v>77</v>
      </c>
      <c r="BK372" s="181">
        <f>ROUND(I372*H372,2)</f>
        <v>0</v>
      </c>
      <c r="BL372" s="18" t="s">
        <v>479</v>
      </c>
      <c r="BM372" s="180" t="s">
        <v>480</v>
      </c>
    </row>
    <row r="373" spans="1:65" s="2" customFormat="1" ht="11.25">
      <c r="A373" s="35"/>
      <c r="B373" s="36"/>
      <c r="C373" s="37"/>
      <c r="D373" s="182" t="s">
        <v>124</v>
      </c>
      <c r="E373" s="37"/>
      <c r="F373" s="183" t="s">
        <v>481</v>
      </c>
      <c r="G373" s="37"/>
      <c r="H373" s="37"/>
      <c r="I373" s="184"/>
      <c r="J373" s="37"/>
      <c r="K373" s="37"/>
      <c r="L373" s="40"/>
      <c r="M373" s="231"/>
      <c r="N373" s="232"/>
      <c r="O373" s="233"/>
      <c r="P373" s="233"/>
      <c r="Q373" s="233"/>
      <c r="R373" s="233"/>
      <c r="S373" s="233"/>
      <c r="T373" s="234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124</v>
      </c>
      <c r="AU373" s="18" t="s">
        <v>79</v>
      </c>
    </row>
    <row r="374" spans="1:65" s="2" customFormat="1" ht="6.95" customHeight="1">
      <c r="A374" s="35"/>
      <c r="B374" s="48"/>
      <c r="C374" s="49"/>
      <c r="D374" s="49"/>
      <c r="E374" s="49"/>
      <c r="F374" s="49"/>
      <c r="G374" s="49"/>
      <c r="H374" s="49"/>
      <c r="I374" s="49"/>
      <c r="J374" s="49"/>
      <c r="K374" s="49"/>
      <c r="L374" s="40"/>
      <c r="M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</row>
  </sheetData>
  <sheetProtection algorithmName="SHA-512" hashValue="G0jcbpJ/OXnirgb0CEPUFc6T/2waXUWP4uNnL5Nab7+szCSL9g2+A8/ox4Dd9CGH6/v7G15sffFuAUask25TqA==" saltValue="44bwehKoQyaWKpj74L+4XXIuOwG0mIGD6gi3y3C1xPBXbK9aUxkSvENMvqv6xorfpFYQZJJSq+BY/4lIfebjJg==" spinCount="100000" sheet="1" objects="1" scenarios="1" formatColumns="0" formatRows="0" autoFilter="0"/>
  <autoFilter ref="C86:K373" xr:uid="{00000000-0009-0000-0000-000001000000}"/>
  <mergeCells count="6">
    <mergeCell ref="L2:V2"/>
    <mergeCell ref="E7:H7"/>
    <mergeCell ref="E16:H16"/>
    <mergeCell ref="E25:H25"/>
    <mergeCell ref="E46:H46"/>
    <mergeCell ref="E79:H79"/>
  </mergeCells>
  <hyperlinks>
    <hyperlink ref="F91" r:id="rId1" xr:uid="{00000000-0004-0000-0100-000000000000}"/>
    <hyperlink ref="F95" r:id="rId2" xr:uid="{00000000-0004-0000-0100-000001000000}"/>
    <hyperlink ref="F101" r:id="rId3" xr:uid="{00000000-0004-0000-0100-000002000000}"/>
    <hyperlink ref="F109" r:id="rId4" xr:uid="{00000000-0004-0000-0100-000003000000}"/>
    <hyperlink ref="F111" r:id="rId5" xr:uid="{00000000-0004-0000-0100-000004000000}"/>
    <hyperlink ref="F121" r:id="rId6" xr:uid="{00000000-0004-0000-0100-000005000000}"/>
    <hyperlink ref="F129" r:id="rId7" xr:uid="{00000000-0004-0000-0100-000006000000}"/>
    <hyperlink ref="F144" r:id="rId8" xr:uid="{00000000-0004-0000-0100-000007000000}"/>
    <hyperlink ref="F148" r:id="rId9" xr:uid="{00000000-0004-0000-0100-000008000000}"/>
    <hyperlink ref="F152" r:id="rId10" xr:uid="{00000000-0004-0000-0100-000009000000}"/>
    <hyperlink ref="F158" r:id="rId11" xr:uid="{00000000-0004-0000-0100-00000A000000}"/>
    <hyperlink ref="F168" r:id="rId12" xr:uid="{00000000-0004-0000-0100-00000B000000}"/>
    <hyperlink ref="F176" r:id="rId13" xr:uid="{00000000-0004-0000-0100-00000C000000}"/>
    <hyperlink ref="F183" r:id="rId14" xr:uid="{00000000-0004-0000-0100-00000D000000}"/>
    <hyperlink ref="F186" r:id="rId15" xr:uid="{00000000-0004-0000-0100-00000E000000}"/>
    <hyperlink ref="F188" r:id="rId16" xr:uid="{00000000-0004-0000-0100-00000F000000}"/>
    <hyperlink ref="F190" r:id="rId17" xr:uid="{00000000-0004-0000-0100-000010000000}"/>
    <hyperlink ref="F192" r:id="rId18" xr:uid="{00000000-0004-0000-0100-000011000000}"/>
    <hyperlink ref="F195" r:id="rId19" xr:uid="{00000000-0004-0000-0100-000012000000}"/>
    <hyperlink ref="F198" r:id="rId20" xr:uid="{00000000-0004-0000-0100-000013000000}"/>
    <hyperlink ref="F204" r:id="rId21" xr:uid="{00000000-0004-0000-0100-000014000000}"/>
    <hyperlink ref="F207" r:id="rId22" xr:uid="{00000000-0004-0000-0100-000015000000}"/>
    <hyperlink ref="F213" r:id="rId23" xr:uid="{00000000-0004-0000-0100-000016000000}"/>
    <hyperlink ref="F216" r:id="rId24" xr:uid="{00000000-0004-0000-0100-000017000000}"/>
    <hyperlink ref="F219" r:id="rId25" xr:uid="{00000000-0004-0000-0100-000018000000}"/>
    <hyperlink ref="F223" r:id="rId26" xr:uid="{00000000-0004-0000-0100-000019000000}"/>
    <hyperlink ref="F228" r:id="rId27" xr:uid="{00000000-0004-0000-0100-00001A000000}"/>
    <hyperlink ref="F233" r:id="rId28" xr:uid="{00000000-0004-0000-0100-00001B000000}"/>
    <hyperlink ref="F237" r:id="rId29" xr:uid="{00000000-0004-0000-0100-00001C000000}"/>
    <hyperlink ref="F240" r:id="rId30" xr:uid="{00000000-0004-0000-0100-00001D000000}"/>
    <hyperlink ref="F246" r:id="rId31" xr:uid="{00000000-0004-0000-0100-00001E000000}"/>
    <hyperlink ref="F249" r:id="rId32" xr:uid="{00000000-0004-0000-0100-00001F000000}"/>
    <hyperlink ref="F253" r:id="rId33" xr:uid="{00000000-0004-0000-0100-000020000000}"/>
    <hyperlink ref="F257" r:id="rId34" xr:uid="{00000000-0004-0000-0100-000021000000}"/>
    <hyperlink ref="F261" r:id="rId35" xr:uid="{00000000-0004-0000-0100-000022000000}"/>
    <hyperlink ref="F268" r:id="rId36" xr:uid="{00000000-0004-0000-0100-000023000000}"/>
    <hyperlink ref="F270" r:id="rId37" xr:uid="{00000000-0004-0000-0100-000024000000}"/>
    <hyperlink ref="F274" r:id="rId38" xr:uid="{00000000-0004-0000-0100-000025000000}"/>
    <hyperlink ref="F279" r:id="rId39" xr:uid="{00000000-0004-0000-0100-000026000000}"/>
    <hyperlink ref="F299" r:id="rId40" xr:uid="{00000000-0004-0000-0100-000027000000}"/>
    <hyperlink ref="F319" r:id="rId41" xr:uid="{00000000-0004-0000-0100-000028000000}"/>
    <hyperlink ref="F328" r:id="rId42" xr:uid="{00000000-0004-0000-0100-000029000000}"/>
    <hyperlink ref="F351" r:id="rId43" xr:uid="{00000000-0004-0000-0100-00002A000000}"/>
    <hyperlink ref="F353" r:id="rId44" xr:uid="{00000000-0004-0000-0100-00002B000000}"/>
    <hyperlink ref="F373" r:id="rId45" xr:uid="{00000000-0004-0000-0100-00002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6" customFormat="1" ht="45" customHeight="1">
      <c r="B3" s="239"/>
      <c r="C3" s="363" t="s">
        <v>482</v>
      </c>
      <c r="D3" s="363"/>
      <c r="E3" s="363"/>
      <c r="F3" s="363"/>
      <c r="G3" s="363"/>
      <c r="H3" s="363"/>
      <c r="I3" s="363"/>
      <c r="J3" s="363"/>
      <c r="K3" s="240"/>
    </row>
    <row r="4" spans="2:11" s="1" customFormat="1" ht="25.5" customHeight="1">
      <c r="B4" s="241"/>
      <c r="C4" s="368" t="s">
        <v>483</v>
      </c>
      <c r="D4" s="368"/>
      <c r="E4" s="368"/>
      <c r="F4" s="368"/>
      <c r="G4" s="368"/>
      <c r="H4" s="368"/>
      <c r="I4" s="368"/>
      <c r="J4" s="368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67" t="s">
        <v>484</v>
      </c>
      <c r="D6" s="367"/>
      <c r="E6" s="367"/>
      <c r="F6" s="367"/>
      <c r="G6" s="367"/>
      <c r="H6" s="367"/>
      <c r="I6" s="367"/>
      <c r="J6" s="367"/>
      <c r="K6" s="242"/>
    </row>
    <row r="7" spans="2:11" s="1" customFormat="1" ht="15" customHeight="1">
      <c r="B7" s="245"/>
      <c r="C7" s="367" t="s">
        <v>485</v>
      </c>
      <c r="D7" s="367"/>
      <c r="E7" s="367"/>
      <c r="F7" s="367"/>
      <c r="G7" s="367"/>
      <c r="H7" s="367"/>
      <c r="I7" s="367"/>
      <c r="J7" s="367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67" t="s">
        <v>486</v>
      </c>
      <c r="D9" s="367"/>
      <c r="E9" s="367"/>
      <c r="F9" s="367"/>
      <c r="G9" s="367"/>
      <c r="H9" s="367"/>
      <c r="I9" s="367"/>
      <c r="J9" s="367"/>
      <c r="K9" s="242"/>
    </row>
    <row r="10" spans="2:11" s="1" customFormat="1" ht="15" customHeight="1">
      <c r="B10" s="245"/>
      <c r="C10" s="244"/>
      <c r="D10" s="367" t="s">
        <v>487</v>
      </c>
      <c r="E10" s="367"/>
      <c r="F10" s="367"/>
      <c r="G10" s="367"/>
      <c r="H10" s="367"/>
      <c r="I10" s="367"/>
      <c r="J10" s="367"/>
      <c r="K10" s="242"/>
    </row>
    <row r="11" spans="2:11" s="1" customFormat="1" ht="15" customHeight="1">
      <c r="B11" s="245"/>
      <c r="C11" s="246"/>
      <c r="D11" s="367" t="s">
        <v>488</v>
      </c>
      <c r="E11" s="367"/>
      <c r="F11" s="367"/>
      <c r="G11" s="367"/>
      <c r="H11" s="367"/>
      <c r="I11" s="367"/>
      <c r="J11" s="367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489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67" t="s">
        <v>490</v>
      </c>
      <c r="E15" s="367"/>
      <c r="F15" s="367"/>
      <c r="G15" s="367"/>
      <c r="H15" s="367"/>
      <c r="I15" s="367"/>
      <c r="J15" s="367"/>
      <c r="K15" s="242"/>
    </row>
    <row r="16" spans="2:11" s="1" customFormat="1" ht="15" customHeight="1">
      <c r="B16" s="245"/>
      <c r="C16" s="246"/>
      <c r="D16" s="367" t="s">
        <v>491</v>
      </c>
      <c r="E16" s="367"/>
      <c r="F16" s="367"/>
      <c r="G16" s="367"/>
      <c r="H16" s="367"/>
      <c r="I16" s="367"/>
      <c r="J16" s="367"/>
      <c r="K16" s="242"/>
    </row>
    <row r="17" spans="2:11" s="1" customFormat="1" ht="15" customHeight="1">
      <c r="B17" s="245"/>
      <c r="C17" s="246"/>
      <c r="D17" s="367" t="s">
        <v>492</v>
      </c>
      <c r="E17" s="367"/>
      <c r="F17" s="367"/>
      <c r="G17" s="367"/>
      <c r="H17" s="367"/>
      <c r="I17" s="367"/>
      <c r="J17" s="367"/>
      <c r="K17" s="242"/>
    </row>
    <row r="18" spans="2:11" s="1" customFormat="1" ht="15" customHeight="1">
      <c r="B18" s="245"/>
      <c r="C18" s="246"/>
      <c r="D18" s="246"/>
      <c r="E18" s="248" t="s">
        <v>76</v>
      </c>
      <c r="F18" s="367" t="s">
        <v>493</v>
      </c>
      <c r="G18" s="367"/>
      <c r="H18" s="367"/>
      <c r="I18" s="367"/>
      <c r="J18" s="367"/>
      <c r="K18" s="242"/>
    </row>
    <row r="19" spans="2:11" s="1" customFormat="1" ht="15" customHeight="1">
      <c r="B19" s="245"/>
      <c r="C19" s="246"/>
      <c r="D19" s="246"/>
      <c r="E19" s="248" t="s">
        <v>494</v>
      </c>
      <c r="F19" s="367" t="s">
        <v>495</v>
      </c>
      <c r="G19" s="367"/>
      <c r="H19" s="367"/>
      <c r="I19" s="367"/>
      <c r="J19" s="367"/>
      <c r="K19" s="242"/>
    </row>
    <row r="20" spans="2:11" s="1" customFormat="1" ht="15" customHeight="1">
      <c r="B20" s="245"/>
      <c r="C20" s="246"/>
      <c r="D20" s="246"/>
      <c r="E20" s="248" t="s">
        <v>496</v>
      </c>
      <c r="F20" s="367" t="s">
        <v>497</v>
      </c>
      <c r="G20" s="367"/>
      <c r="H20" s="367"/>
      <c r="I20" s="367"/>
      <c r="J20" s="367"/>
      <c r="K20" s="242"/>
    </row>
    <row r="21" spans="2:11" s="1" customFormat="1" ht="15" customHeight="1">
      <c r="B21" s="245"/>
      <c r="C21" s="246"/>
      <c r="D21" s="246"/>
      <c r="E21" s="248" t="s">
        <v>498</v>
      </c>
      <c r="F21" s="367" t="s">
        <v>499</v>
      </c>
      <c r="G21" s="367"/>
      <c r="H21" s="367"/>
      <c r="I21" s="367"/>
      <c r="J21" s="367"/>
      <c r="K21" s="242"/>
    </row>
    <row r="22" spans="2:11" s="1" customFormat="1" ht="15" customHeight="1">
      <c r="B22" s="245"/>
      <c r="C22" s="246"/>
      <c r="D22" s="246"/>
      <c r="E22" s="248" t="s">
        <v>500</v>
      </c>
      <c r="F22" s="367" t="s">
        <v>501</v>
      </c>
      <c r="G22" s="367"/>
      <c r="H22" s="367"/>
      <c r="I22" s="367"/>
      <c r="J22" s="367"/>
      <c r="K22" s="242"/>
    </row>
    <row r="23" spans="2:11" s="1" customFormat="1" ht="15" customHeight="1">
      <c r="B23" s="245"/>
      <c r="C23" s="246"/>
      <c r="D23" s="246"/>
      <c r="E23" s="248" t="s">
        <v>502</v>
      </c>
      <c r="F23" s="367" t="s">
        <v>503</v>
      </c>
      <c r="G23" s="367"/>
      <c r="H23" s="367"/>
      <c r="I23" s="367"/>
      <c r="J23" s="367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67" t="s">
        <v>504</v>
      </c>
      <c r="D25" s="367"/>
      <c r="E25" s="367"/>
      <c r="F25" s="367"/>
      <c r="G25" s="367"/>
      <c r="H25" s="367"/>
      <c r="I25" s="367"/>
      <c r="J25" s="367"/>
      <c r="K25" s="242"/>
    </row>
    <row r="26" spans="2:11" s="1" customFormat="1" ht="15" customHeight="1">
      <c r="B26" s="245"/>
      <c r="C26" s="367" t="s">
        <v>505</v>
      </c>
      <c r="D26" s="367"/>
      <c r="E26" s="367"/>
      <c r="F26" s="367"/>
      <c r="G26" s="367"/>
      <c r="H26" s="367"/>
      <c r="I26" s="367"/>
      <c r="J26" s="367"/>
      <c r="K26" s="242"/>
    </row>
    <row r="27" spans="2:11" s="1" customFormat="1" ht="15" customHeight="1">
      <c r="B27" s="245"/>
      <c r="C27" s="244"/>
      <c r="D27" s="367" t="s">
        <v>506</v>
      </c>
      <c r="E27" s="367"/>
      <c r="F27" s="367"/>
      <c r="G27" s="367"/>
      <c r="H27" s="367"/>
      <c r="I27" s="367"/>
      <c r="J27" s="367"/>
      <c r="K27" s="242"/>
    </row>
    <row r="28" spans="2:11" s="1" customFormat="1" ht="15" customHeight="1">
      <c r="B28" s="245"/>
      <c r="C28" s="246"/>
      <c r="D28" s="367" t="s">
        <v>507</v>
      </c>
      <c r="E28" s="367"/>
      <c r="F28" s="367"/>
      <c r="G28" s="367"/>
      <c r="H28" s="367"/>
      <c r="I28" s="367"/>
      <c r="J28" s="367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67" t="s">
        <v>508</v>
      </c>
      <c r="E30" s="367"/>
      <c r="F30" s="367"/>
      <c r="G30" s="367"/>
      <c r="H30" s="367"/>
      <c r="I30" s="367"/>
      <c r="J30" s="367"/>
      <c r="K30" s="242"/>
    </row>
    <row r="31" spans="2:11" s="1" customFormat="1" ht="15" customHeight="1">
      <c r="B31" s="245"/>
      <c r="C31" s="246"/>
      <c r="D31" s="367" t="s">
        <v>509</v>
      </c>
      <c r="E31" s="367"/>
      <c r="F31" s="367"/>
      <c r="G31" s="367"/>
      <c r="H31" s="367"/>
      <c r="I31" s="367"/>
      <c r="J31" s="367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67" t="s">
        <v>510</v>
      </c>
      <c r="E33" s="367"/>
      <c r="F33" s="367"/>
      <c r="G33" s="367"/>
      <c r="H33" s="367"/>
      <c r="I33" s="367"/>
      <c r="J33" s="367"/>
      <c r="K33" s="242"/>
    </row>
    <row r="34" spans="2:11" s="1" customFormat="1" ht="15" customHeight="1">
      <c r="B34" s="245"/>
      <c r="C34" s="246"/>
      <c r="D34" s="367" t="s">
        <v>511</v>
      </c>
      <c r="E34" s="367"/>
      <c r="F34" s="367"/>
      <c r="G34" s="367"/>
      <c r="H34" s="367"/>
      <c r="I34" s="367"/>
      <c r="J34" s="367"/>
      <c r="K34" s="242"/>
    </row>
    <row r="35" spans="2:11" s="1" customFormat="1" ht="15" customHeight="1">
      <c r="B35" s="245"/>
      <c r="C35" s="246"/>
      <c r="D35" s="367" t="s">
        <v>512</v>
      </c>
      <c r="E35" s="367"/>
      <c r="F35" s="367"/>
      <c r="G35" s="367"/>
      <c r="H35" s="367"/>
      <c r="I35" s="367"/>
      <c r="J35" s="367"/>
      <c r="K35" s="242"/>
    </row>
    <row r="36" spans="2:11" s="1" customFormat="1" ht="15" customHeight="1">
      <c r="B36" s="245"/>
      <c r="C36" s="246"/>
      <c r="D36" s="244"/>
      <c r="E36" s="247" t="s">
        <v>100</v>
      </c>
      <c r="F36" s="244"/>
      <c r="G36" s="367" t="s">
        <v>513</v>
      </c>
      <c r="H36" s="367"/>
      <c r="I36" s="367"/>
      <c r="J36" s="367"/>
      <c r="K36" s="242"/>
    </row>
    <row r="37" spans="2:11" s="1" customFormat="1" ht="30.75" customHeight="1">
      <c r="B37" s="245"/>
      <c r="C37" s="246"/>
      <c r="D37" s="244"/>
      <c r="E37" s="247" t="s">
        <v>514</v>
      </c>
      <c r="F37" s="244"/>
      <c r="G37" s="367" t="s">
        <v>515</v>
      </c>
      <c r="H37" s="367"/>
      <c r="I37" s="367"/>
      <c r="J37" s="367"/>
      <c r="K37" s="242"/>
    </row>
    <row r="38" spans="2:11" s="1" customFormat="1" ht="15" customHeight="1">
      <c r="B38" s="245"/>
      <c r="C38" s="246"/>
      <c r="D38" s="244"/>
      <c r="E38" s="247" t="s">
        <v>53</v>
      </c>
      <c r="F38" s="244"/>
      <c r="G38" s="367" t="s">
        <v>516</v>
      </c>
      <c r="H38" s="367"/>
      <c r="I38" s="367"/>
      <c r="J38" s="367"/>
      <c r="K38" s="242"/>
    </row>
    <row r="39" spans="2:11" s="1" customFormat="1" ht="15" customHeight="1">
      <c r="B39" s="245"/>
      <c r="C39" s="246"/>
      <c r="D39" s="244"/>
      <c r="E39" s="247" t="s">
        <v>54</v>
      </c>
      <c r="F39" s="244"/>
      <c r="G39" s="367" t="s">
        <v>517</v>
      </c>
      <c r="H39" s="367"/>
      <c r="I39" s="367"/>
      <c r="J39" s="367"/>
      <c r="K39" s="242"/>
    </row>
    <row r="40" spans="2:11" s="1" customFormat="1" ht="15" customHeight="1">
      <c r="B40" s="245"/>
      <c r="C40" s="246"/>
      <c r="D40" s="244"/>
      <c r="E40" s="247" t="s">
        <v>101</v>
      </c>
      <c r="F40" s="244"/>
      <c r="G40" s="367" t="s">
        <v>518</v>
      </c>
      <c r="H40" s="367"/>
      <c r="I40" s="367"/>
      <c r="J40" s="367"/>
      <c r="K40" s="242"/>
    </row>
    <row r="41" spans="2:11" s="1" customFormat="1" ht="15" customHeight="1">
      <c r="B41" s="245"/>
      <c r="C41" s="246"/>
      <c r="D41" s="244"/>
      <c r="E41" s="247" t="s">
        <v>102</v>
      </c>
      <c r="F41" s="244"/>
      <c r="G41" s="367" t="s">
        <v>519</v>
      </c>
      <c r="H41" s="367"/>
      <c r="I41" s="367"/>
      <c r="J41" s="367"/>
      <c r="K41" s="242"/>
    </row>
    <row r="42" spans="2:11" s="1" customFormat="1" ht="15" customHeight="1">
      <c r="B42" s="245"/>
      <c r="C42" s="246"/>
      <c r="D42" s="244"/>
      <c r="E42" s="247" t="s">
        <v>520</v>
      </c>
      <c r="F42" s="244"/>
      <c r="G42" s="367" t="s">
        <v>521</v>
      </c>
      <c r="H42" s="367"/>
      <c r="I42" s="367"/>
      <c r="J42" s="367"/>
      <c r="K42" s="242"/>
    </row>
    <row r="43" spans="2:11" s="1" customFormat="1" ht="15" customHeight="1">
      <c r="B43" s="245"/>
      <c r="C43" s="246"/>
      <c r="D43" s="244"/>
      <c r="E43" s="247"/>
      <c r="F43" s="244"/>
      <c r="G43" s="367" t="s">
        <v>522</v>
      </c>
      <c r="H43" s="367"/>
      <c r="I43" s="367"/>
      <c r="J43" s="367"/>
      <c r="K43" s="242"/>
    </row>
    <row r="44" spans="2:11" s="1" customFormat="1" ht="15" customHeight="1">
      <c r="B44" s="245"/>
      <c r="C44" s="246"/>
      <c r="D44" s="244"/>
      <c r="E44" s="247" t="s">
        <v>523</v>
      </c>
      <c r="F44" s="244"/>
      <c r="G44" s="367" t="s">
        <v>524</v>
      </c>
      <c r="H44" s="367"/>
      <c r="I44" s="367"/>
      <c r="J44" s="367"/>
      <c r="K44" s="242"/>
    </row>
    <row r="45" spans="2:11" s="1" customFormat="1" ht="15" customHeight="1">
      <c r="B45" s="245"/>
      <c r="C45" s="246"/>
      <c r="D45" s="244"/>
      <c r="E45" s="247" t="s">
        <v>104</v>
      </c>
      <c r="F45" s="244"/>
      <c r="G45" s="367" t="s">
        <v>525</v>
      </c>
      <c r="H45" s="367"/>
      <c r="I45" s="367"/>
      <c r="J45" s="367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67" t="s">
        <v>526</v>
      </c>
      <c r="E47" s="367"/>
      <c r="F47" s="367"/>
      <c r="G47" s="367"/>
      <c r="H47" s="367"/>
      <c r="I47" s="367"/>
      <c r="J47" s="367"/>
      <c r="K47" s="242"/>
    </row>
    <row r="48" spans="2:11" s="1" customFormat="1" ht="15" customHeight="1">
      <c r="B48" s="245"/>
      <c r="C48" s="246"/>
      <c r="D48" s="246"/>
      <c r="E48" s="367" t="s">
        <v>527</v>
      </c>
      <c r="F48" s="367"/>
      <c r="G48" s="367"/>
      <c r="H48" s="367"/>
      <c r="I48" s="367"/>
      <c r="J48" s="367"/>
      <c r="K48" s="242"/>
    </row>
    <row r="49" spans="2:11" s="1" customFormat="1" ht="15" customHeight="1">
      <c r="B49" s="245"/>
      <c r="C49" s="246"/>
      <c r="D49" s="246"/>
      <c r="E49" s="367" t="s">
        <v>528</v>
      </c>
      <c r="F49" s="367"/>
      <c r="G49" s="367"/>
      <c r="H49" s="367"/>
      <c r="I49" s="367"/>
      <c r="J49" s="367"/>
      <c r="K49" s="242"/>
    </row>
    <row r="50" spans="2:11" s="1" customFormat="1" ht="15" customHeight="1">
      <c r="B50" s="245"/>
      <c r="C50" s="246"/>
      <c r="D50" s="246"/>
      <c r="E50" s="367" t="s">
        <v>529</v>
      </c>
      <c r="F50" s="367"/>
      <c r="G50" s="367"/>
      <c r="H50" s="367"/>
      <c r="I50" s="367"/>
      <c r="J50" s="367"/>
      <c r="K50" s="242"/>
    </row>
    <row r="51" spans="2:11" s="1" customFormat="1" ht="15" customHeight="1">
      <c r="B51" s="245"/>
      <c r="C51" s="246"/>
      <c r="D51" s="367" t="s">
        <v>530</v>
      </c>
      <c r="E51" s="367"/>
      <c r="F51" s="367"/>
      <c r="G51" s="367"/>
      <c r="H51" s="367"/>
      <c r="I51" s="367"/>
      <c r="J51" s="367"/>
      <c r="K51" s="242"/>
    </row>
    <row r="52" spans="2:11" s="1" customFormat="1" ht="25.5" customHeight="1">
      <c r="B52" s="241"/>
      <c r="C52" s="368" t="s">
        <v>531</v>
      </c>
      <c r="D52" s="368"/>
      <c r="E52" s="368"/>
      <c r="F52" s="368"/>
      <c r="G52" s="368"/>
      <c r="H52" s="368"/>
      <c r="I52" s="368"/>
      <c r="J52" s="368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67" t="s">
        <v>532</v>
      </c>
      <c r="D54" s="367"/>
      <c r="E54" s="367"/>
      <c r="F54" s="367"/>
      <c r="G54" s="367"/>
      <c r="H54" s="367"/>
      <c r="I54" s="367"/>
      <c r="J54" s="367"/>
      <c r="K54" s="242"/>
    </row>
    <row r="55" spans="2:11" s="1" customFormat="1" ht="15" customHeight="1">
      <c r="B55" s="241"/>
      <c r="C55" s="367" t="s">
        <v>533</v>
      </c>
      <c r="D55" s="367"/>
      <c r="E55" s="367"/>
      <c r="F55" s="367"/>
      <c r="G55" s="367"/>
      <c r="H55" s="367"/>
      <c r="I55" s="367"/>
      <c r="J55" s="367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67" t="s">
        <v>534</v>
      </c>
      <c r="D57" s="367"/>
      <c r="E57" s="367"/>
      <c r="F57" s="367"/>
      <c r="G57" s="367"/>
      <c r="H57" s="367"/>
      <c r="I57" s="367"/>
      <c r="J57" s="367"/>
      <c r="K57" s="242"/>
    </row>
    <row r="58" spans="2:11" s="1" customFormat="1" ht="15" customHeight="1">
      <c r="B58" s="241"/>
      <c r="C58" s="246"/>
      <c r="D58" s="367" t="s">
        <v>535</v>
      </c>
      <c r="E58" s="367"/>
      <c r="F58" s="367"/>
      <c r="G58" s="367"/>
      <c r="H58" s="367"/>
      <c r="I58" s="367"/>
      <c r="J58" s="367"/>
      <c r="K58" s="242"/>
    </row>
    <row r="59" spans="2:11" s="1" customFormat="1" ht="15" customHeight="1">
      <c r="B59" s="241"/>
      <c r="C59" s="246"/>
      <c r="D59" s="367" t="s">
        <v>536</v>
      </c>
      <c r="E59" s="367"/>
      <c r="F59" s="367"/>
      <c r="G59" s="367"/>
      <c r="H59" s="367"/>
      <c r="I59" s="367"/>
      <c r="J59" s="367"/>
      <c r="K59" s="242"/>
    </row>
    <row r="60" spans="2:11" s="1" customFormat="1" ht="15" customHeight="1">
      <c r="B60" s="241"/>
      <c r="C60" s="246"/>
      <c r="D60" s="367" t="s">
        <v>537</v>
      </c>
      <c r="E60" s="367"/>
      <c r="F60" s="367"/>
      <c r="G60" s="367"/>
      <c r="H60" s="367"/>
      <c r="I60" s="367"/>
      <c r="J60" s="367"/>
      <c r="K60" s="242"/>
    </row>
    <row r="61" spans="2:11" s="1" customFormat="1" ht="15" customHeight="1">
      <c r="B61" s="241"/>
      <c r="C61" s="246"/>
      <c r="D61" s="367" t="s">
        <v>538</v>
      </c>
      <c r="E61" s="367"/>
      <c r="F61" s="367"/>
      <c r="G61" s="367"/>
      <c r="H61" s="367"/>
      <c r="I61" s="367"/>
      <c r="J61" s="367"/>
      <c r="K61" s="242"/>
    </row>
    <row r="62" spans="2:11" s="1" customFormat="1" ht="15" customHeight="1">
      <c r="B62" s="241"/>
      <c r="C62" s="246"/>
      <c r="D62" s="369" t="s">
        <v>539</v>
      </c>
      <c r="E62" s="369"/>
      <c r="F62" s="369"/>
      <c r="G62" s="369"/>
      <c r="H62" s="369"/>
      <c r="I62" s="369"/>
      <c r="J62" s="369"/>
      <c r="K62" s="242"/>
    </row>
    <row r="63" spans="2:11" s="1" customFormat="1" ht="15" customHeight="1">
      <c r="B63" s="241"/>
      <c r="C63" s="246"/>
      <c r="D63" s="367" t="s">
        <v>540</v>
      </c>
      <c r="E63" s="367"/>
      <c r="F63" s="367"/>
      <c r="G63" s="367"/>
      <c r="H63" s="367"/>
      <c r="I63" s="367"/>
      <c r="J63" s="367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67" t="s">
        <v>541</v>
      </c>
      <c r="E65" s="367"/>
      <c r="F65" s="367"/>
      <c r="G65" s="367"/>
      <c r="H65" s="367"/>
      <c r="I65" s="367"/>
      <c r="J65" s="367"/>
      <c r="K65" s="242"/>
    </row>
    <row r="66" spans="2:11" s="1" customFormat="1" ht="15" customHeight="1">
      <c r="B66" s="241"/>
      <c r="C66" s="246"/>
      <c r="D66" s="369" t="s">
        <v>542</v>
      </c>
      <c r="E66" s="369"/>
      <c r="F66" s="369"/>
      <c r="G66" s="369"/>
      <c r="H66" s="369"/>
      <c r="I66" s="369"/>
      <c r="J66" s="369"/>
      <c r="K66" s="242"/>
    </row>
    <row r="67" spans="2:11" s="1" customFormat="1" ht="15" customHeight="1">
      <c r="B67" s="241"/>
      <c r="C67" s="246"/>
      <c r="D67" s="367" t="s">
        <v>543</v>
      </c>
      <c r="E67" s="367"/>
      <c r="F67" s="367"/>
      <c r="G67" s="367"/>
      <c r="H67" s="367"/>
      <c r="I67" s="367"/>
      <c r="J67" s="367"/>
      <c r="K67" s="242"/>
    </row>
    <row r="68" spans="2:11" s="1" customFormat="1" ht="15" customHeight="1">
      <c r="B68" s="241"/>
      <c r="C68" s="246"/>
      <c r="D68" s="367" t="s">
        <v>544</v>
      </c>
      <c r="E68" s="367"/>
      <c r="F68" s="367"/>
      <c r="G68" s="367"/>
      <c r="H68" s="367"/>
      <c r="I68" s="367"/>
      <c r="J68" s="367"/>
      <c r="K68" s="242"/>
    </row>
    <row r="69" spans="2:11" s="1" customFormat="1" ht="15" customHeight="1">
      <c r="B69" s="241"/>
      <c r="C69" s="246"/>
      <c r="D69" s="367" t="s">
        <v>545</v>
      </c>
      <c r="E69" s="367"/>
      <c r="F69" s="367"/>
      <c r="G69" s="367"/>
      <c r="H69" s="367"/>
      <c r="I69" s="367"/>
      <c r="J69" s="367"/>
      <c r="K69" s="242"/>
    </row>
    <row r="70" spans="2:11" s="1" customFormat="1" ht="15" customHeight="1">
      <c r="B70" s="241"/>
      <c r="C70" s="246"/>
      <c r="D70" s="367" t="s">
        <v>546</v>
      </c>
      <c r="E70" s="367"/>
      <c r="F70" s="367"/>
      <c r="G70" s="367"/>
      <c r="H70" s="367"/>
      <c r="I70" s="367"/>
      <c r="J70" s="367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62" t="s">
        <v>547</v>
      </c>
      <c r="D75" s="362"/>
      <c r="E75" s="362"/>
      <c r="F75" s="362"/>
      <c r="G75" s="362"/>
      <c r="H75" s="362"/>
      <c r="I75" s="362"/>
      <c r="J75" s="362"/>
      <c r="K75" s="259"/>
    </row>
    <row r="76" spans="2:11" s="1" customFormat="1" ht="17.25" customHeight="1">
      <c r="B76" s="258"/>
      <c r="C76" s="260" t="s">
        <v>548</v>
      </c>
      <c r="D76" s="260"/>
      <c r="E76" s="260"/>
      <c r="F76" s="260" t="s">
        <v>549</v>
      </c>
      <c r="G76" s="261"/>
      <c r="H76" s="260" t="s">
        <v>54</v>
      </c>
      <c r="I76" s="260" t="s">
        <v>57</v>
      </c>
      <c r="J76" s="260" t="s">
        <v>550</v>
      </c>
      <c r="K76" s="259"/>
    </row>
    <row r="77" spans="2:11" s="1" customFormat="1" ht="17.25" customHeight="1">
      <c r="B77" s="258"/>
      <c r="C77" s="262" t="s">
        <v>551</v>
      </c>
      <c r="D77" s="262"/>
      <c r="E77" s="262"/>
      <c r="F77" s="263" t="s">
        <v>552</v>
      </c>
      <c r="G77" s="264"/>
      <c r="H77" s="262"/>
      <c r="I77" s="262"/>
      <c r="J77" s="262" t="s">
        <v>553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53</v>
      </c>
      <c r="D79" s="267"/>
      <c r="E79" s="267"/>
      <c r="F79" s="268" t="s">
        <v>554</v>
      </c>
      <c r="G79" s="269"/>
      <c r="H79" s="247" t="s">
        <v>555</v>
      </c>
      <c r="I79" s="247" t="s">
        <v>556</v>
      </c>
      <c r="J79" s="247">
        <v>20</v>
      </c>
      <c r="K79" s="259"/>
    </row>
    <row r="80" spans="2:11" s="1" customFormat="1" ht="15" customHeight="1">
      <c r="B80" s="258"/>
      <c r="C80" s="247" t="s">
        <v>557</v>
      </c>
      <c r="D80" s="247"/>
      <c r="E80" s="247"/>
      <c r="F80" s="268" t="s">
        <v>554</v>
      </c>
      <c r="G80" s="269"/>
      <c r="H80" s="247" t="s">
        <v>558</v>
      </c>
      <c r="I80" s="247" t="s">
        <v>556</v>
      </c>
      <c r="J80" s="247">
        <v>120</v>
      </c>
      <c r="K80" s="259"/>
    </row>
    <row r="81" spans="2:11" s="1" customFormat="1" ht="15" customHeight="1">
      <c r="B81" s="270"/>
      <c r="C81" s="247" t="s">
        <v>559</v>
      </c>
      <c r="D81" s="247"/>
      <c r="E81" s="247"/>
      <c r="F81" s="268" t="s">
        <v>560</v>
      </c>
      <c r="G81" s="269"/>
      <c r="H81" s="247" t="s">
        <v>561</v>
      </c>
      <c r="I81" s="247" t="s">
        <v>556</v>
      </c>
      <c r="J81" s="247">
        <v>50</v>
      </c>
      <c r="K81" s="259"/>
    </row>
    <row r="82" spans="2:11" s="1" customFormat="1" ht="15" customHeight="1">
      <c r="B82" s="270"/>
      <c r="C82" s="247" t="s">
        <v>562</v>
      </c>
      <c r="D82" s="247"/>
      <c r="E82" s="247"/>
      <c r="F82" s="268" t="s">
        <v>554</v>
      </c>
      <c r="G82" s="269"/>
      <c r="H82" s="247" t="s">
        <v>563</v>
      </c>
      <c r="I82" s="247" t="s">
        <v>564</v>
      </c>
      <c r="J82" s="247"/>
      <c r="K82" s="259"/>
    </row>
    <row r="83" spans="2:11" s="1" customFormat="1" ht="15" customHeight="1">
      <c r="B83" s="270"/>
      <c r="C83" s="271" t="s">
        <v>565</v>
      </c>
      <c r="D83" s="271"/>
      <c r="E83" s="271"/>
      <c r="F83" s="272" t="s">
        <v>560</v>
      </c>
      <c r="G83" s="271"/>
      <c r="H83" s="271" t="s">
        <v>566</v>
      </c>
      <c r="I83" s="271" t="s">
        <v>556</v>
      </c>
      <c r="J83" s="271">
        <v>15</v>
      </c>
      <c r="K83" s="259"/>
    </row>
    <row r="84" spans="2:11" s="1" customFormat="1" ht="15" customHeight="1">
      <c r="B84" s="270"/>
      <c r="C84" s="271" t="s">
        <v>567</v>
      </c>
      <c r="D84" s="271"/>
      <c r="E84" s="271"/>
      <c r="F84" s="272" t="s">
        <v>560</v>
      </c>
      <c r="G84" s="271"/>
      <c r="H84" s="271" t="s">
        <v>568</v>
      </c>
      <c r="I84" s="271" t="s">
        <v>556</v>
      </c>
      <c r="J84" s="271">
        <v>15</v>
      </c>
      <c r="K84" s="259"/>
    </row>
    <row r="85" spans="2:11" s="1" customFormat="1" ht="15" customHeight="1">
      <c r="B85" s="270"/>
      <c r="C85" s="271" t="s">
        <v>569</v>
      </c>
      <c r="D85" s="271"/>
      <c r="E85" s="271"/>
      <c r="F85" s="272" t="s">
        <v>560</v>
      </c>
      <c r="G85" s="271"/>
      <c r="H85" s="271" t="s">
        <v>570</v>
      </c>
      <c r="I85" s="271" t="s">
        <v>556</v>
      </c>
      <c r="J85" s="271">
        <v>20</v>
      </c>
      <c r="K85" s="259"/>
    </row>
    <row r="86" spans="2:11" s="1" customFormat="1" ht="15" customHeight="1">
      <c r="B86" s="270"/>
      <c r="C86" s="271" t="s">
        <v>571</v>
      </c>
      <c r="D86" s="271"/>
      <c r="E86" s="271"/>
      <c r="F86" s="272" t="s">
        <v>560</v>
      </c>
      <c r="G86" s="271"/>
      <c r="H86" s="271" t="s">
        <v>572</v>
      </c>
      <c r="I86" s="271" t="s">
        <v>556</v>
      </c>
      <c r="J86" s="271">
        <v>20</v>
      </c>
      <c r="K86" s="259"/>
    </row>
    <row r="87" spans="2:11" s="1" customFormat="1" ht="15" customHeight="1">
      <c r="B87" s="270"/>
      <c r="C87" s="247" t="s">
        <v>573</v>
      </c>
      <c r="D87" s="247"/>
      <c r="E87" s="247"/>
      <c r="F87" s="268" t="s">
        <v>560</v>
      </c>
      <c r="G87" s="269"/>
      <c r="H87" s="247" t="s">
        <v>574</v>
      </c>
      <c r="I87" s="247" t="s">
        <v>556</v>
      </c>
      <c r="J87" s="247">
        <v>50</v>
      </c>
      <c r="K87" s="259"/>
    </row>
    <row r="88" spans="2:11" s="1" customFormat="1" ht="15" customHeight="1">
      <c r="B88" s="270"/>
      <c r="C88" s="247" t="s">
        <v>575</v>
      </c>
      <c r="D88" s="247"/>
      <c r="E88" s="247"/>
      <c r="F88" s="268" t="s">
        <v>560</v>
      </c>
      <c r="G88" s="269"/>
      <c r="H88" s="247" t="s">
        <v>576</v>
      </c>
      <c r="I88" s="247" t="s">
        <v>556</v>
      </c>
      <c r="J88" s="247">
        <v>20</v>
      </c>
      <c r="K88" s="259"/>
    </row>
    <row r="89" spans="2:11" s="1" customFormat="1" ht="15" customHeight="1">
      <c r="B89" s="270"/>
      <c r="C89" s="247" t="s">
        <v>577</v>
      </c>
      <c r="D89" s="247"/>
      <c r="E89" s="247"/>
      <c r="F89" s="268" t="s">
        <v>560</v>
      </c>
      <c r="G89" s="269"/>
      <c r="H89" s="247" t="s">
        <v>578</v>
      </c>
      <c r="I89" s="247" t="s">
        <v>556</v>
      </c>
      <c r="J89" s="247">
        <v>20</v>
      </c>
      <c r="K89" s="259"/>
    </row>
    <row r="90" spans="2:11" s="1" customFormat="1" ht="15" customHeight="1">
      <c r="B90" s="270"/>
      <c r="C90" s="247" t="s">
        <v>579</v>
      </c>
      <c r="D90" s="247"/>
      <c r="E90" s="247"/>
      <c r="F90" s="268" t="s">
        <v>560</v>
      </c>
      <c r="G90" s="269"/>
      <c r="H90" s="247" t="s">
        <v>580</v>
      </c>
      <c r="I90" s="247" t="s">
        <v>556</v>
      </c>
      <c r="J90" s="247">
        <v>50</v>
      </c>
      <c r="K90" s="259"/>
    </row>
    <row r="91" spans="2:11" s="1" customFormat="1" ht="15" customHeight="1">
      <c r="B91" s="270"/>
      <c r="C91" s="247" t="s">
        <v>581</v>
      </c>
      <c r="D91" s="247"/>
      <c r="E91" s="247"/>
      <c r="F91" s="268" t="s">
        <v>560</v>
      </c>
      <c r="G91" s="269"/>
      <c r="H91" s="247" t="s">
        <v>581</v>
      </c>
      <c r="I91" s="247" t="s">
        <v>556</v>
      </c>
      <c r="J91" s="247">
        <v>50</v>
      </c>
      <c r="K91" s="259"/>
    </row>
    <row r="92" spans="2:11" s="1" customFormat="1" ht="15" customHeight="1">
      <c r="B92" s="270"/>
      <c r="C92" s="247" t="s">
        <v>582</v>
      </c>
      <c r="D92" s="247"/>
      <c r="E92" s="247"/>
      <c r="F92" s="268" t="s">
        <v>560</v>
      </c>
      <c r="G92" s="269"/>
      <c r="H92" s="247" t="s">
        <v>583</v>
      </c>
      <c r="I92" s="247" t="s">
        <v>556</v>
      </c>
      <c r="J92" s="247">
        <v>255</v>
      </c>
      <c r="K92" s="259"/>
    </row>
    <row r="93" spans="2:11" s="1" customFormat="1" ht="15" customHeight="1">
      <c r="B93" s="270"/>
      <c r="C93" s="247" t="s">
        <v>584</v>
      </c>
      <c r="D93" s="247"/>
      <c r="E93" s="247"/>
      <c r="F93" s="268" t="s">
        <v>554</v>
      </c>
      <c r="G93" s="269"/>
      <c r="H93" s="247" t="s">
        <v>585</v>
      </c>
      <c r="I93" s="247" t="s">
        <v>586</v>
      </c>
      <c r="J93" s="247"/>
      <c r="K93" s="259"/>
    </row>
    <row r="94" spans="2:11" s="1" customFormat="1" ht="15" customHeight="1">
      <c r="B94" s="270"/>
      <c r="C94" s="247" t="s">
        <v>587</v>
      </c>
      <c r="D94" s="247"/>
      <c r="E94" s="247"/>
      <c r="F94" s="268" t="s">
        <v>554</v>
      </c>
      <c r="G94" s="269"/>
      <c r="H94" s="247" t="s">
        <v>588</v>
      </c>
      <c r="I94" s="247" t="s">
        <v>589</v>
      </c>
      <c r="J94" s="247"/>
      <c r="K94" s="259"/>
    </row>
    <row r="95" spans="2:11" s="1" customFormat="1" ht="15" customHeight="1">
      <c r="B95" s="270"/>
      <c r="C95" s="247" t="s">
        <v>590</v>
      </c>
      <c r="D95" s="247"/>
      <c r="E95" s="247"/>
      <c r="F95" s="268" t="s">
        <v>554</v>
      </c>
      <c r="G95" s="269"/>
      <c r="H95" s="247" t="s">
        <v>590</v>
      </c>
      <c r="I95" s="247" t="s">
        <v>589</v>
      </c>
      <c r="J95" s="247"/>
      <c r="K95" s="259"/>
    </row>
    <row r="96" spans="2:11" s="1" customFormat="1" ht="15" customHeight="1">
      <c r="B96" s="270"/>
      <c r="C96" s="247" t="s">
        <v>38</v>
      </c>
      <c r="D96" s="247"/>
      <c r="E96" s="247"/>
      <c r="F96" s="268" t="s">
        <v>554</v>
      </c>
      <c r="G96" s="269"/>
      <c r="H96" s="247" t="s">
        <v>591</v>
      </c>
      <c r="I96" s="247" t="s">
        <v>589</v>
      </c>
      <c r="J96" s="247"/>
      <c r="K96" s="259"/>
    </row>
    <row r="97" spans="2:11" s="1" customFormat="1" ht="15" customHeight="1">
      <c r="B97" s="270"/>
      <c r="C97" s="247" t="s">
        <v>48</v>
      </c>
      <c r="D97" s="247"/>
      <c r="E97" s="247"/>
      <c r="F97" s="268" t="s">
        <v>554</v>
      </c>
      <c r="G97" s="269"/>
      <c r="H97" s="247" t="s">
        <v>592</v>
      </c>
      <c r="I97" s="247" t="s">
        <v>589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62" t="s">
        <v>593</v>
      </c>
      <c r="D102" s="362"/>
      <c r="E102" s="362"/>
      <c r="F102" s="362"/>
      <c r="G102" s="362"/>
      <c r="H102" s="362"/>
      <c r="I102" s="362"/>
      <c r="J102" s="362"/>
      <c r="K102" s="259"/>
    </row>
    <row r="103" spans="2:11" s="1" customFormat="1" ht="17.25" customHeight="1">
      <c r="B103" s="258"/>
      <c r="C103" s="260" t="s">
        <v>548</v>
      </c>
      <c r="D103" s="260"/>
      <c r="E103" s="260"/>
      <c r="F103" s="260" t="s">
        <v>549</v>
      </c>
      <c r="G103" s="261"/>
      <c r="H103" s="260" t="s">
        <v>54</v>
      </c>
      <c r="I103" s="260" t="s">
        <v>57</v>
      </c>
      <c r="J103" s="260" t="s">
        <v>550</v>
      </c>
      <c r="K103" s="259"/>
    </row>
    <row r="104" spans="2:11" s="1" customFormat="1" ht="17.25" customHeight="1">
      <c r="B104" s="258"/>
      <c r="C104" s="262" t="s">
        <v>551</v>
      </c>
      <c r="D104" s="262"/>
      <c r="E104" s="262"/>
      <c r="F104" s="263" t="s">
        <v>552</v>
      </c>
      <c r="G104" s="264"/>
      <c r="H104" s="262"/>
      <c r="I104" s="262"/>
      <c r="J104" s="262" t="s">
        <v>553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53</v>
      </c>
      <c r="D106" s="267"/>
      <c r="E106" s="267"/>
      <c r="F106" s="268" t="s">
        <v>554</v>
      </c>
      <c r="G106" s="247"/>
      <c r="H106" s="247" t="s">
        <v>594</v>
      </c>
      <c r="I106" s="247" t="s">
        <v>556</v>
      </c>
      <c r="J106" s="247">
        <v>20</v>
      </c>
      <c r="K106" s="259"/>
    </row>
    <row r="107" spans="2:11" s="1" customFormat="1" ht="15" customHeight="1">
      <c r="B107" s="258"/>
      <c r="C107" s="247" t="s">
        <v>557</v>
      </c>
      <c r="D107" s="247"/>
      <c r="E107" s="247"/>
      <c r="F107" s="268" t="s">
        <v>554</v>
      </c>
      <c r="G107" s="247"/>
      <c r="H107" s="247" t="s">
        <v>594</v>
      </c>
      <c r="I107" s="247" t="s">
        <v>556</v>
      </c>
      <c r="J107" s="247">
        <v>120</v>
      </c>
      <c r="K107" s="259"/>
    </row>
    <row r="108" spans="2:11" s="1" customFormat="1" ht="15" customHeight="1">
      <c r="B108" s="270"/>
      <c r="C108" s="247" t="s">
        <v>559</v>
      </c>
      <c r="D108" s="247"/>
      <c r="E108" s="247"/>
      <c r="F108" s="268" t="s">
        <v>560</v>
      </c>
      <c r="G108" s="247"/>
      <c r="H108" s="247" t="s">
        <v>594</v>
      </c>
      <c r="I108" s="247" t="s">
        <v>556</v>
      </c>
      <c r="J108" s="247">
        <v>50</v>
      </c>
      <c r="K108" s="259"/>
    </row>
    <row r="109" spans="2:11" s="1" customFormat="1" ht="15" customHeight="1">
      <c r="B109" s="270"/>
      <c r="C109" s="247" t="s">
        <v>562</v>
      </c>
      <c r="D109" s="247"/>
      <c r="E109" s="247"/>
      <c r="F109" s="268" t="s">
        <v>554</v>
      </c>
      <c r="G109" s="247"/>
      <c r="H109" s="247" t="s">
        <v>594</v>
      </c>
      <c r="I109" s="247" t="s">
        <v>564</v>
      </c>
      <c r="J109" s="247"/>
      <c r="K109" s="259"/>
    </row>
    <row r="110" spans="2:11" s="1" customFormat="1" ht="15" customHeight="1">
      <c r="B110" s="270"/>
      <c r="C110" s="247" t="s">
        <v>573</v>
      </c>
      <c r="D110" s="247"/>
      <c r="E110" s="247"/>
      <c r="F110" s="268" t="s">
        <v>560</v>
      </c>
      <c r="G110" s="247"/>
      <c r="H110" s="247" t="s">
        <v>594</v>
      </c>
      <c r="I110" s="247" t="s">
        <v>556</v>
      </c>
      <c r="J110" s="247">
        <v>50</v>
      </c>
      <c r="K110" s="259"/>
    </row>
    <row r="111" spans="2:11" s="1" customFormat="1" ht="15" customHeight="1">
      <c r="B111" s="270"/>
      <c r="C111" s="247" t="s">
        <v>581</v>
      </c>
      <c r="D111" s="247"/>
      <c r="E111" s="247"/>
      <c r="F111" s="268" t="s">
        <v>560</v>
      </c>
      <c r="G111" s="247"/>
      <c r="H111" s="247" t="s">
        <v>594</v>
      </c>
      <c r="I111" s="247" t="s">
        <v>556</v>
      </c>
      <c r="J111" s="247">
        <v>50</v>
      </c>
      <c r="K111" s="259"/>
    </row>
    <row r="112" spans="2:11" s="1" customFormat="1" ht="15" customHeight="1">
      <c r="B112" s="270"/>
      <c r="C112" s="247" t="s">
        <v>579</v>
      </c>
      <c r="D112" s="247"/>
      <c r="E112" s="247"/>
      <c r="F112" s="268" t="s">
        <v>560</v>
      </c>
      <c r="G112" s="247"/>
      <c r="H112" s="247" t="s">
        <v>594</v>
      </c>
      <c r="I112" s="247" t="s">
        <v>556</v>
      </c>
      <c r="J112" s="247">
        <v>50</v>
      </c>
      <c r="K112" s="259"/>
    </row>
    <row r="113" spans="2:11" s="1" customFormat="1" ht="15" customHeight="1">
      <c r="B113" s="270"/>
      <c r="C113" s="247" t="s">
        <v>53</v>
      </c>
      <c r="D113" s="247"/>
      <c r="E113" s="247"/>
      <c r="F113" s="268" t="s">
        <v>554</v>
      </c>
      <c r="G113" s="247"/>
      <c r="H113" s="247" t="s">
        <v>595</v>
      </c>
      <c r="I113" s="247" t="s">
        <v>556</v>
      </c>
      <c r="J113" s="247">
        <v>20</v>
      </c>
      <c r="K113" s="259"/>
    </row>
    <row r="114" spans="2:11" s="1" customFormat="1" ht="15" customHeight="1">
      <c r="B114" s="270"/>
      <c r="C114" s="247" t="s">
        <v>596</v>
      </c>
      <c r="D114" s="247"/>
      <c r="E114" s="247"/>
      <c r="F114" s="268" t="s">
        <v>554</v>
      </c>
      <c r="G114" s="247"/>
      <c r="H114" s="247" t="s">
        <v>597</v>
      </c>
      <c r="I114" s="247" t="s">
        <v>556</v>
      </c>
      <c r="J114" s="247">
        <v>120</v>
      </c>
      <c r="K114" s="259"/>
    </row>
    <row r="115" spans="2:11" s="1" customFormat="1" ht="15" customHeight="1">
      <c r="B115" s="270"/>
      <c r="C115" s="247" t="s">
        <v>38</v>
      </c>
      <c r="D115" s="247"/>
      <c r="E115" s="247"/>
      <c r="F115" s="268" t="s">
        <v>554</v>
      </c>
      <c r="G115" s="247"/>
      <c r="H115" s="247" t="s">
        <v>598</v>
      </c>
      <c r="I115" s="247" t="s">
        <v>589</v>
      </c>
      <c r="J115" s="247"/>
      <c r="K115" s="259"/>
    </row>
    <row r="116" spans="2:11" s="1" customFormat="1" ht="15" customHeight="1">
      <c r="B116" s="270"/>
      <c r="C116" s="247" t="s">
        <v>48</v>
      </c>
      <c r="D116" s="247"/>
      <c r="E116" s="247"/>
      <c r="F116" s="268" t="s">
        <v>554</v>
      </c>
      <c r="G116" s="247"/>
      <c r="H116" s="247" t="s">
        <v>599</v>
      </c>
      <c r="I116" s="247" t="s">
        <v>589</v>
      </c>
      <c r="J116" s="247"/>
      <c r="K116" s="259"/>
    </row>
    <row r="117" spans="2:11" s="1" customFormat="1" ht="15" customHeight="1">
      <c r="B117" s="270"/>
      <c r="C117" s="247" t="s">
        <v>57</v>
      </c>
      <c r="D117" s="247"/>
      <c r="E117" s="247"/>
      <c r="F117" s="268" t="s">
        <v>554</v>
      </c>
      <c r="G117" s="247"/>
      <c r="H117" s="247" t="s">
        <v>600</v>
      </c>
      <c r="I117" s="247" t="s">
        <v>601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363" t="s">
        <v>602</v>
      </c>
      <c r="D122" s="363"/>
      <c r="E122" s="363"/>
      <c r="F122" s="363"/>
      <c r="G122" s="363"/>
      <c r="H122" s="363"/>
      <c r="I122" s="363"/>
      <c r="J122" s="363"/>
      <c r="K122" s="287"/>
    </row>
    <row r="123" spans="2:11" s="1" customFormat="1" ht="17.25" customHeight="1">
      <c r="B123" s="288"/>
      <c r="C123" s="260" t="s">
        <v>548</v>
      </c>
      <c r="D123" s="260"/>
      <c r="E123" s="260"/>
      <c r="F123" s="260" t="s">
        <v>549</v>
      </c>
      <c r="G123" s="261"/>
      <c r="H123" s="260" t="s">
        <v>54</v>
      </c>
      <c r="I123" s="260" t="s">
        <v>57</v>
      </c>
      <c r="J123" s="260" t="s">
        <v>550</v>
      </c>
      <c r="K123" s="289"/>
    </row>
    <row r="124" spans="2:11" s="1" customFormat="1" ht="17.25" customHeight="1">
      <c r="B124" s="288"/>
      <c r="C124" s="262" t="s">
        <v>551</v>
      </c>
      <c r="D124" s="262"/>
      <c r="E124" s="262"/>
      <c r="F124" s="263" t="s">
        <v>552</v>
      </c>
      <c r="G124" s="264"/>
      <c r="H124" s="262"/>
      <c r="I124" s="262"/>
      <c r="J124" s="262" t="s">
        <v>553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557</v>
      </c>
      <c r="D126" s="267"/>
      <c r="E126" s="267"/>
      <c r="F126" s="268" t="s">
        <v>554</v>
      </c>
      <c r="G126" s="247"/>
      <c r="H126" s="247" t="s">
        <v>594</v>
      </c>
      <c r="I126" s="247" t="s">
        <v>556</v>
      </c>
      <c r="J126" s="247">
        <v>120</v>
      </c>
      <c r="K126" s="293"/>
    </row>
    <row r="127" spans="2:11" s="1" customFormat="1" ht="15" customHeight="1">
      <c r="B127" s="290"/>
      <c r="C127" s="247" t="s">
        <v>603</v>
      </c>
      <c r="D127" s="247"/>
      <c r="E127" s="247"/>
      <c r="F127" s="268" t="s">
        <v>554</v>
      </c>
      <c r="G127" s="247"/>
      <c r="H127" s="247" t="s">
        <v>604</v>
      </c>
      <c r="I127" s="247" t="s">
        <v>556</v>
      </c>
      <c r="J127" s="247" t="s">
        <v>605</v>
      </c>
      <c r="K127" s="293"/>
    </row>
    <row r="128" spans="2:11" s="1" customFormat="1" ht="15" customHeight="1">
      <c r="B128" s="290"/>
      <c r="C128" s="247" t="s">
        <v>502</v>
      </c>
      <c r="D128" s="247"/>
      <c r="E128" s="247"/>
      <c r="F128" s="268" t="s">
        <v>554</v>
      </c>
      <c r="G128" s="247"/>
      <c r="H128" s="247" t="s">
        <v>606</v>
      </c>
      <c r="I128" s="247" t="s">
        <v>556</v>
      </c>
      <c r="J128" s="247" t="s">
        <v>605</v>
      </c>
      <c r="K128" s="293"/>
    </row>
    <row r="129" spans="2:11" s="1" customFormat="1" ht="15" customHeight="1">
      <c r="B129" s="290"/>
      <c r="C129" s="247" t="s">
        <v>565</v>
      </c>
      <c r="D129" s="247"/>
      <c r="E129" s="247"/>
      <c r="F129" s="268" t="s">
        <v>560</v>
      </c>
      <c r="G129" s="247"/>
      <c r="H129" s="247" t="s">
        <v>566</v>
      </c>
      <c r="I129" s="247" t="s">
        <v>556</v>
      </c>
      <c r="J129" s="247">
        <v>15</v>
      </c>
      <c r="K129" s="293"/>
    </row>
    <row r="130" spans="2:11" s="1" customFormat="1" ht="15" customHeight="1">
      <c r="B130" s="290"/>
      <c r="C130" s="271" t="s">
        <v>567</v>
      </c>
      <c r="D130" s="271"/>
      <c r="E130" s="271"/>
      <c r="F130" s="272" t="s">
        <v>560</v>
      </c>
      <c r="G130" s="271"/>
      <c r="H130" s="271" t="s">
        <v>568</v>
      </c>
      <c r="I130" s="271" t="s">
        <v>556</v>
      </c>
      <c r="J130" s="271">
        <v>15</v>
      </c>
      <c r="K130" s="293"/>
    </row>
    <row r="131" spans="2:11" s="1" customFormat="1" ht="15" customHeight="1">
      <c r="B131" s="290"/>
      <c r="C131" s="271" t="s">
        <v>569</v>
      </c>
      <c r="D131" s="271"/>
      <c r="E131" s="271"/>
      <c r="F131" s="272" t="s">
        <v>560</v>
      </c>
      <c r="G131" s="271"/>
      <c r="H131" s="271" t="s">
        <v>570</v>
      </c>
      <c r="I131" s="271" t="s">
        <v>556</v>
      </c>
      <c r="J131" s="271">
        <v>20</v>
      </c>
      <c r="K131" s="293"/>
    </row>
    <row r="132" spans="2:11" s="1" customFormat="1" ht="15" customHeight="1">
      <c r="B132" s="290"/>
      <c r="C132" s="271" t="s">
        <v>571</v>
      </c>
      <c r="D132" s="271"/>
      <c r="E132" s="271"/>
      <c r="F132" s="272" t="s">
        <v>560</v>
      </c>
      <c r="G132" s="271"/>
      <c r="H132" s="271" t="s">
        <v>572</v>
      </c>
      <c r="I132" s="271" t="s">
        <v>556</v>
      </c>
      <c r="J132" s="271">
        <v>20</v>
      </c>
      <c r="K132" s="293"/>
    </row>
    <row r="133" spans="2:11" s="1" customFormat="1" ht="15" customHeight="1">
      <c r="B133" s="290"/>
      <c r="C133" s="247" t="s">
        <v>559</v>
      </c>
      <c r="D133" s="247"/>
      <c r="E133" s="247"/>
      <c r="F133" s="268" t="s">
        <v>560</v>
      </c>
      <c r="G133" s="247"/>
      <c r="H133" s="247" t="s">
        <v>594</v>
      </c>
      <c r="I133" s="247" t="s">
        <v>556</v>
      </c>
      <c r="J133" s="247">
        <v>50</v>
      </c>
      <c r="K133" s="293"/>
    </row>
    <row r="134" spans="2:11" s="1" customFormat="1" ht="15" customHeight="1">
      <c r="B134" s="290"/>
      <c r="C134" s="247" t="s">
        <v>573</v>
      </c>
      <c r="D134" s="247"/>
      <c r="E134" s="247"/>
      <c r="F134" s="268" t="s">
        <v>560</v>
      </c>
      <c r="G134" s="247"/>
      <c r="H134" s="247" t="s">
        <v>594</v>
      </c>
      <c r="I134" s="247" t="s">
        <v>556</v>
      </c>
      <c r="J134" s="247">
        <v>50</v>
      </c>
      <c r="K134" s="293"/>
    </row>
    <row r="135" spans="2:11" s="1" customFormat="1" ht="15" customHeight="1">
      <c r="B135" s="290"/>
      <c r="C135" s="247" t="s">
        <v>579</v>
      </c>
      <c r="D135" s="247"/>
      <c r="E135" s="247"/>
      <c r="F135" s="268" t="s">
        <v>560</v>
      </c>
      <c r="G135" s="247"/>
      <c r="H135" s="247" t="s">
        <v>594</v>
      </c>
      <c r="I135" s="247" t="s">
        <v>556</v>
      </c>
      <c r="J135" s="247">
        <v>50</v>
      </c>
      <c r="K135" s="293"/>
    </row>
    <row r="136" spans="2:11" s="1" customFormat="1" ht="15" customHeight="1">
      <c r="B136" s="290"/>
      <c r="C136" s="247" t="s">
        <v>581</v>
      </c>
      <c r="D136" s="247"/>
      <c r="E136" s="247"/>
      <c r="F136" s="268" t="s">
        <v>560</v>
      </c>
      <c r="G136" s="247"/>
      <c r="H136" s="247" t="s">
        <v>594</v>
      </c>
      <c r="I136" s="247" t="s">
        <v>556</v>
      </c>
      <c r="J136" s="247">
        <v>50</v>
      </c>
      <c r="K136" s="293"/>
    </row>
    <row r="137" spans="2:11" s="1" customFormat="1" ht="15" customHeight="1">
      <c r="B137" s="290"/>
      <c r="C137" s="247" t="s">
        <v>582</v>
      </c>
      <c r="D137" s="247"/>
      <c r="E137" s="247"/>
      <c r="F137" s="268" t="s">
        <v>560</v>
      </c>
      <c r="G137" s="247"/>
      <c r="H137" s="247" t="s">
        <v>607</v>
      </c>
      <c r="I137" s="247" t="s">
        <v>556</v>
      </c>
      <c r="J137" s="247">
        <v>255</v>
      </c>
      <c r="K137" s="293"/>
    </row>
    <row r="138" spans="2:11" s="1" customFormat="1" ht="15" customHeight="1">
      <c r="B138" s="290"/>
      <c r="C138" s="247" t="s">
        <v>584</v>
      </c>
      <c r="D138" s="247"/>
      <c r="E138" s="247"/>
      <c r="F138" s="268" t="s">
        <v>554</v>
      </c>
      <c r="G138" s="247"/>
      <c r="H138" s="247" t="s">
        <v>608</v>
      </c>
      <c r="I138" s="247" t="s">
        <v>586</v>
      </c>
      <c r="J138" s="247"/>
      <c r="K138" s="293"/>
    </row>
    <row r="139" spans="2:11" s="1" customFormat="1" ht="15" customHeight="1">
      <c r="B139" s="290"/>
      <c r="C139" s="247" t="s">
        <v>587</v>
      </c>
      <c r="D139" s="247"/>
      <c r="E139" s="247"/>
      <c r="F139" s="268" t="s">
        <v>554</v>
      </c>
      <c r="G139" s="247"/>
      <c r="H139" s="247" t="s">
        <v>609</v>
      </c>
      <c r="I139" s="247" t="s">
        <v>589</v>
      </c>
      <c r="J139" s="247"/>
      <c r="K139" s="293"/>
    </row>
    <row r="140" spans="2:11" s="1" customFormat="1" ht="15" customHeight="1">
      <c r="B140" s="290"/>
      <c r="C140" s="247" t="s">
        <v>590</v>
      </c>
      <c r="D140" s="247"/>
      <c r="E140" s="247"/>
      <c r="F140" s="268" t="s">
        <v>554</v>
      </c>
      <c r="G140" s="247"/>
      <c r="H140" s="247" t="s">
        <v>590</v>
      </c>
      <c r="I140" s="247" t="s">
        <v>589</v>
      </c>
      <c r="J140" s="247"/>
      <c r="K140" s="293"/>
    </row>
    <row r="141" spans="2:11" s="1" customFormat="1" ht="15" customHeight="1">
      <c r="B141" s="290"/>
      <c r="C141" s="247" t="s">
        <v>38</v>
      </c>
      <c r="D141" s="247"/>
      <c r="E141" s="247"/>
      <c r="F141" s="268" t="s">
        <v>554</v>
      </c>
      <c r="G141" s="247"/>
      <c r="H141" s="247" t="s">
        <v>610</v>
      </c>
      <c r="I141" s="247" t="s">
        <v>589</v>
      </c>
      <c r="J141" s="247"/>
      <c r="K141" s="293"/>
    </row>
    <row r="142" spans="2:11" s="1" customFormat="1" ht="15" customHeight="1">
      <c r="B142" s="290"/>
      <c r="C142" s="247" t="s">
        <v>611</v>
      </c>
      <c r="D142" s="247"/>
      <c r="E142" s="247"/>
      <c r="F142" s="268" t="s">
        <v>554</v>
      </c>
      <c r="G142" s="247"/>
      <c r="H142" s="247" t="s">
        <v>612</v>
      </c>
      <c r="I142" s="247" t="s">
        <v>589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62" t="s">
        <v>613</v>
      </c>
      <c r="D147" s="362"/>
      <c r="E147" s="362"/>
      <c r="F147" s="362"/>
      <c r="G147" s="362"/>
      <c r="H147" s="362"/>
      <c r="I147" s="362"/>
      <c r="J147" s="362"/>
      <c r="K147" s="259"/>
    </row>
    <row r="148" spans="2:11" s="1" customFormat="1" ht="17.25" customHeight="1">
      <c r="B148" s="258"/>
      <c r="C148" s="260" t="s">
        <v>548</v>
      </c>
      <c r="D148" s="260"/>
      <c r="E148" s="260"/>
      <c r="F148" s="260" t="s">
        <v>549</v>
      </c>
      <c r="G148" s="261"/>
      <c r="H148" s="260" t="s">
        <v>54</v>
      </c>
      <c r="I148" s="260" t="s">
        <v>57</v>
      </c>
      <c r="J148" s="260" t="s">
        <v>550</v>
      </c>
      <c r="K148" s="259"/>
    </row>
    <row r="149" spans="2:11" s="1" customFormat="1" ht="17.25" customHeight="1">
      <c r="B149" s="258"/>
      <c r="C149" s="262" t="s">
        <v>551</v>
      </c>
      <c r="D149" s="262"/>
      <c r="E149" s="262"/>
      <c r="F149" s="263" t="s">
        <v>552</v>
      </c>
      <c r="G149" s="264"/>
      <c r="H149" s="262"/>
      <c r="I149" s="262"/>
      <c r="J149" s="262" t="s">
        <v>553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557</v>
      </c>
      <c r="D151" s="247"/>
      <c r="E151" s="247"/>
      <c r="F151" s="298" t="s">
        <v>554</v>
      </c>
      <c r="G151" s="247"/>
      <c r="H151" s="297" t="s">
        <v>594</v>
      </c>
      <c r="I151" s="297" t="s">
        <v>556</v>
      </c>
      <c r="J151" s="297">
        <v>120</v>
      </c>
      <c r="K151" s="293"/>
    </row>
    <row r="152" spans="2:11" s="1" customFormat="1" ht="15" customHeight="1">
      <c r="B152" s="270"/>
      <c r="C152" s="297" t="s">
        <v>603</v>
      </c>
      <c r="D152" s="247"/>
      <c r="E152" s="247"/>
      <c r="F152" s="298" t="s">
        <v>554</v>
      </c>
      <c r="G152" s="247"/>
      <c r="H152" s="297" t="s">
        <v>614</v>
      </c>
      <c r="I152" s="297" t="s">
        <v>556</v>
      </c>
      <c r="J152" s="297" t="s">
        <v>605</v>
      </c>
      <c r="K152" s="293"/>
    </row>
    <row r="153" spans="2:11" s="1" customFormat="1" ht="15" customHeight="1">
      <c r="B153" s="270"/>
      <c r="C153" s="297" t="s">
        <v>502</v>
      </c>
      <c r="D153" s="247"/>
      <c r="E153" s="247"/>
      <c r="F153" s="298" t="s">
        <v>554</v>
      </c>
      <c r="G153" s="247"/>
      <c r="H153" s="297" t="s">
        <v>615</v>
      </c>
      <c r="I153" s="297" t="s">
        <v>556</v>
      </c>
      <c r="J153" s="297" t="s">
        <v>605</v>
      </c>
      <c r="K153" s="293"/>
    </row>
    <row r="154" spans="2:11" s="1" customFormat="1" ht="15" customHeight="1">
      <c r="B154" s="270"/>
      <c r="C154" s="297" t="s">
        <v>559</v>
      </c>
      <c r="D154" s="247"/>
      <c r="E154" s="247"/>
      <c r="F154" s="298" t="s">
        <v>560</v>
      </c>
      <c r="G154" s="247"/>
      <c r="H154" s="297" t="s">
        <v>594</v>
      </c>
      <c r="I154" s="297" t="s">
        <v>556</v>
      </c>
      <c r="J154" s="297">
        <v>50</v>
      </c>
      <c r="K154" s="293"/>
    </row>
    <row r="155" spans="2:11" s="1" customFormat="1" ht="15" customHeight="1">
      <c r="B155" s="270"/>
      <c r="C155" s="297" t="s">
        <v>562</v>
      </c>
      <c r="D155" s="247"/>
      <c r="E155" s="247"/>
      <c r="F155" s="298" t="s">
        <v>554</v>
      </c>
      <c r="G155" s="247"/>
      <c r="H155" s="297" t="s">
        <v>594</v>
      </c>
      <c r="I155" s="297" t="s">
        <v>564</v>
      </c>
      <c r="J155" s="297"/>
      <c r="K155" s="293"/>
    </row>
    <row r="156" spans="2:11" s="1" customFormat="1" ht="15" customHeight="1">
      <c r="B156" s="270"/>
      <c r="C156" s="297" t="s">
        <v>573</v>
      </c>
      <c r="D156" s="247"/>
      <c r="E156" s="247"/>
      <c r="F156" s="298" t="s">
        <v>560</v>
      </c>
      <c r="G156" s="247"/>
      <c r="H156" s="297" t="s">
        <v>594</v>
      </c>
      <c r="I156" s="297" t="s">
        <v>556</v>
      </c>
      <c r="J156" s="297">
        <v>50</v>
      </c>
      <c r="K156" s="293"/>
    </row>
    <row r="157" spans="2:11" s="1" customFormat="1" ht="15" customHeight="1">
      <c r="B157" s="270"/>
      <c r="C157" s="297" t="s">
        <v>581</v>
      </c>
      <c r="D157" s="247"/>
      <c r="E157" s="247"/>
      <c r="F157" s="298" t="s">
        <v>560</v>
      </c>
      <c r="G157" s="247"/>
      <c r="H157" s="297" t="s">
        <v>594</v>
      </c>
      <c r="I157" s="297" t="s">
        <v>556</v>
      </c>
      <c r="J157" s="297">
        <v>50</v>
      </c>
      <c r="K157" s="293"/>
    </row>
    <row r="158" spans="2:11" s="1" customFormat="1" ht="15" customHeight="1">
      <c r="B158" s="270"/>
      <c r="C158" s="297" t="s">
        <v>579</v>
      </c>
      <c r="D158" s="247"/>
      <c r="E158" s="247"/>
      <c r="F158" s="298" t="s">
        <v>560</v>
      </c>
      <c r="G158" s="247"/>
      <c r="H158" s="297" t="s">
        <v>594</v>
      </c>
      <c r="I158" s="297" t="s">
        <v>556</v>
      </c>
      <c r="J158" s="297">
        <v>50</v>
      </c>
      <c r="K158" s="293"/>
    </row>
    <row r="159" spans="2:11" s="1" customFormat="1" ht="15" customHeight="1">
      <c r="B159" s="270"/>
      <c r="C159" s="297" t="s">
        <v>82</v>
      </c>
      <c r="D159" s="247"/>
      <c r="E159" s="247"/>
      <c r="F159" s="298" t="s">
        <v>554</v>
      </c>
      <c r="G159" s="247"/>
      <c r="H159" s="297" t="s">
        <v>616</v>
      </c>
      <c r="I159" s="297" t="s">
        <v>556</v>
      </c>
      <c r="J159" s="297" t="s">
        <v>617</v>
      </c>
      <c r="K159" s="293"/>
    </row>
    <row r="160" spans="2:11" s="1" customFormat="1" ht="15" customHeight="1">
      <c r="B160" s="270"/>
      <c r="C160" s="297" t="s">
        <v>618</v>
      </c>
      <c r="D160" s="247"/>
      <c r="E160" s="247"/>
      <c r="F160" s="298" t="s">
        <v>554</v>
      </c>
      <c r="G160" s="247"/>
      <c r="H160" s="297" t="s">
        <v>619</v>
      </c>
      <c r="I160" s="297" t="s">
        <v>589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63" t="s">
        <v>620</v>
      </c>
      <c r="D165" s="363"/>
      <c r="E165" s="363"/>
      <c r="F165" s="363"/>
      <c r="G165" s="363"/>
      <c r="H165" s="363"/>
      <c r="I165" s="363"/>
      <c r="J165" s="363"/>
      <c r="K165" s="240"/>
    </row>
    <row r="166" spans="2:11" s="1" customFormat="1" ht="17.25" customHeight="1">
      <c r="B166" s="239"/>
      <c r="C166" s="260" t="s">
        <v>548</v>
      </c>
      <c r="D166" s="260"/>
      <c r="E166" s="260"/>
      <c r="F166" s="260" t="s">
        <v>549</v>
      </c>
      <c r="G166" s="302"/>
      <c r="H166" s="303" t="s">
        <v>54</v>
      </c>
      <c r="I166" s="303" t="s">
        <v>57</v>
      </c>
      <c r="J166" s="260" t="s">
        <v>550</v>
      </c>
      <c r="K166" s="240"/>
    </row>
    <row r="167" spans="2:11" s="1" customFormat="1" ht="17.25" customHeight="1">
      <c r="B167" s="241"/>
      <c r="C167" s="262" t="s">
        <v>551</v>
      </c>
      <c r="D167" s="262"/>
      <c r="E167" s="262"/>
      <c r="F167" s="263" t="s">
        <v>552</v>
      </c>
      <c r="G167" s="304"/>
      <c r="H167" s="305"/>
      <c r="I167" s="305"/>
      <c r="J167" s="262" t="s">
        <v>553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557</v>
      </c>
      <c r="D169" s="247"/>
      <c r="E169" s="247"/>
      <c r="F169" s="268" t="s">
        <v>554</v>
      </c>
      <c r="G169" s="247"/>
      <c r="H169" s="247" t="s">
        <v>594</v>
      </c>
      <c r="I169" s="247" t="s">
        <v>556</v>
      </c>
      <c r="J169" s="247">
        <v>120</v>
      </c>
      <c r="K169" s="293"/>
    </row>
    <row r="170" spans="2:11" s="1" customFormat="1" ht="15" customHeight="1">
      <c r="B170" s="270"/>
      <c r="C170" s="247" t="s">
        <v>603</v>
      </c>
      <c r="D170" s="247"/>
      <c r="E170" s="247"/>
      <c r="F170" s="268" t="s">
        <v>554</v>
      </c>
      <c r="G170" s="247"/>
      <c r="H170" s="247" t="s">
        <v>604</v>
      </c>
      <c r="I170" s="247" t="s">
        <v>556</v>
      </c>
      <c r="J170" s="247" t="s">
        <v>605</v>
      </c>
      <c r="K170" s="293"/>
    </row>
    <row r="171" spans="2:11" s="1" customFormat="1" ht="15" customHeight="1">
      <c r="B171" s="270"/>
      <c r="C171" s="247" t="s">
        <v>502</v>
      </c>
      <c r="D171" s="247"/>
      <c r="E171" s="247"/>
      <c r="F171" s="268" t="s">
        <v>554</v>
      </c>
      <c r="G171" s="247"/>
      <c r="H171" s="247" t="s">
        <v>621</v>
      </c>
      <c r="I171" s="247" t="s">
        <v>556</v>
      </c>
      <c r="J171" s="247" t="s">
        <v>605</v>
      </c>
      <c r="K171" s="293"/>
    </row>
    <row r="172" spans="2:11" s="1" customFormat="1" ht="15" customHeight="1">
      <c r="B172" s="270"/>
      <c r="C172" s="247" t="s">
        <v>559</v>
      </c>
      <c r="D172" s="247"/>
      <c r="E172" s="247"/>
      <c r="F172" s="268" t="s">
        <v>560</v>
      </c>
      <c r="G172" s="247"/>
      <c r="H172" s="247" t="s">
        <v>621</v>
      </c>
      <c r="I172" s="247" t="s">
        <v>556</v>
      </c>
      <c r="J172" s="247">
        <v>50</v>
      </c>
      <c r="K172" s="293"/>
    </row>
    <row r="173" spans="2:11" s="1" customFormat="1" ht="15" customHeight="1">
      <c r="B173" s="270"/>
      <c r="C173" s="247" t="s">
        <v>562</v>
      </c>
      <c r="D173" s="247"/>
      <c r="E173" s="247"/>
      <c r="F173" s="268" t="s">
        <v>554</v>
      </c>
      <c r="G173" s="247"/>
      <c r="H173" s="247" t="s">
        <v>621</v>
      </c>
      <c r="I173" s="247" t="s">
        <v>564</v>
      </c>
      <c r="J173" s="247"/>
      <c r="K173" s="293"/>
    </row>
    <row r="174" spans="2:11" s="1" customFormat="1" ht="15" customHeight="1">
      <c r="B174" s="270"/>
      <c r="C174" s="247" t="s">
        <v>573</v>
      </c>
      <c r="D174" s="247"/>
      <c r="E174" s="247"/>
      <c r="F174" s="268" t="s">
        <v>560</v>
      </c>
      <c r="G174" s="247"/>
      <c r="H174" s="247" t="s">
        <v>621</v>
      </c>
      <c r="I174" s="247" t="s">
        <v>556</v>
      </c>
      <c r="J174" s="247">
        <v>50</v>
      </c>
      <c r="K174" s="293"/>
    </row>
    <row r="175" spans="2:11" s="1" customFormat="1" ht="15" customHeight="1">
      <c r="B175" s="270"/>
      <c r="C175" s="247" t="s">
        <v>581</v>
      </c>
      <c r="D175" s="247"/>
      <c r="E175" s="247"/>
      <c r="F175" s="268" t="s">
        <v>560</v>
      </c>
      <c r="G175" s="247"/>
      <c r="H175" s="247" t="s">
        <v>621</v>
      </c>
      <c r="I175" s="247" t="s">
        <v>556</v>
      </c>
      <c r="J175" s="247">
        <v>50</v>
      </c>
      <c r="K175" s="293"/>
    </row>
    <row r="176" spans="2:11" s="1" customFormat="1" ht="15" customHeight="1">
      <c r="B176" s="270"/>
      <c r="C176" s="247" t="s">
        <v>579</v>
      </c>
      <c r="D176" s="247"/>
      <c r="E176" s="247"/>
      <c r="F176" s="268" t="s">
        <v>560</v>
      </c>
      <c r="G176" s="247"/>
      <c r="H176" s="247" t="s">
        <v>621</v>
      </c>
      <c r="I176" s="247" t="s">
        <v>556</v>
      </c>
      <c r="J176" s="247">
        <v>50</v>
      </c>
      <c r="K176" s="293"/>
    </row>
    <row r="177" spans="2:11" s="1" customFormat="1" ht="15" customHeight="1">
      <c r="B177" s="270"/>
      <c r="C177" s="247" t="s">
        <v>100</v>
      </c>
      <c r="D177" s="247"/>
      <c r="E177" s="247"/>
      <c r="F177" s="268" t="s">
        <v>554</v>
      </c>
      <c r="G177" s="247"/>
      <c r="H177" s="247" t="s">
        <v>622</v>
      </c>
      <c r="I177" s="247" t="s">
        <v>623</v>
      </c>
      <c r="J177" s="247"/>
      <c r="K177" s="293"/>
    </row>
    <row r="178" spans="2:11" s="1" customFormat="1" ht="15" customHeight="1">
      <c r="B178" s="270"/>
      <c r="C178" s="247" t="s">
        <v>57</v>
      </c>
      <c r="D178" s="247"/>
      <c r="E178" s="247"/>
      <c r="F178" s="268" t="s">
        <v>554</v>
      </c>
      <c r="G178" s="247"/>
      <c r="H178" s="247" t="s">
        <v>624</v>
      </c>
      <c r="I178" s="247" t="s">
        <v>625</v>
      </c>
      <c r="J178" s="247">
        <v>1</v>
      </c>
      <c r="K178" s="293"/>
    </row>
    <row r="179" spans="2:11" s="1" customFormat="1" ht="15" customHeight="1">
      <c r="B179" s="270"/>
      <c r="C179" s="247" t="s">
        <v>53</v>
      </c>
      <c r="D179" s="247"/>
      <c r="E179" s="247"/>
      <c r="F179" s="268" t="s">
        <v>554</v>
      </c>
      <c r="G179" s="247"/>
      <c r="H179" s="247" t="s">
        <v>626</v>
      </c>
      <c r="I179" s="247" t="s">
        <v>556</v>
      </c>
      <c r="J179" s="247">
        <v>20</v>
      </c>
      <c r="K179" s="293"/>
    </row>
    <row r="180" spans="2:11" s="1" customFormat="1" ht="15" customHeight="1">
      <c r="B180" s="270"/>
      <c r="C180" s="247" t="s">
        <v>54</v>
      </c>
      <c r="D180" s="247"/>
      <c r="E180" s="247"/>
      <c r="F180" s="268" t="s">
        <v>554</v>
      </c>
      <c r="G180" s="247"/>
      <c r="H180" s="247" t="s">
        <v>627</v>
      </c>
      <c r="I180" s="247" t="s">
        <v>556</v>
      </c>
      <c r="J180" s="247">
        <v>255</v>
      </c>
      <c r="K180" s="293"/>
    </row>
    <row r="181" spans="2:11" s="1" customFormat="1" ht="15" customHeight="1">
      <c r="B181" s="270"/>
      <c r="C181" s="247" t="s">
        <v>101</v>
      </c>
      <c r="D181" s="247"/>
      <c r="E181" s="247"/>
      <c r="F181" s="268" t="s">
        <v>554</v>
      </c>
      <c r="G181" s="247"/>
      <c r="H181" s="247" t="s">
        <v>518</v>
      </c>
      <c r="I181" s="247" t="s">
        <v>556</v>
      </c>
      <c r="J181" s="247">
        <v>10</v>
      </c>
      <c r="K181" s="293"/>
    </row>
    <row r="182" spans="2:11" s="1" customFormat="1" ht="15" customHeight="1">
      <c r="B182" s="270"/>
      <c r="C182" s="247" t="s">
        <v>102</v>
      </c>
      <c r="D182" s="247"/>
      <c r="E182" s="247"/>
      <c r="F182" s="268" t="s">
        <v>554</v>
      </c>
      <c r="G182" s="247"/>
      <c r="H182" s="247" t="s">
        <v>628</v>
      </c>
      <c r="I182" s="247" t="s">
        <v>589</v>
      </c>
      <c r="J182" s="247"/>
      <c r="K182" s="293"/>
    </row>
    <row r="183" spans="2:11" s="1" customFormat="1" ht="15" customHeight="1">
      <c r="B183" s="270"/>
      <c r="C183" s="247" t="s">
        <v>629</v>
      </c>
      <c r="D183" s="247"/>
      <c r="E183" s="247"/>
      <c r="F183" s="268" t="s">
        <v>554</v>
      </c>
      <c r="G183" s="247"/>
      <c r="H183" s="247" t="s">
        <v>630</v>
      </c>
      <c r="I183" s="247" t="s">
        <v>589</v>
      </c>
      <c r="J183" s="247"/>
      <c r="K183" s="293"/>
    </row>
    <row r="184" spans="2:11" s="1" customFormat="1" ht="15" customHeight="1">
      <c r="B184" s="270"/>
      <c r="C184" s="247" t="s">
        <v>618</v>
      </c>
      <c r="D184" s="247"/>
      <c r="E184" s="247"/>
      <c r="F184" s="268" t="s">
        <v>554</v>
      </c>
      <c r="G184" s="247"/>
      <c r="H184" s="247" t="s">
        <v>631</v>
      </c>
      <c r="I184" s="247" t="s">
        <v>589</v>
      </c>
      <c r="J184" s="247"/>
      <c r="K184" s="293"/>
    </row>
    <row r="185" spans="2:11" s="1" customFormat="1" ht="15" customHeight="1">
      <c r="B185" s="270"/>
      <c r="C185" s="247" t="s">
        <v>104</v>
      </c>
      <c r="D185" s="247"/>
      <c r="E185" s="247"/>
      <c r="F185" s="268" t="s">
        <v>560</v>
      </c>
      <c r="G185" s="247"/>
      <c r="H185" s="247" t="s">
        <v>632</v>
      </c>
      <c r="I185" s="247" t="s">
        <v>556</v>
      </c>
      <c r="J185" s="247">
        <v>50</v>
      </c>
      <c r="K185" s="293"/>
    </row>
    <row r="186" spans="2:11" s="1" customFormat="1" ht="15" customHeight="1">
      <c r="B186" s="270"/>
      <c r="C186" s="247" t="s">
        <v>633</v>
      </c>
      <c r="D186" s="247"/>
      <c r="E186" s="247"/>
      <c r="F186" s="268" t="s">
        <v>560</v>
      </c>
      <c r="G186" s="247"/>
      <c r="H186" s="247" t="s">
        <v>634</v>
      </c>
      <c r="I186" s="247" t="s">
        <v>635</v>
      </c>
      <c r="J186" s="247"/>
      <c r="K186" s="293"/>
    </row>
    <row r="187" spans="2:11" s="1" customFormat="1" ht="15" customHeight="1">
      <c r="B187" s="270"/>
      <c r="C187" s="247" t="s">
        <v>636</v>
      </c>
      <c r="D187" s="247"/>
      <c r="E187" s="247"/>
      <c r="F187" s="268" t="s">
        <v>560</v>
      </c>
      <c r="G187" s="247"/>
      <c r="H187" s="247" t="s">
        <v>637</v>
      </c>
      <c r="I187" s="247" t="s">
        <v>635</v>
      </c>
      <c r="J187" s="247"/>
      <c r="K187" s="293"/>
    </row>
    <row r="188" spans="2:11" s="1" customFormat="1" ht="15" customHeight="1">
      <c r="B188" s="270"/>
      <c r="C188" s="247" t="s">
        <v>638</v>
      </c>
      <c r="D188" s="247"/>
      <c r="E188" s="247"/>
      <c r="F188" s="268" t="s">
        <v>560</v>
      </c>
      <c r="G188" s="247"/>
      <c r="H188" s="247" t="s">
        <v>639</v>
      </c>
      <c r="I188" s="247" t="s">
        <v>635</v>
      </c>
      <c r="J188" s="247"/>
      <c r="K188" s="293"/>
    </row>
    <row r="189" spans="2:11" s="1" customFormat="1" ht="15" customHeight="1">
      <c r="B189" s="270"/>
      <c r="C189" s="306" t="s">
        <v>640</v>
      </c>
      <c r="D189" s="247"/>
      <c r="E189" s="247"/>
      <c r="F189" s="268" t="s">
        <v>560</v>
      </c>
      <c r="G189" s="247"/>
      <c r="H189" s="247" t="s">
        <v>641</v>
      </c>
      <c r="I189" s="247" t="s">
        <v>642</v>
      </c>
      <c r="J189" s="307" t="s">
        <v>643</v>
      </c>
      <c r="K189" s="293"/>
    </row>
    <row r="190" spans="2:11" s="1" customFormat="1" ht="15" customHeight="1">
      <c r="B190" s="270"/>
      <c r="C190" s="306" t="s">
        <v>42</v>
      </c>
      <c r="D190" s="247"/>
      <c r="E190" s="247"/>
      <c r="F190" s="268" t="s">
        <v>554</v>
      </c>
      <c r="G190" s="247"/>
      <c r="H190" s="244" t="s">
        <v>644</v>
      </c>
      <c r="I190" s="247" t="s">
        <v>645</v>
      </c>
      <c r="J190" s="247"/>
      <c r="K190" s="293"/>
    </row>
    <row r="191" spans="2:11" s="1" customFormat="1" ht="15" customHeight="1">
      <c r="B191" s="270"/>
      <c r="C191" s="306" t="s">
        <v>646</v>
      </c>
      <c r="D191" s="247"/>
      <c r="E191" s="247"/>
      <c r="F191" s="268" t="s">
        <v>554</v>
      </c>
      <c r="G191" s="247"/>
      <c r="H191" s="247" t="s">
        <v>647</v>
      </c>
      <c r="I191" s="247" t="s">
        <v>589</v>
      </c>
      <c r="J191" s="247"/>
      <c r="K191" s="293"/>
    </row>
    <row r="192" spans="2:11" s="1" customFormat="1" ht="15" customHeight="1">
      <c r="B192" s="270"/>
      <c r="C192" s="306" t="s">
        <v>648</v>
      </c>
      <c r="D192" s="247"/>
      <c r="E192" s="247"/>
      <c r="F192" s="268" t="s">
        <v>554</v>
      </c>
      <c r="G192" s="247"/>
      <c r="H192" s="247" t="s">
        <v>649</v>
      </c>
      <c r="I192" s="247" t="s">
        <v>589</v>
      </c>
      <c r="J192" s="247"/>
      <c r="K192" s="293"/>
    </row>
    <row r="193" spans="2:11" s="1" customFormat="1" ht="15" customHeight="1">
      <c r="B193" s="270"/>
      <c r="C193" s="306" t="s">
        <v>650</v>
      </c>
      <c r="D193" s="247"/>
      <c r="E193" s="247"/>
      <c r="F193" s="268" t="s">
        <v>560</v>
      </c>
      <c r="G193" s="247"/>
      <c r="H193" s="247" t="s">
        <v>651</v>
      </c>
      <c r="I193" s="247" t="s">
        <v>589</v>
      </c>
      <c r="J193" s="247"/>
      <c r="K193" s="293"/>
    </row>
    <row r="194" spans="2:11" s="1" customFormat="1" ht="15" customHeight="1">
      <c r="B194" s="299"/>
      <c r="C194" s="308"/>
      <c r="D194" s="279"/>
      <c r="E194" s="279"/>
      <c r="F194" s="279"/>
      <c r="G194" s="279"/>
      <c r="H194" s="279"/>
      <c r="I194" s="279"/>
      <c r="J194" s="279"/>
      <c r="K194" s="300"/>
    </row>
    <row r="195" spans="2:11" s="1" customFormat="1" ht="18.75" customHeight="1">
      <c r="B195" s="281"/>
      <c r="C195" s="291"/>
      <c r="D195" s="291"/>
      <c r="E195" s="291"/>
      <c r="F195" s="301"/>
      <c r="G195" s="291"/>
      <c r="H195" s="291"/>
      <c r="I195" s="291"/>
      <c r="J195" s="291"/>
      <c r="K195" s="281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pans="2:11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pans="2:11" s="1" customFormat="1" ht="21">
      <c r="B199" s="239"/>
      <c r="C199" s="363" t="s">
        <v>652</v>
      </c>
      <c r="D199" s="363"/>
      <c r="E199" s="363"/>
      <c r="F199" s="363"/>
      <c r="G199" s="363"/>
      <c r="H199" s="363"/>
      <c r="I199" s="363"/>
      <c r="J199" s="363"/>
      <c r="K199" s="240"/>
    </row>
    <row r="200" spans="2:11" s="1" customFormat="1" ht="25.5" customHeight="1">
      <c r="B200" s="239"/>
      <c r="C200" s="309" t="s">
        <v>653</v>
      </c>
      <c r="D200" s="309"/>
      <c r="E200" s="309"/>
      <c r="F200" s="309" t="s">
        <v>654</v>
      </c>
      <c r="G200" s="310"/>
      <c r="H200" s="364" t="s">
        <v>655</v>
      </c>
      <c r="I200" s="364"/>
      <c r="J200" s="364"/>
      <c r="K200" s="240"/>
    </row>
    <row r="201" spans="2:11" s="1" customFormat="1" ht="5.25" customHeight="1">
      <c r="B201" s="270"/>
      <c r="C201" s="265"/>
      <c r="D201" s="265"/>
      <c r="E201" s="265"/>
      <c r="F201" s="265"/>
      <c r="G201" s="291"/>
      <c r="H201" s="265"/>
      <c r="I201" s="265"/>
      <c r="J201" s="265"/>
      <c r="K201" s="293"/>
    </row>
    <row r="202" spans="2:11" s="1" customFormat="1" ht="15" customHeight="1">
      <c r="B202" s="270"/>
      <c r="C202" s="247" t="s">
        <v>645</v>
      </c>
      <c r="D202" s="247"/>
      <c r="E202" s="247"/>
      <c r="F202" s="268" t="s">
        <v>43</v>
      </c>
      <c r="G202" s="247"/>
      <c r="H202" s="365" t="s">
        <v>656</v>
      </c>
      <c r="I202" s="365"/>
      <c r="J202" s="365"/>
      <c r="K202" s="293"/>
    </row>
    <row r="203" spans="2:11" s="1" customFormat="1" ht="15" customHeight="1">
      <c r="B203" s="270"/>
      <c r="C203" s="247"/>
      <c r="D203" s="247"/>
      <c r="E203" s="247"/>
      <c r="F203" s="268" t="s">
        <v>44</v>
      </c>
      <c r="G203" s="247"/>
      <c r="H203" s="365" t="s">
        <v>657</v>
      </c>
      <c r="I203" s="365"/>
      <c r="J203" s="365"/>
      <c r="K203" s="293"/>
    </row>
    <row r="204" spans="2:11" s="1" customFormat="1" ht="15" customHeight="1">
      <c r="B204" s="270"/>
      <c r="C204" s="247"/>
      <c r="D204" s="247"/>
      <c r="E204" s="247"/>
      <c r="F204" s="268" t="s">
        <v>47</v>
      </c>
      <c r="G204" s="247"/>
      <c r="H204" s="365" t="s">
        <v>658</v>
      </c>
      <c r="I204" s="365"/>
      <c r="J204" s="365"/>
      <c r="K204" s="293"/>
    </row>
    <row r="205" spans="2:11" s="1" customFormat="1" ht="15" customHeight="1">
      <c r="B205" s="270"/>
      <c r="C205" s="247"/>
      <c r="D205" s="247"/>
      <c r="E205" s="247"/>
      <c r="F205" s="268" t="s">
        <v>45</v>
      </c>
      <c r="G205" s="247"/>
      <c r="H205" s="365" t="s">
        <v>659</v>
      </c>
      <c r="I205" s="365"/>
      <c r="J205" s="365"/>
      <c r="K205" s="293"/>
    </row>
    <row r="206" spans="2:11" s="1" customFormat="1" ht="15" customHeight="1">
      <c r="B206" s="270"/>
      <c r="C206" s="247"/>
      <c r="D206" s="247"/>
      <c r="E206" s="247"/>
      <c r="F206" s="268" t="s">
        <v>46</v>
      </c>
      <c r="G206" s="247"/>
      <c r="H206" s="365" t="s">
        <v>660</v>
      </c>
      <c r="I206" s="365"/>
      <c r="J206" s="365"/>
      <c r="K206" s="293"/>
    </row>
    <row r="207" spans="2:11" s="1" customFormat="1" ht="15" customHeight="1">
      <c r="B207" s="270"/>
      <c r="C207" s="247"/>
      <c r="D207" s="247"/>
      <c r="E207" s="247"/>
      <c r="F207" s="268"/>
      <c r="G207" s="247"/>
      <c r="H207" s="247"/>
      <c r="I207" s="247"/>
      <c r="J207" s="247"/>
      <c r="K207" s="293"/>
    </row>
    <row r="208" spans="2:11" s="1" customFormat="1" ht="15" customHeight="1">
      <c r="B208" s="270"/>
      <c r="C208" s="247" t="s">
        <v>601</v>
      </c>
      <c r="D208" s="247"/>
      <c r="E208" s="247"/>
      <c r="F208" s="268" t="s">
        <v>76</v>
      </c>
      <c r="G208" s="247"/>
      <c r="H208" s="365" t="s">
        <v>661</v>
      </c>
      <c r="I208" s="365"/>
      <c r="J208" s="365"/>
      <c r="K208" s="293"/>
    </row>
    <row r="209" spans="2:11" s="1" customFormat="1" ht="15" customHeight="1">
      <c r="B209" s="270"/>
      <c r="C209" s="247"/>
      <c r="D209" s="247"/>
      <c r="E209" s="247"/>
      <c r="F209" s="268" t="s">
        <v>496</v>
      </c>
      <c r="G209" s="247"/>
      <c r="H209" s="365" t="s">
        <v>497</v>
      </c>
      <c r="I209" s="365"/>
      <c r="J209" s="365"/>
      <c r="K209" s="293"/>
    </row>
    <row r="210" spans="2:11" s="1" customFormat="1" ht="15" customHeight="1">
      <c r="B210" s="270"/>
      <c r="C210" s="247"/>
      <c r="D210" s="247"/>
      <c r="E210" s="247"/>
      <c r="F210" s="268" t="s">
        <v>494</v>
      </c>
      <c r="G210" s="247"/>
      <c r="H210" s="365" t="s">
        <v>662</v>
      </c>
      <c r="I210" s="365"/>
      <c r="J210" s="365"/>
      <c r="K210" s="293"/>
    </row>
    <row r="211" spans="2:11" s="1" customFormat="1" ht="15" customHeight="1">
      <c r="B211" s="311"/>
      <c r="C211" s="247"/>
      <c r="D211" s="247"/>
      <c r="E211" s="247"/>
      <c r="F211" s="268" t="s">
        <v>498</v>
      </c>
      <c r="G211" s="306"/>
      <c r="H211" s="366" t="s">
        <v>499</v>
      </c>
      <c r="I211" s="366"/>
      <c r="J211" s="366"/>
      <c r="K211" s="312"/>
    </row>
    <row r="212" spans="2:11" s="1" customFormat="1" ht="15" customHeight="1">
      <c r="B212" s="311"/>
      <c r="C212" s="247"/>
      <c r="D212" s="247"/>
      <c r="E212" s="247"/>
      <c r="F212" s="268" t="s">
        <v>500</v>
      </c>
      <c r="G212" s="306"/>
      <c r="H212" s="366" t="s">
        <v>474</v>
      </c>
      <c r="I212" s="366"/>
      <c r="J212" s="366"/>
      <c r="K212" s="312"/>
    </row>
    <row r="213" spans="2:11" s="1" customFormat="1" ht="15" customHeight="1">
      <c r="B213" s="311"/>
      <c r="C213" s="247"/>
      <c r="D213" s="247"/>
      <c r="E213" s="247"/>
      <c r="F213" s="268"/>
      <c r="G213" s="306"/>
      <c r="H213" s="297"/>
      <c r="I213" s="297"/>
      <c r="J213" s="297"/>
      <c r="K213" s="312"/>
    </row>
    <row r="214" spans="2:11" s="1" customFormat="1" ht="15" customHeight="1">
      <c r="B214" s="311"/>
      <c r="C214" s="247" t="s">
        <v>625</v>
      </c>
      <c r="D214" s="247"/>
      <c r="E214" s="247"/>
      <c r="F214" s="268">
        <v>1</v>
      </c>
      <c r="G214" s="306"/>
      <c r="H214" s="366" t="s">
        <v>663</v>
      </c>
      <c r="I214" s="366"/>
      <c r="J214" s="366"/>
      <c r="K214" s="312"/>
    </row>
    <row r="215" spans="2:11" s="1" customFormat="1" ht="15" customHeight="1">
      <c r="B215" s="311"/>
      <c r="C215" s="247"/>
      <c r="D215" s="247"/>
      <c r="E215" s="247"/>
      <c r="F215" s="268">
        <v>2</v>
      </c>
      <c r="G215" s="306"/>
      <c r="H215" s="366" t="s">
        <v>664</v>
      </c>
      <c r="I215" s="366"/>
      <c r="J215" s="366"/>
      <c r="K215" s="312"/>
    </row>
    <row r="216" spans="2:11" s="1" customFormat="1" ht="15" customHeight="1">
      <c r="B216" s="311"/>
      <c r="C216" s="247"/>
      <c r="D216" s="247"/>
      <c r="E216" s="247"/>
      <c r="F216" s="268">
        <v>3</v>
      </c>
      <c r="G216" s="306"/>
      <c r="H216" s="366" t="s">
        <v>665</v>
      </c>
      <c r="I216" s="366"/>
      <c r="J216" s="366"/>
      <c r="K216" s="312"/>
    </row>
    <row r="217" spans="2:11" s="1" customFormat="1" ht="15" customHeight="1">
      <c r="B217" s="311"/>
      <c r="C217" s="247"/>
      <c r="D217" s="247"/>
      <c r="E217" s="247"/>
      <c r="F217" s="268">
        <v>4</v>
      </c>
      <c r="G217" s="306"/>
      <c r="H217" s="366" t="s">
        <v>666</v>
      </c>
      <c r="I217" s="366"/>
      <c r="J217" s="366"/>
      <c r="K217" s="312"/>
    </row>
    <row r="218" spans="2:11" s="1" customFormat="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00 - ZŠ Křižíkova - oprav...</vt:lpstr>
      <vt:lpstr>Pokyny pro vyplnění</vt:lpstr>
      <vt:lpstr>'00 - ZŠ Křižíkova - oprav...'!Názvy_tisku</vt:lpstr>
      <vt:lpstr>'Rekapitulace stavby'!Názvy_tisku</vt:lpstr>
      <vt:lpstr>'00 - ZŠ Křižíkova - oprav...'!Oblast_tisku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2022-03-21T14:38:19Z</dcterms:created>
  <dcterms:modified xsi:type="dcterms:W3CDTF">2022-03-21T14:39:07Z</dcterms:modified>
</cp:coreProperties>
</file>