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40" windowWidth="20775" windowHeight="7620"/>
  </bookViews>
  <sheets>
    <sheet name="Rekapitulace stavby" sheetId="1" r:id="rId1"/>
    <sheet name="01 - Elektroinstalace - š..." sheetId="2" r:id="rId2"/>
    <sheet name="02 - Elektroinstalace - p..." sheetId="3" r:id="rId3"/>
    <sheet name="03 - Elektroinstalace - s..." sheetId="4" r:id="rId4"/>
    <sheet name="04 - Stavební přípomoc m...." sheetId="5" r:id="rId5"/>
    <sheet name="05 - Stavební přípomoc m...." sheetId="6" r:id="rId6"/>
  </sheets>
  <definedNames>
    <definedName name="_xlnm._FilterDatabase" localSheetId="1" hidden="1">'01 - Elektroinstalace - š...'!$C$119:$L$263</definedName>
    <definedName name="_xlnm._FilterDatabase" localSheetId="2" hidden="1">'02 - Elektroinstalace - p...'!$C$119:$L$264</definedName>
    <definedName name="_xlnm._FilterDatabase" localSheetId="3" hidden="1">'03 - Elektroinstalace - s...'!$C$119:$L$174</definedName>
    <definedName name="_xlnm._FilterDatabase" localSheetId="4" hidden="1">'04 - Stavební přípomoc m....'!$C$122:$L$188</definedName>
    <definedName name="_xlnm._FilterDatabase" localSheetId="5" hidden="1">'05 - Stavební přípomoc m....'!$C$122:$L$189</definedName>
    <definedName name="_xlnm.Print_Titles" localSheetId="1">'01 - Elektroinstalace - š...'!$119:$119</definedName>
    <definedName name="_xlnm.Print_Titles" localSheetId="2">'02 - Elektroinstalace - p...'!$119:$119</definedName>
    <definedName name="_xlnm.Print_Titles" localSheetId="3">'03 - Elektroinstalace - s...'!$119:$119</definedName>
    <definedName name="_xlnm.Print_Titles" localSheetId="4">'04 - Stavební přípomoc m....'!$122:$122</definedName>
    <definedName name="_xlnm.Print_Titles" localSheetId="5">'05 - Stavební přípomoc m....'!$122:$122</definedName>
    <definedName name="_xlnm.Print_Titles" localSheetId="0">'Rekapitulace stavby'!$92:$92</definedName>
    <definedName name="_xlnm.Print_Area" localSheetId="1">'01 - Elektroinstalace - š...'!$C$4:$K$76,'01 - Elektroinstalace - š...'!$C$82:$K$101,'01 - Elektroinstalace - š...'!$C$107:$L$263</definedName>
    <definedName name="_xlnm.Print_Area" localSheetId="2">'02 - Elektroinstalace - p...'!$C$4:$K$76,'02 - Elektroinstalace - p...'!$C$82:$K$101,'02 - Elektroinstalace - p...'!$C$107:$L$264</definedName>
    <definedName name="_xlnm.Print_Area" localSheetId="3">'03 - Elektroinstalace - s...'!$C$4:$K$76,'03 - Elektroinstalace - s...'!$C$82:$K$101,'03 - Elektroinstalace - s...'!$C$107:$L$174</definedName>
    <definedName name="_xlnm.Print_Area" localSheetId="4">'04 - Stavební přípomoc m....'!$C$4:$K$76,'04 - Stavební přípomoc m....'!$C$82:$K$104,'04 - Stavební přípomoc m....'!$C$110:$L$188</definedName>
    <definedName name="_xlnm.Print_Area" localSheetId="5">'05 - Stavební přípomoc m....'!$C$4:$K$76,'05 - Stavební přípomoc m....'!$C$82:$K$104,'05 - Stavební přípomoc m....'!$C$110:$L$189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K39" i="6" l="1"/>
  <c r="K38" i="6"/>
  <c r="BA99" i="1" s="1"/>
  <c r="K37" i="6"/>
  <c r="AZ99" i="1"/>
  <c r="BI187" i="6"/>
  <c r="BH187" i="6"/>
  <c r="BG187" i="6"/>
  <c r="BF187" i="6"/>
  <c r="X187" i="6"/>
  <c r="V187" i="6"/>
  <c r="T187" i="6"/>
  <c r="P187" i="6"/>
  <c r="BI184" i="6"/>
  <c r="BH184" i="6"/>
  <c r="BG184" i="6"/>
  <c r="BF184" i="6"/>
  <c r="X184" i="6"/>
  <c r="V184" i="6"/>
  <c r="T184" i="6"/>
  <c r="P184" i="6"/>
  <c r="BI181" i="6"/>
  <c r="BH181" i="6"/>
  <c r="BG181" i="6"/>
  <c r="BF181" i="6"/>
  <c r="X181" i="6"/>
  <c r="V181" i="6"/>
  <c r="T181" i="6"/>
  <c r="P181" i="6"/>
  <c r="BI177" i="6"/>
  <c r="BH177" i="6"/>
  <c r="BG177" i="6"/>
  <c r="BF177" i="6"/>
  <c r="X177" i="6"/>
  <c r="V177" i="6"/>
  <c r="T177" i="6"/>
  <c r="P177" i="6"/>
  <c r="BI174" i="6"/>
  <c r="BH174" i="6"/>
  <c r="BG174" i="6"/>
  <c r="BF174" i="6"/>
  <c r="X174" i="6"/>
  <c r="V174" i="6"/>
  <c r="T174" i="6"/>
  <c r="P174" i="6"/>
  <c r="BI171" i="6"/>
  <c r="BH171" i="6"/>
  <c r="BG171" i="6"/>
  <c r="BF171" i="6"/>
  <c r="X171" i="6"/>
  <c r="V171" i="6"/>
  <c r="T171" i="6"/>
  <c r="P171" i="6"/>
  <c r="BI168" i="6"/>
  <c r="BH168" i="6"/>
  <c r="BG168" i="6"/>
  <c r="BF168" i="6"/>
  <c r="X168" i="6"/>
  <c r="V168" i="6"/>
  <c r="T168" i="6"/>
  <c r="P168" i="6"/>
  <c r="BI165" i="6"/>
  <c r="BH165" i="6"/>
  <c r="BG165" i="6"/>
  <c r="BF165" i="6"/>
  <c r="X165" i="6"/>
  <c r="V165" i="6"/>
  <c r="T165" i="6"/>
  <c r="P165" i="6"/>
  <c r="BI162" i="6"/>
  <c r="BH162" i="6"/>
  <c r="BG162" i="6"/>
  <c r="BF162" i="6"/>
  <c r="X162" i="6"/>
  <c r="V162" i="6"/>
  <c r="T162" i="6"/>
  <c r="P162" i="6"/>
  <c r="BI159" i="6"/>
  <c r="BH159" i="6"/>
  <c r="BG159" i="6"/>
  <c r="BF159" i="6"/>
  <c r="X159" i="6"/>
  <c r="V159" i="6"/>
  <c r="T159" i="6"/>
  <c r="P159" i="6"/>
  <c r="BI156" i="6"/>
  <c r="BH156" i="6"/>
  <c r="BG156" i="6"/>
  <c r="BF156" i="6"/>
  <c r="X156" i="6"/>
  <c r="V156" i="6"/>
  <c r="T156" i="6"/>
  <c r="P156" i="6"/>
  <c r="BI153" i="6"/>
  <c r="BH153" i="6"/>
  <c r="BG153" i="6"/>
  <c r="BF153" i="6"/>
  <c r="X153" i="6"/>
  <c r="V153" i="6"/>
  <c r="T153" i="6"/>
  <c r="P153" i="6"/>
  <c r="BI148" i="6"/>
  <c r="BH148" i="6"/>
  <c r="BG148" i="6"/>
  <c r="BF148" i="6"/>
  <c r="X148" i="6"/>
  <c r="V148" i="6"/>
  <c r="T148" i="6"/>
  <c r="P148" i="6"/>
  <c r="BI143" i="6"/>
  <c r="BH143" i="6"/>
  <c r="BG143" i="6"/>
  <c r="BF143" i="6"/>
  <c r="X143" i="6"/>
  <c r="V143" i="6"/>
  <c r="T143" i="6"/>
  <c r="P143" i="6"/>
  <c r="BI138" i="6"/>
  <c r="BH138" i="6"/>
  <c r="BG138" i="6"/>
  <c r="BF138" i="6"/>
  <c r="X138" i="6"/>
  <c r="X137" i="6"/>
  <c r="V138" i="6"/>
  <c r="V137" i="6" s="1"/>
  <c r="T138" i="6"/>
  <c r="T137" i="6"/>
  <c r="P138" i="6"/>
  <c r="BI133" i="6"/>
  <c r="BH133" i="6"/>
  <c r="BG133" i="6"/>
  <c r="BF133" i="6"/>
  <c r="X133" i="6"/>
  <c r="V133" i="6"/>
  <c r="T133" i="6"/>
  <c r="P133" i="6"/>
  <c r="BI129" i="6"/>
  <c r="BH129" i="6"/>
  <c r="BG129" i="6"/>
  <c r="BF129" i="6"/>
  <c r="X129" i="6"/>
  <c r="V129" i="6"/>
  <c r="T129" i="6"/>
  <c r="P129" i="6"/>
  <c r="BI126" i="6"/>
  <c r="BH126" i="6"/>
  <c r="BG126" i="6"/>
  <c r="BF126" i="6"/>
  <c r="X126" i="6"/>
  <c r="V126" i="6"/>
  <c r="T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/>
  <c r="J17" i="6"/>
  <c r="J12" i="6"/>
  <c r="J117" i="6"/>
  <c r="E7" i="6"/>
  <c r="E113" i="6" s="1"/>
  <c r="K39" i="5"/>
  <c r="K38" i="5"/>
  <c r="BA98" i="1"/>
  <c r="K37" i="5"/>
  <c r="AZ98" i="1" s="1"/>
  <c r="BI186" i="5"/>
  <c r="BH186" i="5"/>
  <c r="BG186" i="5"/>
  <c r="BF186" i="5"/>
  <c r="X186" i="5"/>
  <c r="V186" i="5"/>
  <c r="T186" i="5"/>
  <c r="P186" i="5"/>
  <c r="BI183" i="5"/>
  <c r="BH183" i="5"/>
  <c r="BG183" i="5"/>
  <c r="BF183" i="5"/>
  <c r="X183" i="5"/>
  <c r="V183" i="5"/>
  <c r="T183" i="5"/>
  <c r="P183" i="5"/>
  <c r="BI180" i="5"/>
  <c r="BH180" i="5"/>
  <c r="BG180" i="5"/>
  <c r="BF180" i="5"/>
  <c r="X180" i="5"/>
  <c r="V180" i="5"/>
  <c r="T180" i="5"/>
  <c r="P180" i="5"/>
  <c r="BI176" i="5"/>
  <c r="BH176" i="5"/>
  <c r="BG176" i="5"/>
  <c r="BF176" i="5"/>
  <c r="X176" i="5"/>
  <c r="V176" i="5"/>
  <c r="T176" i="5"/>
  <c r="P176" i="5"/>
  <c r="BI173" i="5"/>
  <c r="BH173" i="5"/>
  <c r="BG173" i="5"/>
  <c r="BF173" i="5"/>
  <c r="X173" i="5"/>
  <c r="V173" i="5"/>
  <c r="T173" i="5"/>
  <c r="P173" i="5"/>
  <c r="BI170" i="5"/>
  <c r="BH170" i="5"/>
  <c r="BG170" i="5"/>
  <c r="BF170" i="5"/>
  <c r="X170" i="5"/>
  <c r="V170" i="5"/>
  <c r="T170" i="5"/>
  <c r="P170" i="5"/>
  <c r="BI167" i="5"/>
  <c r="BH167" i="5"/>
  <c r="BG167" i="5"/>
  <c r="BF167" i="5"/>
  <c r="X167" i="5"/>
  <c r="V167" i="5"/>
  <c r="T167" i="5"/>
  <c r="P167" i="5"/>
  <c r="BI164" i="5"/>
  <c r="BH164" i="5"/>
  <c r="BG164" i="5"/>
  <c r="BF164" i="5"/>
  <c r="X164" i="5"/>
  <c r="V164" i="5"/>
  <c r="T164" i="5"/>
  <c r="P164" i="5"/>
  <c r="BI161" i="5"/>
  <c r="BH161" i="5"/>
  <c r="BG161" i="5"/>
  <c r="BF161" i="5"/>
  <c r="X161" i="5"/>
  <c r="V161" i="5"/>
  <c r="T161" i="5"/>
  <c r="P161" i="5"/>
  <c r="BI158" i="5"/>
  <c r="BH158" i="5"/>
  <c r="BG158" i="5"/>
  <c r="BF158" i="5"/>
  <c r="X158" i="5"/>
  <c r="V158" i="5"/>
  <c r="T158" i="5"/>
  <c r="P158" i="5"/>
  <c r="BI155" i="5"/>
  <c r="BH155" i="5"/>
  <c r="BG155" i="5"/>
  <c r="BF155" i="5"/>
  <c r="X155" i="5"/>
  <c r="V155" i="5"/>
  <c r="T155" i="5"/>
  <c r="P155" i="5"/>
  <c r="BI152" i="5"/>
  <c r="BH152" i="5"/>
  <c r="BG152" i="5"/>
  <c r="BF152" i="5"/>
  <c r="X152" i="5"/>
  <c r="V152" i="5"/>
  <c r="T152" i="5"/>
  <c r="P152" i="5"/>
  <c r="BI147" i="5"/>
  <c r="BH147" i="5"/>
  <c r="BG147" i="5"/>
  <c r="BF147" i="5"/>
  <c r="X147" i="5"/>
  <c r="V147" i="5"/>
  <c r="T147" i="5"/>
  <c r="P147" i="5"/>
  <c r="BI142" i="5"/>
  <c r="BH142" i="5"/>
  <c r="BG142" i="5"/>
  <c r="BF142" i="5"/>
  <c r="X142" i="5"/>
  <c r="V142" i="5"/>
  <c r="T142" i="5"/>
  <c r="P142" i="5"/>
  <c r="BI137" i="5"/>
  <c r="BH137" i="5"/>
  <c r="BG137" i="5"/>
  <c r="BF137" i="5"/>
  <c r="X137" i="5"/>
  <c r="X136" i="5"/>
  <c r="V137" i="5"/>
  <c r="V136" i="5" s="1"/>
  <c r="T137" i="5"/>
  <c r="T136" i="5"/>
  <c r="P137" i="5"/>
  <c r="BI132" i="5"/>
  <c r="BH132" i="5"/>
  <c r="BG132" i="5"/>
  <c r="BF132" i="5"/>
  <c r="X132" i="5"/>
  <c r="V132" i="5"/>
  <c r="T132" i="5"/>
  <c r="P132" i="5"/>
  <c r="BI129" i="5"/>
  <c r="BH129" i="5"/>
  <c r="BG129" i="5"/>
  <c r="BF129" i="5"/>
  <c r="X129" i="5"/>
  <c r="V129" i="5"/>
  <c r="T129" i="5"/>
  <c r="P129" i="5"/>
  <c r="BI126" i="5"/>
  <c r="BH126" i="5"/>
  <c r="BG126" i="5"/>
  <c r="BF126" i="5"/>
  <c r="X126" i="5"/>
  <c r="V126" i="5"/>
  <c r="T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92" i="5" s="1"/>
  <c r="J17" i="5"/>
  <c r="J12" i="5"/>
  <c r="J117" i="5" s="1"/>
  <c r="E7" i="5"/>
  <c r="E113" i="5"/>
  <c r="K39" i="4"/>
  <c r="K38" i="4"/>
  <c r="BA97" i="1" s="1"/>
  <c r="K37" i="4"/>
  <c r="AZ97" i="1"/>
  <c r="BI173" i="4"/>
  <c r="BH173" i="4"/>
  <c r="BG173" i="4"/>
  <c r="BF173" i="4"/>
  <c r="X173" i="4"/>
  <c r="V173" i="4"/>
  <c r="T173" i="4"/>
  <c r="P173" i="4"/>
  <c r="BI170" i="4"/>
  <c r="BH170" i="4"/>
  <c r="BG170" i="4"/>
  <c r="BF170" i="4"/>
  <c r="X170" i="4"/>
  <c r="V170" i="4"/>
  <c r="T170" i="4"/>
  <c r="P170" i="4"/>
  <c r="BI168" i="4"/>
  <c r="BH168" i="4"/>
  <c r="BG168" i="4"/>
  <c r="BF168" i="4"/>
  <c r="X168" i="4"/>
  <c r="V168" i="4"/>
  <c r="T168" i="4"/>
  <c r="P168" i="4"/>
  <c r="BI164" i="4"/>
  <c r="BH164" i="4"/>
  <c r="BG164" i="4"/>
  <c r="BF164" i="4"/>
  <c r="X164" i="4"/>
  <c r="V164" i="4"/>
  <c r="T164" i="4"/>
  <c r="P164" i="4"/>
  <c r="BI158" i="4"/>
  <c r="BH158" i="4"/>
  <c r="BG158" i="4"/>
  <c r="BF158" i="4"/>
  <c r="X158" i="4"/>
  <c r="V158" i="4"/>
  <c r="T158" i="4"/>
  <c r="P158" i="4"/>
  <c r="BI156" i="4"/>
  <c r="BH156" i="4"/>
  <c r="BG156" i="4"/>
  <c r="BF156" i="4"/>
  <c r="X156" i="4"/>
  <c r="V156" i="4"/>
  <c r="T156" i="4"/>
  <c r="P156" i="4"/>
  <c r="BI153" i="4"/>
  <c r="BH153" i="4"/>
  <c r="BG153" i="4"/>
  <c r="BF153" i="4"/>
  <c r="X153" i="4"/>
  <c r="V153" i="4"/>
  <c r="T153" i="4"/>
  <c r="P153" i="4"/>
  <c r="BI147" i="4"/>
  <c r="BH147" i="4"/>
  <c r="BG147" i="4"/>
  <c r="BF147" i="4"/>
  <c r="X147" i="4"/>
  <c r="V147" i="4"/>
  <c r="T147" i="4"/>
  <c r="P147" i="4"/>
  <c r="BI141" i="4"/>
  <c r="BH141" i="4"/>
  <c r="BG141" i="4"/>
  <c r="BF141" i="4"/>
  <c r="X141" i="4"/>
  <c r="V141" i="4"/>
  <c r="T141" i="4"/>
  <c r="P141" i="4"/>
  <c r="BI135" i="4"/>
  <c r="BH135" i="4"/>
  <c r="BG135" i="4"/>
  <c r="BF135" i="4"/>
  <c r="X135" i="4"/>
  <c r="V135" i="4"/>
  <c r="T135" i="4"/>
  <c r="P135" i="4"/>
  <c r="BI129" i="4"/>
  <c r="BH129" i="4"/>
  <c r="BG129" i="4"/>
  <c r="BF129" i="4"/>
  <c r="X129" i="4"/>
  <c r="V129" i="4"/>
  <c r="T129" i="4"/>
  <c r="P129" i="4"/>
  <c r="BI123" i="4"/>
  <c r="BH123" i="4"/>
  <c r="BG123" i="4"/>
  <c r="BF123" i="4"/>
  <c r="X123" i="4"/>
  <c r="V123" i="4"/>
  <c r="T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89" i="4"/>
  <c r="E7" i="4"/>
  <c r="E110" i="4" s="1"/>
  <c r="K39" i="3"/>
  <c r="K38" i="3"/>
  <c r="BA96" i="1" s="1"/>
  <c r="K37" i="3"/>
  <c r="AZ96" i="1"/>
  <c r="BI263" i="3"/>
  <c r="BH263" i="3"/>
  <c r="BG263" i="3"/>
  <c r="BF263" i="3"/>
  <c r="X263" i="3"/>
  <c r="V263" i="3"/>
  <c r="T263" i="3"/>
  <c r="P263" i="3"/>
  <c r="BI260" i="3"/>
  <c r="BH260" i="3"/>
  <c r="BG260" i="3"/>
  <c r="BF260" i="3"/>
  <c r="X260" i="3"/>
  <c r="V260" i="3"/>
  <c r="T260" i="3"/>
  <c r="P260" i="3"/>
  <c r="BI258" i="3"/>
  <c r="BH258" i="3"/>
  <c r="BG258" i="3"/>
  <c r="BF258" i="3"/>
  <c r="X258" i="3"/>
  <c r="V258" i="3"/>
  <c r="T258" i="3"/>
  <c r="P258" i="3"/>
  <c r="BI254" i="3"/>
  <c r="BH254" i="3"/>
  <c r="BG254" i="3"/>
  <c r="BF254" i="3"/>
  <c r="X254" i="3"/>
  <c r="V254" i="3"/>
  <c r="T254" i="3"/>
  <c r="P254" i="3"/>
  <c r="BI248" i="3"/>
  <c r="BH248" i="3"/>
  <c r="BG248" i="3"/>
  <c r="BF248" i="3"/>
  <c r="X248" i="3"/>
  <c r="V248" i="3"/>
  <c r="T248" i="3"/>
  <c r="P248" i="3"/>
  <c r="BI246" i="3"/>
  <c r="BH246" i="3"/>
  <c r="BG246" i="3"/>
  <c r="BF246" i="3"/>
  <c r="X246" i="3"/>
  <c r="V246" i="3"/>
  <c r="T246" i="3"/>
  <c r="P246" i="3"/>
  <c r="BI243" i="3"/>
  <c r="BH243" i="3"/>
  <c r="BG243" i="3"/>
  <c r="BF243" i="3"/>
  <c r="X243" i="3"/>
  <c r="V243" i="3"/>
  <c r="T243" i="3"/>
  <c r="P243" i="3"/>
  <c r="BI237" i="3"/>
  <c r="BH237" i="3"/>
  <c r="BG237" i="3"/>
  <c r="BF237" i="3"/>
  <c r="X237" i="3"/>
  <c r="V237" i="3"/>
  <c r="T237" i="3"/>
  <c r="P237" i="3"/>
  <c r="BI231" i="3"/>
  <c r="BH231" i="3"/>
  <c r="BG231" i="3"/>
  <c r="BF231" i="3"/>
  <c r="X231" i="3"/>
  <c r="V231" i="3"/>
  <c r="T231" i="3"/>
  <c r="P231" i="3"/>
  <c r="BI225" i="3"/>
  <c r="BH225" i="3"/>
  <c r="BG225" i="3"/>
  <c r="BF225" i="3"/>
  <c r="X225" i="3"/>
  <c r="V225" i="3"/>
  <c r="T225" i="3"/>
  <c r="P225" i="3"/>
  <c r="BI219" i="3"/>
  <c r="BH219" i="3"/>
  <c r="BG219" i="3"/>
  <c r="BF219" i="3"/>
  <c r="X219" i="3"/>
  <c r="V219" i="3"/>
  <c r="T219" i="3"/>
  <c r="P219" i="3"/>
  <c r="BI213" i="3"/>
  <c r="BH213" i="3"/>
  <c r="BG213" i="3"/>
  <c r="BF213" i="3"/>
  <c r="X213" i="3"/>
  <c r="V213" i="3"/>
  <c r="T213" i="3"/>
  <c r="P213" i="3"/>
  <c r="BI207" i="3"/>
  <c r="BH207" i="3"/>
  <c r="BG207" i="3"/>
  <c r="BF207" i="3"/>
  <c r="X207" i="3"/>
  <c r="V207" i="3"/>
  <c r="T207" i="3"/>
  <c r="P207" i="3"/>
  <c r="BI201" i="3"/>
  <c r="BH201" i="3"/>
  <c r="BG201" i="3"/>
  <c r="BF201" i="3"/>
  <c r="X201" i="3"/>
  <c r="V201" i="3"/>
  <c r="T201" i="3"/>
  <c r="P201" i="3"/>
  <c r="BI195" i="3"/>
  <c r="BH195" i="3"/>
  <c r="BG195" i="3"/>
  <c r="BF195" i="3"/>
  <c r="X195" i="3"/>
  <c r="V195" i="3"/>
  <c r="T195" i="3"/>
  <c r="P195" i="3"/>
  <c r="BI189" i="3"/>
  <c r="BH189" i="3"/>
  <c r="BG189" i="3"/>
  <c r="BF189" i="3"/>
  <c r="X189" i="3"/>
  <c r="V189" i="3"/>
  <c r="T189" i="3"/>
  <c r="P189" i="3"/>
  <c r="BI183" i="3"/>
  <c r="BH183" i="3"/>
  <c r="BG183" i="3"/>
  <c r="BF183" i="3"/>
  <c r="X183" i="3"/>
  <c r="V183" i="3"/>
  <c r="T183" i="3"/>
  <c r="P183" i="3"/>
  <c r="BI177" i="3"/>
  <c r="BH177" i="3"/>
  <c r="BG177" i="3"/>
  <c r="BF177" i="3"/>
  <c r="X177" i="3"/>
  <c r="V177" i="3"/>
  <c r="T177" i="3"/>
  <c r="P177" i="3"/>
  <c r="BI171" i="3"/>
  <c r="BH171" i="3"/>
  <c r="BG171" i="3"/>
  <c r="BF171" i="3"/>
  <c r="X171" i="3"/>
  <c r="V171" i="3"/>
  <c r="T171" i="3"/>
  <c r="P171" i="3"/>
  <c r="BI165" i="3"/>
  <c r="BH165" i="3"/>
  <c r="BG165" i="3"/>
  <c r="BF165" i="3"/>
  <c r="X165" i="3"/>
  <c r="V165" i="3"/>
  <c r="T165" i="3"/>
  <c r="P165" i="3"/>
  <c r="BI159" i="3"/>
  <c r="BH159" i="3"/>
  <c r="BG159" i="3"/>
  <c r="BF159" i="3"/>
  <c r="X159" i="3"/>
  <c r="V159" i="3"/>
  <c r="T159" i="3"/>
  <c r="P159" i="3"/>
  <c r="BI153" i="3"/>
  <c r="BH153" i="3"/>
  <c r="BG153" i="3"/>
  <c r="BF153" i="3"/>
  <c r="X153" i="3"/>
  <c r="V153" i="3"/>
  <c r="T153" i="3"/>
  <c r="P153" i="3"/>
  <c r="BI147" i="3"/>
  <c r="BH147" i="3"/>
  <c r="BG147" i="3"/>
  <c r="BF147" i="3"/>
  <c r="X147" i="3"/>
  <c r="V147" i="3"/>
  <c r="T147" i="3"/>
  <c r="P147" i="3"/>
  <c r="BI141" i="3"/>
  <c r="BH141" i="3"/>
  <c r="BG141" i="3"/>
  <c r="BF141" i="3"/>
  <c r="X141" i="3"/>
  <c r="V141" i="3"/>
  <c r="T141" i="3"/>
  <c r="P141" i="3"/>
  <c r="BI135" i="3"/>
  <c r="BH135" i="3"/>
  <c r="BG135" i="3"/>
  <c r="BF135" i="3"/>
  <c r="X135" i="3"/>
  <c r="V135" i="3"/>
  <c r="T135" i="3"/>
  <c r="P135" i="3"/>
  <c r="BI129" i="3"/>
  <c r="BH129" i="3"/>
  <c r="BG129" i="3"/>
  <c r="BF129" i="3"/>
  <c r="X129" i="3"/>
  <c r="V129" i="3"/>
  <c r="T129" i="3"/>
  <c r="P129" i="3"/>
  <c r="BI123" i="3"/>
  <c r="BH123" i="3"/>
  <c r="BG123" i="3"/>
  <c r="BF123" i="3"/>
  <c r="X123" i="3"/>
  <c r="V123" i="3"/>
  <c r="T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114" i="3"/>
  <c r="E7" i="3"/>
  <c r="E110" i="3" s="1"/>
  <c r="K39" i="2"/>
  <c r="K38" i="2"/>
  <c r="BA95" i="1"/>
  <c r="K37" i="2"/>
  <c r="AZ95" i="1"/>
  <c r="BI262" i="2"/>
  <c r="BH262" i="2"/>
  <c r="BG262" i="2"/>
  <c r="BF262" i="2"/>
  <c r="X262" i="2"/>
  <c r="V262" i="2"/>
  <c r="T262" i="2"/>
  <c r="P262" i="2"/>
  <c r="BI259" i="2"/>
  <c r="BH259" i="2"/>
  <c r="BG259" i="2"/>
  <c r="BF259" i="2"/>
  <c r="X259" i="2"/>
  <c r="V259" i="2"/>
  <c r="T259" i="2"/>
  <c r="P259" i="2"/>
  <c r="BI257" i="2"/>
  <c r="BH257" i="2"/>
  <c r="BG257" i="2"/>
  <c r="BF257" i="2"/>
  <c r="X257" i="2"/>
  <c r="V257" i="2"/>
  <c r="T257" i="2"/>
  <c r="P257" i="2"/>
  <c r="BI253" i="2"/>
  <c r="BH253" i="2"/>
  <c r="BG253" i="2"/>
  <c r="BF253" i="2"/>
  <c r="X253" i="2"/>
  <c r="V253" i="2"/>
  <c r="T253" i="2"/>
  <c r="P253" i="2"/>
  <c r="BI247" i="2"/>
  <c r="BH247" i="2"/>
  <c r="BG247" i="2"/>
  <c r="BF247" i="2"/>
  <c r="X247" i="2"/>
  <c r="V247" i="2"/>
  <c r="T247" i="2"/>
  <c r="P247" i="2"/>
  <c r="BI245" i="2"/>
  <c r="BH245" i="2"/>
  <c r="BG245" i="2"/>
  <c r="BF245" i="2"/>
  <c r="X245" i="2"/>
  <c r="V245" i="2"/>
  <c r="T245" i="2"/>
  <c r="P245" i="2"/>
  <c r="BI242" i="2"/>
  <c r="BH242" i="2"/>
  <c r="BG242" i="2"/>
  <c r="BF242" i="2"/>
  <c r="X242" i="2"/>
  <c r="V242" i="2"/>
  <c r="T242" i="2"/>
  <c r="P242" i="2"/>
  <c r="BI236" i="2"/>
  <c r="BH236" i="2"/>
  <c r="BG236" i="2"/>
  <c r="BF236" i="2"/>
  <c r="X236" i="2"/>
  <c r="V236" i="2"/>
  <c r="T236" i="2"/>
  <c r="P236" i="2"/>
  <c r="BI230" i="2"/>
  <c r="BH230" i="2"/>
  <c r="BG230" i="2"/>
  <c r="BF230" i="2"/>
  <c r="X230" i="2"/>
  <c r="V230" i="2"/>
  <c r="T230" i="2"/>
  <c r="P230" i="2"/>
  <c r="BI224" i="2"/>
  <c r="BH224" i="2"/>
  <c r="BG224" i="2"/>
  <c r="BF224" i="2"/>
  <c r="X224" i="2"/>
  <c r="V224" i="2"/>
  <c r="T224" i="2"/>
  <c r="P224" i="2"/>
  <c r="BI218" i="2"/>
  <c r="BH218" i="2"/>
  <c r="BG218" i="2"/>
  <c r="BF218" i="2"/>
  <c r="X218" i="2"/>
  <c r="V218" i="2"/>
  <c r="T218" i="2"/>
  <c r="P218" i="2"/>
  <c r="BI212" i="2"/>
  <c r="BH212" i="2"/>
  <c r="BG212" i="2"/>
  <c r="BF212" i="2"/>
  <c r="X212" i="2"/>
  <c r="V212" i="2"/>
  <c r="T212" i="2"/>
  <c r="P212" i="2"/>
  <c r="BI206" i="2"/>
  <c r="BH206" i="2"/>
  <c r="BG206" i="2"/>
  <c r="BF206" i="2"/>
  <c r="X206" i="2"/>
  <c r="V206" i="2"/>
  <c r="T206" i="2"/>
  <c r="P206" i="2"/>
  <c r="BI200" i="2"/>
  <c r="BH200" i="2"/>
  <c r="BG200" i="2"/>
  <c r="BF200" i="2"/>
  <c r="X200" i="2"/>
  <c r="V200" i="2"/>
  <c r="T200" i="2"/>
  <c r="P200" i="2"/>
  <c r="BI194" i="2"/>
  <c r="BH194" i="2"/>
  <c r="BG194" i="2"/>
  <c r="BF194" i="2"/>
  <c r="X194" i="2"/>
  <c r="V194" i="2"/>
  <c r="T194" i="2"/>
  <c r="P194" i="2"/>
  <c r="BI188" i="2"/>
  <c r="BH188" i="2"/>
  <c r="BG188" i="2"/>
  <c r="BF188" i="2"/>
  <c r="X188" i="2"/>
  <c r="V188" i="2"/>
  <c r="T188" i="2"/>
  <c r="P188" i="2"/>
  <c r="BI182" i="2"/>
  <c r="BH182" i="2"/>
  <c r="BG182" i="2"/>
  <c r="BF182" i="2"/>
  <c r="X182" i="2"/>
  <c r="V182" i="2"/>
  <c r="T182" i="2"/>
  <c r="P182" i="2"/>
  <c r="BI176" i="2"/>
  <c r="BH176" i="2"/>
  <c r="BG176" i="2"/>
  <c r="BF176" i="2"/>
  <c r="X176" i="2"/>
  <c r="V176" i="2"/>
  <c r="T176" i="2"/>
  <c r="P176" i="2"/>
  <c r="BI170" i="2"/>
  <c r="BH170" i="2"/>
  <c r="BG170" i="2"/>
  <c r="BF170" i="2"/>
  <c r="X170" i="2"/>
  <c r="V170" i="2"/>
  <c r="T170" i="2"/>
  <c r="P170" i="2"/>
  <c r="BI164" i="2"/>
  <c r="BH164" i="2"/>
  <c r="BG164" i="2"/>
  <c r="BF164" i="2"/>
  <c r="X164" i="2"/>
  <c r="V164" i="2"/>
  <c r="T164" i="2"/>
  <c r="P164" i="2"/>
  <c r="BI158" i="2"/>
  <c r="BH158" i="2"/>
  <c r="BG158" i="2"/>
  <c r="BF158" i="2"/>
  <c r="X158" i="2"/>
  <c r="V158" i="2"/>
  <c r="T158" i="2"/>
  <c r="P158" i="2"/>
  <c r="BI152" i="2"/>
  <c r="BH152" i="2"/>
  <c r="BG152" i="2"/>
  <c r="BF152" i="2"/>
  <c r="X152" i="2"/>
  <c r="V152" i="2"/>
  <c r="T152" i="2"/>
  <c r="P152" i="2"/>
  <c r="BI146" i="2"/>
  <c r="BH146" i="2"/>
  <c r="BG146" i="2"/>
  <c r="BF146" i="2"/>
  <c r="X146" i="2"/>
  <c r="V146" i="2"/>
  <c r="T146" i="2"/>
  <c r="P146" i="2"/>
  <c r="BI140" i="2"/>
  <c r="BH140" i="2"/>
  <c r="BG140" i="2"/>
  <c r="BF140" i="2"/>
  <c r="X140" i="2"/>
  <c r="V140" i="2"/>
  <c r="T140" i="2"/>
  <c r="P140" i="2"/>
  <c r="BI134" i="2"/>
  <c r="BH134" i="2"/>
  <c r="BG134" i="2"/>
  <c r="BF134" i="2"/>
  <c r="X134" i="2"/>
  <c r="V134" i="2"/>
  <c r="T134" i="2"/>
  <c r="P134" i="2"/>
  <c r="BI128" i="2"/>
  <c r="BH128" i="2"/>
  <c r="BG128" i="2"/>
  <c r="BF128" i="2"/>
  <c r="X128" i="2"/>
  <c r="V128" i="2"/>
  <c r="T128" i="2"/>
  <c r="P128" i="2"/>
  <c r="BI123" i="2"/>
  <c r="BH123" i="2"/>
  <c r="BG123" i="2"/>
  <c r="BF123" i="2"/>
  <c r="X123" i="2"/>
  <c r="V123" i="2"/>
  <c r="T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 s="1"/>
  <c r="J17" i="2"/>
  <c r="J12" i="2"/>
  <c r="J114" i="2" s="1"/>
  <c r="E7" i="2"/>
  <c r="E85" i="2" s="1"/>
  <c r="L90" i="1"/>
  <c r="AM90" i="1"/>
  <c r="AM89" i="1"/>
  <c r="L89" i="1"/>
  <c r="AM87" i="1"/>
  <c r="L87" i="1"/>
  <c r="L85" i="1"/>
  <c r="L84" i="1"/>
  <c r="Q262" i="2"/>
  <c r="R224" i="2"/>
  <c r="Q218" i="2"/>
  <c r="Q206" i="2"/>
  <c r="R188" i="2"/>
  <c r="Q176" i="2"/>
  <c r="K170" i="2"/>
  <c r="R152" i="2"/>
  <c r="Q140" i="2"/>
  <c r="R262" i="2"/>
  <c r="Q257" i="2"/>
  <c r="R230" i="2"/>
  <c r="R200" i="2"/>
  <c r="Q194" i="2"/>
  <c r="Q158" i="2"/>
  <c r="R140" i="2"/>
  <c r="Q123" i="2"/>
  <c r="R247" i="2"/>
  <c r="Q245" i="2"/>
  <c r="Q230" i="2"/>
  <c r="R194" i="2"/>
  <c r="R164" i="2"/>
  <c r="Q134" i="2"/>
  <c r="BK230" i="2"/>
  <c r="BK194" i="2"/>
  <c r="BK140" i="2"/>
  <c r="BK247" i="2"/>
  <c r="BK200" i="2"/>
  <c r="BK134" i="2"/>
  <c r="BK257" i="2"/>
  <c r="BK236" i="2"/>
  <c r="BK206" i="2"/>
  <c r="K164" i="2"/>
  <c r="BE164" i="2"/>
  <c r="K123" i="2"/>
  <c r="BE123" i="2"/>
  <c r="R260" i="3"/>
  <c r="R248" i="3"/>
  <c r="R237" i="3"/>
  <c r="Q225" i="3"/>
  <c r="Q213" i="3"/>
  <c r="Q189" i="3"/>
  <c r="R171" i="3"/>
  <c r="Q165" i="3"/>
  <c r="Q153" i="3"/>
  <c r="Q147" i="3"/>
  <c r="R135" i="3"/>
  <c r="R129" i="3"/>
  <c r="R123" i="3"/>
  <c r="R254" i="3"/>
  <c r="R243" i="3"/>
  <c r="Q219" i="3"/>
  <c r="R195" i="3"/>
  <c r="R183" i="3"/>
  <c r="BK260" i="3"/>
  <c r="BK246" i="3"/>
  <c r="BK225" i="3"/>
  <c r="BK183" i="3"/>
  <c r="BK153" i="3"/>
  <c r="BK123" i="3"/>
  <c r="K201" i="3"/>
  <c r="BE201" i="3"/>
  <c r="BK159" i="3"/>
  <c r="BK129" i="3"/>
  <c r="R153" i="4"/>
  <c r="R129" i="4"/>
  <c r="R170" i="4"/>
  <c r="Q156" i="4"/>
  <c r="Q129" i="4"/>
  <c r="Q170" i="4"/>
  <c r="R158" i="4"/>
  <c r="R135" i="4"/>
  <c r="K158" i="4"/>
  <c r="BE158" i="4"/>
  <c r="BK170" i="4"/>
  <c r="BK147" i="4"/>
  <c r="BK123" i="4"/>
  <c r="R183" i="5"/>
  <c r="Q173" i="5"/>
  <c r="R152" i="5"/>
  <c r="Q137" i="5"/>
  <c r="Q176" i="5"/>
  <c r="R164" i="5"/>
  <c r="Q142" i="5"/>
  <c r="R126" i="5"/>
  <c r="R180" i="5"/>
  <c r="Q164" i="5"/>
  <c r="Q158" i="5"/>
  <c r="Q152" i="5"/>
  <c r="R137" i="5"/>
  <c r="K183" i="5"/>
  <c r="BE183" i="5"/>
  <c r="BK167" i="5"/>
  <c r="K152" i="5"/>
  <c r="BE152" i="5" s="1"/>
  <c r="BK170" i="5"/>
  <c r="BK142" i="5"/>
  <c r="BK129" i="5"/>
  <c r="Q181" i="6"/>
  <c r="R165" i="6"/>
  <c r="Q153" i="6"/>
  <c r="Q126" i="6"/>
  <c r="Q184" i="6"/>
  <c r="R168" i="6"/>
  <c r="R156" i="6"/>
  <c r="R143" i="6"/>
  <c r="R187" i="6"/>
  <c r="Q174" i="6"/>
  <c r="Q165" i="6"/>
  <c r="Q143" i="6"/>
  <c r="Q133" i="6"/>
  <c r="K177" i="6"/>
  <c r="BE177" i="6" s="1"/>
  <c r="K159" i="6"/>
  <c r="BE159" i="6" s="1"/>
  <c r="BK187" i="6"/>
  <c r="K171" i="6"/>
  <c r="BE171" i="6"/>
  <c r="K143" i="6"/>
  <c r="BE143" i="6"/>
  <c r="K156" i="6"/>
  <c r="BE156" i="6"/>
  <c r="Q170" i="2"/>
  <c r="R128" i="2"/>
  <c r="R253" i="2"/>
  <c r="Q247" i="2"/>
  <c r="R245" i="2"/>
  <c r="R218" i="2"/>
  <c r="R206" i="2"/>
  <c r="R176" i="2"/>
  <c r="Q146" i="2"/>
  <c r="AU94" i="1"/>
  <c r="BK259" i="2"/>
  <c r="K245" i="2"/>
  <c r="BE245" i="2" s="1"/>
  <c r="BK212" i="2"/>
  <c r="BK182" i="2"/>
  <c r="BK146" i="2"/>
  <c r="Q263" i="3"/>
  <c r="R258" i="3"/>
  <c r="Q246" i="3"/>
  <c r="Q237" i="3"/>
  <c r="R219" i="3"/>
  <c r="Q207" i="3"/>
  <c r="Q183" i="3"/>
  <c r="Q171" i="3"/>
  <c r="R159" i="3"/>
  <c r="R153" i="3"/>
  <c r="R141" i="3"/>
  <c r="Q123" i="3"/>
  <c r="Q254" i="3"/>
  <c r="R225" i="3"/>
  <c r="Q201" i="3"/>
  <c r="R189" i="3"/>
  <c r="BK263" i="3"/>
  <c r="K258" i="3"/>
  <c r="BE258" i="3" s="1"/>
  <c r="BK248" i="3"/>
  <c r="BK237" i="3"/>
  <c r="BK207" i="3"/>
  <c r="BK177" i="3"/>
  <c r="BK141" i="3"/>
  <c r="BK231" i="3"/>
  <c r="K189" i="3"/>
  <c r="BE189" i="3"/>
  <c r="BK147" i="3"/>
  <c r="Q158" i="4"/>
  <c r="R141" i="4"/>
  <c r="R123" i="4"/>
  <c r="R168" i="4"/>
  <c r="R164" i="4"/>
  <c r="Q147" i="4"/>
  <c r="Q123" i="4"/>
  <c r="BK153" i="4"/>
  <c r="BK168" i="4"/>
  <c r="BK135" i="4"/>
  <c r="K156" i="4"/>
  <c r="BE156" i="4"/>
  <c r="R176" i="5"/>
  <c r="R161" i="5"/>
  <c r="K142" i="5"/>
  <c r="Q126" i="5"/>
  <c r="R167" i="5"/>
  <c r="R155" i="5"/>
  <c r="R132" i="5"/>
  <c r="Q186" i="5"/>
  <c r="Q180" i="5"/>
  <c r="Q161" i="5"/>
  <c r="BK186" i="5"/>
  <c r="BK173" i="5"/>
  <c r="K158" i="5"/>
  <c r="BE158" i="5" s="1"/>
  <c r="BK180" i="5"/>
  <c r="K155" i="5"/>
  <c r="BE155" i="5" s="1"/>
  <c r="BK132" i="5"/>
  <c r="R184" i="6"/>
  <c r="R174" i="6"/>
  <c r="R162" i="6"/>
  <c r="Q148" i="6"/>
  <c r="R133" i="6"/>
  <c r="Q177" i="6"/>
  <c r="R159" i="6"/>
  <c r="R153" i="6"/>
  <c r="R129" i="6"/>
  <c r="Q187" i="6"/>
  <c r="R171" i="6"/>
  <c r="Q162" i="6"/>
  <c r="BK162" i="6"/>
  <c r="K129" i="6"/>
  <c r="BE129" i="6" s="1"/>
  <c r="BK181" i="6"/>
  <c r="K165" i="6"/>
  <c r="BE165" i="6"/>
  <c r="K133" i="6"/>
  <c r="BE133" i="6" s="1"/>
  <c r="BK138" i="6"/>
  <c r="Q242" i="2"/>
  <c r="R236" i="2"/>
  <c r="Q212" i="2"/>
  <c r="Q200" i="2"/>
  <c r="R182" i="2"/>
  <c r="R170" i="2"/>
  <c r="Q164" i="2"/>
  <c r="Q152" i="2"/>
  <c r="Q128" i="2"/>
  <c r="R259" i="2"/>
  <c r="Q259" i="2"/>
  <c r="Q236" i="2"/>
  <c r="Q224" i="2"/>
  <c r="Q182" i="2"/>
  <c r="R146" i="2"/>
  <c r="R134" i="2"/>
  <c r="R257" i="2"/>
  <c r="Q253" i="2"/>
  <c r="R242" i="2"/>
  <c r="R212" i="2"/>
  <c r="Q188" i="2"/>
  <c r="R158" i="2"/>
  <c r="R123" i="2"/>
  <c r="K242" i="2"/>
  <c r="BE242" i="2"/>
  <c r="BK170" i="2"/>
  <c r="BK128" i="2"/>
  <c r="BK218" i="2"/>
  <c r="K176" i="2"/>
  <c r="BE176" i="2" s="1"/>
  <c r="BK262" i="2"/>
  <c r="BK253" i="2"/>
  <c r="BK224" i="2"/>
  <c r="BK188" i="2"/>
  <c r="K158" i="2"/>
  <c r="BE158" i="2"/>
  <c r="K152" i="2"/>
  <c r="BE152" i="2"/>
  <c r="R263" i="3"/>
  <c r="Q260" i="3"/>
  <c r="Q248" i="3"/>
  <c r="Q243" i="3"/>
  <c r="Q231" i="3"/>
  <c r="R213" i="3"/>
  <c r="R201" i="3"/>
  <c r="R177" i="3"/>
  <c r="R165" i="3"/>
  <c r="Q159" i="3"/>
  <c r="R147" i="3"/>
  <c r="Q141" i="3"/>
  <c r="Q135" i="3"/>
  <c r="Q129" i="3"/>
  <c r="Q258" i="3"/>
  <c r="R246" i="3"/>
  <c r="R231" i="3"/>
  <c r="R207" i="3"/>
  <c r="Q195" i="3"/>
  <c r="Q177" i="3"/>
  <c r="BK254" i="3"/>
  <c r="K243" i="3"/>
  <c r="BE243" i="3"/>
  <c r="K213" i="3"/>
  <c r="BE213" i="3" s="1"/>
  <c r="K195" i="3"/>
  <c r="BE195" i="3"/>
  <c r="BK165" i="3"/>
  <c r="BK135" i="3"/>
  <c r="BK219" i="3"/>
  <c r="BK171" i="3"/>
  <c r="Q173" i="4"/>
  <c r="R156" i="4"/>
  <c r="Q135" i="4"/>
  <c r="R173" i="4"/>
  <c r="Q164" i="4"/>
  <c r="R147" i="4"/>
  <c r="Q168" i="4"/>
  <c r="Q153" i="4"/>
  <c r="Q141" i="4"/>
  <c r="K173" i="4"/>
  <c r="BE173" i="4"/>
  <c r="K141" i="4"/>
  <c r="BE141" i="4" s="1"/>
  <c r="BK164" i="4"/>
  <c r="K129" i="4"/>
  <c r="BE129" i="4"/>
  <c r="R186" i="5"/>
  <c r="R173" i="5"/>
  <c r="Q167" i="5"/>
  <c r="Q147" i="5"/>
  <c r="Q132" i="5"/>
  <c r="Q170" i="5"/>
  <c r="R147" i="5"/>
  <c r="R129" i="5"/>
  <c r="Q183" i="5"/>
  <c r="R170" i="5"/>
  <c r="R158" i="5"/>
  <c r="Q155" i="5"/>
  <c r="R142" i="5"/>
  <c r="Q129" i="5"/>
  <c r="K176" i="5"/>
  <c r="BE176" i="5"/>
  <c r="K164" i="5"/>
  <c r="BE164" i="5" s="1"/>
  <c r="BK147" i="5"/>
  <c r="BK161" i="5"/>
  <c r="K137" i="5"/>
  <c r="BE137" i="5" s="1"/>
  <c r="K126" i="5"/>
  <c r="BE126" i="5"/>
  <c r="R177" i="6"/>
  <c r="Q171" i="6"/>
  <c r="Q159" i="6"/>
  <c r="R138" i="6"/>
  <c r="R148" i="6"/>
  <c r="R126" i="6"/>
  <c r="R181" i="6"/>
  <c r="Q168" i="6"/>
  <c r="Q156" i="6"/>
  <c r="Q138" i="6"/>
  <c r="Q129" i="6"/>
  <c r="K174" i="6"/>
  <c r="BE174" i="6"/>
  <c r="BK148" i="6"/>
  <c r="BK184" i="6"/>
  <c r="K168" i="6"/>
  <c r="BE168" i="6"/>
  <c r="BK153" i="6"/>
  <c r="BK126" i="6"/>
  <c r="T122" i="2" l="1"/>
  <c r="Q122" i="2"/>
  <c r="BK256" i="2"/>
  <c r="K256" i="2"/>
  <c r="K100" i="2" s="1"/>
  <c r="V256" i="2"/>
  <c r="V255" i="2" s="1"/>
  <c r="V121" i="2" s="1"/>
  <c r="V120" i="2" s="1"/>
  <c r="R256" i="2"/>
  <c r="R255" i="2" s="1"/>
  <c r="J99" i="2" s="1"/>
  <c r="V122" i="3"/>
  <c r="Q122" i="3"/>
  <c r="I98" i="3" s="1"/>
  <c r="T257" i="3"/>
  <c r="T256" i="3"/>
  <c r="X257" i="3"/>
  <c r="X256" i="3" s="1"/>
  <c r="X121" i="3" s="1"/>
  <c r="X120" i="3" s="1"/>
  <c r="V122" i="4"/>
  <c r="R122" i="4"/>
  <c r="J98" i="4"/>
  <c r="V167" i="4"/>
  <c r="V166" i="4"/>
  <c r="R167" i="4"/>
  <c r="R166" i="4"/>
  <c r="J99" i="4" s="1"/>
  <c r="X125" i="5"/>
  <c r="X124" i="5"/>
  <c r="T141" i="5"/>
  <c r="T140" i="5" s="1"/>
  <c r="Q141" i="5"/>
  <c r="Q140" i="5"/>
  <c r="I100" i="5"/>
  <c r="T151" i="5"/>
  <c r="T150" i="5"/>
  <c r="X151" i="5"/>
  <c r="X150" i="5"/>
  <c r="V125" i="6"/>
  <c r="V124" i="6"/>
  <c r="R125" i="6"/>
  <c r="V142" i="6"/>
  <c r="V141" i="6" s="1"/>
  <c r="R142" i="6"/>
  <c r="J101" i="6"/>
  <c r="X152" i="6"/>
  <c r="X151" i="6" s="1"/>
  <c r="X122" i="2"/>
  <c r="T256" i="2"/>
  <c r="T255" i="2"/>
  <c r="X122" i="3"/>
  <c r="R257" i="3"/>
  <c r="R256" i="3" s="1"/>
  <c r="J99" i="3" s="1"/>
  <c r="X122" i="4"/>
  <c r="Q167" i="4"/>
  <c r="Q166" i="4" s="1"/>
  <c r="T125" i="5"/>
  <c r="T124" i="5"/>
  <c r="T123" i="5" s="1"/>
  <c r="AW98" i="1" s="1"/>
  <c r="Q125" i="5"/>
  <c r="BK141" i="5"/>
  <c r="K141" i="5" s="1"/>
  <c r="K101" i="5" s="1"/>
  <c r="X141" i="5"/>
  <c r="X140" i="5"/>
  <c r="Q151" i="5"/>
  <c r="Q150" i="5"/>
  <c r="I102" i="5"/>
  <c r="T125" i="6"/>
  <c r="T124" i="6" s="1"/>
  <c r="Q125" i="6"/>
  <c r="X142" i="6"/>
  <c r="X141" i="6"/>
  <c r="V152" i="6"/>
  <c r="V151" i="6"/>
  <c r="Q152" i="6"/>
  <c r="Q151" i="6"/>
  <c r="I102" i="6" s="1"/>
  <c r="V122" i="2"/>
  <c r="R122" i="2"/>
  <c r="J98" i="2"/>
  <c r="X256" i="2"/>
  <c r="X255" i="2"/>
  <c r="Q256" i="2"/>
  <c r="Q255" i="2"/>
  <c r="I99" i="2"/>
  <c r="T122" i="3"/>
  <c r="T121" i="3" s="1"/>
  <c r="T120" i="3" s="1"/>
  <c r="AW96" i="1" s="1"/>
  <c r="R122" i="3"/>
  <c r="V257" i="3"/>
  <c r="V256" i="3"/>
  <c r="Q257" i="3"/>
  <c r="Q256" i="3"/>
  <c r="I99" i="3"/>
  <c r="T122" i="4"/>
  <c r="Q122" i="4"/>
  <c r="T167" i="4"/>
  <c r="T166" i="4"/>
  <c r="X167" i="4"/>
  <c r="X166" i="4"/>
  <c r="V125" i="5"/>
  <c r="V124" i="5"/>
  <c r="R125" i="5"/>
  <c r="V141" i="5"/>
  <c r="V140" i="5"/>
  <c r="R141" i="5"/>
  <c r="R140" i="5" s="1"/>
  <c r="J100" i="5" s="1"/>
  <c r="V151" i="5"/>
  <c r="V150" i="5"/>
  <c r="R151" i="5"/>
  <c r="R150" i="5"/>
  <c r="J102" i="5"/>
  <c r="X125" i="6"/>
  <c r="X124" i="6" s="1"/>
  <c r="X123" i="6" s="1"/>
  <c r="T142" i="6"/>
  <c r="T141" i="6"/>
  <c r="Q142" i="6"/>
  <c r="Q141" i="6"/>
  <c r="I100" i="6"/>
  <c r="T152" i="6"/>
  <c r="T151" i="6" s="1"/>
  <c r="R152" i="6"/>
  <c r="R151" i="6"/>
  <c r="J102" i="6"/>
  <c r="R136" i="5"/>
  <c r="J99" i="5"/>
  <c r="R137" i="6"/>
  <c r="J99" i="6"/>
  <c r="Q137" i="6"/>
  <c r="I99" i="6"/>
  <c r="Q136" i="5"/>
  <c r="I99" i="5"/>
  <c r="BK137" i="6"/>
  <c r="K137" i="6"/>
  <c r="K99" i="6"/>
  <c r="J89" i="6"/>
  <c r="F92" i="6"/>
  <c r="E85" i="6"/>
  <c r="F120" i="5"/>
  <c r="E85" i="5"/>
  <c r="J89" i="5"/>
  <c r="BE142" i="5"/>
  <c r="F92" i="4"/>
  <c r="J114" i="4"/>
  <c r="E85" i="4"/>
  <c r="E85" i="3"/>
  <c r="J89" i="3"/>
  <c r="F92" i="3"/>
  <c r="E110" i="2"/>
  <c r="BE170" i="2"/>
  <c r="J89" i="2"/>
  <c r="F92" i="2"/>
  <c r="K128" i="2"/>
  <c r="BE128" i="2"/>
  <c r="K134" i="2"/>
  <c r="BE134" i="2"/>
  <c r="K146" i="2"/>
  <c r="BE146" i="2"/>
  <c r="BK158" i="2"/>
  <c r="K200" i="2"/>
  <c r="BE200" i="2" s="1"/>
  <c r="K212" i="2"/>
  <c r="BE212" i="2" s="1"/>
  <c r="K247" i="2"/>
  <c r="BE247" i="2" s="1"/>
  <c r="K182" i="2"/>
  <c r="BE182" i="2"/>
  <c r="K236" i="2"/>
  <c r="BE236" i="2" s="1"/>
  <c r="F39" i="2"/>
  <c r="BF95" i="1" s="1"/>
  <c r="K224" i="2"/>
  <c r="BE224" i="2" s="1"/>
  <c r="K230" i="2"/>
  <c r="BE230" i="2" s="1"/>
  <c r="F37" i="2"/>
  <c r="BD95" i="1" s="1"/>
  <c r="F38" i="3"/>
  <c r="BE96" i="1" s="1"/>
  <c r="BK195" i="3"/>
  <c r="BK243" i="3"/>
  <c r="K248" i="3"/>
  <c r="BE248" i="3" s="1"/>
  <c r="K135" i="3"/>
  <c r="BE135" i="3" s="1"/>
  <c r="K165" i="3"/>
  <c r="BE165" i="3" s="1"/>
  <c r="K36" i="3"/>
  <c r="AY96" i="1" s="1"/>
  <c r="F39" i="3"/>
  <c r="BF96" i="1" s="1"/>
  <c r="K159" i="3"/>
  <c r="BE159" i="3" s="1"/>
  <c r="K219" i="3"/>
  <c r="BE219" i="3" s="1"/>
  <c r="K237" i="3"/>
  <c r="BE237" i="3" s="1"/>
  <c r="K263" i="3"/>
  <c r="BE263" i="3" s="1"/>
  <c r="BK141" i="4"/>
  <c r="K164" i="4"/>
  <c r="BE164" i="4"/>
  <c r="K153" i="4"/>
  <c r="BE153" i="4"/>
  <c r="F38" i="4"/>
  <c r="BE97" i="1"/>
  <c r="K147" i="4"/>
  <c r="BE147" i="4"/>
  <c r="K123" i="4"/>
  <c r="BE123" i="4"/>
  <c r="K36" i="4"/>
  <c r="AY97" i="1"/>
  <c r="K135" i="4"/>
  <c r="BE135" i="4"/>
  <c r="BK158" i="4"/>
  <c r="F37" i="5"/>
  <c r="BD98" i="1" s="1"/>
  <c r="K161" i="5"/>
  <c r="BE161" i="5" s="1"/>
  <c r="K180" i="5"/>
  <c r="BE180" i="5" s="1"/>
  <c r="K36" i="5"/>
  <c r="AY98" i="1" s="1"/>
  <c r="K186" i="5"/>
  <c r="BE186" i="5" s="1"/>
  <c r="BK164" i="5"/>
  <c r="F39" i="5"/>
  <c r="BF98" i="1"/>
  <c r="BK126" i="5"/>
  <c r="BK125" i="5"/>
  <c r="K125" i="5" s="1"/>
  <c r="K98" i="5" s="1"/>
  <c r="K36" i="6"/>
  <c r="AY99" i="1"/>
  <c r="BK133" i="6"/>
  <c r="BK165" i="6"/>
  <c r="K184" i="6"/>
  <c r="BE184" i="6"/>
  <c r="F38" i="6"/>
  <c r="BE99" i="1"/>
  <c r="K162" i="6"/>
  <c r="BE162" i="6"/>
  <c r="BK174" i="6"/>
  <c r="BK143" i="6"/>
  <c r="BK142" i="6" s="1"/>
  <c r="BK141" i="6" s="1"/>
  <c r="K141" i="6" s="1"/>
  <c r="K100" i="6" s="1"/>
  <c r="BK159" i="6"/>
  <c r="BK168" i="6"/>
  <c r="K187" i="6"/>
  <c r="BE187" i="6"/>
  <c r="K36" i="2"/>
  <c r="AY95" i="1"/>
  <c r="K262" i="2"/>
  <c r="BE262" i="2"/>
  <c r="F36" i="2"/>
  <c r="BC95" i="1"/>
  <c r="F38" i="2"/>
  <c r="BE95" i="1"/>
  <c r="K188" i="2"/>
  <c r="BE188" i="2"/>
  <c r="K206" i="2"/>
  <c r="BE206" i="2"/>
  <c r="K218" i="2"/>
  <c r="BE218" i="2"/>
  <c r="K253" i="2"/>
  <c r="BE253" i="2"/>
  <c r="K259" i="2"/>
  <c r="BE259" i="2"/>
  <c r="BK123" i="2"/>
  <c r="K140" i="2"/>
  <c r="BE140" i="2" s="1"/>
  <c r="BK152" i="2"/>
  <c r="BK164" i="2"/>
  <c r="BK176" i="2"/>
  <c r="K194" i="2"/>
  <c r="BE194" i="2"/>
  <c r="BK245" i="2"/>
  <c r="K257" i="2"/>
  <c r="BE257" i="2" s="1"/>
  <c r="BK242" i="2"/>
  <c r="F36" i="3"/>
  <c r="BC96" i="1"/>
  <c r="K183" i="3"/>
  <c r="BE183" i="3"/>
  <c r="BK189" i="3"/>
  <c r="BK201" i="3"/>
  <c r="BK213" i="3"/>
  <c r="K246" i="3"/>
  <c r="BE246" i="3"/>
  <c r="BK258" i="3"/>
  <c r="BK257" i="3" s="1"/>
  <c r="K257" i="3" s="1"/>
  <c r="K100" i="3" s="1"/>
  <c r="K123" i="3"/>
  <c r="BE123" i="3" s="1"/>
  <c r="K153" i="3"/>
  <c r="BE153" i="3"/>
  <c r="K207" i="3"/>
  <c r="BE207" i="3" s="1"/>
  <c r="F37" i="3"/>
  <c r="BD96" i="1" s="1"/>
  <c r="K254" i="3"/>
  <c r="BE254" i="3" s="1"/>
  <c r="K129" i="3"/>
  <c r="BE129" i="3"/>
  <c r="K141" i="3"/>
  <c r="BE141" i="3" s="1"/>
  <c r="K147" i="3"/>
  <c r="BE147" i="3"/>
  <c r="K171" i="3"/>
  <c r="BE171" i="3" s="1"/>
  <c r="K177" i="3"/>
  <c r="BE177" i="3"/>
  <c r="K225" i="3"/>
  <c r="BE225" i="3" s="1"/>
  <c r="K231" i="3"/>
  <c r="BE231" i="3"/>
  <c r="K260" i="3"/>
  <c r="BE260" i="3" s="1"/>
  <c r="F36" i="4"/>
  <c r="BC97" i="1"/>
  <c r="F37" i="4"/>
  <c r="BD97" i="1" s="1"/>
  <c r="BK129" i="4"/>
  <c r="K170" i="4"/>
  <c r="BE170" i="4"/>
  <c r="K168" i="4"/>
  <c r="BE168" i="4" s="1"/>
  <c r="F39" i="4"/>
  <c r="BF97" i="1"/>
  <c r="BK156" i="4"/>
  <c r="BK173" i="4"/>
  <c r="BK167" i="4"/>
  <c r="K167" i="4"/>
  <c r="K100" i="4" s="1"/>
  <c r="F36" i="5"/>
  <c r="BC98" i="1"/>
  <c r="BK137" i="5"/>
  <c r="BK136" i="5" s="1"/>
  <c r="K136" i="5" s="1"/>
  <c r="K99" i="5" s="1"/>
  <c r="BK152" i="5"/>
  <c r="K173" i="5"/>
  <c r="BE173" i="5"/>
  <c r="K167" i="5"/>
  <c r="BE167" i="5"/>
  <c r="F38" i="5"/>
  <c r="BE98" i="1" s="1"/>
  <c r="K129" i="5"/>
  <c r="BE129" i="5"/>
  <c r="K132" i="5"/>
  <c r="BE132" i="5"/>
  <c r="K147" i="5"/>
  <c r="BE147" i="5"/>
  <c r="BK155" i="5"/>
  <c r="K170" i="5"/>
  <c r="BE170" i="5"/>
  <c r="BK176" i="5"/>
  <c r="BK183" i="5"/>
  <c r="BK158" i="5"/>
  <c r="F36" i="6"/>
  <c r="BC99" i="1"/>
  <c r="K126" i="6"/>
  <c r="BE126" i="6"/>
  <c r="K148" i="6"/>
  <c r="BE148" i="6"/>
  <c r="BK156" i="6"/>
  <c r="BK171" i="6"/>
  <c r="F39" i="6"/>
  <c r="BF99" i="1"/>
  <c r="BK129" i="6"/>
  <c r="K138" i="6"/>
  <c r="BE138" i="6"/>
  <c r="K153" i="6"/>
  <c r="BE153" i="6" s="1"/>
  <c r="K181" i="6"/>
  <c r="BE181" i="6"/>
  <c r="F37" i="6"/>
  <c r="BD99" i="1" s="1"/>
  <c r="BK177" i="6"/>
  <c r="I99" i="4" l="1"/>
  <c r="Q121" i="4"/>
  <c r="Q120" i="4" s="1"/>
  <c r="I96" i="4" s="1"/>
  <c r="K30" i="4" s="1"/>
  <c r="AS97" i="1" s="1"/>
  <c r="R121" i="3"/>
  <c r="J97" i="3" s="1"/>
  <c r="V123" i="5"/>
  <c r="T121" i="4"/>
  <c r="T120" i="4"/>
  <c r="AW97" i="1"/>
  <c r="Q124" i="6"/>
  <c r="I97" i="6" s="1"/>
  <c r="X121" i="2"/>
  <c r="X120" i="2"/>
  <c r="R124" i="6"/>
  <c r="V123" i="6"/>
  <c r="V121" i="4"/>
  <c r="V120" i="4"/>
  <c r="Q124" i="5"/>
  <c r="Q123" i="5" s="1"/>
  <c r="I96" i="5" s="1"/>
  <c r="K30" i="5" s="1"/>
  <c r="AS98" i="1" s="1"/>
  <c r="X121" i="4"/>
  <c r="X120" i="4" s="1"/>
  <c r="X123" i="5"/>
  <c r="Q121" i="2"/>
  <c r="Q120" i="2" s="1"/>
  <c r="I96" i="2" s="1"/>
  <c r="K30" i="2" s="1"/>
  <c r="AS95" i="1" s="1"/>
  <c r="R124" i="5"/>
  <c r="R123" i="5" s="1"/>
  <c r="J96" i="5" s="1"/>
  <c r="K31" i="5" s="1"/>
  <c r="AT98" i="1" s="1"/>
  <c r="T123" i="6"/>
  <c r="AW99" i="1"/>
  <c r="V121" i="3"/>
  <c r="V120" i="3" s="1"/>
  <c r="T121" i="2"/>
  <c r="T120" i="2"/>
  <c r="AW95" i="1"/>
  <c r="I98" i="2"/>
  <c r="J100" i="2"/>
  <c r="R121" i="2"/>
  <c r="J97" i="2"/>
  <c r="J98" i="3"/>
  <c r="J100" i="3"/>
  <c r="R120" i="3"/>
  <c r="J96" i="3"/>
  <c r="K31" i="3" s="1"/>
  <c r="AT96" i="1" s="1"/>
  <c r="Q121" i="3"/>
  <c r="Q120" i="3"/>
  <c r="I96" i="3" s="1"/>
  <c r="K30" i="3" s="1"/>
  <c r="AS96" i="1" s="1"/>
  <c r="BK256" i="3"/>
  <c r="K256" i="3" s="1"/>
  <c r="K99" i="3" s="1"/>
  <c r="I97" i="4"/>
  <c r="I98" i="4"/>
  <c r="J100" i="4"/>
  <c r="R121" i="4"/>
  <c r="J97" i="4"/>
  <c r="I98" i="5"/>
  <c r="I101" i="5"/>
  <c r="J103" i="5"/>
  <c r="BK124" i="5"/>
  <c r="K124" i="5"/>
  <c r="K97" i="5" s="1"/>
  <c r="I98" i="6"/>
  <c r="J98" i="6"/>
  <c r="I101" i="6"/>
  <c r="J103" i="6"/>
  <c r="I100" i="2"/>
  <c r="BK255" i="2"/>
  <c r="K255" i="2"/>
  <c r="K99" i="2" s="1"/>
  <c r="I100" i="3"/>
  <c r="I100" i="4"/>
  <c r="BK166" i="4"/>
  <c r="K166" i="4" s="1"/>
  <c r="K99" i="4" s="1"/>
  <c r="J98" i="5"/>
  <c r="I103" i="5"/>
  <c r="R141" i="6"/>
  <c r="J100" i="6" s="1"/>
  <c r="K142" i="6"/>
  <c r="K101" i="6"/>
  <c r="J101" i="5"/>
  <c r="BK140" i="5"/>
  <c r="K140" i="5"/>
  <c r="K100" i="5"/>
  <c r="I103" i="6"/>
  <c r="BK152" i="6"/>
  <c r="BK151" i="6"/>
  <c r="K151" i="6"/>
  <c r="K102" i="6" s="1"/>
  <c r="BK122" i="2"/>
  <c r="K122" i="2"/>
  <c r="K98" i="2"/>
  <c r="BK122" i="3"/>
  <c r="K122" i="3" s="1"/>
  <c r="K98" i="3" s="1"/>
  <c r="BK122" i="4"/>
  <c r="K122" i="4" s="1"/>
  <c r="K98" i="4" s="1"/>
  <c r="BK151" i="5"/>
  <c r="K151" i="5"/>
  <c r="K103" i="5" s="1"/>
  <c r="BK125" i="6"/>
  <c r="K125" i="6"/>
  <c r="K98" i="6"/>
  <c r="F35" i="2"/>
  <c r="BB95" i="1" s="1"/>
  <c r="F35" i="3"/>
  <c r="BB96" i="1"/>
  <c r="F35" i="4"/>
  <c r="BB97" i="1" s="1"/>
  <c r="F35" i="5"/>
  <c r="BB98" i="1"/>
  <c r="K35" i="6"/>
  <c r="AX99" i="1" s="1"/>
  <c r="AV99" i="1" s="1"/>
  <c r="BD94" i="1"/>
  <c r="AZ94" i="1"/>
  <c r="K35" i="2"/>
  <c r="AX95" i="1"/>
  <c r="AV95" i="1"/>
  <c r="K35" i="3"/>
  <c r="AX96" i="1" s="1"/>
  <c r="AV96" i="1" s="1"/>
  <c r="K35" i="4"/>
  <c r="AX97" i="1"/>
  <c r="AV97" i="1" s="1"/>
  <c r="K35" i="5"/>
  <c r="AX98" i="1"/>
  <c r="AV98" i="1"/>
  <c r="F35" i="6"/>
  <c r="BB99" i="1"/>
  <c r="BE94" i="1"/>
  <c r="W32" i="1" s="1"/>
  <c r="BF94" i="1"/>
  <c r="W33" i="1"/>
  <c r="BC94" i="1"/>
  <c r="AY94" i="1"/>
  <c r="AK30" i="1" s="1"/>
  <c r="R123" i="6" l="1"/>
  <c r="J96" i="6" s="1"/>
  <c r="K31" i="6" s="1"/>
  <c r="AT99" i="1" s="1"/>
  <c r="I97" i="2"/>
  <c r="R120" i="2"/>
  <c r="J96" i="2"/>
  <c r="K31" i="2"/>
  <c r="AT95" i="1" s="1"/>
  <c r="I97" i="3"/>
  <c r="R120" i="4"/>
  <c r="J96" i="4"/>
  <c r="K31" i="4" s="1"/>
  <c r="AT97" i="1" s="1"/>
  <c r="I97" i="5"/>
  <c r="J97" i="6"/>
  <c r="K152" i="6"/>
  <c r="K103" i="6" s="1"/>
  <c r="J97" i="5"/>
  <c r="Q123" i="6"/>
  <c r="I96" i="6" s="1"/>
  <c r="K30" i="6" s="1"/>
  <c r="AS99" i="1" s="1"/>
  <c r="AS94" i="1" s="1"/>
  <c r="BK124" i="6"/>
  <c r="BK123" i="6" s="1"/>
  <c r="K123" i="6" s="1"/>
  <c r="K96" i="6" s="1"/>
  <c r="BK150" i="5"/>
  <c r="K150" i="5" s="1"/>
  <c r="K102" i="5" s="1"/>
  <c r="BK121" i="2"/>
  <c r="K121" i="2"/>
  <c r="K97" i="2" s="1"/>
  <c r="BK121" i="3"/>
  <c r="K121" i="3"/>
  <c r="K97" i="3"/>
  <c r="BK121" i="4"/>
  <c r="K121" i="4" s="1"/>
  <c r="K97" i="4" s="1"/>
  <c r="W30" i="1"/>
  <c r="BB94" i="1"/>
  <c r="W29" i="1" s="1"/>
  <c r="AW94" i="1"/>
  <c r="BA94" i="1"/>
  <c r="W31" i="1"/>
  <c r="BK120" i="3" l="1"/>
  <c r="K120" i="3"/>
  <c r="K96" i="3"/>
  <c r="BK120" i="4"/>
  <c r="K120" i="4" s="1"/>
  <c r="K96" i="4" s="1"/>
  <c r="K124" i="6"/>
  <c r="K97" i="6"/>
  <c r="BK123" i="5"/>
  <c r="K123" i="5"/>
  <c r="K96" i="5"/>
  <c r="BK120" i="2"/>
  <c r="K120" i="2" s="1"/>
  <c r="K96" i="2" s="1"/>
  <c r="AT94" i="1"/>
  <c r="AX94" i="1"/>
  <c r="AK29" i="1" s="1"/>
  <c r="K32" i="6"/>
  <c r="AG99" i="1"/>
  <c r="K41" i="6" l="1"/>
  <c r="AN99" i="1"/>
  <c r="K32" i="4"/>
  <c r="AG97" i="1"/>
  <c r="K32" i="5"/>
  <c r="AG98" i="1"/>
  <c r="K32" i="3"/>
  <c r="AG96" i="1" s="1"/>
  <c r="K32" i="2"/>
  <c r="AG95" i="1"/>
  <c r="AV94" i="1"/>
  <c r="K41" i="3" l="1"/>
  <c r="K41" i="4"/>
  <c r="AN98" i="1"/>
  <c r="K41" i="2"/>
  <c r="K41" i="5"/>
  <c r="AN95" i="1"/>
  <c r="AN96" i="1"/>
  <c r="AN97" i="1"/>
  <c r="AG94" i="1"/>
  <c r="AK26" i="1"/>
  <c r="AN94" i="1"/>
  <c r="AK35" i="1" l="1"/>
</calcChain>
</file>

<file path=xl/sharedStrings.xml><?xml version="1.0" encoding="utf-8"?>
<sst xmlns="http://schemas.openxmlformats.org/spreadsheetml/2006/main" count="4677" uniqueCount="485">
  <si>
    <t>Export Komplet</t>
  </si>
  <si>
    <t/>
  </si>
  <si>
    <t>2.0</t>
  </si>
  <si>
    <t>ZAMOK</t>
  </si>
  <si>
    <t>False</t>
  </si>
  <si>
    <t>True</t>
  </si>
  <si>
    <t>{06a0ebac-428a-47ea-afdf-4f98107b95dd}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</si>
  <si>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</si>
  <si>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</si>
  <si>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</si>
  <si>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</si>
  <si>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</si>
  <si>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</si>
  <si>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</si>
  <si>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</si>
  <si>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220112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</si>
  <si>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</si>
  <si>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</si>
  <si>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elektroinstalace šatny a prostor provozního pavilonu, MŠ M. Majerové, Sokolov</t>
  </si>
  <si>
    <t>KSO:</t>
  </si>
  <si>
    <t>801 31</t>
  </si>
  <si>
    <t>CC-CZ:</t>
  </si>
  <si>
    <t>12631</t>
  </si>
  <si>
    <t>Místo:</t>
  </si>
  <si>
    <t>Sokolov</t>
  </si>
  <si>
    <t>Datum:</t>
  </si>
  <si>
    <t>10. 3. 2022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</si>
  <si>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</si>
  <si>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</si>
  <si>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</si>
  <si>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</si>
  <si>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</si>
  <si>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</si>
  <si>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</si>
  <si>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</si>
  <si>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Ing. Jiří Voráč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</si>
  <si>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</si>
  <si>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</si>
  <si>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</si>
  <si>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</si>
  <si>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</si>
  <si>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</si>
  <si>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</si>
  <si>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</si>
  <si>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</si>
  <si>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</si>
  <si>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</si>
  <si>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</si>
  <si>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</si>
  <si>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</si>
  <si>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</si>
  <si>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</si>
  <si>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</si>
  <si>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</si>
  <si>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</si>
  <si>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</si>
  <si>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</si>
  <si>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</si>
  <si>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</si>
  <si>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</si>
  <si>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</si>
  <si>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</si>
  <si>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</si>
  <si>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</si>
  <si>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</si>
  <si>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</si>
  <si>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</si>
  <si>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</si>
  <si>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</si>
  <si>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</si>
  <si>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</si>
  <si>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</si>
  <si>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</si>
  <si>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</si>
  <si>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</si>
  <si>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</si>
  <si>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</si>
  <si>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</si>
  <si>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</si>
  <si>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</si>
  <si>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</si>
  <si>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</si>
  <si>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</si>
  <si>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</si>
  <si>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</si>
  <si>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</si>
  <si>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</si>
  <si>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 - šatna</t>
  </si>
  <si>
    <t>STA</t>
  </si>
  <si>
    <t>1</t>
  </si>
  <si>
    <t>{69b28cf0-6ca1-4ccb-bf31-d1266b7f0780}</t>
  </si>
  <si>
    <t>2</t>
  </si>
  <si>
    <t>02</t>
  </si>
  <si>
    <t>Elektroinstalace - příprava zeleniny a sklad</t>
  </si>
  <si>
    <t>{4bef4e82-cc0d-4535-82f3-3c3ce7da2304}</t>
  </si>
  <si>
    <t>03</t>
  </si>
  <si>
    <t>Elektroinstalace - spojovací chodba</t>
  </si>
  <si>
    <t>{7cdc9143-e43f-4630-9feb-cfc25eab99ed}</t>
  </si>
  <si>
    <t>04</t>
  </si>
  <si>
    <t>Stavební přípomoc m.č. 101</t>
  </si>
  <si>
    <t>{4a3734e3-0f00-4a7d-a0ef-6ae816001c4f}</t>
  </si>
  <si>
    <t>05</t>
  </si>
  <si>
    <t>Stavební přípomoc m.č. 102+103</t>
  </si>
  <si>
    <t>{257ac41f-b14e-4895-99e8-4237a802cd6a}</t>
  </si>
  <si>
    <t>KRYCÍ LIST SOUPISU PRACÍ</t>
  </si>
  <si>
    <t>Objekt:</t>
  </si>
  <si>
    <t>01 - Elektroinstalace - šatna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</si>
  <si>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</si>
  <si>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</si>
  <si>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</si>
  <si>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</si>
  <si>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</si>
  <si>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</si>
  <si>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</si>
  <si>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</si>
  <si>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</si>
  <si>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741 - Elektroinstalace - silnoproud</t>
  </si>
  <si>
    <t xml:space="preserve">    SILN - Silnoproud</t>
  </si>
  <si>
    <t xml:space="preserve">    OST - Ostatní</t>
  </si>
  <si>
    <t xml:space="preserve">      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</si>
  <si>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</si>
  <si>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</si>
  <si>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</si>
  <si>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</si>
  <si>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</si>
  <si>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</si>
  <si>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</si>
  <si>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</si>
  <si>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</si>
  <si>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</si>
  <si>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</si>
  <si>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</si>
  <si>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</si>
  <si>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</si>
  <si>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</si>
  <si>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</si>
  <si>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</si>
  <si>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741</t>
  </si>
  <si>
    <t>Elektroinstalace - silnoproud</t>
  </si>
  <si>
    <t>ROZPOCET</t>
  </si>
  <si>
    <t>SILN</t>
  </si>
  <si>
    <t>Silnoproud</t>
  </si>
  <si>
    <t>M</t>
  </si>
  <si>
    <t>IP-RS</t>
  </si>
  <si>
    <t>doplnění a úprava stávající okruhové rozvodnice, práce + materiál</t>
  </si>
  <si>
    <t>kus</t>
  </si>
  <si>
    <t>8</t>
  </si>
  <si>
    <t>4</t>
  </si>
  <si>
    <t>-446112270</t>
  </si>
  <si>
    <t>PP</t>
  </si>
  <si>
    <t>VV</t>
  </si>
  <si>
    <t>Struktura výpočtu: počet kusů</t>
  </si>
  <si>
    <t>Součet</t>
  </si>
  <si>
    <t>K</t>
  </si>
  <si>
    <t>741122211</t>
  </si>
  <si>
    <t>Montáž kabel Cu plný kulatý žíla 3x1,5 až 6 mm2 uložený volně (např. CYKY)</t>
  </si>
  <si>
    <t>m</t>
  </si>
  <si>
    <t>CS ÚRS 2022 01</t>
  </si>
  <si>
    <t>-304746901</t>
  </si>
  <si>
    <t>Montáž kabelů měděných bez ukončení uložených volně nebo v liště plných kulatých (např. CYKY) počtu a průřezu žil 3x1,5 až 6 mm2</t>
  </si>
  <si>
    <t>Online PSC</t>
  </si>
  <si>
    <t>https://podminky.urs.cz/item/CS_URS_2022_01/741122211</t>
  </si>
  <si>
    <t>1+1</t>
  </si>
  <si>
    <t>3</t>
  </si>
  <si>
    <t>741122016</t>
  </si>
  <si>
    <t>Montáž kabel Cu bez ukončení uložený pod omítku plný kulatý 3x2,5 až 6 mm2 (např. CYKY)</t>
  </si>
  <si>
    <t>2112232439</t>
  </si>
  <si>
    <t>Montáž kabelů měděných bez ukončení uložených pod omítku plných kulatých (např. CYKY), počtu a průřezu žil 3x2,5 až 6 mm2</t>
  </si>
  <si>
    <t>https://podminky.urs.cz/item/CS_URS_2022_01/741122016</t>
  </si>
  <si>
    <t>IP-KAB3</t>
  </si>
  <si>
    <t>kabel silový instalační, PRAKAB, typ PRAFlaSafe X 3x2,5-J B2cas1d1a1</t>
  </si>
  <si>
    <t>217576096</t>
  </si>
  <si>
    <t>P</t>
  </si>
  <si>
    <t>Poznámka k položce:_x000D_
Poznámka k položce: doporučený typ</t>
  </si>
  <si>
    <t>5</t>
  </si>
  <si>
    <t>741122015</t>
  </si>
  <si>
    <t>Montáž kabel Cu bez ukončení uložený pod omítku plný kulatý 3x1,5 mm2 (např. CYKY)</t>
  </si>
  <si>
    <t>455749126</t>
  </si>
  <si>
    <t>Montáž kabelů měděných bez ukončení uložených pod omítku plných kulatých (např. CYKY), počtu a průřezu žil 3x1,5 mm2</t>
  </si>
  <si>
    <t>https://podminky.urs.cz/item/CS_URS_2022_01/741122015</t>
  </si>
  <si>
    <t>26</t>
  </si>
  <si>
    <t>6</t>
  </si>
  <si>
    <t>IP-KAB6</t>
  </si>
  <si>
    <t>kabel silový instalační, PRAKAB, typ PRAFlaSafe X 3x1,5-J B2cas1d1a1</t>
  </si>
  <si>
    <t>10070921</t>
  </si>
  <si>
    <t>7</t>
  </si>
  <si>
    <t>741130001</t>
  </si>
  <si>
    <t>Ukončení vodič izolovaný do 2,5 mm2 v rozváděči nebo na přístroji</t>
  </si>
  <si>
    <t>-1493126146</t>
  </si>
  <si>
    <t>Ukončení vodičů izolovaných s označením a zapojením v rozváděči nebo na přístroji, průřezu žíly do 2,5 mm2</t>
  </si>
  <si>
    <t>https://podminky.urs.cz/item/CS_URS_2022_01/741130001</t>
  </si>
  <si>
    <t>741372062</t>
  </si>
  <si>
    <t>Montáž svítidlo LED interiérové přisazené stropní hranaté nebo kruhové přes 0,09 do 0,36 m2 se zapojením vodičů</t>
  </si>
  <si>
    <t>436814308</t>
  </si>
  <si>
    <t>Montáž svítidel s integrovaným zdrojem LED se zapojením vodičů interiérových přisazených stropních hranatých nebo kruhových, plochy přes 0,09 do 0,36 m2</t>
  </si>
  <si>
    <t>https://podminky.urs.cz/item/CS_URS_2022_01/741372062</t>
  </si>
  <si>
    <t>9</t>
  </si>
  <si>
    <t>IP-SV-LI1</t>
  </si>
  <si>
    <t>svítidlo stropní, Trevos, typ Linea 1.4ft 4400/840, kód 63160, LED modul 30W/4400lm/840, IP54</t>
  </si>
  <si>
    <t>1187958687</t>
  </si>
  <si>
    <t>Poznámka k položce:_x000D_
Poznámka k položce: Doporučený typ.</t>
  </si>
  <si>
    <t>10</t>
  </si>
  <si>
    <t>741313001</t>
  </si>
  <si>
    <t>Montáž zásuvka (polo)zapuštěná bezšroubové připojení 2P+PE se zapojením vodičů</t>
  </si>
  <si>
    <t>1345722008</t>
  </si>
  <si>
    <t>Montáž zásuvek domovních se zapojením vodičů bezšroubové připojení polozapuštěných nebo zapuštěných 10/16 A, provedení 2P + PE</t>
  </si>
  <si>
    <t>https://podminky.urs.cz/item/CS_URS_2022_01/741313001</t>
  </si>
  <si>
    <t>11</t>
  </si>
  <si>
    <t>IP-PR-001</t>
  </si>
  <si>
    <t>zásuvka jednonásobná s ochranným kolíkem, s clonkami, ABB Tango, bílá, typ 5519A-A02357 B</t>
  </si>
  <si>
    <t>ks</t>
  </si>
  <si>
    <t>925594921</t>
  </si>
  <si>
    <t>12</t>
  </si>
  <si>
    <t>741310101</t>
  </si>
  <si>
    <t>Montáž spínač (polo)zapuštěný bezšroubové připojení 1-jednopólový se zapojením vodičů</t>
  </si>
  <si>
    <t>1063561552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</si>
  <si>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</si>
  <si>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</si>
  <si>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13</t>
  </si>
  <si>
    <t>IP-PR-003</t>
  </si>
  <si>
    <t>přístroj spínače jednopólového, řazení 1, ABB, typ 3559-A01345</t>
  </si>
  <si>
    <t>-1341669303</t>
  </si>
  <si>
    <t>14</t>
  </si>
  <si>
    <t>IP-PR-007</t>
  </si>
  <si>
    <t>kryt jednoduchý, ABB Tango, bílá, typ 3558A-A651 B</t>
  </si>
  <si>
    <t>-307056569</t>
  </si>
  <si>
    <t>IP-PR-009</t>
  </si>
  <si>
    <t>rámeček pro elektroinstalační přístroje jednonásobný, ABB Tango, bílá, typ 3901A-B10 B</t>
  </si>
  <si>
    <t>1155280098</t>
  </si>
  <si>
    <t>16</t>
  </si>
  <si>
    <t>IP-PR-010</t>
  </si>
  <si>
    <t>rámeček pro elektroinstalační přístroje dvojnásobný vodorovný, ABB Tango, bílá, typ 3901A-B20 B</t>
  </si>
  <si>
    <t>-538802297</t>
  </si>
  <si>
    <t>17</t>
  </si>
  <si>
    <t>741112061</t>
  </si>
  <si>
    <t>Montáž krabice přístrojová zapuštěná plastová kruhová</t>
  </si>
  <si>
    <t>-460315698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</si>
  <si>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</si>
  <si>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</si>
  <si>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18</t>
  </si>
  <si>
    <t>IP-KR-001</t>
  </si>
  <si>
    <t>krabice univerzální přístrojová, Kopos Kolín, typ KU 68-1901</t>
  </si>
  <si>
    <t>1952957876</t>
  </si>
  <si>
    <t>19</t>
  </si>
  <si>
    <t>741112001</t>
  </si>
  <si>
    <t>Montáž krabice zapuštěná plastová kruhová</t>
  </si>
  <si>
    <t>962522268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</si>
  <si>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</si>
  <si>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https://podminky.urs.cz/item/CS_URS_2022_01/741112001</t>
  </si>
  <si>
    <t>20</t>
  </si>
  <si>
    <t>IP-KR-002</t>
  </si>
  <si>
    <t>krabice odbočná s víčkem, Kopos Kolín, typ KU 68-1902</t>
  </si>
  <si>
    <t>-240217912</t>
  </si>
  <si>
    <t>HZS2232</t>
  </si>
  <si>
    <t>Hodinová zúčtovací sazba elektrikář odborný</t>
  </si>
  <si>
    <t>hod</t>
  </si>
  <si>
    <t>-1895026686</t>
  </si>
  <si>
    <t>Hodinové zúčtovací sazby profesí PSV  provádění stavebních instalací elektrikář odborný</t>
  </si>
  <si>
    <t>https://podminky.urs.cz/item/CS_URS_2022_01/HZS2232</t>
  </si>
  <si>
    <t>22</t>
  </si>
  <si>
    <t>IP-D-001</t>
  </si>
  <si>
    <t>Demontážní práce silnoproud a slaboproud</t>
  </si>
  <si>
    <t>-802345904</t>
  </si>
  <si>
    <t>23</t>
  </si>
  <si>
    <t>IP-BS-001</t>
  </si>
  <si>
    <t>bezšřoubové svorky páčkové, WAGO, typ COMPACT</t>
  </si>
  <si>
    <t>kpl</t>
  </si>
  <si>
    <t>892874030</t>
  </si>
  <si>
    <t>24</t>
  </si>
  <si>
    <t>IP-DM-001</t>
  </si>
  <si>
    <t>drobný materiál</t>
  </si>
  <si>
    <t>-554328801</t>
  </si>
  <si>
    <t>OST</t>
  </si>
  <si>
    <t>Ostatní</t>
  </si>
  <si>
    <t>VRN</t>
  </si>
  <si>
    <t>Vedlejší rozpočtové náklady</t>
  </si>
  <si>
    <t>25</t>
  </si>
  <si>
    <t>013254000</t>
  </si>
  <si>
    <t>Dokumentace skutečného provedení stavby</t>
  </si>
  <si>
    <t>572768681</t>
  </si>
  <si>
    <t>741810001</t>
  </si>
  <si>
    <t>Celková prohlídka elektrického rozvodu a zařízení do 100 000,- Kč</t>
  </si>
  <si>
    <t>-2081214025</t>
  </si>
  <si>
    <t>Zkoušky a prohlídky elektrických rozvodů a zařízení celková prohlídka a vyhotovení revizní zprávy pro objem montážních prací do 100 tis. Kč</t>
  </si>
  <si>
    <t>https://podminky.urs.cz/item/CS_URS_2022_01/741810001</t>
  </si>
  <si>
    <t>27</t>
  </si>
  <si>
    <t>999-VRN-1</t>
  </si>
  <si>
    <t>Vedlejší náklady</t>
  </si>
  <si>
    <t>%</t>
  </si>
  <si>
    <t>1886707510</t>
  </si>
  <si>
    <t>02 - Elektroinstalace - příprava zeleniny a sklad</t>
  </si>
  <si>
    <t>741122231</t>
  </si>
  <si>
    <t>Montáž kabel Cu plný kulatý žíla 5x1,5 až 2,5 mm2 uložený volně (např. CYKY)</t>
  </si>
  <si>
    <t>-1695312601</t>
  </si>
  <si>
    <t>Montáž kabelů měděných bez ukončení uložených volně nebo v liště plných kulatých (např. CYKY) počtu a průřezu žil 5x1,5 až 2,5 mm2</t>
  </si>
  <si>
    <t>https://podminky.urs.cz/item/CS_URS_2022_01/741122231</t>
  </si>
  <si>
    <t>741122031</t>
  </si>
  <si>
    <t>Montáž kabel Cu bez ukončení uložený pod omítku plný kulatý 5x1,5 až 2,5 mm2 (např. CYKY)</t>
  </si>
  <si>
    <t>-603171549</t>
  </si>
  <si>
    <t>Montáž kabelů měděných bez ukončení uložených pod omítku plných kulatých (např. CYKY), počtu a průřezu žil 5x1,5 až 2,5 mm2</t>
  </si>
  <si>
    <t>https://podminky.urs.cz/item/CS_URS_2022_01/741122031</t>
  </si>
  <si>
    <t>IP-KAB2</t>
  </si>
  <si>
    <t>kabel silový instalační, PRAKAB, typ PRAFlaSafe X 5x2,5-J B2cas1d1a1</t>
  </si>
  <si>
    <t>-926011131</t>
  </si>
  <si>
    <t>2+19</t>
  </si>
  <si>
    <t>4+2</t>
  </si>
  <si>
    <t>38</t>
  </si>
  <si>
    <t>4+38</t>
  </si>
  <si>
    <t>2+27</t>
  </si>
  <si>
    <t>IP-SV-LI2</t>
  </si>
  <si>
    <t>svítidlo stropní, Trevos, typ Linea 2.4ft 5200/840, kód 63240, LED modul 35W/5200lm/840, IP54</t>
  </si>
  <si>
    <t>IP-SV-LI3</t>
  </si>
  <si>
    <t>svítidlo stropní, Trevos, typ Linea 2.4ft 8800/840, kód 63260, LED modul 58W/8800lm/840, IP54</t>
  </si>
  <si>
    <t>999957644</t>
  </si>
  <si>
    <t>741313082</t>
  </si>
  <si>
    <t>Montáž zásuvka chráněná v krabici šroubové připojení 2P+PE prostředí venkovní, mokré se zapojením vodičů</t>
  </si>
  <si>
    <t>782649176</t>
  </si>
  <si>
    <t>Montáž zásuvek domovních se zapojením vodičů šroubové připojení venkovní nebo mokré, provedení 2P + PE</t>
  </si>
  <si>
    <t>https://podminky.urs.cz/item/CS_URS_2022_01/741313082</t>
  </si>
  <si>
    <t>IP-PRV-001</t>
  </si>
  <si>
    <t>zásuvka jednonásobná s ochranným kolíkem, s clonkami a víčkem, ABB Variant+, bílá, typ 5519N-C02510 B, IP54</t>
  </si>
  <si>
    <t>741310251</t>
  </si>
  <si>
    <t>Montáž spínač (polo)zapuštěný šroubové připojení 1-jednopólových prostředí venkovní/mokré se zapojením vodičů</t>
  </si>
  <si>
    <t>-27333525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</si>
  <si>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</si>
  <si>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https://podminky.urs.cz/item/CS_URS_2022_01/741310251</t>
  </si>
  <si>
    <t>IP-PRV-002</t>
  </si>
  <si>
    <t>spínač jednopólový, řazení 1, ABB Variant+, bílá, typ 3559N-C01510 B, IP54</t>
  </si>
  <si>
    <t>741310411</t>
  </si>
  <si>
    <t>Montáž spínač tří/čtyřpólový nástěnný do 16 A venkovní nebo mokré se zapojením vodičů</t>
  </si>
  <si>
    <t>-1558351741</t>
  </si>
  <si>
    <t>Montáž spínačů tří nebo čtyřpólových nástěnných se zapojením vodičů, pro prostředí venkovní nebo mokré do 16 A</t>
  </si>
  <si>
    <t>https://podminky.urs.cz/item/CS_URS_2022_01/741310411</t>
  </si>
  <si>
    <t>IP-PRV-003</t>
  </si>
  <si>
    <t>spínač stiskací PRESSTO, nástěnný, ABB, typ 3536N-C03251 12, bílá/šedá, IP55</t>
  </si>
  <si>
    <t>-1648075068</t>
  </si>
  <si>
    <t>741112021</t>
  </si>
  <si>
    <t>Montáž krabice nástěnná plastová čtyřhranná do 100x100 mm</t>
  </si>
  <si>
    <t>-1578927155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</si>
  <si>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</si>
  <si>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https://podminky.urs.cz/item/CS_URS_2022_01/741112021</t>
  </si>
  <si>
    <t>krabice s IP krytím a víčkem, Kopos Kolín, typ KSK 80_KA</t>
  </si>
  <si>
    <t>03 - Elektroinstalace - spojovací chodba</t>
  </si>
  <si>
    <t>IP-SV-DE1</t>
  </si>
  <si>
    <t>svítidlo stropní se senzorem pohybu, Osmont, typ Delia 1 PC, kód 53320, LED modul 20W/2590/830, IP54</t>
  </si>
  <si>
    <t>04 - Stavební přípomoc m.č. 101</t>
  </si>
  <si>
    <t>HSV - Práce a dodávky HSV</t>
  </si>
  <si>
    <t xml:space="preserve">    9 - Ostatní konstrukce a práce, bourání</t>
  </si>
  <si>
    <t xml:space="preserve">    998 - Přesun hmot</t>
  </si>
  <si>
    <t>PSV - Práce a dodávky PSV</t>
  </si>
  <si>
    <t xml:space="preserve">    784 - Dokončovací práce - malby a tapety</t>
  </si>
  <si>
    <t>M - Práce a dodávky M</t>
  </si>
  <si>
    <t xml:space="preserve">    46-M - Zemní práce při extr.mont.pracích</t>
  </si>
  <si>
    <t>HSV</t>
  </si>
  <si>
    <t>Práce a dodávky HSV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</si>
  <si>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</si>
  <si>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</si>
  <si>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</si>
  <si>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</si>
  <si>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-1122430243</t>
  </si>
  <si>
    <t>Lešení pomocné pracovní pro objekty pozemních staveb  pro zatížení do 150 kg/m2, o výšce lešeňové podlahy do 1,9 m</t>
  </si>
  <si>
    <t>https://podminky.urs.cz/item/CS_URS_2022_01/949101111</t>
  </si>
  <si>
    <t>952901111</t>
  </si>
  <si>
    <t>Vyčištění budov bytové a občanské výstavby při výšce podlaží do 4 m</t>
  </si>
  <si>
    <t>-510440882</t>
  </si>
  <si>
    <t>Vyčištění budov nebo objektů před předáním do užívání  budov bytové nebo občanské výstavby, světlé výšky podlaží do 4 m</t>
  </si>
  <si>
    <t>https://podminky.urs.cz/item/CS_URS_2022_01/952901111</t>
  </si>
  <si>
    <t>977131110</t>
  </si>
  <si>
    <t>Vrty příklepovými vrtáky D do 16 mm do cihelného zdiva nebo prostého betonu</t>
  </si>
  <si>
    <t>-1720709487</t>
  </si>
  <si>
    <t>Vrty příklepovými vrtáky do cihelného zdiva nebo prostého betonu průměru do 16 mm</t>
  </si>
  <si>
    <t>https://podminky.urs.cz/item/CS_URS_2022_01/977131110</t>
  </si>
  <si>
    <t>0,1*2</t>
  </si>
  <si>
    <t>998</t>
  </si>
  <si>
    <t>Přesun hmot</t>
  </si>
  <si>
    <t>998018001</t>
  </si>
  <si>
    <t>Přesun hmot ruční pro budovy v do 6 m</t>
  </si>
  <si>
    <t>t</t>
  </si>
  <si>
    <t>-1751736579</t>
  </si>
  <si>
    <t>Přesun hmot pro budovy občanské výstavby, bydlení, výrobu a služby  ruční - bez užití mechanizace vodorovná dopravní vzdálenost do 100 m pro budovy s jakoukoliv nosnou konstrukcí výšky do 6 m</t>
  </si>
  <si>
    <t>https://podminky.urs.cz/item/CS_URS_2022_01/998018001</t>
  </si>
  <si>
    <t>PSV</t>
  </si>
  <si>
    <t>Práce a dodávky PSV</t>
  </si>
  <si>
    <t>784</t>
  </si>
  <si>
    <t>Dokončovací práce - malby a tapety</t>
  </si>
  <si>
    <t>784181121</t>
  </si>
  <si>
    <t>Hloubková jednonásobná bezbarvá penetrace podkladu v místnostech v do 3,80 m</t>
  </si>
  <si>
    <t>1331682059</t>
  </si>
  <si>
    <t>Penetrace podkladu jednonásobná hloubková akrylátová bezbarvá v místnostech výšky do 3,80 m</t>
  </si>
  <si>
    <t>https://podminky.urs.cz/item/CS_URS_2022_01/784181121</t>
  </si>
  <si>
    <t>Vysekané drážky</t>
  </si>
  <si>
    <t>(5+12+5)*0,1</t>
  </si>
  <si>
    <t>784211101</t>
  </si>
  <si>
    <t>Dvojnásobné bílé malby ze směsí za mokra výborně oděruvzdorných v místnostech v do 3,80 m</t>
  </si>
  <si>
    <t>-1628448013</t>
  </si>
  <si>
    <t>Malby z malířských směsí oděruvzdorných za mokra dvojnásobné, bílé za mokra oděruvzdorné výborně v místnostech výšky do 3,80 m</t>
  </si>
  <si>
    <t>https://podminky.urs.cz/item/CS_URS_2022_01/784211101</t>
  </si>
  <si>
    <t>Práce a dodávky M</t>
  </si>
  <si>
    <t>46-M</t>
  </si>
  <si>
    <t>Zemní práce při extr.mont.pracích</t>
  </si>
  <si>
    <t>468101211</t>
  </si>
  <si>
    <t>Vysekání rýh pro montáž trubek a kabelů ve stropech hl do 3 cm a š do 3 cm</t>
  </si>
  <si>
    <t>64</t>
  </si>
  <si>
    <t>300222449</t>
  </si>
  <si>
    <t>Vysekání rýh pro montáž trubek a kabelů ve stropech z betonu hloubky do 3 cm a šířky do 3 cm</t>
  </si>
  <si>
    <t>https://podminky.urs.cz/item/CS_URS_2022_01/468101211</t>
  </si>
  <si>
    <t>468101411</t>
  </si>
  <si>
    <t>Vysekání rýh pro montáž trubek a kabelů v cihelných zdech hl do 3 cm a š do 3 cm</t>
  </si>
  <si>
    <t>1445062968</t>
  </si>
  <si>
    <t>Vysekání rýh pro montáž trubek a kabelů v cihelných zdech hloubky do 3 cm a šířky do 3 cm</t>
  </si>
  <si>
    <t>https://podminky.urs.cz/item/CS_URS_2022_01/468101411</t>
  </si>
  <si>
    <t>468101412</t>
  </si>
  <si>
    <t>Vysekání rýh pro montáž trubek a kabelů v cihelných zdech hl do 3 cm a š přes 3 do 5 cm</t>
  </si>
  <si>
    <t>1146217007</t>
  </si>
  <si>
    <t>Vysekání rýh pro montáž trubek a kabelů v cihelných zdech hloubky do 3 cm a šířky přes 3 do 5 cm</t>
  </si>
  <si>
    <t>https://podminky.urs.cz/item/CS_URS_2022_01/468101412</t>
  </si>
  <si>
    <t>460941111</t>
  </si>
  <si>
    <t>Vyplnění a omítnutí rýh při elektroinstalacích ve stropech hl do 3 cm a š do 3 cm</t>
  </si>
  <si>
    <t>-238503165</t>
  </si>
  <si>
    <t>Vyplnění rýh vyplnění a omítnutí rýh ve stropech hloubky do 3 cm a šířky do 3 cm - hrubá omítka + štuk</t>
  </si>
  <si>
    <t>https://podminky.urs.cz/item/CS_URS_2022_01/460941111</t>
  </si>
  <si>
    <t>460941211</t>
  </si>
  <si>
    <t>Vyplnění a omítnutí rýh při elektroinstalacích ve stěnách hl do 3 cm a š do 3 cm</t>
  </si>
  <si>
    <t>1902683522</t>
  </si>
  <si>
    <t>Vyplnění rýh vyplnění a omítnutí rýh ve stěnách hloubky do 3 cm a šířky do 3 cm - hrubá omítka + štuk</t>
  </si>
  <si>
    <t>https://podminky.urs.cz/item/CS_URS_2022_01/460941211</t>
  </si>
  <si>
    <t>460941212</t>
  </si>
  <si>
    <t>Vyplnění a omítnutí rýh při elektroinstalacích ve stěnách hl do 3 cm a š přes 3 do 5 cm</t>
  </si>
  <si>
    <t>1832786991</t>
  </si>
  <si>
    <t>Vyplnění rýh vyplnění a omítnutí rýh ve stěnách hloubky do 3 cm a šířky přes 3 do 5 cm - hrubá omítka + štuk</t>
  </si>
  <si>
    <t>https://podminky.urs.cz/item/CS_URS_2022_01/460941212</t>
  </si>
  <si>
    <t>469971111</t>
  </si>
  <si>
    <t>Svislá doprava suti a vybouraných hmot při elektromontážích za první podlaží</t>
  </si>
  <si>
    <t>-552023154</t>
  </si>
  <si>
    <t>Odvoz suti a vybouraných hmot svislá doprava suti a vybouraných hmot za první podlaží</t>
  </si>
  <si>
    <t>https://podminky.urs.cz/item/CS_URS_2022_01/469971111</t>
  </si>
  <si>
    <t>469972111</t>
  </si>
  <si>
    <t>Odvoz suti a vybouraných hmot při elektromontážích do 1 km</t>
  </si>
  <si>
    <t>-1610179417</t>
  </si>
  <si>
    <t>Odvoz suti a vybouraných hmot odvoz suti a vybouraných hmot do 1 km</t>
  </si>
  <si>
    <t>https://podminky.urs.cz/item/CS_URS_2022_01/469972111</t>
  </si>
  <si>
    <t>469972121</t>
  </si>
  <si>
    <t>Příplatek k odvozu suti a vybouraných hmot při elektromontážích za každý další 1 km</t>
  </si>
  <si>
    <t>-314125396</t>
  </si>
  <si>
    <t>Odvoz suti a vybouraných hmot odvoz suti a vybouraných hmot Příplatek k ceně za každý další i započatý 1 km</t>
  </si>
  <si>
    <t>https://podminky.urs.cz/item/CS_URS_2022_01/469972121</t>
  </si>
  <si>
    <t>0,049*10</t>
  </si>
  <si>
    <t>469973111</t>
  </si>
  <si>
    <t>Poplatek za uložení na skládce (skládkovné) stavebního odpadu betonového kód odpadu 17 01 01</t>
  </si>
  <si>
    <t>-2013262171</t>
  </si>
  <si>
    <t>Poplatek za uložení stavebního odpadu (skládkovné) na skládce z prostého betonu zatříděného do Katalogu odpadů pod kódem 17 01 01</t>
  </si>
  <si>
    <t>https://podminky.urs.cz/item/CS_URS_2022_01/469973111</t>
  </si>
  <si>
    <t>469973113</t>
  </si>
  <si>
    <t>Poplatek za uložení na skládce (skládkovné) stavebního odpadu cihelného kód odpadu 17 01 02</t>
  </si>
  <si>
    <t>-108717253</t>
  </si>
  <si>
    <t>Poplatek za uložení stavebního odpadu (skládkovné) na skládce cihelného zatříděného do Katalogu odpadů pod kódem 17 01 02</t>
  </si>
  <si>
    <t>https://podminky.urs.cz/item/CS_URS_2022_01/469973113</t>
  </si>
  <si>
    <t>469981111</t>
  </si>
  <si>
    <t>Přesun hmot pro pomocné stavební práce při elektromotážích</t>
  </si>
  <si>
    <t>-1120967702</t>
  </si>
  <si>
    <t>Přesun hmot pro pomocné stavební práce při elektromontážích dopravní vzdálenost do 1 000 m</t>
  </si>
  <si>
    <t>https://podminky.urs.cz/item/CS_URS_2022_01/469981111</t>
  </si>
  <si>
    <t>05 - Stavební přípomoc m.č. 102+103</t>
  </si>
  <si>
    <t>-401517653</t>
  </si>
  <si>
    <t>2033522885</t>
  </si>
  <si>
    <t>6,7+8,56</t>
  </si>
  <si>
    <t>931724782</t>
  </si>
  <si>
    <t>0,1*4</t>
  </si>
  <si>
    <t>2000813148</t>
  </si>
  <si>
    <t>2104148961</t>
  </si>
  <si>
    <t>(3+18+7)*0,1</t>
  </si>
  <si>
    <t>555959864</t>
  </si>
  <si>
    <t>-87511709</t>
  </si>
  <si>
    <t>139467563</t>
  </si>
  <si>
    <t>2131743666</t>
  </si>
  <si>
    <t>2094221612</t>
  </si>
  <si>
    <t>1686845544</t>
  </si>
  <si>
    <t>-1579927495</t>
  </si>
  <si>
    <t>-1672857741</t>
  </si>
  <si>
    <t>-418676226</t>
  </si>
  <si>
    <t>-361451667</t>
  </si>
  <si>
    <t>0,063*10</t>
  </si>
  <si>
    <t>303953320</t>
  </si>
  <si>
    <t>73328292</t>
  </si>
  <si>
    <t>-1392528478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</si>
</sst>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12061" TargetMode="External"/><Relationship Id="rId3" Type="http://schemas.openxmlformats.org/officeDocument/2006/relationships/hyperlink" Target="https://podminky.urs.cz/item/CS_URS_2022_01/741122015" TargetMode="External"/><Relationship Id="rId7" Type="http://schemas.openxmlformats.org/officeDocument/2006/relationships/hyperlink" Target="https://podminky.urs.cz/item/CS_URS_2022_01/741310101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741122016" TargetMode="External"/><Relationship Id="rId1" Type="http://schemas.openxmlformats.org/officeDocument/2006/relationships/hyperlink" Target="https://podminky.urs.cz/item/CS_URS_2022_01/74112221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741810001" TargetMode="External"/><Relationship Id="rId5" Type="http://schemas.openxmlformats.org/officeDocument/2006/relationships/hyperlink" Target="https://podminky.urs.cz/item/CS_URS_2022_01/741372062" TargetMode="External"/><Relationship Id="rId10" Type="http://schemas.openxmlformats.org/officeDocument/2006/relationships/hyperlink" Target="https://podminky.urs.cz/item/CS_URS_2022_01/HZS223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3082" TargetMode="External"/><Relationship Id="rId13" Type="http://schemas.openxmlformats.org/officeDocument/2006/relationships/hyperlink" Target="https://podminky.urs.cz/item/CS_URS_2022_01/741810001" TargetMode="External"/><Relationship Id="rId3" Type="http://schemas.openxmlformats.org/officeDocument/2006/relationships/hyperlink" Target="https://podminky.urs.cz/item/CS_URS_2022_01/741122211" TargetMode="External"/><Relationship Id="rId7" Type="http://schemas.openxmlformats.org/officeDocument/2006/relationships/hyperlink" Target="https://podminky.urs.cz/item/CS_URS_2022_01/741372062" TargetMode="External"/><Relationship Id="rId12" Type="http://schemas.openxmlformats.org/officeDocument/2006/relationships/hyperlink" Target="https://podminky.urs.cz/item/CS_URS_2022_01/HZS2232" TargetMode="External"/><Relationship Id="rId2" Type="http://schemas.openxmlformats.org/officeDocument/2006/relationships/hyperlink" Target="https://podminky.urs.cz/item/CS_URS_2022_01/741122031" TargetMode="External"/><Relationship Id="rId1" Type="http://schemas.openxmlformats.org/officeDocument/2006/relationships/hyperlink" Target="https://podminky.urs.cz/item/CS_URS_2022_01/741122231" TargetMode="External"/><Relationship Id="rId6" Type="http://schemas.openxmlformats.org/officeDocument/2006/relationships/hyperlink" Target="https://podminky.urs.cz/item/CS_URS_2022_01/741130001" TargetMode="External"/><Relationship Id="rId11" Type="http://schemas.openxmlformats.org/officeDocument/2006/relationships/hyperlink" Target="https://podminky.urs.cz/item/CS_URS_2022_01/741112021" TargetMode="External"/><Relationship Id="rId5" Type="http://schemas.openxmlformats.org/officeDocument/2006/relationships/hyperlink" Target="https://podminky.urs.cz/item/CS_URS_2022_01/741122015" TargetMode="External"/><Relationship Id="rId10" Type="http://schemas.openxmlformats.org/officeDocument/2006/relationships/hyperlink" Target="https://podminky.urs.cz/item/CS_URS_2022_01/741310411" TargetMode="External"/><Relationship Id="rId4" Type="http://schemas.openxmlformats.org/officeDocument/2006/relationships/hyperlink" Target="https://podminky.urs.cz/item/CS_URS_2022_01/741122016" TargetMode="External"/><Relationship Id="rId9" Type="http://schemas.openxmlformats.org/officeDocument/2006/relationships/hyperlink" Target="https://podminky.urs.cz/item/CS_URS_2022_01/741310251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41372062" TargetMode="External"/><Relationship Id="rId2" Type="http://schemas.openxmlformats.org/officeDocument/2006/relationships/hyperlink" Target="https://podminky.urs.cz/item/CS_URS_2022_01/741130001" TargetMode="External"/><Relationship Id="rId1" Type="http://schemas.openxmlformats.org/officeDocument/2006/relationships/hyperlink" Target="https://podminky.urs.cz/item/CS_URS_2022_01/741122211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741810001" TargetMode="External"/><Relationship Id="rId4" Type="http://schemas.openxmlformats.org/officeDocument/2006/relationships/hyperlink" Target="https://podminky.urs.cz/item/CS_URS_2022_01/HZS223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68101411" TargetMode="External"/><Relationship Id="rId13" Type="http://schemas.openxmlformats.org/officeDocument/2006/relationships/hyperlink" Target="https://podminky.urs.cz/item/CS_URS_2022_01/469971111" TargetMode="External"/><Relationship Id="rId18" Type="http://schemas.openxmlformats.org/officeDocument/2006/relationships/hyperlink" Target="https://podminky.urs.cz/item/CS_URS_2022_01/469981111" TargetMode="External"/><Relationship Id="rId3" Type="http://schemas.openxmlformats.org/officeDocument/2006/relationships/hyperlink" Target="https://podminky.urs.cz/item/CS_URS_2022_01/977131110" TargetMode="External"/><Relationship Id="rId7" Type="http://schemas.openxmlformats.org/officeDocument/2006/relationships/hyperlink" Target="https://podminky.urs.cz/item/CS_URS_2022_01/468101211" TargetMode="External"/><Relationship Id="rId12" Type="http://schemas.openxmlformats.org/officeDocument/2006/relationships/hyperlink" Target="https://podminky.urs.cz/item/CS_URS_2022_01/460941212" TargetMode="External"/><Relationship Id="rId17" Type="http://schemas.openxmlformats.org/officeDocument/2006/relationships/hyperlink" Target="https://podminky.urs.cz/item/CS_URS_2022_01/469973113" TargetMode="External"/><Relationship Id="rId2" Type="http://schemas.openxmlformats.org/officeDocument/2006/relationships/hyperlink" Target="https://podminky.urs.cz/item/CS_URS_2022_01/952901111" TargetMode="External"/><Relationship Id="rId16" Type="http://schemas.openxmlformats.org/officeDocument/2006/relationships/hyperlink" Target="https://podminky.urs.cz/item/CS_URS_2022_01/469973111" TargetMode="External"/><Relationship Id="rId1" Type="http://schemas.openxmlformats.org/officeDocument/2006/relationships/hyperlink" Target="https://podminky.urs.cz/item/CS_URS_2022_01/949101111" TargetMode="External"/><Relationship Id="rId6" Type="http://schemas.openxmlformats.org/officeDocument/2006/relationships/hyperlink" Target="https://podminky.urs.cz/item/CS_URS_2022_01/784211101" TargetMode="External"/><Relationship Id="rId11" Type="http://schemas.openxmlformats.org/officeDocument/2006/relationships/hyperlink" Target="https://podminky.urs.cz/item/CS_URS_2022_01/460941211" TargetMode="External"/><Relationship Id="rId5" Type="http://schemas.openxmlformats.org/officeDocument/2006/relationships/hyperlink" Target="https://podminky.urs.cz/item/CS_URS_2022_01/784181121" TargetMode="External"/><Relationship Id="rId15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460941111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998018001" TargetMode="External"/><Relationship Id="rId9" Type="http://schemas.openxmlformats.org/officeDocument/2006/relationships/hyperlink" Target="https://podminky.urs.cz/item/CS_URS_2022_01/468101412" TargetMode="External"/><Relationship Id="rId14" Type="http://schemas.openxmlformats.org/officeDocument/2006/relationships/hyperlink" Target="https://podminky.urs.cz/item/CS_URS_2022_01/469972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68101411" TargetMode="External"/><Relationship Id="rId13" Type="http://schemas.openxmlformats.org/officeDocument/2006/relationships/hyperlink" Target="https://podminky.urs.cz/item/CS_URS_2022_01/469971111" TargetMode="External"/><Relationship Id="rId18" Type="http://schemas.openxmlformats.org/officeDocument/2006/relationships/hyperlink" Target="https://podminky.urs.cz/item/CS_URS_2022_01/469981111" TargetMode="External"/><Relationship Id="rId3" Type="http://schemas.openxmlformats.org/officeDocument/2006/relationships/hyperlink" Target="https://podminky.urs.cz/item/CS_URS_2022_01/977131110" TargetMode="External"/><Relationship Id="rId7" Type="http://schemas.openxmlformats.org/officeDocument/2006/relationships/hyperlink" Target="https://podminky.urs.cz/item/CS_URS_2022_01/468101211" TargetMode="External"/><Relationship Id="rId12" Type="http://schemas.openxmlformats.org/officeDocument/2006/relationships/hyperlink" Target="https://podminky.urs.cz/item/CS_URS_2022_01/460941212" TargetMode="External"/><Relationship Id="rId17" Type="http://schemas.openxmlformats.org/officeDocument/2006/relationships/hyperlink" Target="https://podminky.urs.cz/item/CS_URS_2022_01/469973113" TargetMode="External"/><Relationship Id="rId2" Type="http://schemas.openxmlformats.org/officeDocument/2006/relationships/hyperlink" Target="https://podminky.urs.cz/item/CS_URS_2022_01/952901111" TargetMode="External"/><Relationship Id="rId16" Type="http://schemas.openxmlformats.org/officeDocument/2006/relationships/hyperlink" Target="https://podminky.urs.cz/item/CS_URS_2022_01/469973111" TargetMode="External"/><Relationship Id="rId1" Type="http://schemas.openxmlformats.org/officeDocument/2006/relationships/hyperlink" Target="https://podminky.urs.cz/item/CS_URS_2022_01/949101111" TargetMode="External"/><Relationship Id="rId6" Type="http://schemas.openxmlformats.org/officeDocument/2006/relationships/hyperlink" Target="https://podminky.urs.cz/item/CS_URS_2022_01/784211101" TargetMode="External"/><Relationship Id="rId11" Type="http://schemas.openxmlformats.org/officeDocument/2006/relationships/hyperlink" Target="https://podminky.urs.cz/item/CS_URS_2022_01/460941211" TargetMode="External"/><Relationship Id="rId5" Type="http://schemas.openxmlformats.org/officeDocument/2006/relationships/hyperlink" Target="https://podminky.urs.cz/item/CS_URS_2022_01/784181121" TargetMode="External"/><Relationship Id="rId15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46094111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2_01/998018001" TargetMode="External"/><Relationship Id="rId9" Type="http://schemas.openxmlformats.org/officeDocument/2006/relationships/hyperlink" Target="https://podminky.urs.cz/item/CS_URS_2022_01/468101412" TargetMode="External"/><Relationship Id="rId14" Type="http://schemas.openxmlformats.org/officeDocument/2006/relationships/hyperlink" Target="https://podminky.urs.cz/item/CS_URS_2022_01/469972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pans="1:74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82" t="s">
        <v>15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2"/>
      <c r="AQ5" s="22"/>
      <c r="AR5" s="20"/>
      <c r="BG5" s="279" t="s">
        <v>16</v>
      </c>
      <c r="BS5" s="17" t="s">
        <v>7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4" t="s">
        <v>18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2"/>
      <c r="AQ6" s="22"/>
      <c r="AR6" s="20"/>
      <c r="BG6" s="280"/>
      <c r="BS6" s="17" t="s">
        <v>7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21</v>
      </c>
      <c r="AL7" s="22"/>
      <c r="AM7" s="22"/>
      <c r="AN7" s="27" t="s">
        <v>22</v>
      </c>
      <c r="AO7" s="22"/>
      <c r="AP7" s="22"/>
      <c r="AQ7" s="22"/>
      <c r="AR7" s="20"/>
      <c r="BG7" s="280"/>
      <c r="BS7" s="17" t="s">
        <v>7</v>
      </c>
    </row>
    <row r="8" spans="1:74" s="1" customFormat="1" ht="12" customHeight="1">
      <c r="B8" s="21"/>
      <c r="C8" s="22"/>
      <c r="D8" s="29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25</v>
      </c>
      <c r="AL8" s="22"/>
      <c r="AM8" s="22"/>
      <c r="AN8" s="30" t="s">
        <v>26</v>
      </c>
      <c r="AO8" s="22"/>
      <c r="AP8" s="22"/>
      <c r="AQ8" s="22"/>
      <c r="AR8" s="20"/>
      <c r="BG8" s="280"/>
      <c r="BS8" s="17" t="s">
        <v>7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280"/>
      <c r="BS9" s="17" t="s">
        <v>7</v>
      </c>
    </row>
    <row r="10" spans="1:74" s="1" customFormat="1" ht="12" customHeight="1">
      <c r="B10" s="21"/>
      <c r="C10" s="22"/>
      <c r="D10" s="29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28</v>
      </c>
      <c r="AL10" s="22"/>
      <c r="AM10" s="22"/>
      <c r="AN10" s="27" t="s">
        <v>29</v>
      </c>
      <c r="AO10" s="22"/>
      <c r="AP10" s="22"/>
      <c r="AQ10" s="22"/>
      <c r="AR10" s="20"/>
      <c r="BG10" s="280"/>
      <c r="BS10" s="17" t="s">
        <v>7</v>
      </c>
    </row>
    <row r="11" spans="1:74" s="1" customFormat="1" ht="18.399999999999999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31</v>
      </c>
      <c r="AL11" s="22"/>
      <c r="AM11" s="22"/>
      <c r="AN11" s="27" t="s">
        <v>1</v>
      </c>
      <c r="AO11" s="22"/>
      <c r="AP11" s="22"/>
      <c r="AQ11" s="22"/>
      <c r="AR11" s="20"/>
      <c r="BG11" s="280"/>
      <c r="BS11" s="17" t="s">
        <v>7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280"/>
      <c r="BS12" s="17" t="s">
        <v>7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28</v>
      </c>
      <c r="AL13" s="22"/>
      <c r="AM13" s="22"/>
      <c r="AN13" s="31" t="s">
        <v>33</v>
      </c>
      <c r="AO13" s="22"/>
      <c r="AP13" s="22"/>
      <c r="AQ13" s="22"/>
      <c r="AR13" s="20"/>
      <c r="BG13" s="280"/>
      <c r="BS13" s="17" t="s">
        <v>7</v>
      </c>
    </row>
    <row r="14" spans="1:74" ht="12.75">
      <c r="B14" s="21"/>
      <c r="C14" s="22"/>
      <c r="D14" s="22"/>
      <c r="E14" s="285" t="s">
        <v>33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9" t="s">
        <v>31</v>
      </c>
      <c r="AL14" s="22"/>
      <c r="AM14" s="22"/>
      <c r="AN14" s="31" t="s">
        <v>33</v>
      </c>
      <c r="AO14" s="22"/>
      <c r="AP14" s="22"/>
      <c r="AQ14" s="22"/>
      <c r="AR14" s="20"/>
      <c r="BG14" s="280"/>
      <c r="BS14" s="17" t="s">
        <v>7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280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28</v>
      </c>
      <c r="AL16" s="22"/>
      <c r="AM16" s="22"/>
      <c r="AN16" s="27" t="s">
        <v>1</v>
      </c>
      <c r="AO16" s="22"/>
      <c r="AP16" s="22"/>
      <c r="AQ16" s="22"/>
      <c r="AR16" s="20"/>
      <c r="BG16" s="28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31</v>
      </c>
      <c r="AL17" s="22"/>
      <c r="AM17" s="22"/>
      <c r="AN17" s="27" t="s">
        <v>1</v>
      </c>
      <c r="AO17" s="22"/>
      <c r="AP17" s="22"/>
      <c r="AQ17" s="22"/>
      <c r="AR17" s="20"/>
      <c r="BG17" s="280"/>
      <c r="BS17" s="17" t="s">
        <v>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280"/>
      <c r="BS18" s="17" t="s">
        <v>7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28</v>
      </c>
      <c r="AL19" s="22"/>
      <c r="AM19" s="22"/>
      <c r="AN19" s="27" t="s">
        <v>1</v>
      </c>
      <c r="AO19" s="22"/>
      <c r="AP19" s="22"/>
      <c r="AQ19" s="22"/>
      <c r="AR19" s="20"/>
      <c r="BG19" s="280"/>
      <c r="BS19" s="17" t="s">
        <v>7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31</v>
      </c>
      <c r="AL20" s="22"/>
      <c r="AM20" s="22"/>
      <c r="AN20" s="27" t="s">
        <v>1</v>
      </c>
      <c r="AO20" s="22"/>
      <c r="AP20" s="22"/>
      <c r="AQ20" s="22"/>
      <c r="AR20" s="20"/>
      <c r="BG20" s="280"/>
      <c r="BS20" s="17" t="s">
        <v>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28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280"/>
    </row>
    <row r="23" spans="1:71" s="1" customFormat="1" ht="47.25" customHeight="1">
      <c r="B23" s="21"/>
      <c r="C23" s="22"/>
      <c r="D23" s="22"/>
      <c r="E23" s="287" t="s">
        <v>38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2"/>
      <c r="AP23" s="22"/>
      <c r="AQ23" s="22"/>
      <c r="AR23" s="20"/>
      <c r="BG23" s="28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28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G25" s="280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8">
        <f>ROUND(AG94,2)</f>
        <v>0</v>
      </c>
      <c r="AL26" s="289"/>
      <c r="AM26" s="289"/>
      <c r="AN26" s="289"/>
      <c r="AO26" s="289"/>
      <c r="AP26" s="36"/>
      <c r="AQ26" s="36"/>
      <c r="AR26" s="39"/>
      <c r="BG26" s="28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G27" s="28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0" t="s">
        <v>40</v>
      </c>
      <c r="M28" s="290"/>
      <c r="N28" s="290"/>
      <c r="O28" s="290"/>
      <c r="P28" s="290"/>
      <c r="Q28" s="36"/>
      <c r="R28" s="36"/>
      <c r="S28" s="36"/>
      <c r="T28" s="36"/>
      <c r="U28" s="36"/>
      <c r="V28" s="36"/>
      <c r="W28" s="290" t="s">
        <v>41</v>
      </c>
      <c r="X28" s="290"/>
      <c r="Y28" s="290"/>
      <c r="Z28" s="290"/>
      <c r="AA28" s="290"/>
      <c r="AB28" s="290"/>
      <c r="AC28" s="290"/>
      <c r="AD28" s="290"/>
      <c r="AE28" s="290"/>
      <c r="AF28" s="36"/>
      <c r="AG28" s="36"/>
      <c r="AH28" s="36"/>
      <c r="AI28" s="36"/>
      <c r="AJ28" s="36"/>
      <c r="AK28" s="290" t="s">
        <v>42</v>
      </c>
      <c r="AL28" s="290"/>
      <c r="AM28" s="290"/>
      <c r="AN28" s="290"/>
      <c r="AO28" s="290"/>
      <c r="AP28" s="36"/>
      <c r="AQ28" s="36"/>
      <c r="AR28" s="39"/>
      <c r="BG28" s="280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93">
        <v>0.21</v>
      </c>
      <c r="M29" s="292"/>
      <c r="N29" s="292"/>
      <c r="O29" s="292"/>
      <c r="P29" s="292"/>
      <c r="Q29" s="41"/>
      <c r="R29" s="41"/>
      <c r="S29" s="41"/>
      <c r="T29" s="41"/>
      <c r="U29" s="41"/>
      <c r="V29" s="41"/>
      <c r="W29" s="291">
        <f>ROUND(BB94,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41"/>
      <c r="AG29" s="41"/>
      <c r="AH29" s="41"/>
      <c r="AI29" s="41"/>
      <c r="AJ29" s="41"/>
      <c r="AK29" s="291">
        <f>ROUND(AX94, 2)</f>
        <v>0</v>
      </c>
      <c r="AL29" s="292"/>
      <c r="AM29" s="292"/>
      <c r="AN29" s="292"/>
      <c r="AO29" s="292"/>
      <c r="AP29" s="41"/>
      <c r="AQ29" s="41"/>
      <c r="AR29" s="42"/>
      <c r="BG29" s="281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93">
        <v>0.15</v>
      </c>
      <c r="M30" s="292"/>
      <c r="N30" s="292"/>
      <c r="O30" s="292"/>
      <c r="P30" s="292"/>
      <c r="Q30" s="41"/>
      <c r="R30" s="41"/>
      <c r="S30" s="41"/>
      <c r="T30" s="41"/>
      <c r="U30" s="41"/>
      <c r="V30" s="41"/>
      <c r="W30" s="291">
        <f>ROUND(BC94,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1"/>
      <c r="AG30" s="41"/>
      <c r="AH30" s="41"/>
      <c r="AI30" s="41"/>
      <c r="AJ30" s="41"/>
      <c r="AK30" s="291">
        <f>ROUND(AY94, 2)</f>
        <v>0</v>
      </c>
      <c r="AL30" s="292"/>
      <c r="AM30" s="292"/>
      <c r="AN30" s="292"/>
      <c r="AO30" s="292"/>
      <c r="AP30" s="41"/>
      <c r="AQ30" s="41"/>
      <c r="AR30" s="42"/>
      <c r="BG30" s="281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93">
        <v>0.21</v>
      </c>
      <c r="M31" s="292"/>
      <c r="N31" s="292"/>
      <c r="O31" s="292"/>
      <c r="P31" s="292"/>
      <c r="Q31" s="41"/>
      <c r="R31" s="41"/>
      <c r="S31" s="41"/>
      <c r="T31" s="41"/>
      <c r="U31" s="41"/>
      <c r="V31" s="41"/>
      <c r="W31" s="291">
        <f>ROUND(BD94,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41"/>
      <c r="AG31" s="41"/>
      <c r="AH31" s="41"/>
      <c r="AI31" s="41"/>
      <c r="AJ31" s="41"/>
      <c r="AK31" s="291">
        <v>0</v>
      </c>
      <c r="AL31" s="292"/>
      <c r="AM31" s="292"/>
      <c r="AN31" s="292"/>
      <c r="AO31" s="292"/>
      <c r="AP31" s="41"/>
      <c r="AQ31" s="41"/>
      <c r="AR31" s="42"/>
      <c r="BG31" s="281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93">
        <v>0.15</v>
      </c>
      <c r="M32" s="292"/>
      <c r="N32" s="292"/>
      <c r="O32" s="292"/>
      <c r="P32" s="292"/>
      <c r="Q32" s="41"/>
      <c r="R32" s="41"/>
      <c r="S32" s="41"/>
      <c r="T32" s="41"/>
      <c r="U32" s="41"/>
      <c r="V32" s="41"/>
      <c r="W32" s="291">
        <f>ROUND(BE94,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41"/>
      <c r="AG32" s="41"/>
      <c r="AH32" s="41"/>
      <c r="AI32" s="41"/>
      <c r="AJ32" s="41"/>
      <c r="AK32" s="291">
        <v>0</v>
      </c>
      <c r="AL32" s="292"/>
      <c r="AM32" s="292"/>
      <c r="AN32" s="292"/>
      <c r="AO32" s="292"/>
      <c r="AP32" s="41"/>
      <c r="AQ32" s="41"/>
      <c r="AR32" s="42"/>
      <c r="BG32" s="281"/>
    </row>
    <row r="33" spans="1:59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93">
        <v>0</v>
      </c>
      <c r="M33" s="292"/>
      <c r="N33" s="292"/>
      <c r="O33" s="292"/>
      <c r="P33" s="292"/>
      <c r="Q33" s="41"/>
      <c r="R33" s="41"/>
      <c r="S33" s="41"/>
      <c r="T33" s="41"/>
      <c r="U33" s="41"/>
      <c r="V33" s="41"/>
      <c r="W33" s="291">
        <f>ROUND(BF94,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1"/>
      <c r="AG33" s="41"/>
      <c r="AH33" s="41"/>
      <c r="AI33" s="41"/>
      <c r="AJ33" s="41"/>
      <c r="AK33" s="291">
        <v>0</v>
      </c>
      <c r="AL33" s="292"/>
      <c r="AM33" s="292"/>
      <c r="AN33" s="292"/>
      <c r="AO33" s="292"/>
      <c r="AP33" s="41"/>
      <c r="AQ33" s="41"/>
      <c r="AR33" s="42"/>
      <c r="BG33" s="281"/>
    </row>
    <row r="34" spans="1:59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G34" s="280"/>
    </row>
    <row r="35" spans="1:59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97" t="s">
        <v>51</v>
      </c>
      <c r="Y35" s="295"/>
      <c r="Z35" s="295"/>
      <c r="AA35" s="295"/>
      <c r="AB35" s="295"/>
      <c r="AC35" s="45"/>
      <c r="AD35" s="45"/>
      <c r="AE35" s="45"/>
      <c r="AF35" s="45"/>
      <c r="AG35" s="45"/>
      <c r="AH35" s="45"/>
      <c r="AI35" s="45"/>
      <c r="AJ35" s="45"/>
      <c r="AK35" s="294">
        <f>SUM(AK26:AK33)</f>
        <v>0</v>
      </c>
      <c r="AL35" s="295"/>
      <c r="AM35" s="295"/>
      <c r="AN35" s="295"/>
      <c r="AO35" s="296"/>
      <c r="AP35" s="43"/>
      <c r="AQ35" s="43"/>
      <c r="AR35" s="39"/>
      <c r="BG35" s="34"/>
    </row>
    <row r="36" spans="1:59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G36" s="34"/>
    </row>
    <row r="37" spans="1:59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G37" s="34"/>
    </row>
    <row r="38" spans="1:59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9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9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9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9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9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9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9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9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9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9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9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9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9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9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9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9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9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9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9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9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9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9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G60" s="34"/>
    </row>
    <row r="61" spans="1:59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9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9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9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G64" s="34"/>
    </row>
    <row r="65" spans="1:59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9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9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9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9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9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9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9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9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9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9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G75" s="34"/>
    </row>
    <row r="76" spans="1:59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G76" s="34"/>
    </row>
    <row r="77" spans="1:59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G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G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G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G83" s="34"/>
    </row>
    <row r="84" spans="1:91" s="4" customFormat="1" ht="12" customHeight="1">
      <c r="B84" s="58"/>
      <c r="C84" s="29" t="s">
        <v>14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220112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58" t="str">
        <f>K6</f>
        <v>Oprava elektroinstalace šatny a prostor provozního pavilonu, MŠ M. Majerové, Sokolov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G86" s="34"/>
    </row>
    <row r="87" spans="1:91" s="2" customFormat="1" ht="12" customHeight="1">
      <c r="A87" s="34"/>
      <c r="B87" s="35"/>
      <c r="C87" s="29" t="s">
        <v>23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25</v>
      </c>
      <c r="AJ87" s="36"/>
      <c r="AK87" s="36"/>
      <c r="AL87" s="36"/>
      <c r="AM87" s="260" t="str">
        <f>IF(AN8= "","",AN8)</f>
        <v>10. 3. 2022</v>
      </c>
      <c r="AN87" s="260"/>
      <c r="AO87" s="36"/>
      <c r="AP87" s="36"/>
      <c r="AQ87" s="36"/>
      <c r="AR87" s="39"/>
      <c r="BG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G88" s="34"/>
    </row>
    <row r="89" spans="1:91" s="2" customFormat="1" ht="15.2" customHeight="1">
      <c r="A89" s="34"/>
      <c r="B89" s="35"/>
      <c r="C89" s="29" t="s">
        <v>27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34</v>
      </c>
      <c r="AJ89" s="36"/>
      <c r="AK89" s="36"/>
      <c r="AL89" s="36"/>
      <c r="AM89" s="261" t="str">
        <f>IF(E17="","",E17)</f>
        <v>Ing. Jiří Voráč</v>
      </c>
      <c r="AN89" s="262"/>
      <c r="AO89" s="262"/>
      <c r="AP89" s="262"/>
      <c r="AQ89" s="36"/>
      <c r="AR89" s="39"/>
      <c r="AS89" s="263" t="s">
        <v>59</v>
      </c>
      <c r="AT89" s="264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8"/>
      <c r="BG89" s="34"/>
    </row>
    <row r="90" spans="1:91" s="2" customFormat="1" ht="15.2" customHeight="1">
      <c r="A90" s="34"/>
      <c r="B90" s="35"/>
      <c r="C90" s="29" t="s">
        <v>32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61" t="str">
        <f>IF(E20="","",E20)</f>
        <v>Ing. Jiří Voráč</v>
      </c>
      <c r="AN90" s="262"/>
      <c r="AO90" s="262"/>
      <c r="AP90" s="262"/>
      <c r="AQ90" s="36"/>
      <c r="AR90" s="39"/>
      <c r="AS90" s="265"/>
      <c r="AT90" s="266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70"/>
      <c r="BG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7"/>
      <c r="AT91" s="268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2"/>
      <c r="BG91" s="34"/>
    </row>
    <row r="92" spans="1:91" s="2" customFormat="1" ht="29.25" customHeight="1">
      <c r="A92" s="34"/>
      <c r="B92" s="35"/>
      <c r="C92" s="269" t="s">
        <v>60</v>
      </c>
      <c r="D92" s="270"/>
      <c r="E92" s="270"/>
      <c r="F92" s="270"/>
      <c r="G92" s="270"/>
      <c r="H92" s="73"/>
      <c r="I92" s="272" t="s">
        <v>61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1" t="s">
        <v>62</v>
      </c>
      <c r="AH92" s="270"/>
      <c r="AI92" s="270"/>
      <c r="AJ92" s="270"/>
      <c r="AK92" s="270"/>
      <c r="AL92" s="270"/>
      <c r="AM92" s="270"/>
      <c r="AN92" s="272" t="s">
        <v>63</v>
      </c>
      <c r="AO92" s="270"/>
      <c r="AP92" s="273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6" t="s">
        <v>76</v>
      </c>
      <c r="BE92" s="76" t="s">
        <v>77</v>
      </c>
      <c r="BF92" s="77" t="s">
        <v>78</v>
      </c>
      <c r="BG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80"/>
      <c r="BG93" s="34"/>
    </row>
    <row r="94" spans="1:91" s="6" customFormat="1" ht="32.450000000000003" customHeight="1">
      <c r="B94" s="81"/>
      <c r="C94" s="82" t="s">
        <v>79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7">
        <f>ROUND(SUM(AG95:AG99),2)</f>
        <v>0</v>
      </c>
      <c r="AH94" s="277"/>
      <c r="AI94" s="277"/>
      <c r="AJ94" s="277"/>
      <c r="AK94" s="277"/>
      <c r="AL94" s="277"/>
      <c r="AM94" s="277"/>
      <c r="AN94" s="278">
        <f t="shared" ref="AN94:AN99" si="0">SUM(AG94,AV94)</f>
        <v>0</v>
      </c>
      <c r="AO94" s="278"/>
      <c r="AP94" s="278"/>
      <c r="AQ94" s="85" t="s">
        <v>1</v>
      </c>
      <c r="AR94" s="86"/>
      <c r="AS94" s="87">
        <f>ROUND(SUM(AS95:AS99),2)</f>
        <v>0</v>
      </c>
      <c r="AT94" s="88">
        <f>ROUND(SUM(AT95:AT99),2)</f>
        <v>0</v>
      </c>
      <c r="AU94" s="89">
        <f>ROUND(SUM(AU95:AU99),2)</f>
        <v>0</v>
      </c>
      <c r="AV94" s="89">
        <f t="shared" ref="AV94:AV99" si="1">ROUND(SUM(AX94:AY94),2)</f>
        <v>0</v>
      </c>
      <c r="AW94" s="90">
        <f>ROUND(SUM(AW95:AW99),5)</f>
        <v>0</v>
      </c>
      <c r="AX94" s="89">
        <f>ROUND(BB94*L29,2)</f>
        <v>0</v>
      </c>
      <c r="AY94" s="89">
        <f>ROUND(BC94*L30,2)</f>
        <v>0</v>
      </c>
      <c r="AZ94" s="89">
        <f>ROUND(BD94*L29,2)</f>
        <v>0</v>
      </c>
      <c r="BA94" s="89">
        <f>ROUND(BE94*L30,2)</f>
        <v>0</v>
      </c>
      <c r="BB94" s="89">
        <f>ROUND(SUM(BB95:BB99),2)</f>
        <v>0</v>
      </c>
      <c r="BC94" s="89">
        <f>ROUND(SUM(BC95:BC99),2)</f>
        <v>0</v>
      </c>
      <c r="BD94" s="89">
        <f>ROUND(SUM(BD95:BD99),2)</f>
        <v>0</v>
      </c>
      <c r="BE94" s="89">
        <f>ROUND(SUM(BE95:BE99),2)</f>
        <v>0</v>
      </c>
      <c r="BF94" s="91">
        <f>ROUND(SUM(BF95:BF99),2)</f>
        <v>0</v>
      </c>
      <c r="BS94" s="92" t="s">
        <v>80</v>
      </c>
      <c r="BT94" s="92" t="s">
        <v>81</v>
      </c>
      <c r="BU94" s="93" t="s">
        <v>82</v>
      </c>
      <c r="BV94" s="92" t="s">
        <v>83</v>
      </c>
      <c r="BW94" s="92" t="s">
        <v>6</v>
      </c>
      <c r="BX94" s="92" t="s">
        <v>84</v>
      </c>
      <c r="CL94" s="92" t="s">
        <v>20</v>
      </c>
    </row>
    <row r="95" spans="1:91" s="7" customFormat="1" ht="16.5" customHeight="1">
      <c r="A95" s="94" t="s">
        <v>85</v>
      </c>
      <c r="B95" s="95"/>
      <c r="C95" s="96"/>
      <c r="D95" s="274" t="s">
        <v>86</v>
      </c>
      <c r="E95" s="274"/>
      <c r="F95" s="274"/>
      <c r="G95" s="274"/>
      <c r="H95" s="274"/>
      <c r="I95" s="97"/>
      <c r="J95" s="274" t="s">
        <v>87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5">
        <f>'01 - Elektroinstalace - š...'!K32</f>
        <v>0</v>
      </c>
      <c r="AH95" s="276"/>
      <c r="AI95" s="276"/>
      <c r="AJ95" s="276"/>
      <c r="AK95" s="276"/>
      <c r="AL95" s="276"/>
      <c r="AM95" s="276"/>
      <c r="AN95" s="275">
        <f t="shared" si="0"/>
        <v>0</v>
      </c>
      <c r="AO95" s="276"/>
      <c r="AP95" s="276"/>
      <c r="AQ95" s="98" t="s">
        <v>88</v>
      </c>
      <c r="AR95" s="99"/>
      <c r="AS95" s="100">
        <f>'01 - Elektroinstalace - š...'!K30</f>
        <v>0</v>
      </c>
      <c r="AT95" s="101">
        <f>'01 - Elektroinstalace - š...'!K31</f>
        <v>0</v>
      </c>
      <c r="AU95" s="101">
        <v>0</v>
      </c>
      <c r="AV95" s="101">
        <f t="shared" si="1"/>
        <v>0</v>
      </c>
      <c r="AW95" s="102">
        <f>'01 - Elektroinstalace - š...'!T120</f>
        <v>0</v>
      </c>
      <c r="AX95" s="101">
        <f>'01 - Elektroinstalace - š...'!K35</f>
        <v>0</v>
      </c>
      <c r="AY95" s="101">
        <f>'01 - Elektroinstalace - š...'!K36</f>
        <v>0</v>
      </c>
      <c r="AZ95" s="101">
        <f>'01 - Elektroinstalace - š...'!K37</f>
        <v>0</v>
      </c>
      <c r="BA95" s="101">
        <f>'01 - Elektroinstalace - š...'!K38</f>
        <v>0</v>
      </c>
      <c r="BB95" s="101">
        <f>'01 - Elektroinstalace - š...'!F35</f>
        <v>0</v>
      </c>
      <c r="BC95" s="101">
        <f>'01 - Elektroinstalace - š...'!F36</f>
        <v>0</v>
      </c>
      <c r="BD95" s="101">
        <f>'01 - Elektroinstalace - š...'!F37</f>
        <v>0</v>
      </c>
      <c r="BE95" s="101">
        <f>'01 - Elektroinstalace - š...'!F38</f>
        <v>0</v>
      </c>
      <c r="BF95" s="103">
        <f>'01 - Elektroinstalace - š...'!F39</f>
        <v>0</v>
      </c>
      <c r="BT95" s="104" t="s">
        <v>89</v>
      </c>
      <c r="BV95" s="104" t="s">
        <v>83</v>
      </c>
      <c r="BW95" s="104" t="s">
        <v>90</v>
      </c>
      <c r="BX95" s="104" t="s">
        <v>6</v>
      </c>
      <c r="CL95" s="104" t="s">
        <v>20</v>
      </c>
      <c r="CM95" s="104" t="s">
        <v>91</v>
      </c>
    </row>
    <row r="96" spans="1:91" s="7" customFormat="1" ht="24.75" customHeight="1">
      <c r="A96" s="94" t="s">
        <v>85</v>
      </c>
      <c r="B96" s="95"/>
      <c r="C96" s="96"/>
      <c r="D96" s="274" t="s">
        <v>92</v>
      </c>
      <c r="E96" s="274"/>
      <c r="F96" s="274"/>
      <c r="G96" s="274"/>
      <c r="H96" s="274"/>
      <c r="I96" s="97"/>
      <c r="J96" s="274" t="s">
        <v>93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5">
        <f>'02 - Elektroinstalace - p...'!K32</f>
        <v>0</v>
      </c>
      <c r="AH96" s="276"/>
      <c r="AI96" s="276"/>
      <c r="AJ96" s="276"/>
      <c r="AK96" s="276"/>
      <c r="AL96" s="276"/>
      <c r="AM96" s="276"/>
      <c r="AN96" s="275">
        <f t="shared" si="0"/>
        <v>0</v>
      </c>
      <c r="AO96" s="276"/>
      <c r="AP96" s="276"/>
      <c r="AQ96" s="98" t="s">
        <v>88</v>
      </c>
      <c r="AR96" s="99"/>
      <c r="AS96" s="100">
        <f>'02 - Elektroinstalace - p...'!K30</f>
        <v>0</v>
      </c>
      <c r="AT96" s="101">
        <f>'02 - Elektroinstalace - p...'!K31</f>
        <v>0</v>
      </c>
      <c r="AU96" s="101">
        <v>0</v>
      </c>
      <c r="AV96" s="101">
        <f t="shared" si="1"/>
        <v>0</v>
      </c>
      <c r="AW96" s="102">
        <f>'02 - Elektroinstalace - p...'!T120</f>
        <v>0</v>
      </c>
      <c r="AX96" s="101">
        <f>'02 - Elektroinstalace - p...'!K35</f>
        <v>0</v>
      </c>
      <c r="AY96" s="101">
        <f>'02 - Elektroinstalace - p...'!K36</f>
        <v>0</v>
      </c>
      <c r="AZ96" s="101">
        <f>'02 - Elektroinstalace - p...'!K37</f>
        <v>0</v>
      </c>
      <c r="BA96" s="101">
        <f>'02 - Elektroinstalace - p...'!K38</f>
        <v>0</v>
      </c>
      <c r="BB96" s="101">
        <f>'02 - Elektroinstalace - p...'!F35</f>
        <v>0</v>
      </c>
      <c r="BC96" s="101">
        <f>'02 - Elektroinstalace - p...'!F36</f>
        <v>0</v>
      </c>
      <c r="BD96" s="101">
        <f>'02 - Elektroinstalace - p...'!F37</f>
        <v>0</v>
      </c>
      <c r="BE96" s="101">
        <f>'02 - Elektroinstalace - p...'!F38</f>
        <v>0</v>
      </c>
      <c r="BF96" s="103">
        <f>'02 - Elektroinstalace - p...'!F39</f>
        <v>0</v>
      </c>
      <c r="BT96" s="104" t="s">
        <v>89</v>
      </c>
      <c r="BV96" s="104" t="s">
        <v>83</v>
      </c>
      <c r="BW96" s="104" t="s">
        <v>94</v>
      </c>
      <c r="BX96" s="104" t="s">
        <v>6</v>
      </c>
      <c r="CL96" s="104" t="s">
        <v>20</v>
      </c>
      <c r="CM96" s="104" t="s">
        <v>91</v>
      </c>
    </row>
    <row r="97" spans="1:91" s="7" customFormat="1" ht="16.5" customHeight="1">
      <c r="A97" s="94" t="s">
        <v>85</v>
      </c>
      <c r="B97" s="95"/>
      <c r="C97" s="96"/>
      <c r="D97" s="274" t="s">
        <v>95</v>
      </c>
      <c r="E97" s="274"/>
      <c r="F97" s="274"/>
      <c r="G97" s="274"/>
      <c r="H97" s="274"/>
      <c r="I97" s="97"/>
      <c r="J97" s="274" t="s">
        <v>96</v>
      </c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5">
        <f>'03 - Elektroinstalace - s...'!K32</f>
        <v>0</v>
      </c>
      <c r="AH97" s="276"/>
      <c r="AI97" s="276"/>
      <c r="AJ97" s="276"/>
      <c r="AK97" s="276"/>
      <c r="AL97" s="276"/>
      <c r="AM97" s="276"/>
      <c r="AN97" s="275">
        <f t="shared" si="0"/>
        <v>0</v>
      </c>
      <c r="AO97" s="276"/>
      <c r="AP97" s="276"/>
      <c r="AQ97" s="98" t="s">
        <v>88</v>
      </c>
      <c r="AR97" s="99"/>
      <c r="AS97" s="100">
        <f>'03 - Elektroinstalace - s...'!K30</f>
        <v>0</v>
      </c>
      <c r="AT97" s="101">
        <f>'03 - Elektroinstalace - s...'!K31</f>
        <v>0</v>
      </c>
      <c r="AU97" s="101">
        <v>0</v>
      </c>
      <c r="AV97" s="101">
        <f t="shared" si="1"/>
        <v>0</v>
      </c>
      <c r="AW97" s="102">
        <f>'03 - Elektroinstalace - s...'!T120</f>
        <v>0</v>
      </c>
      <c r="AX97" s="101">
        <f>'03 - Elektroinstalace - s...'!K35</f>
        <v>0</v>
      </c>
      <c r="AY97" s="101">
        <f>'03 - Elektroinstalace - s...'!K36</f>
        <v>0</v>
      </c>
      <c r="AZ97" s="101">
        <f>'03 - Elektroinstalace - s...'!K37</f>
        <v>0</v>
      </c>
      <c r="BA97" s="101">
        <f>'03 - Elektroinstalace - s...'!K38</f>
        <v>0</v>
      </c>
      <c r="BB97" s="101">
        <f>'03 - Elektroinstalace - s...'!F35</f>
        <v>0</v>
      </c>
      <c r="BC97" s="101">
        <f>'03 - Elektroinstalace - s...'!F36</f>
        <v>0</v>
      </c>
      <c r="BD97" s="101">
        <f>'03 - Elektroinstalace - s...'!F37</f>
        <v>0</v>
      </c>
      <c r="BE97" s="101">
        <f>'03 - Elektroinstalace - s...'!F38</f>
        <v>0</v>
      </c>
      <c r="BF97" s="103">
        <f>'03 - Elektroinstalace - s...'!F39</f>
        <v>0</v>
      </c>
      <c r="BT97" s="104" t="s">
        <v>89</v>
      </c>
      <c r="BV97" s="104" t="s">
        <v>83</v>
      </c>
      <c r="BW97" s="104" t="s">
        <v>97</v>
      </c>
      <c r="BX97" s="104" t="s">
        <v>6</v>
      </c>
      <c r="CL97" s="104" t="s">
        <v>20</v>
      </c>
      <c r="CM97" s="104" t="s">
        <v>91</v>
      </c>
    </row>
    <row r="98" spans="1:91" s="7" customFormat="1" ht="16.5" customHeight="1">
      <c r="A98" s="94" t="s">
        <v>85</v>
      </c>
      <c r="B98" s="95"/>
      <c r="C98" s="96"/>
      <c r="D98" s="274" t="s">
        <v>98</v>
      </c>
      <c r="E98" s="274"/>
      <c r="F98" s="274"/>
      <c r="G98" s="274"/>
      <c r="H98" s="274"/>
      <c r="I98" s="97"/>
      <c r="J98" s="274" t="s">
        <v>99</v>
      </c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5">
        <f>'04 - Stavební přípomoc m....'!K32</f>
        <v>0</v>
      </c>
      <c r="AH98" s="276"/>
      <c r="AI98" s="276"/>
      <c r="AJ98" s="276"/>
      <c r="AK98" s="276"/>
      <c r="AL98" s="276"/>
      <c r="AM98" s="276"/>
      <c r="AN98" s="275">
        <f t="shared" si="0"/>
        <v>0</v>
      </c>
      <c r="AO98" s="276"/>
      <c r="AP98" s="276"/>
      <c r="AQ98" s="98" t="s">
        <v>88</v>
      </c>
      <c r="AR98" s="99"/>
      <c r="AS98" s="100">
        <f>'04 - Stavební přípomoc m....'!K30</f>
        <v>0</v>
      </c>
      <c r="AT98" s="101">
        <f>'04 - Stavební přípomoc m....'!K31</f>
        <v>0</v>
      </c>
      <c r="AU98" s="101">
        <v>0</v>
      </c>
      <c r="AV98" s="101">
        <f t="shared" si="1"/>
        <v>0</v>
      </c>
      <c r="AW98" s="102">
        <f>'04 - Stavební přípomoc m....'!T123</f>
        <v>0</v>
      </c>
      <c r="AX98" s="101">
        <f>'04 - Stavební přípomoc m....'!K35</f>
        <v>0</v>
      </c>
      <c r="AY98" s="101">
        <f>'04 - Stavební přípomoc m....'!K36</f>
        <v>0</v>
      </c>
      <c r="AZ98" s="101">
        <f>'04 - Stavební přípomoc m....'!K37</f>
        <v>0</v>
      </c>
      <c r="BA98" s="101">
        <f>'04 - Stavební přípomoc m....'!K38</f>
        <v>0</v>
      </c>
      <c r="BB98" s="101">
        <f>'04 - Stavební přípomoc m....'!F35</f>
        <v>0</v>
      </c>
      <c r="BC98" s="101">
        <f>'04 - Stavební přípomoc m....'!F36</f>
        <v>0</v>
      </c>
      <c r="BD98" s="101">
        <f>'04 - Stavební přípomoc m....'!F37</f>
        <v>0</v>
      </c>
      <c r="BE98" s="101">
        <f>'04 - Stavební přípomoc m....'!F38</f>
        <v>0</v>
      </c>
      <c r="BF98" s="103">
        <f>'04 - Stavební přípomoc m....'!F39</f>
        <v>0</v>
      </c>
      <c r="BT98" s="104" t="s">
        <v>89</v>
      </c>
      <c r="BV98" s="104" t="s">
        <v>83</v>
      </c>
      <c r="BW98" s="104" t="s">
        <v>100</v>
      </c>
      <c r="BX98" s="104" t="s">
        <v>6</v>
      </c>
      <c r="CL98" s="104" t="s">
        <v>20</v>
      </c>
      <c r="CM98" s="104" t="s">
        <v>91</v>
      </c>
    </row>
    <row r="99" spans="1:91" s="7" customFormat="1" ht="16.5" customHeight="1">
      <c r="A99" s="94" t="s">
        <v>85</v>
      </c>
      <c r="B99" s="95"/>
      <c r="C99" s="96"/>
      <c r="D99" s="274" t="s">
        <v>101</v>
      </c>
      <c r="E99" s="274"/>
      <c r="F99" s="274"/>
      <c r="G99" s="274"/>
      <c r="H99" s="274"/>
      <c r="I99" s="97"/>
      <c r="J99" s="274" t="s">
        <v>102</v>
      </c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5">
        <f>'05 - Stavební přípomoc m....'!K32</f>
        <v>0</v>
      </c>
      <c r="AH99" s="276"/>
      <c r="AI99" s="276"/>
      <c r="AJ99" s="276"/>
      <c r="AK99" s="276"/>
      <c r="AL99" s="276"/>
      <c r="AM99" s="276"/>
      <c r="AN99" s="275">
        <f t="shared" si="0"/>
        <v>0</v>
      </c>
      <c r="AO99" s="276"/>
      <c r="AP99" s="276"/>
      <c r="AQ99" s="98" t="s">
        <v>88</v>
      </c>
      <c r="AR99" s="99"/>
      <c r="AS99" s="105">
        <f>'05 - Stavební přípomoc m....'!K30</f>
        <v>0</v>
      </c>
      <c r="AT99" s="106">
        <f>'05 - Stavební přípomoc m....'!K31</f>
        <v>0</v>
      </c>
      <c r="AU99" s="106">
        <v>0</v>
      </c>
      <c r="AV99" s="106">
        <f t="shared" si="1"/>
        <v>0</v>
      </c>
      <c r="AW99" s="107">
        <f>'05 - Stavební přípomoc m....'!T123</f>
        <v>0</v>
      </c>
      <c r="AX99" s="106">
        <f>'05 - Stavební přípomoc m....'!K35</f>
        <v>0</v>
      </c>
      <c r="AY99" s="106">
        <f>'05 - Stavební přípomoc m....'!K36</f>
        <v>0</v>
      </c>
      <c r="AZ99" s="106">
        <f>'05 - Stavební přípomoc m....'!K37</f>
        <v>0</v>
      </c>
      <c r="BA99" s="106">
        <f>'05 - Stavební přípomoc m....'!K38</f>
        <v>0</v>
      </c>
      <c r="BB99" s="106">
        <f>'05 - Stavební přípomoc m....'!F35</f>
        <v>0</v>
      </c>
      <c r="BC99" s="106">
        <f>'05 - Stavební přípomoc m....'!F36</f>
        <v>0</v>
      </c>
      <c r="BD99" s="106">
        <f>'05 - Stavební přípomoc m....'!F37</f>
        <v>0</v>
      </c>
      <c r="BE99" s="106">
        <f>'05 - Stavební přípomoc m....'!F38</f>
        <v>0</v>
      </c>
      <c r="BF99" s="108">
        <f>'05 - Stavební přípomoc m....'!F39</f>
        <v>0</v>
      </c>
      <c r="BT99" s="104" t="s">
        <v>89</v>
      </c>
      <c r="BV99" s="104" t="s">
        <v>83</v>
      </c>
      <c r="BW99" s="104" t="s">
        <v>103</v>
      </c>
      <c r="BX99" s="104" t="s">
        <v>6</v>
      </c>
      <c r="CL99" s="104" t="s">
        <v>20</v>
      </c>
      <c r="CM99" s="104" t="s">
        <v>91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</row>
  </sheetData>
  <sheetProtection algorithmName="SHA-512" hashValue="/yGeuHf54zLnpHj2qtpUycZ2TxPZWLgsUGAjMrAbX47rs8E5nzPdRyJGTS9Fr1WkWIltAmkZabezx1U/zx4sTw==" saltValue="WIyUsN+SGzrMjBnK5xoaTGRHgxyYZ4UD6DrElVz/CKs/BGxjWEJsdsWQ5fHMAxHHT+FiPFsIYxm+zfDqUQnmjg==" spinCount="100000" sheet="1" objects="1" scenarios="1" formatColumns="0" formatRows="0"/>
  <mergeCells count="58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Elektroinstalace - š...'!C2" display="/"/>
    <hyperlink ref="A96" location="'02 - Elektroinstalace - p...'!C2" display="/"/>
    <hyperlink ref="A97" location="'03 - Elektroinstalace - s...'!C2" display="/"/>
    <hyperlink ref="A98" location="'04 - Stavební přípomoc m....'!C2" display="/"/>
    <hyperlink ref="A99" location="'05 - Stavební přípomoc m.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T2" s="17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91</v>
      </c>
    </row>
    <row r="4" spans="1:46" s="1" customFormat="1" ht="24.95" customHeight="1">
      <c r="B4" s="20"/>
      <c r="D4" s="111" t="s">
        <v>104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9" t="str">
        <f>'Rekapitulace stavby'!K6</f>
        <v>Oprava elektroinstalace šatny a prostor provozního pavilonu, MŠ M. Majerové, Sokolov</v>
      </c>
      <c r="F7" s="300"/>
      <c r="G7" s="300"/>
      <c r="H7" s="300"/>
      <c r="M7" s="20"/>
    </row>
    <row r="8" spans="1:46" s="2" customFormat="1" ht="12" customHeight="1">
      <c r="A8" s="34"/>
      <c r="B8" s="39"/>
      <c r="C8" s="34"/>
      <c r="D8" s="113" t="s">
        <v>105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106</v>
      </c>
      <c r="F9" s="302"/>
      <c r="G9" s="302"/>
      <c r="H9" s="302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20</v>
      </c>
      <c r="G11" s="34"/>
      <c r="H11" s="34"/>
      <c r="I11" s="113" t="s">
        <v>21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23</v>
      </c>
      <c r="E12" s="34"/>
      <c r="F12" s="114" t="s">
        <v>24</v>
      </c>
      <c r="G12" s="34"/>
      <c r="H12" s="34"/>
      <c r="I12" s="113" t="s">
        <v>25</v>
      </c>
      <c r="J12" s="115" t="str">
        <f>'Rekapitulace stavby'!AN8</f>
        <v>10. 3. 2022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27</v>
      </c>
      <c r="E14" s="34"/>
      <c r="F14" s="34"/>
      <c r="G14" s="34"/>
      <c r="H14" s="34"/>
      <c r="I14" s="113" t="s">
        <v>28</v>
      </c>
      <c r="J14" s="114" t="s">
        <v>29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30</v>
      </c>
      <c r="F15" s="34"/>
      <c r="G15" s="34"/>
      <c r="H15" s="34"/>
      <c r="I15" s="113" t="s">
        <v>31</v>
      </c>
      <c r="J15" s="114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32</v>
      </c>
      <c r="E17" s="34"/>
      <c r="F17" s="34"/>
      <c r="G17" s="34"/>
      <c r="H17" s="34"/>
      <c r="I17" s="113" t="s">
        <v>28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3" t="s">
        <v>31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34</v>
      </c>
      <c r="E20" s="34"/>
      <c r="F20" s="34"/>
      <c r="G20" s="34"/>
      <c r="H20" s="34"/>
      <c r="I20" s="113" t="s">
        <v>28</v>
      </c>
      <c r="J20" s="114" t="s">
        <v>1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35</v>
      </c>
      <c r="F21" s="34"/>
      <c r="G21" s="34"/>
      <c r="H21" s="34"/>
      <c r="I21" s="113" t="s">
        <v>31</v>
      </c>
      <c r="J21" s="114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28</v>
      </c>
      <c r="J23" s="114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35</v>
      </c>
      <c r="F24" s="34"/>
      <c r="G24" s="34"/>
      <c r="H24" s="34"/>
      <c r="I24" s="113" t="s">
        <v>31</v>
      </c>
      <c r="J24" s="114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5" t="s">
        <v>1</v>
      </c>
      <c r="F27" s="305"/>
      <c r="G27" s="305"/>
      <c r="H27" s="305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107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108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34"/>
      <c r="K32" s="122">
        <f>ROUND(K120,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34"/>
      <c r="K34" s="123" t="s">
        <v>42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3" t="s">
        <v>44</v>
      </c>
      <c r="F35" s="120">
        <f>ROUND((SUM(BE120:BE263)),  2)</f>
        <v>0</v>
      </c>
      <c r="G35" s="34"/>
      <c r="H35" s="34"/>
      <c r="I35" s="125">
        <v>0.21</v>
      </c>
      <c r="J35" s="34"/>
      <c r="K35" s="120">
        <f>ROUND(((SUM(BE120:BE263))*I35),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45</v>
      </c>
      <c r="F36" s="120">
        <f>ROUND((SUM(BF120:BF263)),  2)</f>
        <v>0</v>
      </c>
      <c r="G36" s="34"/>
      <c r="H36" s="34"/>
      <c r="I36" s="125">
        <v>0.15</v>
      </c>
      <c r="J36" s="34"/>
      <c r="K36" s="120">
        <f>ROUND(((SUM(BF120:BF263))*I36),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46</v>
      </c>
      <c r="F37" s="120">
        <f>ROUND((SUM(BG120:BG263)),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47</v>
      </c>
      <c r="F38" s="120">
        <f>ROUND((SUM(BH120:BH263)),  2)</f>
        <v>0</v>
      </c>
      <c r="G38" s="34"/>
      <c r="H38" s="34"/>
      <c r="I38" s="125">
        <v>0.15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48</v>
      </c>
      <c r="F39" s="120">
        <f>ROUND((SUM(BI120:BI263)),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Oprava elektroinstalace šatny a prostor provozního pavilonu, MŠ M. Majerové, Sokolov</v>
      </c>
      <c r="F85" s="307"/>
      <c r="G85" s="307"/>
      <c r="H85" s="307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01 - Elektroinstalace - šatna</v>
      </c>
      <c r="F87" s="308"/>
      <c r="G87" s="308"/>
      <c r="H87" s="308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23</v>
      </c>
      <c r="D89" s="36"/>
      <c r="E89" s="36"/>
      <c r="F89" s="27" t="str">
        <f>F12</f>
        <v>Sokolov</v>
      </c>
      <c r="G89" s="36"/>
      <c r="H89" s="36"/>
      <c r="I89" s="29" t="s">
        <v>25</v>
      </c>
      <c r="J89" s="66" t="str">
        <f>IF(J12="","",J12)</f>
        <v>10. 3. 2022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27</v>
      </c>
      <c r="D91" s="36"/>
      <c r="E91" s="36"/>
      <c r="F91" s="27" t="str">
        <f>E15</f>
        <v>Město Sokolov</v>
      </c>
      <c r="G91" s="36"/>
      <c r="H91" s="36"/>
      <c r="I91" s="29" t="s">
        <v>34</v>
      </c>
      <c r="J91" s="32" t="str">
        <f>E21</f>
        <v>Ing. Jiří Voráč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Jiří Voráč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110</v>
      </c>
      <c r="D94" s="145"/>
      <c r="E94" s="145"/>
      <c r="F94" s="145"/>
      <c r="G94" s="145"/>
      <c r="H94" s="145"/>
      <c r="I94" s="146" t="s">
        <v>111</v>
      </c>
      <c r="J94" s="146" t="s">
        <v>112</v>
      </c>
      <c r="K94" s="146" t="s">
        <v>113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84">
        <f t="shared" ref="I96:J98" si="0">Q120</f>
        <v>0</v>
      </c>
      <c r="J96" s="84">
        <f t="shared" si="0"/>
        <v>0</v>
      </c>
      <c r="K96" s="84">
        <f>K120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116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K121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117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K122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118</v>
      </c>
      <c r="E99" s="157"/>
      <c r="F99" s="157"/>
      <c r="G99" s="157"/>
      <c r="H99" s="157"/>
      <c r="I99" s="158">
        <f>Q255</f>
        <v>0</v>
      </c>
      <c r="J99" s="158">
        <f>R255</f>
        <v>0</v>
      </c>
      <c r="K99" s="158">
        <f>K255</f>
        <v>0</v>
      </c>
      <c r="L99" s="155"/>
      <c r="M99" s="159"/>
    </row>
    <row r="100" spans="1:31" s="10" customFormat="1" ht="14.85" customHeight="1">
      <c r="B100" s="154"/>
      <c r="C100" s="155"/>
      <c r="D100" s="156" t="s">
        <v>119</v>
      </c>
      <c r="E100" s="157"/>
      <c r="F100" s="157"/>
      <c r="G100" s="157"/>
      <c r="H100" s="157"/>
      <c r="I100" s="158">
        <f>Q256</f>
        <v>0</v>
      </c>
      <c r="J100" s="158">
        <f>R256</f>
        <v>0</v>
      </c>
      <c r="K100" s="158">
        <f>K256</f>
        <v>0</v>
      </c>
      <c r="L100" s="155"/>
      <c r="M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06" t="str">
        <f>E7</f>
        <v>Oprava elektroinstalace šatny a prostor provozního pavilonu, MŠ M. Majerové, Sokolov</v>
      </c>
      <c r="F110" s="307"/>
      <c r="G110" s="307"/>
      <c r="H110" s="307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105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8" t="str">
        <f>E9</f>
        <v>01 - Elektroinstalace - šatna</v>
      </c>
      <c r="F112" s="308"/>
      <c r="G112" s="308"/>
      <c r="H112" s="308"/>
      <c r="I112" s="36"/>
      <c r="J112" s="36"/>
      <c r="K112" s="36"/>
      <c r="L112" s="36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23</v>
      </c>
      <c r="D114" s="36"/>
      <c r="E114" s="36"/>
      <c r="F114" s="27" t="str">
        <f>F12</f>
        <v>Sokolov</v>
      </c>
      <c r="G114" s="36"/>
      <c r="H114" s="36"/>
      <c r="I114" s="29" t="s">
        <v>25</v>
      </c>
      <c r="J114" s="66" t="str">
        <f>IF(J12="","",J12)</f>
        <v>10. 3. 2022</v>
      </c>
      <c r="K114" s="36"/>
      <c r="L114" s="36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E15</f>
        <v>Město Sokolov</v>
      </c>
      <c r="G116" s="36"/>
      <c r="H116" s="36"/>
      <c r="I116" s="29" t="s">
        <v>34</v>
      </c>
      <c r="J116" s="32" t="str">
        <f>E21</f>
        <v>Ing. Jiří Voráč</v>
      </c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32</v>
      </c>
      <c r="D117" s="36"/>
      <c r="E117" s="36"/>
      <c r="F117" s="27" t="str">
        <f>IF(E18="","",E18)</f>
        <v>Vyplň údaj</v>
      </c>
      <c r="G117" s="36"/>
      <c r="H117" s="36"/>
      <c r="I117" s="29" t="s">
        <v>36</v>
      </c>
      <c r="J117" s="32" t="str">
        <f>E24</f>
        <v>Ing. Jiří Voráč</v>
      </c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121</v>
      </c>
      <c r="D119" s="163" t="s">
        <v>64</v>
      </c>
      <c r="E119" s="163" t="s">
        <v>60</v>
      </c>
      <c r="F119" s="163" t="s">
        <v>61</v>
      </c>
      <c r="G119" s="163" t="s">
        <v>122</v>
      </c>
      <c r="H119" s="163" t="s">
        <v>123</v>
      </c>
      <c r="I119" s="163" t="s">
        <v>124</v>
      </c>
      <c r="J119" s="163" t="s">
        <v>125</v>
      </c>
      <c r="K119" s="163" t="s">
        <v>113</v>
      </c>
      <c r="L119" s="164" t="s">
        <v>126</v>
      </c>
      <c r="M119" s="165"/>
      <c r="N119" s="75" t="s">
        <v>1</v>
      </c>
      <c r="O119" s="76" t="s">
        <v>43</v>
      </c>
      <c r="P119" s="76" t="s">
        <v>127</v>
      </c>
      <c r="Q119" s="76" t="s">
        <v>128</v>
      </c>
      <c r="R119" s="76" t="s">
        <v>129</v>
      </c>
      <c r="S119" s="76" t="s">
        <v>130</v>
      </c>
      <c r="T119" s="76" t="s">
        <v>131</v>
      </c>
      <c r="U119" s="76" t="s">
        <v>132</v>
      </c>
      <c r="V119" s="76" t="s">
        <v>133</v>
      </c>
      <c r="W119" s="76" t="s">
        <v>134</v>
      </c>
      <c r="X119" s="77" t="s">
        <v>135</v>
      </c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136</v>
      </c>
      <c r="D120" s="36"/>
      <c r="E120" s="36"/>
      <c r="F120" s="36"/>
      <c r="G120" s="36"/>
      <c r="H120" s="36"/>
      <c r="I120" s="36"/>
      <c r="J120" s="36"/>
      <c r="K120" s="166">
        <f>BK120</f>
        <v>0</v>
      </c>
      <c r="L120" s="36"/>
      <c r="M120" s="39"/>
      <c r="N120" s="78"/>
      <c r="O120" s="167"/>
      <c r="P120" s="79"/>
      <c r="Q120" s="168">
        <f>Q121</f>
        <v>0</v>
      </c>
      <c r="R120" s="168">
        <f>R121</f>
        <v>0</v>
      </c>
      <c r="S120" s="79"/>
      <c r="T120" s="169">
        <f>T121</f>
        <v>0</v>
      </c>
      <c r="U120" s="79"/>
      <c r="V120" s="169">
        <f>V121</f>
        <v>0</v>
      </c>
      <c r="W120" s="79"/>
      <c r="X120" s="170">
        <f>X121</f>
        <v>0</v>
      </c>
      <c r="Y120" s="34"/>
      <c r="Z120" s="34"/>
      <c r="AA120" s="34"/>
      <c r="AB120" s="34"/>
      <c r="AC120" s="34"/>
      <c r="AD120" s="34"/>
      <c r="AE120" s="34"/>
      <c r="AT120" s="17" t="s">
        <v>80</v>
      </c>
      <c r="AU120" s="17" t="s">
        <v>115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80</v>
      </c>
      <c r="E121" s="175" t="s">
        <v>137</v>
      </c>
      <c r="F121" s="175" t="s">
        <v>138</v>
      </c>
      <c r="G121" s="173"/>
      <c r="H121" s="173"/>
      <c r="I121" s="176"/>
      <c r="J121" s="176"/>
      <c r="K121" s="177">
        <f>BK121</f>
        <v>0</v>
      </c>
      <c r="L121" s="173"/>
      <c r="M121" s="178"/>
      <c r="N121" s="179"/>
      <c r="O121" s="180"/>
      <c r="P121" s="180"/>
      <c r="Q121" s="181">
        <f>Q122+Q255</f>
        <v>0</v>
      </c>
      <c r="R121" s="181">
        <f>R122+R255</f>
        <v>0</v>
      </c>
      <c r="S121" s="180"/>
      <c r="T121" s="182">
        <f>T122+T255</f>
        <v>0</v>
      </c>
      <c r="U121" s="180"/>
      <c r="V121" s="182">
        <f>V122+V255</f>
        <v>0</v>
      </c>
      <c r="W121" s="180"/>
      <c r="X121" s="183">
        <f>X122+X255</f>
        <v>0</v>
      </c>
      <c r="AR121" s="184" t="s">
        <v>89</v>
      </c>
      <c r="AT121" s="185" t="s">
        <v>80</v>
      </c>
      <c r="AU121" s="185" t="s">
        <v>81</v>
      </c>
      <c r="AY121" s="184" t="s">
        <v>139</v>
      </c>
      <c r="BK121" s="186">
        <f>BK122+BK255</f>
        <v>0</v>
      </c>
    </row>
    <row r="122" spans="1:65" s="12" customFormat="1" ht="22.9" customHeight="1">
      <c r="B122" s="172"/>
      <c r="C122" s="173"/>
      <c r="D122" s="174" t="s">
        <v>80</v>
      </c>
      <c r="E122" s="187" t="s">
        <v>140</v>
      </c>
      <c r="F122" s="187" t="s">
        <v>141</v>
      </c>
      <c r="G122" s="173"/>
      <c r="H122" s="173"/>
      <c r="I122" s="176"/>
      <c r="J122" s="176"/>
      <c r="K122" s="188">
        <f>BK122</f>
        <v>0</v>
      </c>
      <c r="L122" s="173"/>
      <c r="M122" s="178"/>
      <c r="N122" s="179"/>
      <c r="O122" s="180"/>
      <c r="P122" s="180"/>
      <c r="Q122" s="181">
        <f>SUM(Q123:Q254)</f>
        <v>0</v>
      </c>
      <c r="R122" s="181">
        <f>SUM(R123:R254)</f>
        <v>0</v>
      </c>
      <c r="S122" s="180"/>
      <c r="T122" s="182">
        <f>SUM(T123:T254)</f>
        <v>0</v>
      </c>
      <c r="U122" s="180"/>
      <c r="V122" s="182">
        <f>SUM(V123:V254)</f>
        <v>0</v>
      </c>
      <c r="W122" s="180"/>
      <c r="X122" s="183">
        <f>SUM(X123:X254)</f>
        <v>0</v>
      </c>
      <c r="AR122" s="184" t="s">
        <v>89</v>
      </c>
      <c r="AT122" s="185" t="s">
        <v>80</v>
      </c>
      <c r="AU122" s="185" t="s">
        <v>89</v>
      </c>
      <c r="AY122" s="184" t="s">
        <v>139</v>
      </c>
      <c r="BK122" s="186">
        <f>SUM(BK123:BK254)</f>
        <v>0</v>
      </c>
    </row>
    <row r="123" spans="1:65" s="2" customFormat="1" ht="24.2" customHeight="1">
      <c r="A123" s="34"/>
      <c r="B123" s="35"/>
      <c r="C123" s="189" t="s">
        <v>89</v>
      </c>
      <c r="D123" s="189" t="s">
        <v>142</v>
      </c>
      <c r="E123" s="190" t="s">
        <v>143</v>
      </c>
      <c r="F123" s="191" t="s">
        <v>144</v>
      </c>
      <c r="G123" s="192" t="s">
        <v>145</v>
      </c>
      <c r="H123" s="193">
        <v>1</v>
      </c>
      <c r="I123" s="194"/>
      <c r="J123" s="195"/>
      <c r="K123" s="196">
        <f>ROUND(P123*H123,2)</f>
        <v>0</v>
      </c>
      <c r="L123" s="191" t="s">
        <v>1</v>
      </c>
      <c r="M123" s="197"/>
      <c r="N123" s="198" t="s">
        <v>1</v>
      </c>
      <c r="O123" s="199" t="s">
        <v>44</v>
      </c>
      <c r="P123" s="200">
        <f>I123+J123</f>
        <v>0</v>
      </c>
      <c r="Q123" s="200">
        <f>ROUND(I123*H123,2)</f>
        <v>0</v>
      </c>
      <c r="R123" s="200">
        <f>ROUND(J123*H123,2)</f>
        <v>0</v>
      </c>
      <c r="S123" s="71"/>
      <c r="T123" s="201">
        <f>S123*H123</f>
        <v>0</v>
      </c>
      <c r="U123" s="201">
        <v>0</v>
      </c>
      <c r="V123" s="201">
        <f>U123*H123</f>
        <v>0</v>
      </c>
      <c r="W123" s="201">
        <v>0</v>
      </c>
      <c r="X123" s="202">
        <f>W123*H123</f>
        <v>0</v>
      </c>
      <c r="Y123" s="34"/>
      <c r="Z123" s="34"/>
      <c r="AA123" s="34"/>
      <c r="AB123" s="34"/>
      <c r="AC123" s="34"/>
      <c r="AD123" s="34"/>
      <c r="AE123" s="34"/>
      <c r="AR123" s="203" t="s">
        <v>146</v>
      </c>
      <c r="AT123" s="203" t="s">
        <v>142</v>
      </c>
      <c r="AU123" s="203" t="s">
        <v>91</v>
      </c>
      <c r="AY123" s="17" t="s">
        <v>139</v>
      </c>
      <c r="BE123" s="204">
        <f>IF(O123="základní",K123,0)</f>
        <v>0</v>
      </c>
      <c r="BF123" s="204">
        <f>IF(O123="snížená",K123,0)</f>
        <v>0</v>
      </c>
      <c r="BG123" s="204">
        <f>IF(O123="zákl. přenesená",K123,0)</f>
        <v>0</v>
      </c>
      <c r="BH123" s="204">
        <f>IF(O123="sníž. přenesená",K123,0)</f>
        <v>0</v>
      </c>
      <c r="BI123" s="204">
        <f>IF(O123="nulová",K123,0)</f>
        <v>0</v>
      </c>
      <c r="BJ123" s="17" t="s">
        <v>89</v>
      </c>
      <c r="BK123" s="204">
        <f>ROUND(P123*H123,2)</f>
        <v>0</v>
      </c>
      <c r="BL123" s="17" t="s">
        <v>147</v>
      </c>
      <c r="BM123" s="203" t="s">
        <v>148</v>
      </c>
    </row>
    <row r="124" spans="1:65" s="2" customFormat="1" ht="11.25">
      <c r="A124" s="34"/>
      <c r="B124" s="35"/>
      <c r="C124" s="36"/>
      <c r="D124" s="205" t="s">
        <v>149</v>
      </c>
      <c r="E124" s="36"/>
      <c r="F124" s="206" t="s">
        <v>144</v>
      </c>
      <c r="G124" s="36"/>
      <c r="H124" s="36"/>
      <c r="I124" s="207"/>
      <c r="J124" s="207"/>
      <c r="K124" s="36"/>
      <c r="L124" s="36"/>
      <c r="M124" s="39"/>
      <c r="N124" s="208"/>
      <c r="O124" s="209"/>
      <c r="P124" s="71"/>
      <c r="Q124" s="71"/>
      <c r="R124" s="71"/>
      <c r="S124" s="71"/>
      <c r="T124" s="71"/>
      <c r="U124" s="71"/>
      <c r="V124" s="71"/>
      <c r="W124" s="71"/>
      <c r="X124" s="72"/>
      <c r="Y124" s="34"/>
      <c r="Z124" s="34"/>
      <c r="AA124" s="34"/>
      <c r="AB124" s="34"/>
      <c r="AC124" s="34"/>
      <c r="AD124" s="34"/>
      <c r="AE124" s="34"/>
      <c r="AT124" s="17" t="s">
        <v>149</v>
      </c>
      <c r="AU124" s="17" t="s">
        <v>91</v>
      </c>
    </row>
    <row r="125" spans="1:65" s="13" customFormat="1" ht="11.25">
      <c r="B125" s="210"/>
      <c r="C125" s="211"/>
      <c r="D125" s="205" t="s">
        <v>150</v>
      </c>
      <c r="E125" s="212" t="s">
        <v>1</v>
      </c>
      <c r="F125" s="213" t="s">
        <v>151</v>
      </c>
      <c r="G125" s="211"/>
      <c r="H125" s="212" t="s">
        <v>1</v>
      </c>
      <c r="I125" s="214"/>
      <c r="J125" s="214"/>
      <c r="K125" s="211"/>
      <c r="L125" s="211"/>
      <c r="M125" s="215"/>
      <c r="N125" s="216"/>
      <c r="O125" s="217"/>
      <c r="P125" s="217"/>
      <c r="Q125" s="217"/>
      <c r="R125" s="217"/>
      <c r="S125" s="217"/>
      <c r="T125" s="217"/>
      <c r="U125" s="217"/>
      <c r="V125" s="217"/>
      <c r="W125" s="217"/>
      <c r="X125" s="218"/>
      <c r="AT125" s="219" t="s">
        <v>150</v>
      </c>
      <c r="AU125" s="219" t="s">
        <v>91</v>
      </c>
      <c r="AV125" s="13" t="s">
        <v>89</v>
      </c>
      <c r="AW125" s="13" t="s">
        <v>5</v>
      </c>
      <c r="AX125" s="13" t="s">
        <v>81</v>
      </c>
      <c r="AY125" s="219" t="s">
        <v>139</v>
      </c>
    </row>
    <row r="126" spans="1:65" s="14" customFormat="1" ht="11.25">
      <c r="B126" s="220"/>
      <c r="C126" s="221"/>
      <c r="D126" s="205" t="s">
        <v>150</v>
      </c>
      <c r="E126" s="222" t="s">
        <v>1</v>
      </c>
      <c r="F126" s="223" t="s">
        <v>89</v>
      </c>
      <c r="G126" s="221"/>
      <c r="H126" s="224">
        <v>1</v>
      </c>
      <c r="I126" s="225"/>
      <c r="J126" s="225"/>
      <c r="K126" s="221"/>
      <c r="L126" s="221"/>
      <c r="M126" s="226"/>
      <c r="N126" s="227"/>
      <c r="O126" s="228"/>
      <c r="P126" s="228"/>
      <c r="Q126" s="228"/>
      <c r="R126" s="228"/>
      <c r="S126" s="228"/>
      <c r="T126" s="228"/>
      <c r="U126" s="228"/>
      <c r="V126" s="228"/>
      <c r="W126" s="228"/>
      <c r="X126" s="229"/>
      <c r="AT126" s="230" t="s">
        <v>150</v>
      </c>
      <c r="AU126" s="230" t="s">
        <v>91</v>
      </c>
      <c r="AV126" s="14" t="s">
        <v>91</v>
      </c>
      <c r="AW126" s="14" t="s">
        <v>5</v>
      </c>
      <c r="AX126" s="14" t="s">
        <v>81</v>
      </c>
      <c r="AY126" s="230" t="s">
        <v>139</v>
      </c>
    </row>
    <row r="127" spans="1:65" s="15" customFormat="1" ht="11.25">
      <c r="B127" s="231"/>
      <c r="C127" s="232"/>
      <c r="D127" s="205" t="s">
        <v>150</v>
      </c>
      <c r="E127" s="233" t="s">
        <v>1</v>
      </c>
      <c r="F127" s="234" t="s">
        <v>152</v>
      </c>
      <c r="G127" s="232"/>
      <c r="H127" s="235">
        <v>1</v>
      </c>
      <c r="I127" s="236"/>
      <c r="J127" s="236"/>
      <c r="K127" s="232"/>
      <c r="L127" s="232"/>
      <c r="M127" s="237"/>
      <c r="N127" s="238"/>
      <c r="O127" s="239"/>
      <c r="P127" s="239"/>
      <c r="Q127" s="239"/>
      <c r="R127" s="239"/>
      <c r="S127" s="239"/>
      <c r="T127" s="239"/>
      <c r="U127" s="239"/>
      <c r="V127" s="239"/>
      <c r="W127" s="239"/>
      <c r="X127" s="240"/>
      <c r="AT127" s="241" t="s">
        <v>150</v>
      </c>
      <c r="AU127" s="241" t="s">
        <v>91</v>
      </c>
      <c r="AV127" s="15" t="s">
        <v>147</v>
      </c>
      <c r="AW127" s="15" t="s">
        <v>5</v>
      </c>
      <c r="AX127" s="15" t="s">
        <v>89</v>
      </c>
      <c r="AY127" s="241" t="s">
        <v>139</v>
      </c>
    </row>
    <row r="128" spans="1:65" s="2" customFormat="1" ht="24.2" customHeight="1">
      <c r="A128" s="34"/>
      <c r="B128" s="35"/>
      <c r="C128" s="242" t="s">
        <v>91</v>
      </c>
      <c r="D128" s="242" t="s">
        <v>153</v>
      </c>
      <c r="E128" s="243" t="s">
        <v>154</v>
      </c>
      <c r="F128" s="244" t="s">
        <v>155</v>
      </c>
      <c r="G128" s="245" t="s">
        <v>156</v>
      </c>
      <c r="H128" s="246">
        <v>2</v>
      </c>
      <c r="I128" s="247"/>
      <c r="J128" s="247"/>
      <c r="K128" s="248">
        <f>ROUND(P128*H128,2)</f>
        <v>0</v>
      </c>
      <c r="L128" s="244" t="s">
        <v>157</v>
      </c>
      <c r="M128" s="39"/>
      <c r="N128" s="249" t="s">
        <v>1</v>
      </c>
      <c r="O128" s="199" t="s">
        <v>44</v>
      </c>
      <c r="P128" s="200">
        <f>I128+J128</f>
        <v>0</v>
      </c>
      <c r="Q128" s="200">
        <f>ROUND(I128*H128,2)</f>
        <v>0</v>
      </c>
      <c r="R128" s="200">
        <f>ROUND(J128*H128,2)</f>
        <v>0</v>
      </c>
      <c r="S128" s="71"/>
      <c r="T128" s="201">
        <f>S128*H128</f>
        <v>0</v>
      </c>
      <c r="U128" s="201">
        <v>0</v>
      </c>
      <c r="V128" s="201">
        <f>U128*H128</f>
        <v>0</v>
      </c>
      <c r="W128" s="201">
        <v>0</v>
      </c>
      <c r="X128" s="202">
        <f>W128*H128</f>
        <v>0</v>
      </c>
      <c r="Y128" s="34"/>
      <c r="Z128" s="34"/>
      <c r="AA128" s="34"/>
      <c r="AB128" s="34"/>
      <c r="AC128" s="34"/>
      <c r="AD128" s="34"/>
      <c r="AE128" s="34"/>
      <c r="AR128" s="203" t="s">
        <v>147</v>
      </c>
      <c r="AT128" s="203" t="s">
        <v>153</v>
      </c>
      <c r="AU128" s="203" t="s">
        <v>91</v>
      </c>
      <c r="AY128" s="17" t="s">
        <v>139</v>
      </c>
      <c r="BE128" s="204">
        <f>IF(O128="základní",K128,0)</f>
        <v>0</v>
      </c>
      <c r="BF128" s="204">
        <f>IF(O128="snížená",K128,0)</f>
        <v>0</v>
      </c>
      <c r="BG128" s="204">
        <f>IF(O128="zákl. přenesená",K128,0)</f>
        <v>0</v>
      </c>
      <c r="BH128" s="204">
        <f>IF(O128="sníž. přenesená",K128,0)</f>
        <v>0</v>
      </c>
      <c r="BI128" s="204">
        <f>IF(O128="nulová",K128,0)</f>
        <v>0</v>
      </c>
      <c r="BJ128" s="17" t="s">
        <v>89</v>
      </c>
      <c r="BK128" s="204">
        <f>ROUND(P128*H128,2)</f>
        <v>0</v>
      </c>
      <c r="BL128" s="17" t="s">
        <v>147</v>
      </c>
      <c r="BM128" s="203" t="s">
        <v>158</v>
      </c>
    </row>
    <row r="129" spans="1:65" s="2" customFormat="1" ht="19.5">
      <c r="A129" s="34"/>
      <c r="B129" s="35"/>
      <c r="C129" s="36"/>
      <c r="D129" s="205" t="s">
        <v>149</v>
      </c>
      <c r="E129" s="36"/>
      <c r="F129" s="206" t="s">
        <v>159</v>
      </c>
      <c r="G129" s="36"/>
      <c r="H129" s="36"/>
      <c r="I129" s="207"/>
      <c r="J129" s="207"/>
      <c r="K129" s="36"/>
      <c r="L129" s="36"/>
      <c r="M129" s="39"/>
      <c r="N129" s="208"/>
      <c r="O129" s="209"/>
      <c r="P129" s="71"/>
      <c r="Q129" s="71"/>
      <c r="R129" s="71"/>
      <c r="S129" s="71"/>
      <c r="T129" s="71"/>
      <c r="U129" s="71"/>
      <c r="V129" s="71"/>
      <c r="W129" s="71"/>
      <c r="X129" s="72"/>
      <c r="Y129" s="34"/>
      <c r="Z129" s="34"/>
      <c r="AA129" s="34"/>
      <c r="AB129" s="34"/>
      <c r="AC129" s="34"/>
      <c r="AD129" s="34"/>
      <c r="AE129" s="34"/>
      <c r="AT129" s="17" t="s">
        <v>149</v>
      </c>
      <c r="AU129" s="17" t="s">
        <v>91</v>
      </c>
    </row>
    <row r="130" spans="1:65" s="2" customFormat="1" ht="11.25">
      <c r="A130" s="34"/>
      <c r="B130" s="35"/>
      <c r="C130" s="36"/>
      <c r="D130" s="250" t="s">
        <v>160</v>
      </c>
      <c r="E130" s="36"/>
      <c r="F130" s="251" t="s">
        <v>161</v>
      </c>
      <c r="G130" s="36"/>
      <c r="H130" s="36"/>
      <c r="I130" s="207"/>
      <c r="J130" s="207"/>
      <c r="K130" s="36"/>
      <c r="L130" s="36"/>
      <c r="M130" s="39"/>
      <c r="N130" s="208"/>
      <c r="O130" s="209"/>
      <c r="P130" s="71"/>
      <c r="Q130" s="71"/>
      <c r="R130" s="71"/>
      <c r="S130" s="71"/>
      <c r="T130" s="71"/>
      <c r="U130" s="71"/>
      <c r="V130" s="71"/>
      <c r="W130" s="71"/>
      <c r="X130" s="72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91</v>
      </c>
    </row>
    <row r="131" spans="1:65" s="13" customFormat="1" ht="11.25">
      <c r="B131" s="210"/>
      <c r="C131" s="211"/>
      <c r="D131" s="205" t="s">
        <v>150</v>
      </c>
      <c r="E131" s="212" t="s">
        <v>1</v>
      </c>
      <c r="F131" s="213" t="s">
        <v>151</v>
      </c>
      <c r="G131" s="211"/>
      <c r="H131" s="212" t="s">
        <v>1</v>
      </c>
      <c r="I131" s="214"/>
      <c r="J131" s="214"/>
      <c r="K131" s="211"/>
      <c r="L131" s="211"/>
      <c r="M131" s="215"/>
      <c r="N131" s="216"/>
      <c r="O131" s="217"/>
      <c r="P131" s="217"/>
      <c r="Q131" s="217"/>
      <c r="R131" s="217"/>
      <c r="S131" s="217"/>
      <c r="T131" s="217"/>
      <c r="U131" s="217"/>
      <c r="V131" s="217"/>
      <c r="W131" s="217"/>
      <c r="X131" s="218"/>
      <c r="AT131" s="219" t="s">
        <v>150</v>
      </c>
      <c r="AU131" s="219" t="s">
        <v>91</v>
      </c>
      <c r="AV131" s="13" t="s">
        <v>89</v>
      </c>
      <c r="AW131" s="13" t="s">
        <v>5</v>
      </c>
      <c r="AX131" s="13" t="s">
        <v>81</v>
      </c>
      <c r="AY131" s="219" t="s">
        <v>139</v>
      </c>
    </row>
    <row r="132" spans="1:65" s="14" customFormat="1" ht="11.25">
      <c r="B132" s="220"/>
      <c r="C132" s="221"/>
      <c r="D132" s="205" t="s">
        <v>150</v>
      </c>
      <c r="E132" s="222" t="s">
        <v>1</v>
      </c>
      <c r="F132" s="223" t="s">
        <v>162</v>
      </c>
      <c r="G132" s="221"/>
      <c r="H132" s="224">
        <v>2</v>
      </c>
      <c r="I132" s="225"/>
      <c r="J132" s="225"/>
      <c r="K132" s="221"/>
      <c r="L132" s="221"/>
      <c r="M132" s="226"/>
      <c r="N132" s="227"/>
      <c r="O132" s="228"/>
      <c r="P132" s="228"/>
      <c r="Q132" s="228"/>
      <c r="R132" s="228"/>
      <c r="S132" s="228"/>
      <c r="T132" s="228"/>
      <c r="U132" s="228"/>
      <c r="V132" s="228"/>
      <c r="W132" s="228"/>
      <c r="X132" s="229"/>
      <c r="AT132" s="230" t="s">
        <v>150</v>
      </c>
      <c r="AU132" s="230" t="s">
        <v>91</v>
      </c>
      <c r="AV132" s="14" t="s">
        <v>91</v>
      </c>
      <c r="AW132" s="14" t="s">
        <v>5</v>
      </c>
      <c r="AX132" s="14" t="s">
        <v>81</v>
      </c>
      <c r="AY132" s="230" t="s">
        <v>139</v>
      </c>
    </row>
    <row r="133" spans="1:65" s="15" customFormat="1" ht="11.25">
      <c r="B133" s="231"/>
      <c r="C133" s="232"/>
      <c r="D133" s="205" t="s">
        <v>150</v>
      </c>
      <c r="E133" s="233" t="s">
        <v>1</v>
      </c>
      <c r="F133" s="234" t="s">
        <v>152</v>
      </c>
      <c r="G133" s="232"/>
      <c r="H133" s="235">
        <v>2</v>
      </c>
      <c r="I133" s="236"/>
      <c r="J133" s="236"/>
      <c r="K133" s="232"/>
      <c r="L133" s="232"/>
      <c r="M133" s="237"/>
      <c r="N133" s="238"/>
      <c r="O133" s="239"/>
      <c r="P133" s="239"/>
      <c r="Q133" s="239"/>
      <c r="R133" s="239"/>
      <c r="S133" s="239"/>
      <c r="T133" s="239"/>
      <c r="U133" s="239"/>
      <c r="V133" s="239"/>
      <c r="W133" s="239"/>
      <c r="X133" s="240"/>
      <c r="AT133" s="241" t="s">
        <v>150</v>
      </c>
      <c r="AU133" s="241" t="s">
        <v>91</v>
      </c>
      <c r="AV133" s="15" t="s">
        <v>147</v>
      </c>
      <c r="AW133" s="15" t="s">
        <v>5</v>
      </c>
      <c r="AX133" s="15" t="s">
        <v>89</v>
      </c>
      <c r="AY133" s="241" t="s">
        <v>139</v>
      </c>
    </row>
    <row r="134" spans="1:65" s="2" customFormat="1" ht="33" customHeight="1">
      <c r="A134" s="34"/>
      <c r="B134" s="35"/>
      <c r="C134" s="242" t="s">
        <v>163</v>
      </c>
      <c r="D134" s="242" t="s">
        <v>153</v>
      </c>
      <c r="E134" s="243" t="s">
        <v>164</v>
      </c>
      <c r="F134" s="244" t="s">
        <v>165</v>
      </c>
      <c r="G134" s="245" t="s">
        <v>156</v>
      </c>
      <c r="H134" s="246">
        <v>21</v>
      </c>
      <c r="I134" s="247"/>
      <c r="J134" s="247"/>
      <c r="K134" s="248">
        <f>ROUND(P134*H134,2)</f>
        <v>0</v>
      </c>
      <c r="L134" s="244" t="s">
        <v>157</v>
      </c>
      <c r="M134" s="39"/>
      <c r="N134" s="249" t="s">
        <v>1</v>
      </c>
      <c r="O134" s="199" t="s">
        <v>44</v>
      </c>
      <c r="P134" s="200">
        <f>I134+J134</f>
        <v>0</v>
      </c>
      <c r="Q134" s="200">
        <f>ROUND(I134*H134,2)</f>
        <v>0</v>
      </c>
      <c r="R134" s="200">
        <f>ROUND(J134*H134,2)</f>
        <v>0</v>
      </c>
      <c r="S134" s="71"/>
      <c r="T134" s="201">
        <f>S134*H134</f>
        <v>0</v>
      </c>
      <c r="U134" s="201">
        <v>0</v>
      </c>
      <c r="V134" s="201">
        <f>U134*H134</f>
        <v>0</v>
      </c>
      <c r="W134" s="201">
        <v>0</v>
      </c>
      <c r="X134" s="202">
        <f>W134*H134</f>
        <v>0</v>
      </c>
      <c r="Y134" s="34"/>
      <c r="Z134" s="34"/>
      <c r="AA134" s="34"/>
      <c r="AB134" s="34"/>
      <c r="AC134" s="34"/>
      <c r="AD134" s="34"/>
      <c r="AE134" s="34"/>
      <c r="AR134" s="203" t="s">
        <v>147</v>
      </c>
      <c r="AT134" s="203" t="s">
        <v>153</v>
      </c>
      <c r="AU134" s="203" t="s">
        <v>91</v>
      </c>
      <c r="AY134" s="17" t="s">
        <v>139</v>
      </c>
      <c r="BE134" s="204">
        <f>IF(O134="základní",K134,0)</f>
        <v>0</v>
      </c>
      <c r="BF134" s="204">
        <f>IF(O134="snížená",K134,0)</f>
        <v>0</v>
      </c>
      <c r="BG134" s="204">
        <f>IF(O134="zákl. přenesená",K134,0)</f>
        <v>0</v>
      </c>
      <c r="BH134" s="204">
        <f>IF(O134="sníž. přenesená",K134,0)</f>
        <v>0</v>
      </c>
      <c r="BI134" s="204">
        <f>IF(O134="nulová",K134,0)</f>
        <v>0</v>
      </c>
      <c r="BJ134" s="17" t="s">
        <v>89</v>
      </c>
      <c r="BK134" s="204">
        <f>ROUND(P134*H134,2)</f>
        <v>0</v>
      </c>
      <c r="BL134" s="17" t="s">
        <v>147</v>
      </c>
      <c r="BM134" s="203" t="s">
        <v>166</v>
      </c>
    </row>
    <row r="135" spans="1:65" s="2" customFormat="1" ht="19.5">
      <c r="A135" s="34"/>
      <c r="B135" s="35"/>
      <c r="C135" s="36"/>
      <c r="D135" s="205" t="s">
        <v>149</v>
      </c>
      <c r="E135" s="36"/>
      <c r="F135" s="206" t="s">
        <v>167</v>
      </c>
      <c r="G135" s="36"/>
      <c r="H135" s="36"/>
      <c r="I135" s="207"/>
      <c r="J135" s="207"/>
      <c r="K135" s="36"/>
      <c r="L135" s="36"/>
      <c r="M135" s="39"/>
      <c r="N135" s="208"/>
      <c r="O135" s="209"/>
      <c r="P135" s="71"/>
      <c r="Q135" s="71"/>
      <c r="R135" s="71"/>
      <c r="S135" s="71"/>
      <c r="T135" s="71"/>
      <c r="U135" s="71"/>
      <c r="V135" s="71"/>
      <c r="W135" s="71"/>
      <c r="X135" s="72"/>
      <c r="Y135" s="34"/>
      <c r="Z135" s="34"/>
      <c r="AA135" s="34"/>
      <c r="AB135" s="34"/>
      <c r="AC135" s="34"/>
      <c r="AD135" s="34"/>
      <c r="AE135" s="34"/>
      <c r="AT135" s="17" t="s">
        <v>149</v>
      </c>
      <c r="AU135" s="17" t="s">
        <v>91</v>
      </c>
    </row>
    <row r="136" spans="1:65" s="2" customFormat="1" ht="11.25">
      <c r="A136" s="34"/>
      <c r="B136" s="35"/>
      <c r="C136" s="36"/>
      <c r="D136" s="250" t="s">
        <v>160</v>
      </c>
      <c r="E136" s="36"/>
      <c r="F136" s="251" t="s">
        <v>168</v>
      </c>
      <c r="G136" s="36"/>
      <c r="H136" s="36"/>
      <c r="I136" s="207"/>
      <c r="J136" s="207"/>
      <c r="K136" s="36"/>
      <c r="L136" s="36"/>
      <c r="M136" s="39"/>
      <c r="N136" s="208"/>
      <c r="O136" s="209"/>
      <c r="P136" s="71"/>
      <c r="Q136" s="71"/>
      <c r="R136" s="71"/>
      <c r="S136" s="71"/>
      <c r="T136" s="71"/>
      <c r="U136" s="71"/>
      <c r="V136" s="71"/>
      <c r="W136" s="71"/>
      <c r="X136" s="72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91</v>
      </c>
    </row>
    <row r="137" spans="1:65" s="13" customFormat="1" ht="11.25">
      <c r="B137" s="210"/>
      <c r="C137" s="211"/>
      <c r="D137" s="205" t="s">
        <v>150</v>
      </c>
      <c r="E137" s="212" t="s">
        <v>1</v>
      </c>
      <c r="F137" s="213" t="s">
        <v>151</v>
      </c>
      <c r="G137" s="211"/>
      <c r="H137" s="212" t="s">
        <v>1</v>
      </c>
      <c r="I137" s="214"/>
      <c r="J137" s="214"/>
      <c r="K137" s="211"/>
      <c r="L137" s="211"/>
      <c r="M137" s="215"/>
      <c r="N137" s="216"/>
      <c r="O137" s="217"/>
      <c r="P137" s="217"/>
      <c r="Q137" s="217"/>
      <c r="R137" s="217"/>
      <c r="S137" s="217"/>
      <c r="T137" s="217"/>
      <c r="U137" s="217"/>
      <c r="V137" s="217"/>
      <c r="W137" s="217"/>
      <c r="X137" s="218"/>
      <c r="AT137" s="219" t="s">
        <v>150</v>
      </c>
      <c r="AU137" s="219" t="s">
        <v>91</v>
      </c>
      <c r="AV137" s="13" t="s">
        <v>89</v>
      </c>
      <c r="AW137" s="13" t="s">
        <v>5</v>
      </c>
      <c r="AX137" s="13" t="s">
        <v>81</v>
      </c>
      <c r="AY137" s="219" t="s">
        <v>139</v>
      </c>
    </row>
    <row r="138" spans="1:65" s="14" customFormat="1" ht="11.25">
      <c r="B138" s="220"/>
      <c r="C138" s="221"/>
      <c r="D138" s="205" t="s">
        <v>150</v>
      </c>
      <c r="E138" s="222" t="s">
        <v>1</v>
      </c>
      <c r="F138" s="223" t="s">
        <v>8</v>
      </c>
      <c r="G138" s="221"/>
      <c r="H138" s="224">
        <v>21</v>
      </c>
      <c r="I138" s="225"/>
      <c r="J138" s="225"/>
      <c r="K138" s="221"/>
      <c r="L138" s="221"/>
      <c r="M138" s="226"/>
      <c r="N138" s="227"/>
      <c r="O138" s="228"/>
      <c r="P138" s="228"/>
      <c r="Q138" s="228"/>
      <c r="R138" s="228"/>
      <c r="S138" s="228"/>
      <c r="T138" s="228"/>
      <c r="U138" s="228"/>
      <c r="V138" s="228"/>
      <c r="W138" s="228"/>
      <c r="X138" s="229"/>
      <c r="AT138" s="230" t="s">
        <v>150</v>
      </c>
      <c r="AU138" s="230" t="s">
        <v>91</v>
      </c>
      <c r="AV138" s="14" t="s">
        <v>91</v>
      </c>
      <c r="AW138" s="14" t="s">
        <v>5</v>
      </c>
      <c r="AX138" s="14" t="s">
        <v>81</v>
      </c>
      <c r="AY138" s="230" t="s">
        <v>139</v>
      </c>
    </row>
    <row r="139" spans="1:65" s="15" customFormat="1" ht="11.25">
      <c r="B139" s="231"/>
      <c r="C139" s="232"/>
      <c r="D139" s="205" t="s">
        <v>150</v>
      </c>
      <c r="E139" s="233" t="s">
        <v>1</v>
      </c>
      <c r="F139" s="234" t="s">
        <v>152</v>
      </c>
      <c r="G139" s="232"/>
      <c r="H139" s="235">
        <v>21</v>
      </c>
      <c r="I139" s="236"/>
      <c r="J139" s="236"/>
      <c r="K139" s="232"/>
      <c r="L139" s="232"/>
      <c r="M139" s="237"/>
      <c r="N139" s="238"/>
      <c r="O139" s="239"/>
      <c r="P139" s="239"/>
      <c r="Q139" s="239"/>
      <c r="R139" s="239"/>
      <c r="S139" s="239"/>
      <c r="T139" s="239"/>
      <c r="U139" s="239"/>
      <c r="V139" s="239"/>
      <c r="W139" s="239"/>
      <c r="X139" s="240"/>
      <c r="AT139" s="241" t="s">
        <v>150</v>
      </c>
      <c r="AU139" s="241" t="s">
        <v>91</v>
      </c>
      <c r="AV139" s="15" t="s">
        <v>147</v>
      </c>
      <c r="AW139" s="15" t="s">
        <v>5</v>
      </c>
      <c r="AX139" s="15" t="s">
        <v>89</v>
      </c>
      <c r="AY139" s="241" t="s">
        <v>139</v>
      </c>
    </row>
    <row r="140" spans="1:65" s="2" customFormat="1" ht="24.2" customHeight="1">
      <c r="A140" s="34"/>
      <c r="B140" s="35"/>
      <c r="C140" s="189" t="s">
        <v>147</v>
      </c>
      <c r="D140" s="189" t="s">
        <v>142</v>
      </c>
      <c r="E140" s="190" t="s">
        <v>169</v>
      </c>
      <c r="F140" s="191" t="s">
        <v>170</v>
      </c>
      <c r="G140" s="192" t="s">
        <v>156</v>
      </c>
      <c r="H140" s="193">
        <v>21</v>
      </c>
      <c r="I140" s="194"/>
      <c r="J140" s="195"/>
      <c r="K140" s="196">
        <f>ROUND(P140*H140,2)</f>
        <v>0</v>
      </c>
      <c r="L140" s="191" t="s">
        <v>1</v>
      </c>
      <c r="M140" s="197"/>
      <c r="N140" s="198" t="s">
        <v>1</v>
      </c>
      <c r="O140" s="199" t="s">
        <v>44</v>
      </c>
      <c r="P140" s="200">
        <f>I140+J140</f>
        <v>0</v>
      </c>
      <c r="Q140" s="200">
        <f>ROUND(I140*H140,2)</f>
        <v>0</v>
      </c>
      <c r="R140" s="200">
        <f>ROUND(J140*H140,2)</f>
        <v>0</v>
      </c>
      <c r="S140" s="71"/>
      <c r="T140" s="201">
        <f>S140*H140</f>
        <v>0</v>
      </c>
      <c r="U140" s="201">
        <v>0</v>
      </c>
      <c r="V140" s="201">
        <f>U140*H140</f>
        <v>0</v>
      </c>
      <c r="W140" s="201">
        <v>0</v>
      </c>
      <c r="X140" s="202">
        <f>W140*H140</f>
        <v>0</v>
      </c>
      <c r="Y140" s="34"/>
      <c r="Z140" s="34"/>
      <c r="AA140" s="34"/>
      <c r="AB140" s="34"/>
      <c r="AC140" s="34"/>
      <c r="AD140" s="34"/>
      <c r="AE140" s="34"/>
      <c r="AR140" s="203" t="s">
        <v>146</v>
      </c>
      <c r="AT140" s="203" t="s">
        <v>142</v>
      </c>
      <c r="AU140" s="203" t="s">
        <v>91</v>
      </c>
      <c r="AY140" s="17" t="s">
        <v>139</v>
      </c>
      <c r="BE140" s="204">
        <f>IF(O140="základní",K140,0)</f>
        <v>0</v>
      </c>
      <c r="BF140" s="204">
        <f>IF(O140="snížená",K140,0)</f>
        <v>0</v>
      </c>
      <c r="BG140" s="204">
        <f>IF(O140="zákl. přenesená",K140,0)</f>
        <v>0</v>
      </c>
      <c r="BH140" s="204">
        <f>IF(O140="sníž. přenesená",K140,0)</f>
        <v>0</v>
      </c>
      <c r="BI140" s="204">
        <f>IF(O140="nulová",K140,0)</f>
        <v>0</v>
      </c>
      <c r="BJ140" s="17" t="s">
        <v>89</v>
      </c>
      <c r="BK140" s="204">
        <f>ROUND(P140*H140,2)</f>
        <v>0</v>
      </c>
      <c r="BL140" s="17" t="s">
        <v>147</v>
      </c>
      <c r="BM140" s="203" t="s">
        <v>171</v>
      </c>
    </row>
    <row r="141" spans="1:65" s="2" customFormat="1" ht="19.5">
      <c r="A141" s="34"/>
      <c r="B141" s="35"/>
      <c r="C141" s="36"/>
      <c r="D141" s="205" t="s">
        <v>149</v>
      </c>
      <c r="E141" s="36"/>
      <c r="F141" s="206" t="s">
        <v>170</v>
      </c>
      <c r="G141" s="36"/>
      <c r="H141" s="36"/>
      <c r="I141" s="207"/>
      <c r="J141" s="207"/>
      <c r="K141" s="36"/>
      <c r="L141" s="36"/>
      <c r="M141" s="39"/>
      <c r="N141" s="208"/>
      <c r="O141" s="209"/>
      <c r="P141" s="71"/>
      <c r="Q141" s="71"/>
      <c r="R141" s="71"/>
      <c r="S141" s="71"/>
      <c r="T141" s="71"/>
      <c r="U141" s="71"/>
      <c r="V141" s="71"/>
      <c r="W141" s="71"/>
      <c r="X141" s="72"/>
      <c r="Y141" s="34"/>
      <c r="Z141" s="34"/>
      <c r="AA141" s="34"/>
      <c r="AB141" s="34"/>
      <c r="AC141" s="34"/>
      <c r="AD141" s="34"/>
      <c r="AE141" s="34"/>
      <c r="AT141" s="17" t="s">
        <v>149</v>
      </c>
      <c r="AU141" s="17" t="s">
        <v>91</v>
      </c>
    </row>
    <row r="142" spans="1:65" s="2" customFormat="1" ht="19.5">
      <c r="A142" s="34"/>
      <c r="B142" s="35"/>
      <c r="C142" s="36"/>
      <c r="D142" s="205" t="s">
        <v>172</v>
      </c>
      <c r="E142" s="36"/>
      <c r="F142" s="252" t="s">
        <v>173</v>
      </c>
      <c r="G142" s="36"/>
      <c r="H142" s="36"/>
      <c r="I142" s="207"/>
      <c r="J142" s="207"/>
      <c r="K142" s="36"/>
      <c r="L142" s="36"/>
      <c r="M142" s="39"/>
      <c r="N142" s="208"/>
      <c r="O142" s="209"/>
      <c r="P142" s="71"/>
      <c r="Q142" s="71"/>
      <c r="R142" s="71"/>
      <c r="S142" s="71"/>
      <c r="T142" s="71"/>
      <c r="U142" s="71"/>
      <c r="V142" s="71"/>
      <c r="W142" s="71"/>
      <c r="X142" s="72"/>
      <c r="Y142" s="34"/>
      <c r="Z142" s="34"/>
      <c r="AA142" s="34"/>
      <c r="AB142" s="34"/>
      <c r="AC142" s="34"/>
      <c r="AD142" s="34"/>
      <c r="AE142" s="34"/>
      <c r="AT142" s="17" t="s">
        <v>172</v>
      </c>
      <c r="AU142" s="17" t="s">
        <v>91</v>
      </c>
    </row>
    <row r="143" spans="1:65" s="13" customFormat="1" ht="11.25">
      <c r="B143" s="210"/>
      <c r="C143" s="211"/>
      <c r="D143" s="205" t="s">
        <v>150</v>
      </c>
      <c r="E143" s="212" t="s">
        <v>1</v>
      </c>
      <c r="F143" s="213" t="s">
        <v>151</v>
      </c>
      <c r="G143" s="211"/>
      <c r="H143" s="212" t="s">
        <v>1</v>
      </c>
      <c r="I143" s="214"/>
      <c r="J143" s="214"/>
      <c r="K143" s="211"/>
      <c r="L143" s="211"/>
      <c r="M143" s="215"/>
      <c r="N143" s="216"/>
      <c r="O143" s="217"/>
      <c r="P143" s="217"/>
      <c r="Q143" s="217"/>
      <c r="R143" s="217"/>
      <c r="S143" s="217"/>
      <c r="T143" s="217"/>
      <c r="U143" s="217"/>
      <c r="V143" s="217"/>
      <c r="W143" s="217"/>
      <c r="X143" s="218"/>
      <c r="AT143" s="219" t="s">
        <v>150</v>
      </c>
      <c r="AU143" s="219" t="s">
        <v>91</v>
      </c>
      <c r="AV143" s="13" t="s">
        <v>89</v>
      </c>
      <c r="AW143" s="13" t="s">
        <v>5</v>
      </c>
      <c r="AX143" s="13" t="s">
        <v>81</v>
      </c>
      <c r="AY143" s="219" t="s">
        <v>139</v>
      </c>
    </row>
    <row r="144" spans="1:65" s="14" customFormat="1" ht="11.25">
      <c r="B144" s="220"/>
      <c r="C144" s="221"/>
      <c r="D144" s="205" t="s">
        <v>150</v>
      </c>
      <c r="E144" s="222" t="s">
        <v>1</v>
      </c>
      <c r="F144" s="223" t="s">
        <v>8</v>
      </c>
      <c r="G144" s="221"/>
      <c r="H144" s="224">
        <v>21</v>
      </c>
      <c r="I144" s="225"/>
      <c r="J144" s="225"/>
      <c r="K144" s="221"/>
      <c r="L144" s="221"/>
      <c r="M144" s="226"/>
      <c r="N144" s="227"/>
      <c r="O144" s="228"/>
      <c r="P144" s="228"/>
      <c r="Q144" s="228"/>
      <c r="R144" s="228"/>
      <c r="S144" s="228"/>
      <c r="T144" s="228"/>
      <c r="U144" s="228"/>
      <c r="V144" s="228"/>
      <c r="W144" s="228"/>
      <c r="X144" s="229"/>
      <c r="AT144" s="230" t="s">
        <v>150</v>
      </c>
      <c r="AU144" s="230" t="s">
        <v>91</v>
      </c>
      <c r="AV144" s="14" t="s">
        <v>91</v>
      </c>
      <c r="AW144" s="14" t="s">
        <v>5</v>
      </c>
      <c r="AX144" s="14" t="s">
        <v>81</v>
      </c>
      <c r="AY144" s="230" t="s">
        <v>139</v>
      </c>
    </row>
    <row r="145" spans="1:65" s="15" customFormat="1" ht="11.25">
      <c r="B145" s="231"/>
      <c r="C145" s="232"/>
      <c r="D145" s="205" t="s">
        <v>150</v>
      </c>
      <c r="E145" s="233" t="s">
        <v>1</v>
      </c>
      <c r="F145" s="234" t="s">
        <v>152</v>
      </c>
      <c r="G145" s="232"/>
      <c r="H145" s="235">
        <v>21</v>
      </c>
      <c r="I145" s="236"/>
      <c r="J145" s="236"/>
      <c r="K145" s="232"/>
      <c r="L145" s="232"/>
      <c r="M145" s="237"/>
      <c r="N145" s="238"/>
      <c r="O145" s="239"/>
      <c r="P145" s="239"/>
      <c r="Q145" s="239"/>
      <c r="R145" s="239"/>
      <c r="S145" s="239"/>
      <c r="T145" s="239"/>
      <c r="U145" s="239"/>
      <c r="V145" s="239"/>
      <c r="W145" s="239"/>
      <c r="X145" s="240"/>
      <c r="AT145" s="241" t="s">
        <v>150</v>
      </c>
      <c r="AU145" s="241" t="s">
        <v>91</v>
      </c>
      <c r="AV145" s="15" t="s">
        <v>147</v>
      </c>
      <c r="AW145" s="15" t="s">
        <v>5</v>
      </c>
      <c r="AX145" s="15" t="s">
        <v>89</v>
      </c>
      <c r="AY145" s="241" t="s">
        <v>139</v>
      </c>
    </row>
    <row r="146" spans="1:65" s="2" customFormat="1" ht="24.2" customHeight="1">
      <c r="A146" s="34"/>
      <c r="B146" s="35"/>
      <c r="C146" s="242" t="s">
        <v>174</v>
      </c>
      <c r="D146" s="242" t="s">
        <v>153</v>
      </c>
      <c r="E146" s="243" t="s">
        <v>175</v>
      </c>
      <c r="F146" s="244" t="s">
        <v>176</v>
      </c>
      <c r="G146" s="245" t="s">
        <v>156</v>
      </c>
      <c r="H146" s="246">
        <v>26</v>
      </c>
      <c r="I146" s="247"/>
      <c r="J146" s="247"/>
      <c r="K146" s="248">
        <f>ROUND(P146*H146,2)</f>
        <v>0</v>
      </c>
      <c r="L146" s="244" t="s">
        <v>157</v>
      </c>
      <c r="M146" s="39"/>
      <c r="N146" s="249" t="s">
        <v>1</v>
      </c>
      <c r="O146" s="199" t="s">
        <v>44</v>
      </c>
      <c r="P146" s="200">
        <f>I146+J146</f>
        <v>0</v>
      </c>
      <c r="Q146" s="200">
        <f>ROUND(I146*H146,2)</f>
        <v>0</v>
      </c>
      <c r="R146" s="200">
        <f>ROUND(J146*H146,2)</f>
        <v>0</v>
      </c>
      <c r="S146" s="71"/>
      <c r="T146" s="201">
        <f>S146*H146</f>
        <v>0</v>
      </c>
      <c r="U146" s="201">
        <v>0</v>
      </c>
      <c r="V146" s="201">
        <f>U146*H146</f>
        <v>0</v>
      </c>
      <c r="W146" s="201">
        <v>0</v>
      </c>
      <c r="X146" s="202">
        <f>W146*H146</f>
        <v>0</v>
      </c>
      <c r="Y146" s="34"/>
      <c r="Z146" s="34"/>
      <c r="AA146" s="34"/>
      <c r="AB146" s="34"/>
      <c r="AC146" s="34"/>
      <c r="AD146" s="34"/>
      <c r="AE146" s="34"/>
      <c r="AR146" s="203" t="s">
        <v>147</v>
      </c>
      <c r="AT146" s="203" t="s">
        <v>153</v>
      </c>
      <c r="AU146" s="203" t="s">
        <v>91</v>
      </c>
      <c r="AY146" s="17" t="s">
        <v>139</v>
      </c>
      <c r="BE146" s="204">
        <f>IF(O146="základní",K146,0)</f>
        <v>0</v>
      </c>
      <c r="BF146" s="204">
        <f>IF(O146="snížená",K146,0)</f>
        <v>0</v>
      </c>
      <c r="BG146" s="204">
        <f>IF(O146="zákl. přenesená",K146,0)</f>
        <v>0</v>
      </c>
      <c r="BH146" s="204">
        <f>IF(O146="sníž. přenesená",K146,0)</f>
        <v>0</v>
      </c>
      <c r="BI146" s="204">
        <f>IF(O146="nulová",K146,0)</f>
        <v>0</v>
      </c>
      <c r="BJ146" s="17" t="s">
        <v>89</v>
      </c>
      <c r="BK146" s="204">
        <f>ROUND(P146*H146,2)</f>
        <v>0</v>
      </c>
      <c r="BL146" s="17" t="s">
        <v>147</v>
      </c>
      <c r="BM146" s="203" t="s">
        <v>177</v>
      </c>
    </row>
    <row r="147" spans="1:65" s="2" customFormat="1" ht="19.5">
      <c r="A147" s="34"/>
      <c r="B147" s="35"/>
      <c r="C147" s="36"/>
      <c r="D147" s="205" t="s">
        <v>149</v>
      </c>
      <c r="E147" s="36"/>
      <c r="F147" s="206" t="s">
        <v>178</v>
      </c>
      <c r="G147" s="36"/>
      <c r="H147" s="36"/>
      <c r="I147" s="207"/>
      <c r="J147" s="207"/>
      <c r="K147" s="36"/>
      <c r="L147" s="36"/>
      <c r="M147" s="39"/>
      <c r="N147" s="208"/>
      <c r="O147" s="209"/>
      <c r="P147" s="71"/>
      <c r="Q147" s="71"/>
      <c r="R147" s="71"/>
      <c r="S147" s="71"/>
      <c r="T147" s="71"/>
      <c r="U147" s="71"/>
      <c r="V147" s="71"/>
      <c r="W147" s="71"/>
      <c r="X147" s="72"/>
      <c r="Y147" s="34"/>
      <c r="Z147" s="34"/>
      <c r="AA147" s="34"/>
      <c r="AB147" s="34"/>
      <c r="AC147" s="34"/>
      <c r="AD147" s="34"/>
      <c r="AE147" s="34"/>
      <c r="AT147" s="17" t="s">
        <v>149</v>
      </c>
      <c r="AU147" s="17" t="s">
        <v>91</v>
      </c>
    </row>
    <row r="148" spans="1:65" s="2" customFormat="1" ht="11.25">
      <c r="A148" s="34"/>
      <c r="B148" s="35"/>
      <c r="C148" s="36"/>
      <c r="D148" s="250" t="s">
        <v>160</v>
      </c>
      <c r="E148" s="36"/>
      <c r="F148" s="251" t="s">
        <v>179</v>
      </c>
      <c r="G148" s="36"/>
      <c r="H148" s="36"/>
      <c r="I148" s="207"/>
      <c r="J148" s="207"/>
      <c r="K148" s="36"/>
      <c r="L148" s="36"/>
      <c r="M148" s="39"/>
      <c r="N148" s="208"/>
      <c r="O148" s="209"/>
      <c r="P148" s="71"/>
      <c r="Q148" s="71"/>
      <c r="R148" s="71"/>
      <c r="S148" s="71"/>
      <c r="T148" s="71"/>
      <c r="U148" s="71"/>
      <c r="V148" s="71"/>
      <c r="W148" s="71"/>
      <c r="X148" s="72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91</v>
      </c>
    </row>
    <row r="149" spans="1:65" s="13" customFormat="1" ht="11.25">
      <c r="B149" s="210"/>
      <c r="C149" s="211"/>
      <c r="D149" s="205" t="s">
        <v>150</v>
      </c>
      <c r="E149" s="212" t="s">
        <v>1</v>
      </c>
      <c r="F149" s="213" t="s">
        <v>151</v>
      </c>
      <c r="G149" s="211"/>
      <c r="H149" s="212" t="s">
        <v>1</v>
      </c>
      <c r="I149" s="214"/>
      <c r="J149" s="214"/>
      <c r="K149" s="211"/>
      <c r="L149" s="211"/>
      <c r="M149" s="215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8"/>
      <c r="AT149" s="219" t="s">
        <v>150</v>
      </c>
      <c r="AU149" s="219" t="s">
        <v>91</v>
      </c>
      <c r="AV149" s="13" t="s">
        <v>89</v>
      </c>
      <c r="AW149" s="13" t="s">
        <v>5</v>
      </c>
      <c r="AX149" s="13" t="s">
        <v>81</v>
      </c>
      <c r="AY149" s="219" t="s">
        <v>139</v>
      </c>
    </row>
    <row r="150" spans="1:65" s="14" customFormat="1" ht="11.25">
      <c r="B150" s="220"/>
      <c r="C150" s="221"/>
      <c r="D150" s="205" t="s">
        <v>150</v>
      </c>
      <c r="E150" s="222" t="s">
        <v>1</v>
      </c>
      <c r="F150" s="223" t="s">
        <v>180</v>
      </c>
      <c r="G150" s="221"/>
      <c r="H150" s="224">
        <v>26</v>
      </c>
      <c r="I150" s="225"/>
      <c r="J150" s="225"/>
      <c r="K150" s="221"/>
      <c r="L150" s="221"/>
      <c r="M150" s="226"/>
      <c r="N150" s="227"/>
      <c r="O150" s="228"/>
      <c r="P150" s="228"/>
      <c r="Q150" s="228"/>
      <c r="R150" s="228"/>
      <c r="S150" s="228"/>
      <c r="T150" s="228"/>
      <c r="U150" s="228"/>
      <c r="V150" s="228"/>
      <c r="W150" s="228"/>
      <c r="X150" s="229"/>
      <c r="AT150" s="230" t="s">
        <v>150</v>
      </c>
      <c r="AU150" s="230" t="s">
        <v>91</v>
      </c>
      <c r="AV150" s="14" t="s">
        <v>91</v>
      </c>
      <c r="AW150" s="14" t="s">
        <v>5</v>
      </c>
      <c r="AX150" s="14" t="s">
        <v>81</v>
      </c>
      <c r="AY150" s="230" t="s">
        <v>139</v>
      </c>
    </row>
    <row r="151" spans="1:65" s="15" customFormat="1" ht="11.25">
      <c r="B151" s="231"/>
      <c r="C151" s="232"/>
      <c r="D151" s="205" t="s">
        <v>150</v>
      </c>
      <c r="E151" s="233" t="s">
        <v>1</v>
      </c>
      <c r="F151" s="234" t="s">
        <v>152</v>
      </c>
      <c r="G151" s="232"/>
      <c r="H151" s="235">
        <v>26</v>
      </c>
      <c r="I151" s="236"/>
      <c r="J151" s="236"/>
      <c r="K151" s="232"/>
      <c r="L151" s="232"/>
      <c r="M151" s="237"/>
      <c r="N151" s="238"/>
      <c r="O151" s="239"/>
      <c r="P151" s="239"/>
      <c r="Q151" s="239"/>
      <c r="R151" s="239"/>
      <c r="S151" s="239"/>
      <c r="T151" s="239"/>
      <c r="U151" s="239"/>
      <c r="V151" s="239"/>
      <c r="W151" s="239"/>
      <c r="X151" s="240"/>
      <c r="AT151" s="241" t="s">
        <v>150</v>
      </c>
      <c r="AU151" s="241" t="s">
        <v>91</v>
      </c>
      <c r="AV151" s="15" t="s">
        <v>147</v>
      </c>
      <c r="AW151" s="15" t="s">
        <v>5</v>
      </c>
      <c r="AX151" s="15" t="s">
        <v>89</v>
      </c>
      <c r="AY151" s="241" t="s">
        <v>139</v>
      </c>
    </row>
    <row r="152" spans="1:65" s="2" customFormat="1" ht="24.2" customHeight="1">
      <c r="A152" s="34"/>
      <c r="B152" s="35"/>
      <c r="C152" s="189" t="s">
        <v>181</v>
      </c>
      <c r="D152" s="189" t="s">
        <v>142</v>
      </c>
      <c r="E152" s="190" t="s">
        <v>182</v>
      </c>
      <c r="F152" s="191" t="s">
        <v>183</v>
      </c>
      <c r="G152" s="192" t="s">
        <v>156</v>
      </c>
      <c r="H152" s="193">
        <v>26</v>
      </c>
      <c r="I152" s="194"/>
      <c r="J152" s="195"/>
      <c r="K152" s="196">
        <f>ROUND(P152*H152,2)</f>
        <v>0</v>
      </c>
      <c r="L152" s="191" t="s">
        <v>1</v>
      </c>
      <c r="M152" s="197"/>
      <c r="N152" s="198" t="s">
        <v>1</v>
      </c>
      <c r="O152" s="199" t="s">
        <v>44</v>
      </c>
      <c r="P152" s="200">
        <f>I152+J152</f>
        <v>0</v>
      </c>
      <c r="Q152" s="200">
        <f>ROUND(I152*H152,2)</f>
        <v>0</v>
      </c>
      <c r="R152" s="200">
        <f>ROUND(J152*H152,2)</f>
        <v>0</v>
      </c>
      <c r="S152" s="71"/>
      <c r="T152" s="201">
        <f>S152*H152</f>
        <v>0</v>
      </c>
      <c r="U152" s="201">
        <v>0</v>
      </c>
      <c r="V152" s="201">
        <f>U152*H152</f>
        <v>0</v>
      </c>
      <c r="W152" s="201">
        <v>0</v>
      </c>
      <c r="X152" s="202">
        <f>W152*H152</f>
        <v>0</v>
      </c>
      <c r="Y152" s="34"/>
      <c r="Z152" s="34"/>
      <c r="AA152" s="34"/>
      <c r="AB152" s="34"/>
      <c r="AC152" s="34"/>
      <c r="AD152" s="34"/>
      <c r="AE152" s="34"/>
      <c r="AR152" s="203" t="s">
        <v>146</v>
      </c>
      <c r="AT152" s="203" t="s">
        <v>142</v>
      </c>
      <c r="AU152" s="203" t="s">
        <v>91</v>
      </c>
      <c r="AY152" s="17" t="s">
        <v>139</v>
      </c>
      <c r="BE152" s="204">
        <f>IF(O152="základní",K152,0)</f>
        <v>0</v>
      </c>
      <c r="BF152" s="204">
        <f>IF(O152="snížená",K152,0)</f>
        <v>0</v>
      </c>
      <c r="BG152" s="204">
        <f>IF(O152="zákl. přenesená",K152,0)</f>
        <v>0</v>
      </c>
      <c r="BH152" s="204">
        <f>IF(O152="sníž. přenesená",K152,0)</f>
        <v>0</v>
      </c>
      <c r="BI152" s="204">
        <f>IF(O152="nulová",K152,0)</f>
        <v>0</v>
      </c>
      <c r="BJ152" s="17" t="s">
        <v>89</v>
      </c>
      <c r="BK152" s="204">
        <f>ROUND(P152*H152,2)</f>
        <v>0</v>
      </c>
      <c r="BL152" s="17" t="s">
        <v>147</v>
      </c>
      <c r="BM152" s="203" t="s">
        <v>184</v>
      </c>
    </row>
    <row r="153" spans="1:65" s="2" customFormat="1" ht="19.5">
      <c r="A153" s="34"/>
      <c r="B153" s="35"/>
      <c r="C153" s="36"/>
      <c r="D153" s="205" t="s">
        <v>149</v>
      </c>
      <c r="E153" s="36"/>
      <c r="F153" s="206" t="s">
        <v>183</v>
      </c>
      <c r="G153" s="36"/>
      <c r="H153" s="36"/>
      <c r="I153" s="207"/>
      <c r="J153" s="207"/>
      <c r="K153" s="36"/>
      <c r="L153" s="36"/>
      <c r="M153" s="39"/>
      <c r="N153" s="208"/>
      <c r="O153" s="209"/>
      <c r="P153" s="71"/>
      <c r="Q153" s="71"/>
      <c r="R153" s="71"/>
      <c r="S153" s="71"/>
      <c r="T153" s="71"/>
      <c r="U153" s="71"/>
      <c r="V153" s="71"/>
      <c r="W153" s="71"/>
      <c r="X153" s="72"/>
      <c r="Y153" s="34"/>
      <c r="Z153" s="34"/>
      <c r="AA153" s="34"/>
      <c r="AB153" s="34"/>
      <c r="AC153" s="34"/>
      <c r="AD153" s="34"/>
      <c r="AE153" s="34"/>
      <c r="AT153" s="17" t="s">
        <v>149</v>
      </c>
      <c r="AU153" s="17" t="s">
        <v>91</v>
      </c>
    </row>
    <row r="154" spans="1:65" s="2" customFormat="1" ht="19.5">
      <c r="A154" s="34"/>
      <c r="B154" s="35"/>
      <c r="C154" s="36"/>
      <c r="D154" s="205" t="s">
        <v>172</v>
      </c>
      <c r="E154" s="36"/>
      <c r="F154" s="252" t="s">
        <v>173</v>
      </c>
      <c r="G154" s="36"/>
      <c r="H154" s="36"/>
      <c r="I154" s="207"/>
      <c r="J154" s="207"/>
      <c r="K154" s="36"/>
      <c r="L154" s="36"/>
      <c r="M154" s="39"/>
      <c r="N154" s="208"/>
      <c r="O154" s="209"/>
      <c r="P154" s="71"/>
      <c r="Q154" s="71"/>
      <c r="R154" s="71"/>
      <c r="S154" s="71"/>
      <c r="T154" s="71"/>
      <c r="U154" s="71"/>
      <c r="V154" s="71"/>
      <c r="W154" s="71"/>
      <c r="X154" s="72"/>
      <c r="Y154" s="34"/>
      <c r="Z154" s="34"/>
      <c r="AA154" s="34"/>
      <c r="AB154" s="34"/>
      <c r="AC154" s="34"/>
      <c r="AD154" s="34"/>
      <c r="AE154" s="34"/>
      <c r="AT154" s="17" t="s">
        <v>172</v>
      </c>
      <c r="AU154" s="17" t="s">
        <v>91</v>
      </c>
    </row>
    <row r="155" spans="1:65" s="13" customFormat="1" ht="11.25">
      <c r="B155" s="210"/>
      <c r="C155" s="211"/>
      <c r="D155" s="205" t="s">
        <v>150</v>
      </c>
      <c r="E155" s="212" t="s">
        <v>1</v>
      </c>
      <c r="F155" s="213" t="s">
        <v>151</v>
      </c>
      <c r="G155" s="211"/>
      <c r="H155" s="212" t="s">
        <v>1</v>
      </c>
      <c r="I155" s="214"/>
      <c r="J155" s="214"/>
      <c r="K155" s="211"/>
      <c r="L155" s="211"/>
      <c r="M155" s="215"/>
      <c r="N155" s="216"/>
      <c r="O155" s="217"/>
      <c r="P155" s="217"/>
      <c r="Q155" s="217"/>
      <c r="R155" s="217"/>
      <c r="S155" s="217"/>
      <c r="T155" s="217"/>
      <c r="U155" s="217"/>
      <c r="V155" s="217"/>
      <c r="W155" s="217"/>
      <c r="X155" s="218"/>
      <c r="AT155" s="219" t="s">
        <v>150</v>
      </c>
      <c r="AU155" s="219" t="s">
        <v>91</v>
      </c>
      <c r="AV155" s="13" t="s">
        <v>89</v>
      </c>
      <c r="AW155" s="13" t="s">
        <v>5</v>
      </c>
      <c r="AX155" s="13" t="s">
        <v>81</v>
      </c>
      <c r="AY155" s="219" t="s">
        <v>139</v>
      </c>
    </row>
    <row r="156" spans="1:65" s="14" customFormat="1" ht="11.25">
      <c r="B156" s="220"/>
      <c r="C156" s="221"/>
      <c r="D156" s="205" t="s">
        <v>150</v>
      </c>
      <c r="E156" s="222" t="s">
        <v>1</v>
      </c>
      <c r="F156" s="223" t="s">
        <v>180</v>
      </c>
      <c r="G156" s="221"/>
      <c r="H156" s="224">
        <v>26</v>
      </c>
      <c r="I156" s="225"/>
      <c r="J156" s="225"/>
      <c r="K156" s="221"/>
      <c r="L156" s="221"/>
      <c r="M156" s="226"/>
      <c r="N156" s="227"/>
      <c r="O156" s="228"/>
      <c r="P156" s="228"/>
      <c r="Q156" s="228"/>
      <c r="R156" s="228"/>
      <c r="S156" s="228"/>
      <c r="T156" s="228"/>
      <c r="U156" s="228"/>
      <c r="V156" s="228"/>
      <c r="W156" s="228"/>
      <c r="X156" s="229"/>
      <c r="AT156" s="230" t="s">
        <v>150</v>
      </c>
      <c r="AU156" s="230" t="s">
        <v>91</v>
      </c>
      <c r="AV156" s="14" t="s">
        <v>91</v>
      </c>
      <c r="AW156" s="14" t="s">
        <v>5</v>
      </c>
      <c r="AX156" s="14" t="s">
        <v>81</v>
      </c>
      <c r="AY156" s="230" t="s">
        <v>139</v>
      </c>
    </row>
    <row r="157" spans="1:65" s="15" customFormat="1" ht="11.25">
      <c r="B157" s="231"/>
      <c r="C157" s="232"/>
      <c r="D157" s="205" t="s">
        <v>150</v>
      </c>
      <c r="E157" s="233" t="s">
        <v>1</v>
      </c>
      <c r="F157" s="234" t="s">
        <v>152</v>
      </c>
      <c r="G157" s="232"/>
      <c r="H157" s="235">
        <v>26</v>
      </c>
      <c r="I157" s="236"/>
      <c r="J157" s="236"/>
      <c r="K157" s="232"/>
      <c r="L157" s="232"/>
      <c r="M157" s="237"/>
      <c r="N157" s="238"/>
      <c r="O157" s="239"/>
      <c r="P157" s="239"/>
      <c r="Q157" s="239"/>
      <c r="R157" s="239"/>
      <c r="S157" s="239"/>
      <c r="T157" s="239"/>
      <c r="U157" s="239"/>
      <c r="V157" s="239"/>
      <c r="W157" s="239"/>
      <c r="X157" s="240"/>
      <c r="AT157" s="241" t="s">
        <v>150</v>
      </c>
      <c r="AU157" s="241" t="s">
        <v>91</v>
      </c>
      <c r="AV157" s="15" t="s">
        <v>147</v>
      </c>
      <c r="AW157" s="15" t="s">
        <v>5</v>
      </c>
      <c r="AX157" s="15" t="s">
        <v>89</v>
      </c>
      <c r="AY157" s="241" t="s">
        <v>139</v>
      </c>
    </row>
    <row r="158" spans="1:65" s="2" customFormat="1" ht="24.2" customHeight="1">
      <c r="A158" s="34"/>
      <c r="B158" s="35"/>
      <c r="C158" s="242" t="s">
        <v>185</v>
      </c>
      <c r="D158" s="242" t="s">
        <v>153</v>
      </c>
      <c r="E158" s="243" t="s">
        <v>186</v>
      </c>
      <c r="F158" s="244" t="s">
        <v>187</v>
      </c>
      <c r="G158" s="245" t="s">
        <v>145</v>
      </c>
      <c r="H158" s="246">
        <v>6</v>
      </c>
      <c r="I158" s="247"/>
      <c r="J158" s="247"/>
      <c r="K158" s="248">
        <f>ROUND(P158*H158,2)</f>
        <v>0</v>
      </c>
      <c r="L158" s="244" t="s">
        <v>157</v>
      </c>
      <c r="M158" s="39"/>
      <c r="N158" s="249" t="s">
        <v>1</v>
      </c>
      <c r="O158" s="199" t="s">
        <v>44</v>
      </c>
      <c r="P158" s="200">
        <f>I158+J158</f>
        <v>0</v>
      </c>
      <c r="Q158" s="200">
        <f>ROUND(I158*H158,2)</f>
        <v>0</v>
      </c>
      <c r="R158" s="200">
        <f>ROUND(J158*H158,2)</f>
        <v>0</v>
      </c>
      <c r="S158" s="71"/>
      <c r="T158" s="201">
        <f>S158*H158</f>
        <v>0</v>
      </c>
      <c r="U158" s="201">
        <v>0</v>
      </c>
      <c r="V158" s="201">
        <f>U158*H158</f>
        <v>0</v>
      </c>
      <c r="W158" s="201">
        <v>0</v>
      </c>
      <c r="X158" s="202">
        <f>W158*H158</f>
        <v>0</v>
      </c>
      <c r="Y158" s="34"/>
      <c r="Z158" s="34"/>
      <c r="AA158" s="34"/>
      <c r="AB158" s="34"/>
      <c r="AC158" s="34"/>
      <c r="AD158" s="34"/>
      <c r="AE158" s="34"/>
      <c r="AR158" s="203" t="s">
        <v>147</v>
      </c>
      <c r="AT158" s="203" t="s">
        <v>153</v>
      </c>
      <c r="AU158" s="203" t="s">
        <v>91</v>
      </c>
      <c r="AY158" s="17" t="s">
        <v>139</v>
      </c>
      <c r="BE158" s="204">
        <f>IF(O158="základní",K158,0)</f>
        <v>0</v>
      </c>
      <c r="BF158" s="204">
        <f>IF(O158="snížená",K158,0)</f>
        <v>0</v>
      </c>
      <c r="BG158" s="204">
        <f>IF(O158="zákl. přenesená",K158,0)</f>
        <v>0</v>
      </c>
      <c r="BH158" s="204">
        <f>IF(O158="sníž. přenesená",K158,0)</f>
        <v>0</v>
      </c>
      <c r="BI158" s="204">
        <f>IF(O158="nulová",K158,0)</f>
        <v>0</v>
      </c>
      <c r="BJ158" s="17" t="s">
        <v>89</v>
      </c>
      <c r="BK158" s="204">
        <f>ROUND(P158*H158,2)</f>
        <v>0</v>
      </c>
      <c r="BL158" s="17" t="s">
        <v>147</v>
      </c>
      <c r="BM158" s="203" t="s">
        <v>188</v>
      </c>
    </row>
    <row r="159" spans="1:65" s="2" customFormat="1" ht="19.5">
      <c r="A159" s="34"/>
      <c r="B159" s="35"/>
      <c r="C159" s="36"/>
      <c r="D159" s="205" t="s">
        <v>149</v>
      </c>
      <c r="E159" s="36"/>
      <c r="F159" s="206" t="s">
        <v>189</v>
      </c>
      <c r="G159" s="36"/>
      <c r="H159" s="36"/>
      <c r="I159" s="207"/>
      <c r="J159" s="207"/>
      <c r="K159" s="36"/>
      <c r="L159" s="36"/>
      <c r="M159" s="39"/>
      <c r="N159" s="208"/>
      <c r="O159" s="209"/>
      <c r="P159" s="71"/>
      <c r="Q159" s="71"/>
      <c r="R159" s="71"/>
      <c r="S159" s="71"/>
      <c r="T159" s="71"/>
      <c r="U159" s="71"/>
      <c r="V159" s="71"/>
      <c r="W159" s="71"/>
      <c r="X159" s="72"/>
      <c r="Y159" s="34"/>
      <c r="Z159" s="34"/>
      <c r="AA159" s="34"/>
      <c r="AB159" s="34"/>
      <c r="AC159" s="34"/>
      <c r="AD159" s="34"/>
      <c r="AE159" s="34"/>
      <c r="AT159" s="17" t="s">
        <v>149</v>
      </c>
      <c r="AU159" s="17" t="s">
        <v>91</v>
      </c>
    </row>
    <row r="160" spans="1:65" s="2" customFormat="1" ht="11.25">
      <c r="A160" s="34"/>
      <c r="B160" s="35"/>
      <c r="C160" s="36"/>
      <c r="D160" s="250" t="s">
        <v>160</v>
      </c>
      <c r="E160" s="36"/>
      <c r="F160" s="251" t="s">
        <v>190</v>
      </c>
      <c r="G160" s="36"/>
      <c r="H160" s="36"/>
      <c r="I160" s="207"/>
      <c r="J160" s="207"/>
      <c r="K160" s="36"/>
      <c r="L160" s="36"/>
      <c r="M160" s="39"/>
      <c r="N160" s="208"/>
      <c r="O160" s="209"/>
      <c r="P160" s="71"/>
      <c r="Q160" s="71"/>
      <c r="R160" s="71"/>
      <c r="S160" s="71"/>
      <c r="T160" s="71"/>
      <c r="U160" s="71"/>
      <c r="V160" s="71"/>
      <c r="W160" s="71"/>
      <c r="X160" s="72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91</v>
      </c>
    </row>
    <row r="161" spans="1:65" s="13" customFormat="1" ht="11.25">
      <c r="B161" s="210"/>
      <c r="C161" s="211"/>
      <c r="D161" s="205" t="s">
        <v>150</v>
      </c>
      <c r="E161" s="212" t="s">
        <v>1</v>
      </c>
      <c r="F161" s="213" t="s">
        <v>151</v>
      </c>
      <c r="G161" s="211"/>
      <c r="H161" s="212" t="s">
        <v>1</v>
      </c>
      <c r="I161" s="214"/>
      <c r="J161" s="214"/>
      <c r="K161" s="211"/>
      <c r="L161" s="211"/>
      <c r="M161" s="215"/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8"/>
      <c r="AT161" s="219" t="s">
        <v>150</v>
      </c>
      <c r="AU161" s="219" t="s">
        <v>91</v>
      </c>
      <c r="AV161" s="13" t="s">
        <v>89</v>
      </c>
      <c r="AW161" s="13" t="s">
        <v>5</v>
      </c>
      <c r="AX161" s="13" t="s">
        <v>81</v>
      </c>
      <c r="AY161" s="219" t="s">
        <v>139</v>
      </c>
    </row>
    <row r="162" spans="1:65" s="14" customFormat="1" ht="11.25">
      <c r="B162" s="220"/>
      <c r="C162" s="221"/>
      <c r="D162" s="205" t="s">
        <v>150</v>
      </c>
      <c r="E162" s="222" t="s">
        <v>1</v>
      </c>
      <c r="F162" s="223" t="s">
        <v>181</v>
      </c>
      <c r="G162" s="221"/>
      <c r="H162" s="224">
        <v>6</v>
      </c>
      <c r="I162" s="225"/>
      <c r="J162" s="225"/>
      <c r="K162" s="221"/>
      <c r="L162" s="221"/>
      <c r="M162" s="226"/>
      <c r="N162" s="227"/>
      <c r="O162" s="228"/>
      <c r="P162" s="228"/>
      <c r="Q162" s="228"/>
      <c r="R162" s="228"/>
      <c r="S162" s="228"/>
      <c r="T162" s="228"/>
      <c r="U162" s="228"/>
      <c r="V162" s="228"/>
      <c r="W162" s="228"/>
      <c r="X162" s="229"/>
      <c r="AT162" s="230" t="s">
        <v>150</v>
      </c>
      <c r="AU162" s="230" t="s">
        <v>91</v>
      </c>
      <c r="AV162" s="14" t="s">
        <v>91</v>
      </c>
      <c r="AW162" s="14" t="s">
        <v>5</v>
      </c>
      <c r="AX162" s="14" t="s">
        <v>81</v>
      </c>
      <c r="AY162" s="230" t="s">
        <v>139</v>
      </c>
    </row>
    <row r="163" spans="1:65" s="15" customFormat="1" ht="11.25">
      <c r="B163" s="231"/>
      <c r="C163" s="232"/>
      <c r="D163" s="205" t="s">
        <v>150</v>
      </c>
      <c r="E163" s="233" t="s">
        <v>1</v>
      </c>
      <c r="F163" s="234" t="s">
        <v>152</v>
      </c>
      <c r="G163" s="232"/>
      <c r="H163" s="235">
        <v>6</v>
      </c>
      <c r="I163" s="236"/>
      <c r="J163" s="236"/>
      <c r="K163" s="232"/>
      <c r="L163" s="232"/>
      <c r="M163" s="237"/>
      <c r="N163" s="238"/>
      <c r="O163" s="239"/>
      <c r="P163" s="239"/>
      <c r="Q163" s="239"/>
      <c r="R163" s="239"/>
      <c r="S163" s="239"/>
      <c r="T163" s="239"/>
      <c r="U163" s="239"/>
      <c r="V163" s="239"/>
      <c r="W163" s="239"/>
      <c r="X163" s="240"/>
      <c r="AT163" s="241" t="s">
        <v>150</v>
      </c>
      <c r="AU163" s="241" t="s">
        <v>91</v>
      </c>
      <c r="AV163" s="15" t="s">
        <v>147</v>
      </c>
      <c r="AW163" s="15" t="s">
        <v>5</v>
      </c>
      <c r="AX163" s="15" t="s">
        <v>89</v>
      </c>
      <c r="AY163" s="241" t="s">
        <v>139</v>
      </c>
    </row>
    <row r="164" spans="1:65" s="2" customFormat="1" ht="37.9" customHeight="1">
      <c r="A164" s="34"/>
      <c r="B164" s="35"/>
      <c r="C164" s="242" t="s">
        <v>146</v>
      </c>
      <c r="D164" s="242" t="s">
        <v>153</v>
      </c>
      <c r="E164" s="243" t="s">
        <v>191</v>
      </c>
      <c r="F164" s="244" t="s">
        <v>192</v>
      </c>
      <c r="G164" s="245" t="s">
        <v>145</v>
      </c>
      <c r="H164" s="246">
        <v>2</v>
      </c>
      <c r="I164" s="247"/>
      <c r="J164" s="247"/>
      <c r="K164" s="248">
        <f>ROUND(P164*H164,2)</f>
        <v>0</v>
      </c>
      <c r="L164" s="244" t="s">
        <v>157</v>
      </c>
      <c r="M164" s="39"/>
      <c r="N164" s="249" t="s">
        <v>1</v>
      </c>
      <c r="O164" s="199" t="s">
        <v>44</v>
      </c>
      <c r="P164" s="200">
        <f>I164+J164</f>
        <v>0</v>
      </c>
      <c r="Q164" s="200">
        <f>ROUND(I164*H164,2)</f>
        <v>0</v>
      </c>
      <c r="R164" s="200">
        <f>ROUND(J164*H164,2)</f>
        <v>0</v>
      </c>
      <c r="S164" s="71"/>
      <c r="T164" s="201">
        <f>S164*H164</f>
        <v>0</v>
      </c>
      <c r="U164" s="201">
        <v>0</v>
      </c>
      <c r="V164" s="201">
        <f>U164*H164</f>
        <v>0</v>
      </c>
      <c r="W164" s="201">
        <v>0</v>
      </c>
      <c r="X164" s="202">
        <f>W164*H164</f>
        <v>0</v>
      </c>
      <c r="Y164" s="34"/>
      <c r="Z164" s="34"/>
      <c r="AA164" s="34"/>
      <c r="AB164" s="34"/>
      <c r="AC164" s="34"/>
      <c r="AD164" s="34"/>
      <c r="AE164" s="34"/>
      <c r="AR164" s="203" t="s">
        <v>147</v>
      </c>
      <c r="AT164" s="203" t="s">
        <v>153</v>
      </c>
      <c r="AU164" s="203" t="s">
        <v>91</v>
      </c>
      <c r="AY164" s="17" t="s">
        <v>139</v>
      </c>
      <c r="BE164" s="204">
        <f>IF(O164="základní",K164,0)</f>
        <v>0</v>
      </c>
      <c r="BF164" s="204">
        <f>IF(O164="snížená",K164,0)</f>
        <v>0</v>
      </c>
      <c r="BG164" s="204">
        <f>IF(O164="zákl. přenesená",K164,0)</f>
        <v>0</v>
      </c>
      <c r="BH164" s="204">
        <f>IF(O164="sníž. přenesená",K164,0)</f>
        <v>0</v>
      </c>
      <c r="BI164" s="204">
        <f>IF(O164="nulová",K164,0)</f>
        <v>0</v>
      </c>
      <c r="BJ164" s="17" t="s">
        <v>89</v>
      </c>
      <c r="BK164" s="204">
        <f>ROUND(P164*H164,2)</f>
        <v>0</v>
      </c>
      <c r="BL164" s="17" t="s">
        <v>147</v>
      </c>
      <c r="BM164" s="203" t="s">
        <v>193</v>
      </c>
    </row>
    <row r="165" spans="1:65" s="2" customFormat="1" ht="29.25">
      <c r="A165" s="34"/>
      <c r="B165" s="35"/>
      <c r="C165" s="36"/>
      <c r="D165" s="205" t="s">
        <v>149</v>
      </c>
      <c r="E165" s="36"/>
      <c r="F165" s="206" t="s">
        <v>194</v>
      </c>
      <c r="G165" s="36"/>
      <c r="H165" s="36"/>
      <c r="I165" s="207"/>
      <c r="J165" s="207"/>
      <c r="K165" s="36"/>
      <c r="L165" s="36"/>
      <c r="M165" s="39"/>
      <c r="N165" s="208"/>
      <c r="O165" s="209"/>
      <c r="P165" s="71"/>
      <c r="Q165" s="71"/>
      <c r="R165" s="71"/>
      <c r="S165" s="71"/>
      <c r="T165" s="71"/>
      <c r="U165" s="71"/>
      <c r="V165" s="71"/>
      <c r="W165" s="71"/>
      <c r="X165" s="72"/>
      <c r="Y165" s="34"/>
      <c r="Z165" s="34"/>
      <c r="AA165" s="34"/>
      <c r="AB165" s="34"/>
      <c r="AC165" s="34"/>
      <c r="AD165" s="34"/>
      <c r="AE165" s="34"/>
      <c r="AT165" s="17" t="s">
        <v>149</v>
      </c>
      <c r="AU165" s="17" t="s">
        <v>91</v>
      </c>
    </row>
    <row r="166" spans="1:65" s="2" customFormat="1" ht="11.25">
      <c r="A166" s="34"/>
      <c r="B166" s="35"/>
      <c r="C166" s="36"/>
      <c r="D166" s="250" t="s">
        <v>160</v>
      </c>
      <c r="E166" s="36"/>
      <c r="F166" s="251" t="s">
        <v>195</v>
      </c>
      <c r="G166" s="36"/>
      <c r="H166" s="36"/>
      <c r="I166" s="207"/>
      <c r="J166" s="207"/>
      <c r="K166" s="36"/>
      <c r="L166" s="36"/>
      <c r="M166" s="39"/>
      <c r="N166" s="208"/>
      <c r="O166" s="209"/>
      <c r="P166" s="71"/>
      <c r="Q166" s="71"/>
      <c r="R166" s="71"/>
      <c r="S166" s="71"/>
      <c r="T166" s="71"/>
      <c r="U166" s="71"/>
      <c r="V166" s="71"/>
      <c r="W166" s="71"/>
      <c r="X166" s="72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91</v>
      </c>
    </row>
    <row r="167" spans="1:65" s="13" customFormat="1" ht="11.25">
      <c r="B167" s="210"/>
      <c r="C167" s="211"/>
      <c r="D167" s="205" t="s">
        <v>150</v>
      </c>
      <c r="E167" s="212" t="s">
        <v>1</v>
      </c>
      <c r="F167" s="213" t="s">
        <v>151</v>
      </c>
      <c r="G167" s="211"/>
      <c r="H167" s="212" t="s">
        <v>1</v>
      </c>
      <c r="I167" s="214"/>
      <c r="J167" s="214"/>
      <c r="K167" s="211"/>
      <c r="L167" s="211"/>
      <c r="M167" s="215"/>
      <c r="N167" s="216"/>
      <c r="O167" s="217"/>
      <c r="P167" s="217"/>
      <c r="Q167" s="217"/>
      <c r="R167" s="217"/>
      <c r="S167" s="217"/>
      <c r="T167" s="217"/>
      <c r="U167" s="217"/>
      <c r="V167" s="217"/>
      <c r="W167" s="217"/>
      <c r="X167" s="218"/>
      <c r="AT167" s="219" t="s">
        <v>150</v>
      </c>
      <c r="AU167" s="219" t="s">
        <v>91</v>
      </c>
      <c r="AV167" s="13" t="s">
        <v>89</v>
      </c>
      <c r="AW167" s="13" t="s">
        <v>5</v>
      </c>
      <c r="AX167" s="13" t="s">
        <v>81</v>
      </c>
      <c r="AY167" s="219" t="s">
        <v>139</v>
      </c>
    </row>
    <row r="168" spans="1:65" s="14" customFormat="1" ht="11.25">
      <c r="B168" s="220"/>
      <c r="C168" s="221"/>
      <c r="D168" s="205" t="s">
        <v>150</v>
      </c>
      <c r="E168" s="222" t="s">
        <v>1</v>
      </c>
      <c r="F168" s="223" t="s">
        <v>91</v>
      </c>
      <c r="G168" s="221"/>
      <c r="H168" s="224">
        <v>2</v>
      </c>
      <c r="I168" s="225"/>
      <c r="J168" s="225"/>
      <c r="K168" s="221"/>
      <c r="L168" s="221"/>
      <c r="M168" s="226"/>
      <c r="N168" s="227"/>
      <c r="O168" s="228"/>
      <c r="P168" s="228"/>
      <c r="Q168" s="228"/>
      <c r="R168" s="228"/>
      <c r="S168" s="228"/>
      <c r="T168" s="228"/>
      <c r="U168" s="228"/>
      <c r="V168" s="228"/>
      <c r="W168" s="228"/>
      <c r="X168" s="229"/>
      <c r="AT168" s="230" t="s">
        <v>150</v>
      </c>
      <c r="AU168" s="230" t="s">
        <v>91</v>
      </c>
      <c r="AV168" s="14" t="s">
        <v>91</v>
      </c>
      <c r="AW168" s="14" t="s">
        <v>5</v>
      </c>
      <c r="AX168" s="14" t="s">
        <v>81</v>
      </c>
      <c r="AY168" s="230" t="s">
        <v>139</v>
      </c>
    </row>
    <row r="169" spans="1:65" s="15" customFormat="1" ht="11.25">
      <c r="B169" s="231"/>
      <c r="C169" s="232"/>
      <c r="D169" s="205" t="s">
        <v>150</v>
      </c>
      <c r="E169" s="233" t="s">
        <v>1</v>
      </c>
      <c r="F169" s="234" t="s">
        <v>152</v>
      </c>
      <c r="G169" s="232"/>
      <c r="H169" s="235">
        <v>2</v>
      </c>
      <c r="I169" s="236"/>
      <c r="J169" s="236"/>
      <c r="K169" s="232"/>
      <c r="L169" s="232"/>
      <c r="M169" s="237"/>
      <c r="N169" s="238"/>
      <c r="O169" s="239"/>
      <c r="P169" s="239"/>
      <c r="Q169" s="239"/>
      <c r="R169" s="239"/>
      <c r="S169" s="239"/>
      <c r="T169" s="239"/>
      <c r="U169" s="239"/>
      <c r="V169" s="239"/>
      <c r="W169" s="239"/>
      <c r="X169" s="240"/>
      <c r="AT169" s="241" t="s">
        <v>150</v>
      </c>
      <c r="AU169" s="241" t="s">
        <v>91</v>
      </c>
      <c r="AV169" s="15" t="s">
        <v>147</v>
      </c>
      <c r="AW169" s="15" t="s">
        <v>5</v>
      </c>
      <c r="AX169" s="15" t="s">
        <v>89</v>
      </c>
      <c r="AY169" s="241" t="s">
        <v>139</v>
      </c>
    </row>
    <row r="170" spans="1:65" s="2" customFormat="1" ht="24.2" customHeight="1">
      <c r="A170" s="34"/>
      <c r="B170" s="35"/>
      <c r="C170" s="189" t="s">
        <v>196</v>
      </c>
      <c r="D170" s="189" t="s">
        <v>142</v>
      </c>
      <c r="E170" s="190" t="s">
        <v>197</v>
      </c>
      <c r="F170" s="191" t="s">
        <v>198</v>
      </c>
      <c r="G170" s="192" t="s">
        <v>145</v>
      </c>
      <c r="H170" s="193">
        <v>2</v>
      </c>
      <c r="I170" s="194"/>
      <c r="J170" s="195"/>
      <c r="K170" s="196">
        <f>ROUND(P170*H170,2)</f>
        <v>0</v>
      </c>
      <c r="L170" s="191" t="s">
        <v>1</v>
      </c>
      <c r="M170" s="197"/>
      <c r="N170" s="198" t="s">
        <v>1</v>
      </c>
      <c r="O170" s="199" t="s">
        <v>44</v>
      </c>
      <c r="P170" s="200">
        <f>I170+J170</f>
        <v>0</v>
      </c>
      <c r="Q170" s="200">
        <f>ROUND(I170*H170,2)</f>
        <v>0</v>
      </c>
      <c r="R170" s="200">
        <f>ROUND(J170*H170,2)</f>
        <v>0</v>
      </c>
      <c r="S170" s="71"/>
      <c r="T170" s="201">
        <f>S170*H170</f>
        <v>0</v>
      </c>
      <c r="U170" s="201">
        <v>0</v>
      </c>
      <c r="V170" s="201">
        <f>U170*H170</f>
        <v>0</v>
      </c>
      <c r="W170" s="201">
        <v>0</v>
      </c>
      <c r="X170" s="202">
        <f>W170*H170</f>
        <v>0</v>
      </c>
      <c r="Y170" s="34"/>
      <c r="Z170" s="34"/>
      <c r="AA170" s="34"/>
      <c r="AB170" s="34"/>
      <c r="AC170" s="34"/>
      <c r="AD170" s="34"/>
      <c r="AE170" s="34"/>
      <c r="AR170" s="203" t="s">
        <v>146</v>
      </c>
      <c r="AT170" s="203" t="s">
        <v>142</v>
      </c>
      <c r="AU170" s="203" t="s">
        <v>91</v>
      </c>
      <c r="AY170" s="17" t="s">
        <v>139</v>
      </c>
      <c r="BE170" s="204">
        <f>IF(O170="základní",K170,0)</f>
        <v>0</v>
      </c>
      <c r="BF170" s="204">
        <f>IF(O170="snížená",K170,0)</f>
        <v>0</v>
      </c>
      <c r="BG170" s="204">
        <f>IF(O170="zákl. přenesená",K170,0)</f>
        <v>0</v>
      </c>
      <c r="BH170" s="204">
        <f>IF(O170="sníž. přenesená",K170,0)</f>
        <v>0</v>
      </c>
      <c r="BI170" s="204">
        <f>IF(O170="nulová",K170,0)</f>
        <v>0</v>
      </c>
      <c r="BJ170" s="17" t="s">
        <v>89</v>
      </c>
      <c r="BK170" s="204">
        <f>ROUND(P170*H170,2)</f>
        <v>0</v>
      </c>
      <c r="BL170" s="17" t="s">
        <v>147</v>
      </c>
      <c r="BM170" s="203" t="s">
        <v>199</v>
      </c>
    </row>
    <row r="171" spans="1:65" s="2" customFormat="1" ht="19.5">
      <c r="A171" s="34"/>
      <c r="B171" s="35"/>
      <c r="C171" s="36"/>
      <c r="D171" s="205" t="s">
        <v>149</v>
      </c>
      <c r="E171" s="36"/>
      <c r="F171" s="206" t="s">
        <v>198</v>
      </c>
      <c r="G171" s="36"/>
      <c r="H171" s="36"/>
      <c r="I171" s="207"/>
      <c r="J171" s="207"/>
      <c r="K171" s="36"/>
      <c r="L171" s="36"/>
      <c r="M171" s="39"/>
      <c r="N171" s="208"/>
      <c r="O171" s="209"/>
      <c r="P171" s="71"/>
      <c r="Q171" s="71"/>
      <c r="R171" s="71"/>
      <c r="S171" s="71"/>
      <c r="T171" s="71"/>
      <c r="U171" s="71"/>
      <c r="V171" s="71"/>
      <c r="W171" s="71"/>
      <c r="X171" s="72"/>
      <c r="Y171" s="34"/>
      <c r="Z171" s="34"/>
      <c r="AA171" s="34"/>
      <c r="AB171" s="34"/>
      <c r="AC171" s="34"/>
      <c r="AD171" s="34"/>
      <c r="AE171" s="34"/>
      <c r="AT171" s="17" t="s">
        <v>149</v>
      </c>
      <c r="AU171" s="17" t="s">
        <v>91</v>
      </c>
    </row>
    <row r="172" spans="1:65" s="2" customFormat="1" ht="19.5">
      <c r="A172" s="34"/>
      <c r="B172" s="35"/>
      <c r="C172" s="36"/>
      <c r="D172" s="205" t="s">
        <v>172</v>
      </c>
      <c r="E172" s="36"/>
      <c r="F172" s="252" t="s">
        <v>200</v>
      </c>
      <c r="G172" s="36"/>
      <c r="H172" s="36"/>
      <c r="I172" s="207"/>
      <c r="J172" s="207"/>
      <c r="K172" s="36"/>
      <c r="L172" s="36"/>
      <c r="M172" s="39"/>
      <c r="N172" s="208"/>
      <c r="O172" s="209"/>
      <c r="P172" s="71"/>
      <c r="Q172" s="71"/>
      <c r="R172" s="71"/>
      <c r="S172" s="71"/>
      <c r="T172" s="71"/>
      <c r="U172" s="71"/>
      <c r="V172" s="71"/>
      <c r="W172" s="71"/>
      <c r="X172" s="72"/>
      <c r="Y172" s="34"/>
      <c r="Z172" s="34"/>
      <c r="AA172" s="34"/>
      <c r="AB172" s="34"/>
      <c r="AC172" s="34"/>
      <c r="AD172" s="34"/>
      <c r="AE172" s="34"/>
      <c r="AT172" s="17" t="s">
        <v>172</v>
      </c>
      <c r="AU172" s="17" t="s">
        <v>91</v>
      </c>
    </row>
    <row r="173" spans="1:65" s="13" customFormat="1" ht="11.25">
      <c r="B173" s="210"/>
      <c r="C173" s="211"/>
      <c r="D173" s="205" t="s">
        <v>150</v>
      </c>
      <c r="E173" s="212" t="s">
        <v>1</v>
      </c>
      <c r="F173" s="213" t="s">
        <v>151</v>
      </c>
      <c r="G173" s="211"/>
      <c r="H173" s="212" t="s">
        <v>1</v>
      </c>
      <c r="I173" s="214"/>
      <c r="J173" s="214"/>
      <c r="K173" s="211"/>
      <c r="L173" s="211"/>
      <c r="M173" s="215"/>
      <c r="N173" s="216"/>
      <c r="O173" s="217"/>
      <c r="P173" s="217"/>
      <c r="Q173" s="217"/>
      <c r="R173" s="217"/>
      <c r="S173" s="217"/>
      <c r="T173" s="217"/>
      <c r="U173" s="217"/>
      <c r="V173" s="217"/>
      <c r="W173" s="217"/>
      <c r="X173" s="218"/>
      <c r="AT173" s="219" t="s">
        <v>150</v>
      </c>
      <c r="AU173" s="219" t="s">
        <v>91</v>
      </c>
      <c r="AV173" s="13" t="s">
        <v>89</v>
      </c>
      <c r="AW173" s="13" t="s">
        <v>5</v>
      </c>
      <c r="AX173" s="13" t="s">
        <v>81</v>
      </c>
      <c r="AY173" s="219" t="s">
        <v>139</v>
      </c>
    </row>
    <row r="174" spans="1:65" s="14" customFormat="1" ht="11.25">
      <c r="B174" s="220"/>
      <c r="C174" s="221"/>
      <c r="D174" s="205" t="s">
        <v>150</v>
      </c>
      <c r="E174" s="222" t="s">
        <v>1</v>
      </c>
      <c r="F174" s="223" t="s">
        <v>91</v>
      </c>
      <c r="G174" s="221"/>
      <c r="H174" s="224">
        <v>2</v>
      </c>
      <c r="I174" s="225"/>
      <c r="J174" s="225"/>
      <c r="K174" s="221"/>
      <c r="L174" s="221"/>
      <c r="M174" s="226"/>
      <c r="N174" s="227"/>
      <c r="O174" s="228"/>
      <c r="P174" s="228"/>
      <c r="Q174" s="228"/>
      <c r="R174" s="228"/>
      <c r="S174" s="228"/>
      <c r="T174" s="228"/>
      <c r="U174" s="228"/>
      <c r="V174" s="228"/>
      <c r="W174" s="228"/>
      <c r="X174" s="229"/>
      <c r="AT174" s="230" t="s">
        <v>150</v>
      </c>
      <c r="AU174" s="230" t="s">
        <v>91</v>
      </c>
      <c r="AV174" s="14" t="s">
        <v>91</v>
      </c>
      <c r="AW174" s="14" t="s">
        <v>5</v>
      </c>
      <c r="AX174" s="14" t="s">
        <v>81</v>
      </c>
      <c r="AY174" s="230" t="s">
        <v>139</v>
      </c>
    </row>
    <row r="175" spans="1:65" s="15" customFormat="1" ht="11.25">
      <c r="B175" s="231"/>
      <c r="C175" s="232"/>
      <c r="D175" s="205" t="s">
        <v>150</v>
      </c>
      <c r="E175" s="233" t="s">
        <v>1</v>
      </c>
      <c r="F175" s="234" t="s">
        <v>152</v>
      </c>
      <c r="G175" s="232"/>
      <c r="H175" s="235">
        <v>2</v>
      </c>
      <c r="I175" s="236"/>
      <c r="J175" s="236"/>
      <c r="K175" s="232"/>
      <c r="L175" s="232"/>
      <c r="M175" s="237"/>
      <c r="N175" s="238"/>
      <c r="O175" s="239"/>
      <c r="P175" s="239"/>
      <c r="Q175" s="239"/>
      <c r="R175" s="239"/>
      <c r="S175" s="239"/>
      <c r="T175" s="239"/>
      <c r="U175" s="239"/>
      <c r="V175" s="239"/>
      <c r="W175" s="239"/>
      <c r="X175" s="240"/>
      <c r="AT175" s="241" t="s">
        <v>150</v>
      </c>
      <c r="AU175" s="241" t="s">
        <v>91</v>
      </c>
      <c r="AV175" s="15" t="s">
        <v>147</v>
      </c>
      <c r="AW175" s="15" t="s">
        <v>5</v>
      </c>
      <c r="AX175" s="15" t="s">
        <v>89</v>
      </c>
      <c r="AY175" s="241" t="s">
        <v>139</v>
      </c>
    </row>
    <row r="176" spans="1:65" s="2" customFormat="1" ht="24.2" customHeight="1">
      <c r="A176" s="34"/>
      <c r="B176" s="35"/>
      <c r="C176" s="242" t="s">
        <v>201</v>
      </c>
      <c r="D176" s="242" t="s">
        <v>153</v>
      </c>
      <c r="E176" s="243" t="s">
        <v>202</v>
      </c>
      <c r="F176" s="244" t="s">
        <v>203</v>
      </c>
      <c r="G176" s="245" t="s">
        <v>145</v>
      </c>
      <c r="H176" s="246">
        <v>5</v>
      </c>
      <c r="I176" s="247"/>
      <c r="J176" s="247"/>
      <c r="K176" s="248">
        <f>ROUND(P176*H176,2)</f>
        <v>0</v>
      </c>
      <c r="L176" s="244" t="s">
        <v>157</v>
      </c>
      <c r="M176" s="39"/>
      <c r="N176" s="249" t="s">
        <v>1</v>
      </c>
      <c r="O176" s="199" t="s">
        <v>44</v>
      </c>
      <c r="P176" s="200">
        <f>I176+J176</f>
        <v>0</v>
      </c>
      <c r="Q176" s="200">
        <f>ROUND(I176*H176,2)</f>
        <v>0</v>
      </c>
      <c r="R176" s="200">
        <f>ROUND(J176*H176,2)</f>
        <v>0</v>
      </c>
      <c r="S176" s="71"/>
      <c r="T176" s="201">
        <f>S176*H176</f>
        <v>0</v>
      </c>
      <c r="U176" s="201">
        <v>0</v>
      </c>
      <c r="V176" s="201">
        <f>U176*H176</f>
        <v>0</v>
      </c>
      <c r="W176" s="201">
        <v>0</v>
      </c>
      <c r="X176" s="202">
        <f>W176*H176</f>
        <v>0</v>
      </c>
      <c r="Y176" s="34"/>
      <c r="Z176" s="34"/>
      <c r="AA176" s="34"/>
      <c r="AB176" s="34"/>
      <c r="AC176" s="34"/>
      <c r="AD176" s="34"/>
      <c r="AE176" s="34"/>
      <c r="AR176" s="203" t="s">
        <v>147</v>
      </c>
      <c r="AT176" s="203" t="s">
        <v>153</v>
      </c>
      <c r="AU176" s="203" t="s">
        <v>91</v>
      </c>
      <c r="AY176" s="17" t="s">
        <v>139</v>
      </c>
      <c r="BE176" s="204">
        <f>IF(O176="základní",K176,0)</f>
        <v>0</v>
      </c>
      <c r="BF176" s="204">
        <f>IF(O176="snížená",K176,0)</f>
        <v>0</v>
      </c>
      <c r="BG176" s="204">
        <f>IF(O176="zákl. přenesená",K176,0)</f>
        <v>0</v>
      </c>
      <c r="BH176" s="204">
        <f>IF(O176="sníž. přenesená",K176,0)</f>
        <v>0</v>
      </c>
      <c r="BI176" s="204">
        <f>IF(O176="nulová",K176,0)</f>
        <v>0</v>
      </c>
      <c r="BJ176" s="17" t="s">
        <v>89</v>
      </c>
      <c r="BK176" s="204">
        <f>ROUND(P176*H176,2)</f>
        <v>0</v>
      </c>
      <c r="BL176" s="17" t="s">
        <v>147</v>
      </c>
      <c r="BM176" s="203" t="s">
        <v>204</v>
      </c>
    </row>
    <row r="177" spans="1:65" s="2" customFormat="1" ht="29.25">
      <c r="A177" s="34"/>
      <c r="B177" s="35"/>
      <c r="C177" s="36"/>
      <c r="D177" s="205" t="s">
        <v>149</v>
      </c>
      <c r="E177" s="36"/>
      <c r="F177" s="206" t="s">
        <v>205</v>
      </c>
      <c r="G177" s="36"/>
      <c r="H177" s="36"/>
      <c r="I177" s="207"/>
      <c r="J177" s="207"/>
      <c r="K177" s="36"/>
      <c r="L177" s="36"/>
      <c r="M177" s="39"/>
      <c r="N177" s="208"/>
      <c r="O177" s="209"/>
      <c r="P177" s="71"/>
      <c r="Q177" s="71"/>
      <c r="R177" s="71"/>
      <c r="S177" s="71"/>
      <c r="T177" s="71"/>
      <c r="U177" s="71"/>
      <c r="V177" s="71"/>
      <c r="W177" s="71"/>
      <c r="X177" s="72"/>
      <c r="Y177" s="34"/>
      <c r="Z177" s="34"/>
      <c r="AA177" s="34"/>
      <c r="AB177" s="34"/>
      <c r="AC177" s="34"/>
      <c r="AD177" s="34"/>
      <c r="AE177" s="34"/>
      <c r="AT177" s="17" t="s">
        <v>149</v>
      </c>
      <c r="AU177" s="17" t="s">
        <v>91</v>
      </c>
    </row>
    <row r="178" spans="1:65" s="2" customFormat="1" ht="11.25">
      <c r="A178" s="34"/>
      <c r="B178" s="35"/>
      <c r="C178" s="36"/>
      <c r="D178" s="250" t="s">
        <v>160</v>
      </c>
      <c r="E178" s="36"/>
      <c r="F178" s="251" t="s">
        <v>206</v>
      </c>
      <c r="G178" s="36"/>
      <c r="H178" s="36"/>
      <c r="I178" s="207"/>
      <c r="J178" s="207"/>
      <c r="K178" s="36"/>
      <c r="L178" s="36"/>
      <c r="M178" s="39"/>
      <c r="N178" s="208"/>
      <c r="O178" s="209"/>
      <c r="P178" s="71"/>
      <c r="Q178" s="71"/>
      <c r="R178" s="71"/>
      <c r="S178" s="71"/>
      <c r="T178" s="71"/>
      <c r="U178" s="71"/>
      <c r="V178" s="71"/>
      <c r="W178" s="71"/>
      <c r="X178" s="72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91</v>
      </c>
    </row>
    <row r="179" spans="1:65" s="13" customFormat="1" ht="11.25">
      <c r="B179" s="210"/>
      <c r="C179" s="211"/>
      <c r="D179" s="205" t="s">
        <v>150</v>
      </c>
      <c r="E179" s="212" t="s">
        <v>1</v>
      </c>
      <c r="F179" s="213" t="s">
        <v>151</v>
      </c>
      <c r="G179" s="211"/>
      <c r="H179" s="212" t="s">
        <v>1</v>
      </c>
      <c r="I179" s="214"/>
      <c r="J179" s="214"/>
      <c r="K179" s="211"/>
      <c r="L179" s="211"/>
      <c r="M179" s="215"/>
      <c r="N179" s="216"/>
      <c r="O179" s="217"/>
      <c r="P179" s="217"/>
      <c r="Q179" s="217"/>
      <c r="R179" s="217"/>
      <c r="S179" s="217"/>
      <c r="T179" s="217"/>
      <c r="U179" s="217"/>
      <c r="V179" s="217"/>
      <c r="W179" s="217"/>
      <c r="X179" s="218"/>
      <c r="AT179" s="219" t="s">
        <v>150</v>
      </c>
      <c r="AU179" s="219" t="s">
        <v>91</v>
      </c>
      <c r="AV179" s="13" t="s">
        <v>89</v>
      </c>
      <c r="AW179" s="13" t="s">
        <v>5</v>
      </c>
      <c r="AX179" s="13" t="s">
        <v>81</v>
      </c>
      <c r="AY179" s="219" t="s">
        <v>139</v>
      </c>
    </row>
    <row r="180" spans="1:65" s="14" customFormat="1" ht="11.25">
      <c r="B180" s="220"/>
      <c r="C180" s="221"/>
      <c r="D180" s="205" t="s">
        <v>150</v>
      </c>
      <c r="E180" s="222" t="s">
        <v>1</v>
      </c>
      <c r="F180" s="223" t="s">
        <v>174</v>
      </c>
      <c r="G180" s="221"/>
      <c r="H180" s="224">
        <v>5</v>
      </c>
      <c r="I180" s="225"/>
      <c r="J180" s="225"/>
      <c r="K180" s="221"/>
      <c r="L180" s="221"/>
      <c r="M180" s="226"/>
      <c r="N180" s="227"/>
      <c r="O180" s="228"/>
      <c r="P180" s="228"/>
      <c r="Q180" s="228"/>
      <c r="R180" s="228"/>
      <c r="S180" s="228"/>
      <c r="T180" s="228"/>
      <c r="U180" s="228"/>
      <c r="V180" s="228"/>
      <c r="W180" s="228"/>
      <c r="X180" s="229"/>
      <c r="AT180" s="230" t="s">
        <v>150</v>
      </c>
      <c r="AU180" s="230" t="s">
        <v>91</v>
      </c>
      <c r="AV180" s="14" t="s">
        <v>91</v>
      </c>
      <c r="AW180" s="14" t="s">
        <v>5</v>
      </c>
      <c r="AX180" s="14" t="s">
        <v>81</v>
      </c>
      <c r="AY180" s="230" t="s">
        <v>139</v>
      </c>
    </row>
    <row r="181" spans="1:65" s="15" customFormat="1" ht="11.25">
      <c r="B181" s="231"/>
      <c r="C181" s="232"/>
      <c r="D181" s="205" t="s">
        <v>150</v>
      </c>
      <c r="E181" s="233" t="s">
        <v>1</v>
      </c>
      <c r="F181" s="234" t="s">
        <v>152</v>
      </c>
      <c r="G181" s="232"/>
      <c r="H181" s="235">
        <v>5</v>
      </c>
      <c r="I181" s="236"/>
      <c r="J181" s="236"/>
      <c r="K181" s="232"/>
      <c r="L181" s="232"/>
      <c r="M181" s="237"/>
      <c r="N181" s="238"/>
      <c r="O181" s="239"/>
      <c r="P181" s="239"/>
      <c r="Q181" s="239"/>
      <c r="R181" s="239"/>
      <c r="S181" s="239"/>
      <c r="T181" s="239"/>
      <c r="U181" s="239"/>
      <c r="V181" s="239"/>
      <c r="W181" s="239"/>
      <c r="X181" s="240"/>
      <c r="AT181" s="241" t="s">
        <v>150</v>
      </c>
      <c r="AU181" s="241" t="s">
        <v>91</v>
      </c>
      <c r="AV181" s="15" t="s">
        <v>147</v>
      </c>
      <c r="AW181" s="15" t="s">
        <v>5</v>
      </c>
      <c r="AX181" s="15" t="s">
        <v>89</v>
      </c>
      <c r="AY181" s="241" t="s">
        <v>139</v>
      </c>
    </row>
    <row r="182" spans="1:65" s="2" customFormat="1" ht="33" customHeight="1">
      <c r="A182" s="34"/>
      <c r="B182" s="35"/>
      <c r="C182" s="189" t="s">
        <v>207</v>
      </c>
      <c r="D182" s="189" t="s">
        <v>142</v>
      </c>
      <c r="E182" s="190" t="s">
        <v>208</v>
      </c>
      <c r="F182" s="191" t="s">
        <v>209</v>
      </c>
      <c r="G182" s="192" t="s">
        <v>210</v>
      </c>
      <c r="H182" s="193">
        <v>5</v>
      </c>
      <c r="I182" s="194"/>
      <c r="J182" s="195"/>
      <c r="K182" s="196">
        <f>ROUND(P182*H182,2)</f>
        <v>0</v>
      </c>
      <c r="L182" s="191" t="s">
        <v>1</v>
      </c>
      <c r="M182" s="197"/>
      <c r="N182" s="198" t="s">
        <v>1</v>
      </c>
      <c r="O182" s="199" t="s">
        <v>44</v>
      </c>
      <c r="P182" s="200">
        <f>I182+J182</f>
        <v>0</v>
      </c>
      <c r="Q182" s="200">
        <f>ROUND(I182*H182,2)</f>
        <v>0</v>
      </c>
      <c r="R182" s="200">
        <f>ROUND(J182*H182,2)</f>
        <v>0</v>
      </c>
      <c r="S182" s="71"/>
      <c r="T182" s="201">
        <f>S182*H182</f>
        <v>0</v>
      </c>
      <c r="U182" s="201">
        <v>0</v>
      </c>
      <c r="V182" s="201">
        <f>U182*H182</f>
        <v>0</v>
      </c>
      <c r="W182" s="201">
        <v>0</v>
      </c>
      <c r="X182" s="202">
        <f>W182*H182</f>
        <v>0</v>
      </c>
      <c r="Y182" s="34"/>
      <c r="Z182" s="34"/>
      <c r="AA182" s="34"/>
      <c r="AB182" s="34"/>
      <c r="AC182" s="34"/>
      <c r="AD182" s="34"/>
      <c r="AE182" s="34"/>
      <c r="AR182" s="203" t="s">
        <v>146</v>
      </c>
      <c r="AT182" s="203" t="s">
        <v>142</v>
      </c>
      <c r="AU182" s="203" t="s">
        <v>91</v>
      </c>
      <c r="AY182" s="17" t="s">
        <v>139</v>
      </c>
      <c r="BE182" s="204">
        <f>IF(O182="základní",K182,0)</f>
        <v>0</v>
      </c>
      <c r="BF182" s="204">
        <f>IF(O182="snížená",K182,0)</f>
        <v>0</v>
      </c>
      <c r="BG182" s="204">
        <f>IF(O182="zákl. přenesená",K182,0)</f>
        <v>0</v>
      </c>
      <c r="BH182" s="204">
        <f>IF(O182="sníž. přenesená",K182,0)</f>
        <v>0</v>
      </c>
      <c r="BI182" s="204">
        <f>IF(O182="nulová",K182,0)</f>
        <v>0</v>
      </c>
      <c r="BJ182" s="17" t="s">
        <v>89</v>
      </c>
      <c r="BK182" s="204">
        <f>ROUND(P182*H182,2)</f>
        <v>0</v>
      </c>
      <c r="BL182" s="17" t="s">
        <v>147</v>
      </c>
      <c r="BM182" s="203" t="s">
        <v>211</v>
      </c>
    </row>
    <row r="183" spans="1:65" s="2" customFormat="1" ht="19.5">
      <c r="A183" s="34"/>
      <c r="B183" s="35"/>
      <c r="C183" s="36"/>
      <c r="D183" s="205" t="s">
        <v>149</v>
      </c>
      <c r="E183" s="36"/>
      <c r="F183" s="206" t="s">
        <v>209</v>
      </c>
      <c r="G183" s="36"/>
      <c r="H183" s="36"/>
      <c r="I183" s="207"/>
      <c r="J183" s="207"/>
      <c r="K183" s="36"/>
      <c r="L183" s="36"/>
      <c r="M183" s="39"/>
      <c r="N183" s="208"/>
      <c r="O183" s="209"/>
      <c r="P183" s="71"/>
      <c r="Q183" s="71"/>
      <c r="R183" s="71"/>
      <c r="S183" s="71"/>
      <c r="T183" s="71"/>
      <c r="U183" s="71"/>
      <c r="V183" s="71"/>
      <c r="W183" s="71"/>
      <c r="X183" s="72"/>
      <c r="Y183" s="34"/>
      <c r="Z183" s="34"/>
      <c r="AA183" s="34"/>
      <c r="AB183" s="34"/>
      <c r="AC183" s="34"/>
      <c r="AD183" s="34"/>
      <c r="AE183" s="34"/>
      <c r="AT183" s="17" t="s">
        <v>149</v>
      </c>
      <c r="AU183" s="17" t="s">
        <v>91</v>
      </c>
    </row>
    <row r="184" spans="1:65" s="2" customFormat="1" ht="19.5">
      <c r="A184" s="34"/>
      <c r="B184" s="35"/>
      <c r="C184" s="36"/>
      <c r="D184" s="205" t="s">
        <v>172</v>
      </c>
      <c r="E184" s="36"/>
      <c r="F184" s="252" t="s">
        <v>200</v>
      </c>
      <c r="G184" s="36"/>
      <c r="H184" s="36"/>
      <c r="I184" s="207"/>
      <c r="J184" s="207"/>
      <c r="K184" s="36"/>
      <c r="L184" s="36"/>
      <c r="M184" s="39"/>
      <c r="N184" s="208"/>
      <c r="O184" s="209"/>
      <c r="P184" s="71"/>
      <c r="Q184" s="71"/>
      <c r="R184" s="71"/>
      <c r="S184" s="71"/>
      <c r="T184" s="71"/>
      <c r="U184" s="71"/>
      <c r="V184" s="71"/>
      <c r="W184" s="71"/>
      <c r="X184" s="72"/>
      <c r="Y184" s="34"/>
      <c r="Z184" s="34"/>
      <c r="AA184" s="34"/>
      <c r="AB184" s="34"/>
      <c r="AC184" s="34"/>
      <c r="AD184" s="34"/>
      <c r="AE184" s="34"/>
      <c r="AT184" s="17" t="s">
        <v>172</v>
      </c>
      <c r="AU184" s="17" t="s">
        <v>91</v>
      </c>
    </row>
    <row r="185" spans="1:65" s="13" customFormat="1" ht="11.25">
      <c r="B185" s="210"/>
      <c r="C185" s="211"/>
      <c r="D185" s="205" t="s">
        <v>150</v>
      </c>
      <c r="E185" s="212" t="s">
        <v>1</v>
      </c>
      <c r="F185" s="213" t="s">
        <v>151</v>
      </c>
      <c r="G185" s="211"/>
      <c r="H185" s="212" t="s">
        <v>1</v>
      </c>
      <c r="I185" s="214"/>
      <c r="J185" s="214"/>
      <c r="K185" s="211"/>
      <c r="L185" s="211"/>
      <c r="M185" s="215"/>
      <c r="N185" s="216"/>
      <c r="O185" s="217"/>
      <c r="P185" s="217"/>
      <c r="Q185" s="217"/>
      <c r="R185" s="217"/>
      <c r="S185" s="217"/>
      <c r="T185" s="217"/>
      <c r="U185" s="217"/>
      <c r="V185" s="217"/>
      <c r="W185" s="217"/>
      <c r="X185" s="218"/>
      <c r="AT185" s="219" t="s">
        <v>150</v>
      </c>
      <c r="AU185" s="219" t="s">
        <v>91</v>
      </c>
      <c r="AV185" s="13" t="s">
        <v>89</v>
      </c>
      <c r="AW185" s="13" t="s">
        <v>5</v>
      </c>
      <c r="AX185" s="13" t="s">
        <v>81</v>
      </c>
      <c r="AY185" s="219" t="s">
        <v>139</v>
      </c>
    </row>
    <row r="186" spans="1:65" s="14" customFormat="1" ht="11.25">
      <c r="B186" s="220"/>
      <c r="C186" s="221"/>
      <c r="D186" s="205" t="s">
        <v>150</v>
      </c>
      <c r="E186" s="222" t="s">
        <v>1</v>
      </c>
      <c r="F186" s="223" t="s">
        <v>174</v>
      </c>
      <c r="G186" s="221"/>
      <c r="H186" s="224">
        <v>5</v>
      </c>
      <c r="I186" s="225"/>
      <c r="J186" s="225"/>
      <c r="K186" s="221"/>
      <c r="L186" s="221"/>
      <c r="M186" s="226"/>
      <c r="N186" s="227"/>
      <c r="O186" s="228"/>
      <c r="P186" s="228"/>
      <c r="Q186" s="228"/>
      <c r="R186" s="228"/>
      <c r="S186" s="228"/>
      <c r="T186" s="228"/>
      <c r="U186" s="228"/>
      <c r="V186" s="228"/>
      <c r="W186" s="228"/>
      <c r="X186" s="229"/>
      <c r="AT186" s="230" t="s">
        <v>150</v>
      </c>
      <c r="AU186" s="230" t="s">
        <v>91</v>
      </c>
      <c r="AV186" s="14" t="s">
        <v>91</v>
      </c>
      <c r="AW186" s="14" t="s">
        <v>5</v>
      </c>
      <c r="AX186" s="14" t="s">
        <v>81</v>
      </c>
      <c r="AY186" s="230" t="s">
        <v>139</v>
      </c>
    </row>
    <row r="187" spans="1:65" s="15" customFormat="1" ht="11.25">
      <c r="B187" s="231"/>
      <c r="C187" s="232"/>
      <c r="D187" s="205" t="s">
        <v>150</v>
      </c>
      <c r="E187" s="233" t="s">
        <v>1</v>
      </c>
      <c r="F187" s="234" t="s">
        <v>152</v>
      </c>
      <c r="G187" s="232"/>
      <c r="H187" s="235">
        <v>5</v>
      </c>
      <c r="I187" s="236"/>
      <c r="J187" s="236"/>
      <c r="K187" s="232"/>
      <c r="L187" s="232"/>
      <c r="M187" s="237"/>
      <c r="N187" s="238"/>
      <c r="O187" s="239"/>
      <c r="P187" s="239"/>
      <c r="Q187" s="239"/>
      <c r="R187" s="239"/>
      <c r="S187" s="239"/>
      <c r="T187" s="239"/>
      <c r="U187" s="239"/>
      <c r="V187" s="239"/>
      <c r="W187" s="239"/>
      <c r="X187" s="240"/>
      <c r="AT187" s="241" t="s">
        <v>150</v>
      </c>
      <c r="AU187" s="241" t="s">
        <v>91</v>
      </c>
      <c r="AV187" s="15" t="s">
        <v>147</v>
      </c>
      <c r="AW187" s="15" t="s">
        <v>5</v>
      </c>
      <c r="AX187" s="15" t="s">
        <v>89</v>
      </c>
      <c r="AY187" s="241" t="s">
        <v>139</v>
      </c>
    </row>
    <row r="188" spans="1:65" s="2" customFormat="1" ht="24.2" customHeight="1">
      <c r="A188" s="34"/>
      <c r="B188" s="35"/>
      <c r="C188" s="242" t="s">
        <v>212</v>
      </c>
      <c r="D188" s="242" t="s">
        <v>153</v>
      </c>
      <c r="E188" s="243" t="s">
        <v>213</v>
      </c>
      <c r="F188" s="244" t="s">
        <v>214</v>
      </c>
      <c r="G188" s="245" t="s">
        <v>145</v>
      </c>
      <c r="H188" s="246">
        <v>2</v>
      </c>
      <c r="I188" s="247"/>
      <c r="J188" s="247"/>
      <c r="K188" s="248">
        <f>ROUND(P188*H188,2)</f>
        <v>0</v>
      </c>
      <c r="L188" s="244" t="s">
        <v>157</v>
      </c>
      <c r="M188" s="39"/>
      <c r="N188" s="249" t="s">
        <v>1</v>
      </c>
      <c r="O188" s="199" t="s">
        <v>44</v>
      </c>
      <c r="P188" s="200">
        <f>I188+J188</f>
        <v>0</v>
      </c>
      <c r="Q188" s="200">
        <f>ROUND(I188*H188,2)</f>
        <v>0</v>
      </c>
      <c r="R188" s="200">
        <f>ROUND(J188*H188,2)</f>
        <v>0</v>
      </c>
      <c r="S188" s="71"/>
      <c r="T188" s="201">
        <f>S188*H188</f>
        <v>0</v>
      </c>
      <c r="U188" s="201">
        <v>0</v>
      </c>
      <c r="V188" s="201">
        <f>U188*H188</f>
        <v>0</v>
      </c>
      <c r="W188" s="201">
        <v>0</v>
      </c>
      <c r="X188" s="202">
        <f>W188*H188</f>
        <v>0</v>
      </c>
      <c r="Y188" s="34"/>
      <c r="Z188" s="34"/>
      <c r="AA188" s="34"/>
      <c r="AB188" s="34"/>
      <c r="AC188" s="34"/>
      <c r="AD188" s="34"/>
      <c r="AE188" s="34"/>
      <c r="AR188" s="203" t="s">
        <v>147</v>
      </c>
      <c r="AT188" s="203" t="s">
        <v>153</v>
      </c>
      <c r="AU188" s="203" t="s">
        <v>91</v>
      </c>
      <c r="AY188" s="17" t="s">
        <v>139</v>
      </c>
      <c r="BE188" s="204">
        <f>IF(O188="základní",K188,0)</f>
        <v>0</v>
      </c>
      <c r="BF188" s="204">
        <f>IF(O188="snížená",K188,0)</f>
        <v>0</v>
      </c>
      <c r="BG188" s="204">
        <f>IF(O188="zákl. přenesená",K188,0)</f>
        <v>0</v>
      </c>
      <c r="BH188" s="204">
        <f>IF(O188="sníž. přenesená",K188,0)</f>
        <v>0</v>
      </c>
      <c r="BI188" s="204">
        <f>IF(O188="nulová",K188,0)</f>
        <v>0</v>
      </c>
      <c r="BJ188" s="17" t="s">
        <v>89</v>
      </c>
      <c r="BK188" s="204">
        <f>ROUND(P188*H188,2)</f>
        <v>0</v>
      </c>
      <c r="BL188" s="17" t="s">
        <v>147</v>
      </c>
      <c r="BM188" s="203" t="s">
        <v>215</v>
      </c>
    </row>
    <row r="189" spans="1:65" s="2" customFormat="1" ht="29.25">
      <c r="A189" s="34"/>
      <c r="B189" s="35"/>
      <c r="C189" s="36"/>
      <c r="D189" s="205" t="s">
        <v>149</v>
      </c>
      <c r="E189" s="36"/>
      <c r="F189" s="206" t="s">
        <v>216</v>
      </c>
      <c r="G189" s="36"/>
      <c r="H189" s="36"/>
      <c r="I189" s="207"/>
      <c r="J189" s="207"/>
      <c r="K189" s="36"/>
      <c r="L189" s="36"/>
      <c r="M189" s="39"/>
      <c r="N189" s="208"/>
      <c r="O189" s="209"/>
      <c r="P189" s="71"/>
      <c r="Q189" s="71"/>
      <c r="R189" s="71"/>
      <c r="S189" s="71"/>
      <c r="T189" s="71"/>
      <c r="U189" s="71"/>
      <c r="V189" s="71"/>
      <c r="W189" s="71"/>
      <c r="X189" s="72"/>
      <c r="Y189" s="34"/>
      <c r="Z189" s="34"/>
      <c r="AA189" s="34"/>
      <c r="AB189" s="34"/>
      <c r="AC189" s="34"/>
      <c r="AD189" s="34"/>
      <c r="AE189" s="34"/>
      <c r="AT189" s="17" t="s">
        <v>149</v>
      </c>
      <c r="AU189" s="17" t="s">
        <v>91</v>
      </c>
    </row>
    <row r="190" spans="1:65" s="2" customFormat="1" ht="11.25">
      <c r="A190" s="34"/>
      <c r="B190" s="35"/>
      <c r="C190" s="36"/>
      <c r="D190" s="250" t="s">
        <v>160</v>
      </c>
      <c r="E190" s="36"/>
      <c r="F190" s="251" t="s">
        <v>217</v>
      </c>
      <c r="G190" s="36"/>
      <c r="H190" s="36"/>
      <c r="I190" s="207"/>
      <c r="J190" s="207"/>
      <c r="K190" s="36"/>
      <c r="L190" s="36"/>
      <c r="M190" s="39"/>
      <c r="N190" s="208"/>
      <c r="O190" s="209"/>
      <c r="P190" s="71"/>
      <c r="Q190" s="71"/>
      <c r="R190" s="71"/>
      <c r="S190" s="71"/>
      <c r="T190" s="71"/>
      <c r="U190" s="71"/>
      <c r="V190" s="71"/>
      <c r="W190" s="71"/>
      <c r="X190" s="72"/>
      <c r="Y190" s="34"/>
      <c r="Z190" s="34"/>
      <c r="AA190" s="34"/>
      <c r="AB190" s="34"/>
      <c r="AC190" s="34"/>
      <c r="AD190" s="34"/>
      <c r="AE190" s="34"/>
      <c r="AT190" s="17" t="s">
        <v>160</v>
      </c>
      <c r="AU190" s="17" t="s">
        <v>91</v>
      </c>
    </row>
    <row r="191" spans="1:65" s="13" customFormat="1" ht="11.25">
      <c r="B191" s="210"/>
      <c r="C191" s="211"/>
      <c r="D191" s="205" t="s">
        <v>150</v>
      </c>
      <c r="E191" s="212" t="s">
        <v>1</v>
      </c>
      <c r="F191" s="213" t="s">
        <v>151</v>
      </c>
      <c r="G191" s="211"/>
      <c r="H191" s="212" t="s">
        <v>1</v>
      </c>
      <c r="I191" s="214"/>
      <c r="J191" s="214"/>
      <c r="K191" s="211"/>
      <c r="L191" s="211"/>
      <c r="M191" s="215"/>
      <c r="N191" s="216"/>
      <c r="O191" s="217"/>
      <c r="P191" s="217"/>
      <c r="Q191" s="217"/>
      <c r="R191" s="217"/>
      <c r="S191" s="217"/>
      <c r="T191" s="217"/>
      <c r="U191" s="217"/>
      <c r="V191" s="217"/>
      <c r="W191" s="217"/>
      <c r="X191" s="218"/>
      <c r="AT191" s="219" t="s">
        <v>150</v>
      </c>
      <c r="AU191" s="219" t="s">
        <v>91</v>
      </c>
      <c r="AV191" s="13" t="s">
        <v>89</v>
      </c>
      <c r="AW191" s="13" t="s">
        <v>5</v>
      </c>
      <c r="AX191" s="13" t="s">
        <v>81</v>
      </c>
      <c r="AY191" s="219" t="s">
        <v>139</v>
      </c>
    </row>
    <row r="192" spans="1:65" s="14" customFormat="1" ht="11.25">
      <c r="B192" s="220"/>
      <c r="C192" s="221"/>
      <c r="D192" s="205" t="s">
        <v>150</v>
      </c>
      <c r="E192" s="222" t="s">
        <v>1</v>
      </c>
      <c r="F192" s="223" t="s">
        <v>91</v>
      </c>
      <c r="G192" s="221"/>
      <c r="H192" s="224">
        <v>2</v>
      </c>
      <c r="I192" s="225"/>
      <c r="J192" s="225"/>
      <c r="K192" s="221"/>
      <c r="L192" s="221"/>
      <c r="M192" s="226"/>
      <c r="N192" s="227"/>
      <c r="O192" s="228"/>
      <c r="P192" s="228"/>
      <c r="Q192" s="228"/>
      <c r="R192" s="228"/>
      <c r="S192" s="228"/>
      <c r="T192" s="228"/>
      <c r="U192" s="228"/>
      <c r="V192" s="228"/>
      <c r="W192" s="228"/>
      <c r="X192" s="229"/>
      <c r="AT192" s="230" t="s">
        <v>150</v>
      </c>
      <c r="AU192" s="230" t="s">
        <v>91</v>
      </c>
      <c r="AV192" s="14" t="s">
        <v>91</v>
      </c>
      <c r="AW192" s="14" t="s">
        <v>5</v>
      </c>
      <c r="AX192" s="14" t="s">
        <v>81</v>
      </c>
      <c r="AY192" s="230" t="s">
        <v>139</v>
      </c>
    </row>
    <row r="193" spans="1:65" s="15" customFormat="1" ht="11.25">
      <c r="B193" s="231"/>
      <c r="C193" s="232"/>
      <c r="D193" s="205" t="s">
        <v>150</v>
      </c>
      <c r="E193" s="233" t="s">
        <v>1</v>
      </c>
      <c r="F193" s="234" t="s">
        <v>152</v>
      </c>
      <c r="G193" s="232"/>
      <c r="H193" s="235">
        <v>2</v>
      </c>
      <c r="I193" s="236"/>
      <c r="J193" s="236"/>
      <c r="K193" s="232"/>
      <c r="L193" s="232"/>
      <c r="M193" s="237"/>
      <c r="N193" s="238"/>
      <c r="O193" s="239"/>
      <c r="P193" s="239"/>
      <c r="Q193" s="239"/>
      <c r="R193" s="239"/>
      <c r="S193" s="239"/>
      <c r="T193" s="239"/>
      <c r="U193" s="239"/>
      <c r="V193" s="239"/>
      <c r="W193" s="239"/>
      <c r="X193" s="240"/>
      <c r="AT193" s="241" t="s">
        <v>150</v>
      </c>
      <c r="AU193" s="241" t="s">
        <v>91</v>
      </c>
      <c r="AV193" s="15" t="s">
        <v>147</v>
      </c>
      <c r="AW193" s="15" t="s">
        <v>5</v>
      </c>
      <c r="AX193" s="15" t="s">
        <v>89</v>
      </c>
      <c r="AY193" s="241" t="s">
        <v>139</v>
      </c>
    </row>
    <row r="194" spans="1:65" s="2" customFormat="1" ht="24.2" customHeight="1">
      <c r="A194" s="34"/>
      <c r="B194" s="35"/>
      <c r="C194" s="189" t="s">
        <v>218</v>
      </c>
      <c r="D194" s="189" t="s">
        <v>142</v>
      </c>
      <c r="E194" s="190" t="s">
        <v>219</v>
      </c>
      <c r="F194" s="191" t="s">
        <v>220</v>
      </c>
      <c r="G194" s="192" t="s">
        <v>145</v>
      </c>
      <c r="H194" s="193">
        <v>2</v>
      </c>
      <c r="I194" s="194"/>
      <c r="J194" s="195"/>
      <c r="K194" s="196">
        <f>ROUND(P194*H194,2)</f>
        <v>0</v>
      </c>
      <c r="L194" s="191" t="s">
        <v>1</v>
      </c>
      <c r="M194" s="197"/>
      <c r="N194" s="198" t="s">
        <v>1</v>
      </c>
      <c r="O194" s="199" t="s">
        <v>44</v>
      </c>
      <c r="P194" s="200">
        <f>I194+J194</f>
        <v>0</v>
      </c>
      <c r="Q194" s="200">
        <f>ROUND(I194*H194,2)</f>
        <v>0</v>
      </c>
      <c r="R194" s="200">
        <f>ROUND(J194*H194,2)</f>
        <v>0</v>
      </c>
      <c r="S194" s="71"/>
      <c r="T194" s="201">
        <f>S194*H194</f>
        <v>0</v>
      </c>
      <c r="U194" s="201">
        <v>0</v>
      </c>
      <c r="V194" s="201">
        <f>U194*H194</f>
        <v>0</v>
      </c>
      <c r="W194" s="201">
        <v>0</v>
      </c>
      <c r="X194" s="202">
        <f>W194*H194</f>
        <v>0</v>
      </c>
      <c r="Y194" s="34"/>
      <c r="Z194" s="34"/>
      <c r="AA194" s="34"/>
      <c r="AB194" s="34"/>
      <c r="AC194" s="34"/>
      <c r="AD194" s="34"/>
      <c r="AE194" s="34"/>
      <c r="AR194" s="203" t="s">
        <v>146</v>
      </c>
      <c r="AT194" s="203" t="s">
        <v>142</v>
      </c>
      <c r="AU194" s="203" t="s">
        <v>91</v>
      </c>
      <c r="AY194" s="17" t="s">
        <v>139</v>
      </c>
      <c r="BE194" s="204">
        <f>IF(O194="základní",K194,0)</f>
        <v>0</v>
      </c>
      <c r="BF194" s="204">
        <f>IF(O194="snížená",K194,0)</f>
        <v>0</v>
      </c>
      <c r="BG194" s="204">
        <f>IF(O194="zákl. přenesená",K194,0)</f>
        <v>0</v>
      </c>
      <c r="BH194" s="204">
        <f>IF(O194="sníž. přenesená",K194,0)</f>
        <v>0</v>
      </c>
      <c r="BI194" s="204">
        <f>IF(O194="nulová",K194,0)</f>
        <v>0</v>
      </c>
      <c r="BJ194" s="17" t="s">
        <v>89</v>
      </c>
      <c r="BK194" s="204">
        <f>ROUND(P194*H194,2)</f>
        <v>0</v>
      </c>
      <c r="BL194" s="17" t="s">
        <v>147</v>
      </c>
      <c r="BM194" s="203" t="s">
        <v>221</v>
      </c>
    </row>
    <row r="195" spans="1:65" s="2" customFormat="1" ht="11.25">
      <c r="A195" s="34"/>
      <c r="B195" s="35"/>
      <c r="C195" s="36"/>
      <c r="D195" s="205" t="s">
        <v>149</v>
      </c>
      <c r="E195" s="36"/>
      <c r="F195" s="206" t="s">
        <v>220</v>
      </c>
      <c r="G195" s="36"/>
      <c r="H195" s="36"/>
      <c r="I195" s="207"/>
      <c r="J195" s="207"/>
      <c r="K195" s="36"/>
      <c r="L195" s="36"/>
      <c r="M195" s="39"/>
      <c r="N195" s="208"/>
      <c r="O195" s="209"/>
      <c r="P195" s="71"/>
      <c r="Q195" s="71"/>
      <c r="R195" s="71"/>
      <c r="S195" s="71"/>
      <c r="T195" s="71"/>
      <c r="U195" s="71"/>
      <c r="V195" s="71"/>
      <c r="W195" s="71"/>
      <c r="X195" s="72"/>
      <c r="Y195" s="34"/>
      <c r="Z195" s="34"/>
      <c r="AA195" s="34"/>
      <c r="AB195" s="34"/>
      <c r="AC195" s="34"/>
      <c r="AD195" s="34"/>
      <c r="AE195" s="34"/>
      <c r="AT195" s="17" t="s">
        <v>149</v>
      </c>
      <c r="AU195" s="17" t="s">
        <v>91</v>
      </c>
    </row>
    <row r="196" spans="1:65" s="2" customFormat="1" ht="19.5">
      <c r="A196" s="34"/>
      <c r="B196" s="35"/>
      <c r="C196" s="36"/>
      <c r="D196" s="205" t="s">
        <v>172</v>
      </c>
      <c r="E196" s="36"/>
      <c r="F196" s="252" t="s">
        <v>200</v>
      </c>
      <c r="G196" s="36"/>
      <c r="H196" s="36"/>
      <c r="I196" s="207"/>
      <c r="J196" s="207"/>
      <c r="K196" s="36"/>
      <c r="L196" s="36"/>
      <c r="M196" s="39"/>
      <c r="N196" s="208"/>
      <c r="O196" s="209"/>
      <c r="P196" s="71"/>
      <c r="Q196" s="71"/>
      <c r="R196" s="71"/>
      <c r="S196" s="71"/>
      <c r="T196" s="71"/>
      <c r="U196" s="71"/>
      <c r="V196" s="71"/>
      <c r="W196" s="71"/>
      <c r="X196" s="72"/>
      <c r="Y196" s="34"/>
      <c r="Z196" s="34"/>
      <c r="AA196" s="34"/>
      <c r="AB196" s="34"/>
      <c r="AC196" s="34"/>
      <c r="AD196" s="34"/>
      <c r="AE196" s="34"/>
      <c r="AT196" s="17" t="s">
        <v>172</v>
      </c>
      <c r="AU196" s="17" t="s">
        <v>91</v>
      </c>
    </row>
    <row r="197" spans="1:65" s="13" customFormat="1" ht="11.25">
      <c r="B197" s="210"/>
      <c r="C197" s="211"/>
      <c r="D197" s="205" t="s">
        <v>150</v>
      </c>
      <c r="E197" s="212" t="s">
        <v>1</v>
      </c>
      <c r="F197" s="213" t="s">
        <v>151</v>
      </c>
      <c r="G197" s="211"/>
      <c r="H197" s="212" t="s">
        <v>1</v>
      </c>
      <c r="I197" s="214"/>
      <c r="J197" s="214"/>
      <c r="K197" s="211"/>
      <c r="L197" s="211"/>
      <c r="M197" s="215"/>
      <c r="N197" s="216"/>
      <c r="O197" s="217"/>
      <c r="P197" s="217"/>
      <c r="Q197" s="217"/>
      <c r="R197" s="217"/>
      <c r="S197" s="217"/>
      <c r="T197" s="217"/>
      <c r="U197" s="217"/>
      <c r="V197" s="217"/>
      <c r="W197" s="217"/>
      <c r="X197" s="218"/>
      <c r="AT197" s="219" t="s">
        <v>150</v>
      </c>
      <c r="AU197" s="219" t="s">
        <v>91</v>
      </c>
      <c r="AV197" s="13" t="s">
        <v>89</v>
      </c>
      <c r="AW197" s="13" t="s">
        <v>5</v>
      </c>
      <c r="AX197" s="13" t="s">
        <v>81</v>
      </c>
      <c r="AY197" s="219" t="s">
        <v>139</v>
      </c>
    </row>
    <row r="198" spans="1:65" s="14" customFormat="1" ht="11.25">
      <c r="B198" s="220"/>
      <c r="C198" s="221"/>
      <c r="D198" s="205" t="s">
        <v>150</v>
      </c>
      <c r="E198" s="222" t="s">
        <v>1</v>
      </c>
      <c r="F198" s="223" t="s">
        <v>91</v>
      </c>
      <c r="G198" s="221"/>
      <c r="H198" s="224">
        <v>2</v>
      </c>
      <c r="I198" s="225"/>
      <c r="J198" s="225"/>
      <c r="K198" s="221"/>
      <c r="L198" s="221"/>
      <c r="M198" s="226"/>
      <c r="N198" s="227"/>
      <c r="O198" s="228"/>
      <c r="P198" s="228"/>
      <c r="Q198" s="228"/>
      <c r="R198" s="228"/>
      <c r="S198" s="228"/>
      <c r="T198" s="228"/>
      <c r="U198" s="228"/>
      <c r="V198" s="228"/>
      <c r="W198" s="228"/>
      <c r="X198" s="229"/>
      <c r="AT198" s="230" t="s">
        <v>150</v>
      </c>
      <c r="AU198" s="230" t="s">
        <v>91</v>
      </c>
      <c r="AV198" s="14" t="s">
        <v>91</v>
      </c>
      <c r="AW198" s="14" t="s">
        <v>5</v>
      </c>
      <c r="AX198" s="14" t="s">
        <v>81</v>
      </c>
      <c r="AY198" s="230" t="s">
        <v>139</v>
      </c>
    </row>
    <row r="199" spans="1:65" s="15" customFormat="1" ht="11.25">
      <c r="B199" s="231"/>
      <c r="C199" s="232"/>
      <c r="D199" s="205" t="s">
        <v>150</v>
      </c>
      <c r="E199" s="233" t="s">
        <v>1</v>
      </c>
      <c r="F199" s="234" t="s">
        <v>152</v>
      </c>
      <c r="G199" s="232"/>
      <c r="H199" s="235">
        <v>2</v>
      </c>
      <c r="I199" s="236"/>
      <c r="J199" s="236"/>
      <c r="K199" s="232"/>
      <c r="L199" s="232"/>
      <c r="M199" s="237"/>
      <c r="N199" s="238"/>
      <c r="O199" s="239"/>
      <c r="P199" s="239"/>
      <c r="Q199" s="239"/>
      <c r="R199" s="239"/>
      <c r="S199" s="239"/>
      <c r="T199" s="239"/>
      <c r="U199" s="239"/>
      <c r="V199" s="239"/>
      <c r="W199" s="239"/>
      <c r="X199" s="240"/>
      <c r="AT199" s="241" t="s">
        <v>150</v>
      </c>
      <c r="AU199" s="241" t="s">
        <v>91</v>
      </c>
      <c r="AV199" s="15" t="s">
        <v>147</v>
      </c>
      <c r="AW199" s="15" t="s">
        <v>5</v>
      </c>
      <c r="AX199" s="15" t="s">
        <v>89</v>
      </c>
      <c r="AY199" s="241" t="s">
        <v>139</v>
      </c>
    </row>
    <row r="200" spans="1:65" s="2" customFormat="1" ht="21.75" customHeight="1">
      <c r="A200" s="34"/>
      <c r="B200" s="35"/>
      <c r="C200" s="189" t="s">
        <v>222</v>
      </c>
      <c r="D200" s="189" t="s">
        <v>142</v>
      </c>
      <c r="E200" s="190" t="s">
        <v>223</v>
      </c>
      <c r="F200" s="191" t="s">
        <v>224</v>
      </c>
      <c r="G200" s="192" t="s">
        <v>145</v>
      </c>
      <c r="H200" s="193">
        <v>2</v>
      </c>
      <c r="I200" s="194"/>
      <c r="J200" s="195"/>
      <c r="K200" s="196">
        <f>ROUND(P200*H200,2)</f>
        <v>0</v>
      </c>
      <c r="L200" s="191" t="s">
        <v>1</v>
      </c>
      <c r="M200" s="197"/>
      <c r="N200" s="198" t="s">
        <v>1</v>
      </c>
      <c r="O200" s="199" t="s">
        <v>44</v>
      </c>
      <c r="P200" s="200">
        <f>I200+J200</f>
        <v>0</v>
      </c>
      <c r="Q200" s="200">
        <f>ROUND(I200*H200,2)</f>
        <v>0</v>
      </c>
      <c r="R200" s="200">
        <f>ROUND(J200*H200,2)</f>
        <v>0</v>
      </c>
      <c r="S200" s="71"/>
      <c r="T200" s="201">
        <f>S200*H200</f>
        <v>0</v>
      </c>
      <c r="U200" s="201">
        <v>0</v>
      </c>
      <c r="V200" s="201">
        <f>U200*H200</f>
        <v>0</v>
      </c>
      <c r="W200" s="201">
        <v>0</v>
      </c>
      <c r="X200" s="202">
        <f>W200*H200</f>
        <v>0</v>
      </c>
      <c r="Y200" s="34"/>
      <c r="Z200" s="34"/>
      <c r="AA200" s="34"/>
      <c r="AB200" s="34"/>
      <c r="AC200" s="34"/>
      <c r="AD200" s="34"/>
      <c r="AE200" s="34"/>
      <c r="AR200" s="203" t="s">
        <v>146</v>
      </c>
      <c r="AT200" s="203" t="s">
        <v>142</v>
      </c>
      <c r="AU200" s="203" t="s">
        <v>91</v>
      </c>
      <c r="AY200" s="17" t="s">
        <v>139</v>
      </c>
      <c r="BE200" s="204">
        <f>IF(O200="základní",K200,0)</f>
        <v>0</v>
      </c>
      <c r="BF200" s="204">
        <f>IF(O200="snížená",K200,0)</f>
        <v>0</v>
      </c>
      <c r="BG200" s="204">
        <f>IF(O200="zákl. přenesená",K200,0)</f>
        <v>0</v>
      </c>
      <c r="BH200" s="204">
        <f>IF(O200="sníž. přenesená",K200,0)</f>
        <v>0</v>
      </c>
      <c r="BI200" s="204">
        <f>IF(O200="nulová",K200,0)</f>
        <v>0</v>
      </c>
      <c r="BJ200" s="17" t="s">
        <v>89</v>
      </c>
      <c r="BK200" s="204">
        <f>ROUND(P200*H200,2)</f>
        <v>0</v>
      </c>
      <c r="BL200" s="17" t="s">
        <v>147</v>
      </c>
      <c r="BM200" s="203" t="s">
        <v>225</v>
      </c>
    </row>
    <row r="201" spans="1:65" s="2" customFormat="1" ht="11.25">
      <c r="A201" s="34"/>
      <c r="B201" s="35"/>
      <c r="C201" s="36"/>
      <c r="D201" s="205" t="s">
        <v>149</v>
      </c>
      <c r="E201" s="36"/>
      <c r="F201" s="206" t="s">
        <v>224</v>
      </c>
      <c r="G201" s="36"/>
      <c r="H201" s="36"/>
      <c r="I201" s="207"/>
      <c r="J201" s="207"/>
      <c r="K201" s="36"/>
      <c r="L201" s="36"/>
      <c r="M201" s="39"/>
      <c r="N201" s="208"/>
      <c r="O201" s="209"/>
      <c r="P201" s="71"/>
      <c r="Q201" s="71"/>
      <c r="R201" s="71"/>
      <c r="S201" s="71"/>
      <c r="T201" s="71"/>
      <c r="U201" s="71"/>
      <c r="V201" s="71"/>
      <c r="W201" s="71"/>
      <c r="X201" s="72"/>
      <c r="Y201" s="34"/>
      <c r="Z201" s="34"/>
      <c r="AA201" s="34"/>
      <c r="AB201" s="34"/>
      <c r="AC201" s="34"/>
      <c r="AD201" s="34"/>
      <c r="AE201" s="34"/>
      <c r="AT201" s="17" t="s">
        <v>149</v>
      </c>
      <c r="AU201" s="17" t="s">
        <v>91</v>
      </c>
    </row>
    <row r="202" spans="1:65" s="2" customFormat="1" ht="19.5">
      <c r="A202" s="34"/>
      <c r="B202" s="35"/>
      <c r="C202" s="36"/>
      <c r="D202" s="205" t="s">
        <v>172</v>
      </c>
      <c r="E202" s="36"/>
      <c r="F202" s="252" t="s">
        <v>200</v>
      </c>
      <c r="G202" s="36"/>
      <c r="H202" s="36"/>
      <c r="I202" s="207"/>
      <c r="J202" s="207"/>
      <c r="K202" s="36"/>
      <c r="L202" s="36"/>
      <c r="M202" s="39"/>
      <c r="N202" s="208"/>
      <c r="O202" s="209"/>
      <c r="P202" s="71"/>
      <c r="Q202" s="71"/>
      <c r="R202" s="71"/>
      <c r="S202" s="71"/>
      <c r="T202" s="71"/>
      <c r="U202" s="71"/>
      <c r="V202" s="71"/>
      <c r="W202" s="71"/>
      <c r="X202" s="72"/>
      <c r="Y202" s="34"/>
      <c r="Z202" s="34"/>
      <c r="AA202" s="34"/>
      <c r="AB202" s="34"/>
      <c r="AC202" s="34"/>
      <c r="AD202" s="34"/>
      <c r="AE202" s="34"/>
      <c r="AT202" s="17" t="s">
        <v>172</v>
      </c>
      <c r="AU202" s="17" t="s">
        <v>91</v>
      </c>
    </row>
    <row r="203" spans="1:65" s="13" customFormat="1" ht="11.25">
      <c r="B203" s="210"/>
      <c r="C203" s="211"/>
      <c r="D203" s="205" t="s">
        <v>150</v>
      </c>
      <c r="E203" s="212" t="s">
        <v>1</v>
      </c>
      <c r="F203" s="213" t="s">
        <v>151</v>
      </c>
      <c r="G203" s="211"/>
      <c r="H203" s="212" t="s">
        <v>1</v>
      </c>
      <c r="I203" s="214"/>
      <c r="J203" s="214"/>
      <c r="K203" s="211"/>
      <c r="L203" s="211"/>
      <c r="M203" s="215"/>
      <c r="N203" s="216"/>
      <c r="O203" s="217"/>
      <c r="P203" s="217"/>
      <c r="Q203" s="217"/>
      <c r="R203" s="217"/>
      <c r="S203" s="217"/>
      <c r="T203" s="217"/>
      <c r="U203" s="217"/>
      <c r="V203" s="217"/>
      <c r="W203" s="217"/>
      <c r="X203" s="218"/>
      <c r="AT203" s="219" t="s">
        <v>150</v>
      </c>
      <c r="AU203" s="219" t="s">
        <v>91</v>
      </c>
      <c r="AV203" s="13" t="s">
        <v>89</v>
      </c>
      <c r="AW203" s="13" t="s">
        <v>5</v>
      </c>
      <c r="AX203" s="13" t="s">
        <v>81</v>
      </c>
      <c r="AY203" s="219" t="s">
        <v>139</v>
      </c>
    </row>
    <row r="204" spans="1:65" s="14" customFormat="1" ht="11.25">
      <c r="B204" s="220"/>
      <c r="C204" s="221"/>
      <c r="D204" s="205" t="s">
        <v>150</v>
      </c>
      <c r="E204" s="222" t="s">
        <v>1</v>
      </c>
      <c r="F204" s="223" t="s">
        <v>91</v>
      </c>
      <c r="G204" s="221"/>
      <c r="H204" s="224">
        <v>2</v>
      </c>
      <c r="I204" s="225"/>
      <c r="J204" s="225"/>
      <c r="K204" s="221"/>
      <c r="L204" s="221"/>
      <c r="M204" s="226"/>
      <c r="N204" s="227"/>
      <c r="O204" s="228"/>
      <c r="P204" s="228"/>
      <c r="Q204" s="228"/>
      <c r="R204" s="228"/>
      <c r="S204" s="228"/>
      <c r="T204" s="228"/>
      <c r="U204" s="228"/>
      <c r="V204" s="228"/>
      <c r="W204" s="228"/>
      <c r="X204" s="229"/>
      <c r="AT204" s="230" t="s">
        <v>150</v>
      </c>
      <c r="AU204" s="230" t="s">
        <v>91</v>
      </c>
      <c r="AV204" s="14" t="s">
        <v>91</v>
      </c>
      <c r="AW204" s="14" t="s">
        <v>5</v>
      </c>
      <c r="AX204" s="14" t="s">
        <v>81</v>
      </c>
      <c r="AY204" s="230" t="s">
        <v>139</v>
      </c>
    </row>
    <row r="205" spans="1:65" s="15" customFormat="1" ht="11.25">
      <c r="B205" s="231"/>
      <c r="C205" s="232"/>
      <c r="D205" s="205" t="s">
        <v>150</v>
      </c>
      <c r="E205" s="233" t="s">
        <v>1</v>
      </c>
      <c r="F205" s="234" t="s">
        <v>152</v>
      </c>
      <c r="G205" s="232"/>
      <c r="H205" s="235">
        <v>2</v>
      </c>
      <c r="I205" s="236"/>
      <c r="J205" s="236"/>
      <c r="K205" s="232"/>
      <c r="L205" s="232"/>
      <c r="M205" s="237"/>
      <c r="N205" s="238"/>
      <c r="O205" s="239"/>
      <c r="P205" s="239"/>
      <c r="Q205" s="239"/>
      <c r="R205" s="239"/>
      <c r="S205" s="239"/>
      <c r="T205" s="239"/>
      <c r="U205" s="239"/>
      <c r="V205" s="239"/>
      <c r="W205" s="239"/>
      <c r="X205" s="240"/>
      <c r="AT205" s="241" t="s">
        <v>150</v>
      </c>
      <c r="AU205" s="241" t="s">
        <v>91</v>
      </c>
      <c r="AV205" s="15" t="s">
        <v>147</v>
      </c>
      <c r="AW205" s="15" t="s">
        <v>5</v>
      </c>
      <c r="AX205" s="15" t="s">
        <v>89</v>
      </c>
      <c r="AY205" s="241" t="s">
        <v>139</v>
      </c>
    </row>
    <row r="206" spans="1:65" s="2" customFormat="1" ht="33" customHeight="1">
      <c r="A206" s="34"/>
      <c r="B206" s="35"/>
      <c r="C206" s="189" t="s">
        <v>9</v>
      </c>
      <c r="D206" s="189" t="s">
        <v>142</v>
      </c>
      <c r="E206" s="190" t="s">
        <v>226</v>
      </c>
      <c r="F206" s="191" t="s">
        <v>227</v>
      </c>
      <c r="G206" s="192" t="s">
        <v>145</v>
      </c>
      <c r="H206" s="193">
        <v>3</v>
      </c>
      <c r="I206" s="194"/>
      <c r="J206" s="195"/>
      <c r="K206" s="196">
        <f>ROUND(P206*H206,2)</f>
        <v>0</v>
      </c>
      <c r="L206" s="191" t="s">
        <v>1</v>
      </c>
      <c r="M206" s="197"/>
      <c r="N206" s="198" t="s">
        <v>1</v>
      </c>
      <c r="O206" s="199" t="s">
        <v>44</v>
      </c>
      <c r="P206" s="200">
        <f>I206+J206</f>
        <v>0</v>
      </c>
      <c r="Q206" s="200">
        <f>ROUND(I206*H206,2)</f>
        <v>0</v>
      </c>
      <c r="R206" s="200">
        <f>ROUND(J206*H206,2)</f>
        <v>0</v>
      </c>
      <c r="S206" s="71"/>
      <c r="T206" s="201">
        <f>S206*H206</f>
        <v>0</v>
      </c>
      <c r="U206" s="201">
        <v>0</v>
      </c>
      <c r="V206" s="201">
        <f>U206*H206</f>
        <v>0</v>
      </c>
      <c r="W206" s="201">
        <v>0</v>
      </c>
      <c r="X206" s="202">
        <f>W206*H206</f>
        <v>0</v>
      </c>
      <c r="Y206" s="34"/>
      <c r="Z206" s="34"/>
      <c r="AA206" s="34"/>
      <c r="AB206" s="34"/>
      <c r="AC206" s="34"/>
      <c r="AD206" s="34"/>
      <c r="AE206" s="34"/>
      <c r="AR206" s="203" t="s">
        <v>146</v>
      </c>
      <c r="AT206" s="203" t="s">
        <v>142</v>
      </c>
      <c r="AU206" s="203" t="s">
        <v>91</v>
      </c>
      <c r="AY206" s="17" t="s">
        <v>139</v>
      </c>
      <c r="BE206" s="204">
        <f>IF(O206="základní",K206,0)</f>
        <v>0</v>
      </c>
      <c r="BF206" s="204">
        <f>IF(O206="snížená",K206,0)</f>
        <v>0</v>
      </c>
      <c r="BG206" s="204">
        <f>IF(O206="zákl. přenesená",K206,0)</f>
        <v>0</v>
      </c>
      <c r="BH206" s="204">
        <f>IF(O206="sníž. přenesená",K206,0)</f>
        <v>0</v>
      </c>
      <c r="BI206" s="204">
        <f>IF(O206="nulová",K206,0)</f>
        <v>0</v>
      </c>
      <c r="BJ206" s="17" t="s">
        <v>89</v>
      </c>
      <c r="BK206" s="204">
        <f>ROUND(P206*H206,2)</f>
        <v>0</v>
      </c>
      <c r="BL206" s="17" t="s">
        <v>147</v>
      </c>
      <c r="BM206" s="203" t="s">
        <v>228</v>
      </c>
    </row>
    <row r="207" spans="1:65" s="2" customFormat="1" ht="19.5">
      <c r="A207" s="34"/>
      <c r="B207" s="35"/>
      <c r="C207" s="36"/>
      <c r="D207" s="205" t="s">
        <v>149</v>
      </c>
      <c r="E207" s="36"/>
      <c r="F207" s="206" t="s">
        <v>227</v>
      </c>
      <c r="G207" s="36"/>
      <c r="H207" s="36"/>
      <c r="I207" s="207"/>
      <c r="J207" s="207"/>
      <c r="K207" s="36"/>
      <c r="L207" s="36"/>
      <c r="M207" s="39"/>
      <c r="N207" s="208"/>
      <c r="O207" s="209"/>
      <c r="P207" s="71"/>
      <c r="Q207" s="71"/>
      <c r="R207" s="71"/>
      <c r="S207" s="71"/>
      <c r="T207" s="71"/>
      <c r="U207" s="71"/>
      <c r="V207" s="71"/>
      <c r="W207" s="71"/>
      <c r="X207" s="72"/>
      <c r="Y207" s="34"/>
      <c r="Z207" s="34"/>
      <c r="AA207" s="34"/>
      <c r="AB207" s="34"/>
      <c r="AC207" s="34"/>
      <c r="AD207" s="34"/>
      <c r="AE207" s="34"/>
      <c r="AT207" s="17" t="s">
        <v>149</v>
      </c>
      <c r="AU207" s="17" t="s">
        <v>91</v>
      </c>
    </row>
    <row r="208" spans="1:65" s="2" customFormat="1" ht="19.5">
      <c r="A208" s="34"/>
      <c r="B208" s="35"/>
      <c r="C208" s="36"/>
      <c r="D208" s="205" t="s">
        <v>172</v>
      </c>
      <c r="E208" s="36"/>
      <c r="F208" s="252" t="s">
        <v>200</v>
      </c>
      <c r="G208" s="36"/>
      <c r="H208" s="36"/>
      <c r="I208" s="207"/>
      <c r="J208" s="207"/>
      <c r="K208" s="36"/>
      <c r="L208" s="36"/>
      <c r="M208" s="39"/>
      <c r="N208" s="208"/>
      <c r="O208" s="209"/>
      <c r="P208" s="71"/>
      <c r="Q208" s="71"/>
      <c r="R208" s="71"/>
      <c r="S208" s="71"/>
      <c r="T208" s="71"/>
      <c r="U208" s="71"/>
      <c r="V208" s="71"/>
      <c r="W208" s="71"/>
      <c r="X208" s="72"/>
      <c r="Y208" s="34"/>
      <c r="Z208" s="34"/>
      <c r="AA208" s="34"/>
      <c r="AB208" s="34"/>
      <c r="AC208" s="34"/>
      <c r="AD208" s="34"/>
      <c r="AE208" s="34"/>
      <c r="AT208" s="17" t="s">
        <v>172</v>
      </c>
      <c r="AU208" s="17" t="s">
        <v>91</v>
      </c>
    </row>
    <row r="209" spans="1:65" s="13" customFormat="1" ht="11.25">
      <c r="B209" s="210"/>
      <c r="C209" s="211"/>
      <c r="D209" s="205" t="s">
        <v>150</v>
      </c>
      <c r="E209" s="212" t="s">
        <v>1</v>
      </c>
      <c r="F209" s="213" t="s">
        <v>151</v>
      </c>
      <c r="G209" s="211"/>
      <c r="H209" s="212" t="s">
        <v>1</v>
      </c>
      <c r="I209" s="214"/>
      <c r="J209" s="214"/>
      <c r="K209" s="211"/>
      <c r="L209" s="211"/>
      <c r="M209" s="215"/>
      <c r="N209" s="216"/>
      <c r="O209" s="217"/>
      <c r="P209" s="217"/>
      <c r="Q209" s="217"/>
      <c r="R209" s="217"/>
      <c r="S209" s="217"/>
      <c r="T209" s="217"/>
      <c r="U209" s="217"/>
      <c r="V209" s="217"/>
      <c r="W209" s="217"/>
      <c r="X209" s="218"/>
      <c r="AT209" s="219" t="s">
        <v>150</v>
      </c>
      <c r="AU209" s="219" t="s">
        <v>91</v>
      </c>
      <c r="AV209" s="13" t="s">
        <v>89</v>
      </c>
      <c r="AW209" s="13" t="s">
        <v>5</v>
      </c>
      <c r="AX209" s="13" t="s">
        <v>81</v>
      </c>
      <c r="AY209" s="219" t="s">
        <v>139</v>
      </c>
    </row>
    <row r="210" spans="1:65" s="14" customFormat="1" ht="11.25">
      <c r="B210" s="220"/>
      <c r="C210" s="221"/>
      <c r="D210" s="205" t="s">
        <v>150</v>
      </c>
      <c r="E210" s="222" t="s">
        <v>1</v>
      </c>
      <c r="F210" s="223" t="s">
        <v>163</v>
      </c>
      <c r="G210" s="221"/>
      <c r="H210" s="224">
        <v>3</v>
      </c>
      <c r="I210" s="225"/>
      <c r="J210" s="225"/>
      <c r="K210" s="221"/>
      <c r="L210" s="221"/>
      <c r="M210" s="226"/>
      <c r="N210" s="227"/>
      <c r="O210" s="228"/>
      <c r="P210" s="228"/>
      <c r="Q210" s="228"/>
      <c r="R210" s="228"/>
      <c r="S210" s="228"/>
      <c r="T210" s="228"/>
      <c r="U210" s="228"/>
      <c r="V210" s="228"/>
      <c r="W210" s="228"/>
      <c r="X210" s="229"/>
      <c r="AT210" s="230" t="s">
        <v>150</v>
      </c>
      <c r="AU210" s="230" t="s">
        <v>91</v>
      </c>
      <c r="AV210" s="14" t="s">
        <v>91</v>
      </c>
      <c r="AW210" s="14" t="s">
        <v>5</v>
      </c>
      <c r="AX210" s="14" t="s">
        <v>81</v>
      </c>
      <c r="AY210" s="230" t="s">
        <v>139</v>
      </c>
    </row>
    <row r="211" spans="1:65" s="15" customFormat="1" ht="11.25">
      <c r="B211" s="231"/>
      <c r="C211" s="232"/>
      <c r="D211" s="205" t="s">
        <v>150</v>
      </c>
      <c r="E211" s="233" t="s">
        <v>1</v>
      </c>
      <c r="F211" s="234" t="s">
        <v>152</v>
      </c>
      <c r="G211" s="232"/>
      <c r="H211" s="235">
        <v>3</v>
      </c>
      <c r="I211" s="236"/>
      <c r="J211" s="236"/>
      <c r="K211" s="232"/>
      <c r="L211" s="232"/>
      <c r="M211" s="237"/>
      <c r="N211" s="238"/>
      <c r="O211" s="239"/>
      <c r="P211" s="239"/>
      <c r="Q211" s="239"/>
      <c r="R211" s="239"/>
      <c r="S211" s="239"/>
      <c r="T211" s="239"/>
      <c r="U211" s="239"/>
      <c r="V211" s="239"/>
      <c r="W211" s="239"/>
      <c r="X211" s="240"/>
      <c r="AT211" s="241" t="s">
        <v>150</v>
      </c>
      <c r="AU211" s="241" t="s">
        <v>91</v>
      </c>
      <c r="AV211" s="15" t="s">
        <v>147</v>
      </c>
      <c r="AW211" s="15" t="s">
        <v>5</v>
      </c>
      <c r="AX211" s="15" t="s">
        <v>89</v>
      </c>
      <c r="AY211" s="241" t="s">
        <v>139</v>
      </c>
    </row>
    <row r="212" spans="1:65" s="2" customFormat="1" ht="33" customHeight="1">
      <c r="A212" s="34"/>
      <c r="B212" s="35"/>
      <c r="C212" s="189" t="s">
        <v>229</v>
      </c>
      <c r="D212" s="189" t="s">
        <v>142</v>
      </c>
      <c r="E212" s="190" t="s">
        <v>230</v>
      </c>
      <c r="F212" s="191" t="s">
        <v>231</v>
      </c>
      <c r="G212" s="192" t="s">
        <v>145</v>
      </c>
      <c r="H212" s="193">
        <v>2</v>
      </c>
      <c r="I212" s="194"/>
      <c r="J212" s="195"/>
      <c r="K212" s="196">
        <f>ROUND(P212*H212,2)</f>
        <v>0</v>
      </c>
      <c r="L212" s="191" t="s">
        <v>1</v>
      </c>
      <c r="M212" s="197"/>
      <c r="N212" s="198" t="s">
        <v>1</v>
      </c>
      <c r="O212" s="199" t="s">
        <v>44</v>
      </c>
      <c r="P212" s="200">
        <f>I212+J212</f>
        <v>0</v>
      </c>
      <c r="Q212" s="200">
        <f>ROUND(I212*H212,2)</f>
        <v>0</v>
      </c>
      <c r="R212" s="200">
        <f>ROUND(J212*H212,2)</f>
        <v>0</v>
      </c>
      <c r="S212" s="71"/>
      <c r="T212" s="201">
        <f>S212*H212</f>
        <v>0</v>
      </c>
      <c r="U212" s="201">
        <v>0</v>
      </c>
      <c r="V212" s="201">
        <f>U212*H212</f>
        <v>0</v>
      </c>
      <c r="W212" s="201">
        <v>0</v>
      </c>
      <c r="X212" s="202">
        <f>W212*H212</f>
        <v>0</v>
      </c>
      <c r="Y212" s="34"/>
      <c r="Z212" s="34"/>
      <c r="AA212" s="34"/>
      <c r="AB212" s="34"/>
      <c r="AC212" s="34"/>
      <c r="AD212" s="34"/>
      <c r="AE212" s="34"/>
      <c r="AR212" s="203" t="s">
        <v>146</v>
      </c>
      <c r="AT212" s="203" t="s">
        <v>142</v>
      </c>
      <c r="AU212" s="203" t="s">
        <v>91</v>
      </c>
      <c r="AY212" s="17" t="s">
        <v>139</v>
      </c>
      <c r="BE212" s="204">
        <f>IF(O212="základní",K212,0)</f>
        <v>0</v>
      </c>
      <c r="BF212" s="204">
        <f>IF(O212="snížená",K212,0)</f>
        <v>0</v>
      </c>
      <c r="BG212" s="204">
        <f>IF(O212="zákl. přenesená",K212,0)</f>
        <v>0</v>
      </c>
      <c r="BH212" s="204">
        <f>IF(O212="sníž. přenesená",K212,0)</f>
        <v>0</v>
      </c>
      <c r="BI212" s="204">
        <f>IF(O212="nulová",K212,0)</f>
        <v>0</v>
      </c>
      <c r="BJ212" s="17" t="s">
        <v>89</v>
      </c>
      <c r="BK212" s="204">
        <f>ROUND(P212*H212,2)</f>
        <v>0</v>
      </c>
      <c r="BL212" s="17" t="s">
        <v>147</v>
      </c>
      <c r="BM212" s="203" t="s">
        <v>232</v>
      </c>
    </row>
    <row r="213" spans="1:65" s="2" customFormat="1" ht="19.5">
      <c r="A213" s="34"/>
      <c r="B213" s="35"/>
      <c r="C213" s="36"/>
      <c r="D213" s="205" t="s">
        <v>149</v>
      </c>
      <c r="E213" s="36"/>
      <c r="F213" s="206" t="s">
        <v>231</v>
      </c>
      <c r="G213" s="36"/>
      <c r="H213" s="36"/>
      <c r="I213" s="207"/>
      <c r="J213" s="207"/>
      <c r="K213" s="36"/>
      <c r="L213" s="36"/>
      <c r="M213" s="39"/>
      <c r="N213" s="208"/>
      <c r="O213" s="209"/>
      <c r="P213" s="71"/>
      <c r="Q213" s="71"/>
      <c r="R213" s="71"/>
      <c r="S213" s="71"/>
      <c r="T213" s="71"/>
      <c r="U213" s="71"/>
      <c r="V213" s="71"/>
      <c r="W213" s="71"/>
      <c r="X213" s="72"/>
      <c r="Y213" s="34"/>
      <c r="Z213" s="34"/>
      <c r="AA213" s="34"/>
      <c r="AB213" s="34"/>
      <c r="AC213" s="34"/>
      <c r="AD213" s="34"/>
      <c r="AE213" s="34"/>
      <c r="AT213" s="17" t="s">
        <v>149</v>
      </c>
      <c r="AU213" s="17" t="s">
        <v>91</v>
      </c>
    </row>
    <row r="214" spans="1:65" s="2" customFormat="1" ht="19.5">
      <c r="A214" s="34"/>
      <c r="B214" s="35"/>
      <c r="C214" s="36"/>
      <c r="D214" s="205" t="s">
        <v>172</v>
      </c>
      <c r="E214" s="36"/>
      <c r="F214" s="252" t="s">
        <v>200</v>
      </c>
      <c r="G214" s="36"/>
      <c r="H214" s="36"/>
      <c r="I214" s="207"/>
      <c r="J214" s="207"/>
      <c r="K214" s="36"/>
      <c r="L214" s="36"/>
      <c r="M214" s="39"/>
      <c r="N214" s="208"/>
      <c r="O214" s="209"/>
      <c r="P214" s="71"/>
      <c r="Q214" s="71"/>
      <c r="R214" s="71"/>
      <c r="S214" s="71"/>
      <c r="T214" s="71"/>
      <c r="U214" s="71"/>
      <c r="V214" s="71"/>
      <c r="W214" s="71"/>
      <c r="X214" s="72"/>
      <c r="Y214" s="34"/>
      <c r="Z214" s="34"/>
      <c r="AA214" s="34"/>
      <c r="AB214" s="34"/>
      <c r="AC214" s="34"/>
      <c r="AD214" s="34"/>
      <c r="AE214" s="34"/>
      <c r="AT214" s="17" t="s">
        <v>172</v>
      </c>
      <c r="AU214" s="17" t="s">
        <v>91</v>
      </c>
    </row>
    <row r="215" spans="1:65" s="13" customFormat="1" ht="11.25">
      <c r="B215" s="210"/>
      <c r="C215" s="211"/>
      <c r="D215" s="205" t="s">
        <v>150</v>
      </c>
      <c r="E215" s="212" t="s">
        <v>1</v>
      </c>
      <c r="F215" s="213" t="s">
        <v>151</v>
      </c>
      <c r="G215" s="211"/>
      <c r="H215" s="212" t="s">
        <v>1</v>
      </c>
      <c r="I215" s="214"/>
      <c r="J215" s="214"/>
      <c r="K215" s="211"/>
      <c r="L215" s="211"/>
      <c r="M215" s="215"/>
      <c r="N215" s="216"/>
      <c r="O215" s="217"/>
      <c r="P215" s="217"/>
      <c r="Q215" s="217"/>
      <c r="R215" s="217"/>
      <c r="S215" s="217"/>
      <c r="T215" s="217"/>
      <c r="U215" s="217"/>
      <c r="V215" s="217"/>
      <c r="W215" s="217"/>
      <c r="X215" s="218"/>
      <c r="AT215" s="219" t="s">
        <v>150</v>
      </c>
      <c r="AU215" s="219" t="s">
        <v>91</v>
      </c>
      <c r="AV215" s="13" t="s">
        <v>89</v>
      </c>
      <c r="AW215" s="13" t="s">
        <v>5</v>
      </c>
      <c r="AX215" s="13" t="s">
        <v>81</v>
      </c>
      <c r="AY215" s="219" t="s">
        <v>139</v>
      </c>
    </row>
    <row r="216" spans="1:65" s="14" customFormat="1" ht="11.25">
      <c r="B216" s="220"/>
      <c r="C216" s="221"/>
      <c r="D216" s="205" t="s">
        <v>150</v>
      </c>
      <c r="E216" s="222" t="s">
        <v>1</v>
      </c>
      <c r="F216" s="223" t="s">
        <v>91</v>
      </c>
      <c r="G216" s="221"/>
      <c r="H216" s="224">
        <v>2</v>
      </c>
      <c r="I216" s="225"/>
      <c r="J216" s="225"/>
      <c r="K216" s="221"/>
      <c r="L216" s="221"/>
      <c r="M216" s="226"/>
      <c r="N216" s="227"/>
      <c r="O216" s="228"/>
      <c r="P216" s="228"/>
      <c r="Q216" s="228"/>
      <c r="R216" s="228"/>
      <c r="S216" s="228"/>
      <c r="T216" s="228"/>
      <c r="U216" s="228"/>
      <c r="V216" s="228"/>
      <c r="W216" s="228"/>
      <c r="X216" s="229"/>
      <c r="AT216" s="230" t="s">
        <v>150</v>
      </c>
      <c r="AU216" s="230" t="s">
        <v>91</v>
      </c>
      <c r="AV216" s="14" t="s">
        <v>91</v>
      </c>
      <c r="AW216" s="14" t="s">
        <v>5</v>
      </c>
      <c r="AX216" s="14" t="s">
        <v>81</v>
      </c>
      <c r="AY216" s="230" t="s">
        <v>139</v>
      </c>
    </row>
    <row r="217" spans="1:65" s="15" customFormat="1" ht="11.25">
      <c r="B217" s="231"/>
      <c r="C217" s="232"/>
      <c r="D217" s="205" t="s">
        <v>150</v>
      </c>
      <c r="E217" s="233" t="s">
        <v>1</v>
      </c>
      <c r="F217" s="234" t="s">
        <v>152</v>
      </c>
      <c r="G217" s="232"/>
      <c r="H217" s="235">
        <v>2</v>
      </c>
      <c r="I217" s="236"/>
      <c r="J217" s="236"/>
      <c r="K217" s="232"/>
      <c r="L217" s="232"/>
      <c r="M217" s="237"/>
      <c r="N217" s="238"/>
      <c r="O217" s="239"/>
      <c r="P217" s="239"/>
      <c r="Q217" s="239"/>
      <c r="R217" s="239"/>
      <c r="S217" s="239"/>
      <c r="T217" s="239"/>
      <c r="U217" s="239"/>
      <c r="V217" s="239"/>
      <c r="W217" s="239"/>
      <c r="X217" s="240"/>
      <c r="AT217" s="241" t="s">
        <v>150</v>
      </c>
      <c r="AU217" s="241" t="s">
        <v>91</v>
      </c>
      <c r="AV217" s="15" t="s">
        <v>147</v>
      </c>
      <c r="AW217" s="15" t="s">
        <v>5</v>
      </c>
      <c r="AX217" s="15" t="s">
        <v>89</v>
      </c>
      <c r="AY217" s="241" t="s">
        <v>139</v>
      </c>
    </row>
    <row r="218" spans="1:65" s="2" customFormat="1" ht="24">
      <c r="A218" s="34"/>
      <c r="B218" s="35"/>
      <c r="C218" s="242" t="s">
        <v>233</v>
      </c>
      <c r="D218" s="242" t="s">
        <v>153</v>
      </c>
      <c r="E218" s="243" t="s">
        <v>234</v>
      </c>
      <c r="F218" s="244" t="s">
        <v>235</v>
      </c>
      <c r="G218" s="245" t="s">
        <v>145</v>
      </c>
      <c r="H218" s="246">
        <v>7</v>
      </c>
      <c r="I218" s="247"/>
      <c r="J218" s="247"/>
      <c r="K218" s="248">
        <f>ROUND(P218*H218,2)</f>
        <v>0</v>
      </c>
      <c r="L218" s="244" t="s">
        <v>157</v>
      </c>
      <c r="M218" s="39"/>
      <c r="N218" s="249" t="s">
        <v>1</v>
      </c>
      <c r="O218" s="199" t="s">
        <v>44</v>
      </c>
      <c r="P218" s="200">
        <f>I218+J218</f>
        <v>0</v>
      </c>
      <c r="Q218" s="200">
        <f>ROUND(I218*H218,2)</f>
        <v>0</v>
      </c>
      <c r="R218" s="200">
        <f>ROUND(J218*H218,2)</f>
        <v>0</v>
      </c>
      <c r="S218" s="71"/>
      <c r="T218" s="201">
        <f>S218*H218</f>
        <v>0</v>
      </c>
      <c r="U218" s="201">
        <v>0</v>
      </c>
      <c r="V218" s="201">
        <f>U218*H218</f>
        <v>0</v>
      </c>
      <c r="W218" s="201">
        <v>0</v>
      </c>
      <c r="X218" s="202">
        <f>W218*H218</f>
        <v>0</v>
      </c>
      <c r="Y218" s="34"/>
      <c r="Z218" s="34"/>
      <c r="AA218" s="34"/>
      <c r="AB218" s="34"/>
      <c r="AC218" s="34"/>
      <c r="AD218" s="34"/>
      <c r="AE218" s="34"/>
      <c r="AR218" s="203" t="s">
        <v>147</v>
      </c>
      <c r="AT218" s="203" t="s">
        <v>153</v>
      </c>
      <c r="AU218" s="203" t="s">
        <v>91</v>
      </c>
      <c r="AY218" s="17" t="s">
        <v>139</v>
      </c>
      <c r="BE218" s="204">
        <f>IF(O218="základní",K218,0)</f>
        <v>0</v>
      </c>
      <c r="BF218" s="204">
        <f>IF(O218="snížená",K218,0)</f>
        <v>0</v>
      </c>
      <c r="BG218" s="204">
        <f>IF(O218="zákl. přenesená",K218,0)</f>
        <v>0</v>
      </c>
      <c r="BH218" s="204">
        <f>IF(O218="sníž. přenesená",K218,0)</f>
        <v>0</v>
      </c>
      <c r="BI218" s="204">
        <f>IF(O218="nulová",K218,0)</f>
        <v>0</v>
      </c>
      <c r="BJ218" s="17" t="s">
        <v>89</v>
      </c>
      <c r="BK218" s="204">
        <f>ROUND(P218*H218,2)</f>
        <v>0</v>
      </c>
      <c r="BL218" s="17" t="s">
        <v>147</v>
      </c>
      <c r="BM218" s="203" t="s">
        <v>236</v>
      </c>
    </row>
    <row r="219" spans="1:65" s="2" customFormat="1" ht="29.25">
      <c r="A219" s="34"/>
      <c r="B219" s="35"/>
      <c r="C219" s="36"/>
      <c r="D219" s="205" t="s">
        <v>149</v>
      </c>
      <c r="E219" s="36"/>
      <c r="F219" s="206" t="s">
        <v>237</v>
      </c>
      <c r="G219" s="36"/>
      <c r="H219" s="36"/>
      <c r="I219" s="207"/>
      <c r="J219" s="207"/>
      <c r="K219" s="36"/>
      <c r="L219" s="36"/>
      <c r="M219" s="39"/>
      <c r="N219" s="208"/>
      <c r="O219" s="209"/>
      <c r="P219" s="71"/>
      <c r="Q219" s="71"/>
      <c r="R219" s="71"/>
      <c r="S219" s="71"/>
      <c r="T219" s="71"/>
      <c r="U219" s="71"/>
      <c r="V219" s="71"/>
      <c r="W219" s="71"/>
      <c r="X219" s="72"/>
      <c r="Y219" s="34"/>
      <c r="Z219" s="34"/>
      <c r="AA219" s="34"/>
      <c r="AB219" s="34"/>
      <c r="AC219" s="34"/>
      <c r="AD219" s="34"/>
      <c r="AE219" s="34"/>
      <c r="AT219" s="17" t="s">
        <v>149</v>
      </c>
      <c r="AU219" s="17" t="s">
        <v>91</v>
      </c>
    </row>
    <row r="220" spans="1:65" s="2" customFormat="1" ht="11.25">
      <c r="A220" s="34"/>
      <c r="B220" s="35"/>
      <c r="C220" s="36"/>
      <c r="D220" s="250" t="s">
        <v>160</v>
      </c>
      <c r="E220" s="36"/>
      <c r="F220" s="251" t="s">
        <v>238</v>
      </c>
      <c r="G220" s="36"/>
      <c r="H220" s="36"/>
      <c r="I220" s="207"/>
      <c r="J220" s="207"/>
      <c r="K220" s="36"/>
      <c r="L220" s="36"/>
      <c r="M220" s="39"/>
      <c r="N220" s="208"/>
      <c r="O220" s="209"/>
      <c r="P220" s="71"/>
      <c r="Q220" s="71"/>
      <c r="R220" s="71"/>
      <c r="S220" s="71"/>
      <c r="T220" s="71"/>
      <c r="U220" s="71"/>
      <c r="V220" s="71"/>
      <c r="W220" s="71"/>
      <c r="X220" s="72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91</v>
      </c>
    </row>
    <row r="221" spans="1:65" s="13" customFormat="1" ht="11.25">
      <c r="B221" s="210"/>
      <c r="C221" s="211"/>
      <c r="D221" s="205" t="s">
        <v>150</v>
      </c>
      <c r="E221" s="212" t="s">
        <v>1</v>
      </c>
      <c r="F221" s="213" t="s">
        <v>151</v>
      </c>
      <c r="G221" s="211"/>
      <c r="H221" s="212" t="s">
        <v>1</v>
      </c>
      <c r="I221" s="214"/>
      <c r="J221" s="214"/>
      <c r="K221" s="211"/>
      <c r="L221" s="211"/>
      <c r="M221" s="215"/>
      <c r="N221" s="216"/>
      <c r="O221" s="217"/>
      <c r="P221" s="217"/>
      <c r="Q221" s="217"/>
      <c r="R221" s="217"/>
      <c r="S221" s="217"/>
      <c r="T221" s="217"/>
      <c r="U221" s="217"/>
      <c r="V221" s="217"/>
      <c r="W221" s="217"/>
      <c r="X221" s="218"/>
      <c r="AT221" s="219" t="s">
        <v>150</v>
      </c>
      <c r="AU221" s="219" t="s">
        <v>91</v>
      </c>
      <c r="AV221" s="13" t="s">
        <v>89</v>
      </c>
      <c r="AW221" s="13" t="s">
        <v>5</v>
      </c>
      <c r="AX221" s="13" t="s">
        <v>81</v>
      </c>
      <c r="AY221" s="219" t="s">
        <v>139</v>
      </c>
    </row>
    <row r="222" spans="1:65" s="14" customFormat="1" ht="11.25">
      <c r="B222" s="220"/>
      <c r="C222" s="221"/>
      <c r="D222" s="205" t="s">
        <v>150</v>
      </c>
      <c r="E222" s="222" t="s">
        <v>1</v>
      </c>
      <c r="F222" s="223" t="s">
        <v>185</v>
      </c>
      <c r="G222" s="221"/>
      <c r="H222" s="224">
        <v>7</v>
      </c>
      <c r="I222" s="225"/>
      <c r="J222" s="225"/>
      <c r="K222" s="221"/>
      <c r="L222" s="221"/>
      <c r="M222" s="226"/>
      <c r="N222" s="227"/>
      <c r="O222" s="228"/>
      <c r="P222" s="228"/>
      <c r="Q222" s="228"/>
      <c r="R222" s="228"/>
      <c r="S222" s="228"/>
      <c r="T222" s="228"/>
      <c r="U222" s="228"/>
      <c r="V222" s="228"/>
      <c r="W222" s="228"/>
      <c r="X222" s="229"/>
      <c r="AT222" s="230" t="s">
        <v>150</v>
      </c>
      <c r="AU222" s="230" t="s">
        <v>91</v>
      </c>
      <c r="AV222" s="14" t="s">
        <v>91</v>
      </c>
      <c r="AW222" s="14" t="s">
        <v>5</v>
      </c>
      <c r="AX222" s="14" t="s">
        <v>81</v>
      </c>
      <c r="AY222" s="230" t="s">
        <v>139</v>
      </c>
    </row>
    <row r="223" spans="1:65" s="15" customFormat="1" ht="11.25">
      <c r="B223" s="231"/>
      <c r="C223" s="232"/>
      <c r="D223" s="205" t="s">
        <v>150</v>
      </c>
      <c r="E223" s="233" t="s">
        <v>1</v>
      </c>
      <c r="F223" s="234" t="s">
        <v>152</v>
      </c>
      <c r="G223" s="232"/>
      <c r="H223" s="235">
        <v>7</v>
      </c>
      <c r="I223" s="236"/>
      <c r="J223" s="236"/>
      <c r="K223" s="232"/>
      <c r="L223" s="232"/>
      <c r="M223" s="237"/>
      <c r="N223" s="238"/>
      <c r="O223" s="239"/>
      <c r="P223" s="239"/>
      <c r="Q223" s="239"/>
      <c r="R223" s="239"/>
      <c r="S223" s="239"/>
      <c r="T223" s="239"/>
      <c r="U223" s="239"/>
      <c r="V223" s="239"/>
      <c r="W223" s="239"/>
      <c r="X223" s="240"/>
      <c r="AT223" s="241" t="s">
        <v>150</v>
      </c>
      <c r="AU223" s="241" t="s">
        <v>91</v>
      </c>
      <c r="AV223" s="15" t="s">
        <v>147</v>
      </c>
      <c r="AW223" s="15" t="s">
        <v>5</v>
      </c>
      <c r="AX223" s="15" t="s">
        <v>89</v>
      </c>
      <c r="AY223" s="241" t="s">
        <v>139</v>
      </c>
    </row>
    <row r="224" spans="1:65" s="2" customFormat="1" ht="24.2" customHeight="1">
      <c r="A224" s="34"/>
      <c r="B224" s="35"/>
      <c r="C224" s="189" t="s">
        <v>239</v>
      </c>
      <c r="D224" s="189" t="s">
        <v>142</v>
      </c>
      <c r="E224" s="190" t="s">
        <v>240</v>
      </c>
      <c r="F224" s="191" t="s">
        <v>241</v>
      </c>
      <c r="G224" s="192" t="s">
        <v>145</v>
      </c>
      <c r="H224" s="193">
        <v>7</v>
      </c>
      <c r="I224" s="194"/>
      <c r="J224" s="195"/>
      <c r="K224" s="196">
        <f>ROUND(P224*H224,2)</f>
        <v>0</v>
      </c>
      <c r="L224" s="191" t="s">
        <v>1</v>
      </c>
      <c r="M224" s="197"/>
      <c r="N224" s="198" t="s">
        <v>1</v>
      </c>
      <c r="O224" s="199" t="s">
        <v>44</v>
      </c>
      <c r="P224" s="200">
        <f>I224+J224</f>
        <v>0</v>
      </c>
      <c r="Q224" s="200">
        <f>ROUND(I224*H224,2)</f>
        <v>0</v>
      </c>
      <c r="R224" s="200">
        <f>ROUND(J224*H224,2)</f>
        <v>0</v>
      </c>
      <c r="S224" s="71"/>
      <c r="T224" s="201">
        <f>S224*H224</f>
        <v>0</v>
      </c>
      <c r="U224" s="201">
        <v>0</v>
      </c>
      <c r="V224" s="201">
        <f>U224*H224</f>
        <v>0</v>
      </c>
      <c r="W224" s="201">
        <v>0</v>
      </c>
      <c r="X224" s="202">
        <f>W224*H224</f>
        <v>0</v>
      </c>
      <c r="Y224" s="34"/>
      <c r="Z224" s="34"/>
      <c r="AA224" s="34"/>
      <c r="AB224" s="34"/>
      <c r="AC224" s="34"/>
      <c r="AD224" s="34"/>
      <c r="AE224" s="34"/>
      <c r="AR224" s="203" t="s">
        <v>146</v>
      </c>
      <c r="AT224" s="203" t="s">
        <v>142</v>
      </c>
      <c r="AU224" s="203" t="s">
        <v>91</v>
      </c>
      <c r="AY224" s="17" t="s">
        <v>139</v>
      </c>
      <c r="BE224" s="204">
        <f>IF(O224="základní",K224,0)</f>
        <v>0</v>
      </c>
      <c r="BF224" s="204">
        <f>IF(O224="snížená",K224,0)</f>
        <v>0</v>
      </c>
      <c r="BG224" s="204">
        <f>IF(O224="zákl. přenesená",K224,0)</f>
        <v>0</v>
      </c>
      <c r="BH224" s="204">
        <f>IF(O224="sníž. přenesená",K224,0)</f>
        <v>0</v>
      </c>
      <c r="BI224" s="204">
        <f>IF(O224="nulová",K224,0)</f>
        <v>0</v>
      </c>
      <c r="BJ224" s="17" t="s">
        <v>89</v>
      </c>
      <c r="BK224" s="204">
        <f>ROUND(P224*H224,2)</f>
        <v>0</v>
      </c>
      <c r="BL224" s="17" t="s">
        <v>147</v>
      </c>
      <c r="BM224" s="203" t="s">
        <v>242</v>
      </c>
    </row>
    <row r="225" spans="1:65" s="2" customFormat="1" ht="11.25">
      <c r="A225" s="34"/>
      <c r="B225" s="35"/>
      <c r="C225" s="36"/>
      <c r="D225" s="205" t="s">
        <v>149</v>
      </c>
      <c r="E225" s="36"/>
      <c r="F225" s="206" t="s">
        <v>241</v>
      </c>
      <c r="G225" s="36"/>
      <c r="H225" s="36"/>
      <c r="I225" s="207"/>
      <c r="J225" s="207"/>
      <c r="K225" s="36"/>
      <c r="L225" s="36"/>
      <c r="M225" s="39"/>
      <c r="N225" s="208"/>
      <c r="O225" s="209"/>
      <c r="P225" s="71"/>
      <c r="Q225" s="71"/>
      <c r="R225" s="71"/>
      <c r="S225" s="71"/>
      <c r="T225" s="71"/>
      <c r="U225" s="71"/>
      <c r="V225" s="71"/>
      <c r="W225" s="71"/>
      <c r="X225" s="72"/>
      <c r="Y225" s="34"/>
      <c r="Z225" s="34"/>
      <c r="AA225" s="34"/>
      <c r="AB225" s="34"/>
      <c r="AC225" s="34"/>
      <c r="AD225" s="34"/>
      <c r="AE225" s="34"/>
      <c r="AT225" s="17" t="s">
        <v>149</v>
      </c>
      <c r="AU225" s="17" t="s">
        <v>91</v>
      </c>
    </row>
    <row r="226" spans="1:65" s="2" customFormat="1" ht="19.5">
      <c r="A226" s="34"/>
      <c r="B226" s="35"/>
      <c r="C226" s="36"/>
      <c r="D226" s="205" t="s">
        <v>172</v>
      </c>
      <c r="E226" s="36"/>
      <c r="F226" s="252" t="s">
        <v>200</v>
      </c>
      <c r="G226" s="36"/>
      <c r="H226" s="36"/>
      <c r="I226" s="207"/>
      <c r="J226" s="207"/>
      <c r="K226" s="36"/>
      <c r="L226" s="36"/>
      <c r="M226" s="39"/>
      <c r="N226" s="208"/>
      <c r="O226" s="209"/>
      <c r="P226" s="71"/>
      <c r="Q226" s="71"/>
      <c r="R226" s="71"/>
      <c r="S226" s="71"/>
      <c r="T226" s="71"/>
      <c r="U226" s="71"/>
      <c r="V226" s="71"/>
      <c r="W226" s="71"/>
      <c r="X226" s="72"/>
      <c r="Y226" s="34"/>
      <c r="Z226" s="34"/>
      <c r="AA226" s="34"/>
      <c r="AB226" s="34"/>
      <c r="AC226" s="34"/>
      <c r="AD226" s="34"/>
      <c r="AE226" s="34"/>
      <c r="AT226" s="17" t="s">
        <v>172</v>
      </c>
      <c r="AU226" s="17" t="s">
        <v>91</v>
      </c>
    </row>
    <row r="227" spans="1:65" s="13" customFormat="1" ht="11.25">
      <c r="B227" s="210"/>
      <c r="C227" s="211"/>
      <c r="D227" s="205" t="s">
        <v>150</v>
      </c>
      <c r="E227" s="212" t="s">
        <v>1</v>
      </c>
      <c r="F227" s="213" t="s">
        <v>151</v>
      </c>
      <c r="G227" s="211"/>
      <c r="H227" s="212" t="s">
        <v>1</v>
      </c>
      <c r="I227" s="214"/>
      <c r="J227" s="214"/>
      <c r="K227" s="211"/>
      <c r="L227" s="211"/>
      <c r="M227" s="215"/>
      <c r="N227" s="216"/>
      <c r="O227" s="217"/>
      <c r="P227" s="217"/>
      <c r="Q227" s="217"/>
      <c r="R227" s="217"/>
      <c r="S227" s="217"/>
      <c r="T227" s="217"/>
      <c r="U227" s="217"/>
      <c r="V227" s="217"/>
      <c r="W227" s="217"/>
      <c r="X227" s="218"/>
      <c r="AT227" s="219" t="s">
        <v>150</v>
      </c>
      <c r="AU227" s="219" t="s">
        <v>91</v>
      </c>
      <c r="AV227" s="13" t="s">
        <v>89</v>
      </c>
      <c r="AW227" s="13" t="s">
        <v>5</v>
      </c>
      <c r="AX227" s="13" t="s">
        <v>81</v>
      </c>
      <c r="AY227" s="219" t="s">
        <v>139</v>
      </c>
    </row>
    <row r="228" spans="1:65" s="14" customFormat="1" ht="11.25">
      <c r="B228" s="220"/>
      <c r="C228" s="221"/>
      <c r="D228" s="205" t="s">
        <v>150</v>
      </c>
      <c r="E228" s="222" t="s">
        <v>1</v>
      </c>
      <c r="F228" s="223" t="s">
        <v>185</v>
      </c>
      <c r="G228" s="221"/>
      <c r="H228" s="224">
        <v>7</v>
      </c>
      <c r="I228" s="225"/>
      <c r="J228" s="225"/>
      <c r="K228" s="221"/>
      <c r="L228" s="221"/>
      <c r="M228" s="226"/>
      <c r="N228" s="227"/>
      <c r="O228" s="228"/>
      <c r="P228" s="228"/>
      <c r="Q228" s="228"/>
      <c r="R228" s="228"/>
      <c r="S228" s="228"/>
      <c r="T228" s="228"/>
      <c r="U228" s="228"/>
      <c r="V228" s="228"/>
      <c r="W228" s="228"/>
      <c r="X228" s="229"/>
      <c r="AT228" s="230" t="s">
        <v>150</v>
      </c>
      <c r="AU228" s="230" t="s">
        <v>91</v>
      </c>
      <c r="AV228" s="14" t="s">
        <v>91</v>
      </c>
      <c r="AW228" s="14" t="s">
        <v>5</v>
      </c>
      <c r="AX228" s="14" t="s">
        <v>81</v>
      </c>
      <c r="AY228" s="230" t="s">
        <v>139</v>
      </c>
    </row>
    <row r="229" spans="1:65" s="15" customFormat="1" ht="11.25">
      <c r="B229" s="231"/>
      <c r="C229" s="232"/>
      <c r="D229" s="205" t="s">
        <v>150</v>
      </c>
      <c r="E229" s="233" t="s">
        <v>1</v>
      </c>
      <c r="F229" s="234" t="s">
        <v>152</v>
      </c>
      <c r="G229" s="232"/>
      <c r="H229" s="235">
        <v>7</v>
      </c>
      <c r="I229" s="236"/>
      <c r="J229" s="236"/>
      <c r="K229" s="232"/>
      <c r="L229" s="232"/>
      <c r="M229" s="237"/>
      <c r="N229" s="238"/>
      <c r="O229" s="239"/>
      <c r="P229" s="239"/>
      <c r="Q229" s="239"/>
      <c r="R229" s="239"/>
      <c r="S229" s="239"/>
      <c r="T229" s="239"/>
      <c r="U229" s="239"/>
      <c r="V229" s="239"/>
      <c r="W229" s="239"/>
      <c r="X229" s="240"/>
      <c r="AT229" s="241" t="s">
        <v>150</v>
      </c>
      <c r="AU229" s="241" t="s">
        <v>91</v>
      </c>
      <c r="AV229" s="15" t="s">
        <v>147</v>
      </c>
      <c r="AW229" s="15" t="s">
        <v>5</v>
      </c>
      <c r="AX229" s="15" t="s">
        <v>89</v>
      </c>
      <c r="AY229" s="241" t="s">
        <v>139</v>
      </c>
    </row>
    <row r="230" spans="1:65" s="2" customFormat="1" ht="24.2" customHeight="1">
      <c r="A230" s="34"/>
      <c r="B230" s="35"/>
      <c r="C230" s="242" t="s">
        <v>243</v>
      </c>
      <c r="D230" s="242" t="s">
        <v>153</v>
      </c>
      <c r="E230" s="243" t="s">
        <v>244</v>
      </c>
      <c r="F230" s="244" t="s">
        <v>245</v>
      </c>
      <c r="G230" s="245" t="s">
        <v>145</v>
      </c>
      <c r="H230" s="246">
        <v>4</v>
      </c>
      <c r="I230" s="247"/>
      <c r="J230" s="247"/>
      <c r="K230" s="248">
        <f>ROUND(P230*H230,2)</f>
        <v>0</v>
      </c>
      <c r="L230" s="244" t="s">
        <v>157</v>
      </c>
      <c r="M230" s="39"/>
      <c r="N230" s="249" t="s">
        <v>1</v>
      </c>
      <c r="O230" s="199" t="s">
        <v>44</v>
      </c>
      <c r="P230" s="200">
        <f>I230+J230</f>
        <v>0</v>
      </c>
      <c r="Q230" s="200">
        <f>ROUND(I230*H230,2)</f>
        <v>0</v>
      </c>
      <c r="R230" s="200">
        <f>ROUND(J230*H230,2)</f>
        <v>0</v>
      </c>
      <c r="S230" s="71"/>
      <c r="T230" s="201">
        <f>S230*H230</f>
        <v>0</v>
      </c>
      <c r="U230" s="201">
        <v>0</v>
      </c>
      <c r="V230" s="201">
        <f>U230*H230</f>
        <v>0</v>
      </c>
      <c r="W230" s="201">
        <v>0</v>
      </c>
      <c r="X230" s="202">
        <f>W230*H230</f>
        <v>0</v>
      </c>
      <c r="Y230" s="34"/>
      <c r="Z230" s="34"/>
      <c r="AA230" s="34"/>
      <c r="AB230" s="34"/>
      <c r="AC230" s="34"/>
      <c r="AD230" s="34"/>
      <c r="AE230" s="34"/>
      <c r="AR230" s="203" t="s">
        <v>147</v>
      </c>
      <c r="AT230" s="203" t="s">
        <v>153</v>
      </c>
      <c r="AU230" s="203" t="s">
        <v>91</v>
      </c>
      <c r="AY230" s="17" t="s">
        <v>139</v>
      </c>
      <c r="BE230" s="204">
        <f>IF(O230="základní",K230,0)</f>
        <v>0</v>
      </c>
      <c r="BF230" s="204">
        <f>IF(O230="snížená",K230,0)</f>
        <v>0</v>
      </c>
      <c r="BG230" s="204">
        <f>IF(O230="zákl. přenesená",K230,0)</f>
        <v>0</v>
      </c>
      <c r="BH230" s="204">
        <f>IF(O230="sníž. přenesená",K230,0)</f>
        <v>0</v>
      </c>
      <c r="BI230" s="204">
        <f>IF(O230="nulová",K230,0)</f>
        <v>0</v>
      </c>
      <c r="BJ230" s="17" t="s">
        <v>89</v>
      </c>
      <c r="BK230" s="204">
        <f>ROUND(P230*H230,2)</f>
        <v>0</v>
      </c>
      <c r="BL230" s="17" t="s">
        <v>147</v>
      </c>
      <c r="BM230" s="203" t="s">
        <v>246</v>
      </c>
    </row>
    <row r="231" spans="1:65" s="2" customFormat="1" ht="29.25">
      <c r="A231" s="34"/>
      <c r="B231" s="35"/>
      <c r="C231" s="36"/>
      <c r="D231" s="205" t="s">
        <v>149</v>
      </c>
      <c r="E231" s="36"/>
      <c r="F231" s="206" t="s">
        <v>247</v>
      </c>
      <c r="G231" s="36"/>
      <c r="H231" s="36"/>
      <c r="I231" s="207"/>
      <c r="J231" s="207"/>
      <c r="K231" s="36"/>
      <c r="L231" s="36"/>
      <c r="M231" s="39"/>
      <c r="N231" s="208"/>
      <c r="O231" s="209"/>
      <c r="P231" s="71"/>
      <c r="Q231" s="71"/>
      <c r="R231" s="71"/>
      <c r="S231" s="71"/>
      <c r="T231" s="71"/>
      <c r="U231" s="71"/>
      <c r="V231" s="71"/>
      <c r="W231" s="71"/>
      <c r="X231" s="72"/>
      <c r="Y231" s="34"/>
      <c r="Z231" s="34"/>
      <c r="AA231" s="34"/>
      <c r="AB231" s="34"/>
      <c r="AC231" s="34"/>
      <c r="AD231" s="34"/>
      <c r="AE231" s="34"/>
      <c r="AT231" s="17" t="s">
        <v>149</v>
      </c>
      <c r="AU231" s="17" t="s">
        <v>91</v>
      </c>
    </row>
    <row r="232" spans="1:65" s="2" customFormat="1" ht="11.25">
      <c r="A232" s="34"/>
      <c r="B232" s="35"/>
      <c r="C232" s="36"/>
      <c r="D232" s="250" t="s">
        <v>160</v>
      </c>
      <c r="E232" s="36"/>
      <c r="F232" s="251" t="s">
        <v>248</v>
      </c>
      <c r="G232" s="36"/>
      <c r="H232" s="36"/>
      <c r="I232" s="207"/>
      <c r="J232" s="207"/>
      <c r="K232" s="36"/>
      <c r="L232" s="36"/>
      <c r="M232" s="39"/>
      <c r="N232" s="208"/>
      <c r="O232" s="209"/>
      <c r="P232" s="71"/>
      <c r="Q232" s="71"/>
      <c r="R232" s="71"/>
      <c r="S232" s="71"/>
      <c r="T232" s="71"/>
      <c r="U232" s="71"/>
      <c r="V232" s="71"/>
      <c r="W232" s="71"/>
      <c r="X232" s="72"/>
      <c r="Y232" s="34"/>
      <c r="Z232" s="34"/>
      <c r="AA232" s="34"/>
      <c r="AB232" s="34"/>
      <c r="AC232" s="34"/>
      <c r="AD232" s="34"/>
      <c r="AE232" s="34"/>
      <c r="AT232" s="17" t="s">
        <v>160</v>
      </c>
      <c r="AU232" s="17" t="s">
        <v>91</v>
      </c>
    </row>
    <row r="233" spans="1:65" s="13" customFormat="1" ht="11.25">
      <c r="B233" s="210"/>
      <c r="C233" s="211"/>
      <c r="D233" s="205" t="s">
        <v>150</v>
      </c>
      <c r="E233" s="212" t="s">
        <v>1</v>
      </c>
      <c r="F233" s="213" t="s">
        <v>151</v>
      </c>
      <c r="G233" s="211"/>
      <c r="H233" s="212" t="s">
        <v>1</v>
      </c>
      <c r="I233" s="214"/>
      <c r="J233" s="214"/>
      <c r="K233" s="211"/>
      <c r="L233" s="211"/>
      <c r="M233" s="215"/>
      <c r="N233" s="216"/>
      <c r="O233" s="217"/>
      <c r="P233" s="217"/>
      <c r="Q233" s="217"/>
      <c r="R233" s="217"/>
      <c r="S233" s="217"/>
      <c r="T233" s="217"/>
      <c r="U233" s="217"/>
      <c r="V233" s="217"/>
      <c r="W233" s="217"/>
      <c r="X233" s="218"/>
      <c r="AT233" s="219" t="s">
        <v>150</v>
      </c>
      <c r="AU233" s="219" t="s">
        <v>91</v>
      </c>
      <c r="AV233" s="13" t="s">
        <v>89</v>
      </c>
      <c r="AW233" s="13" t="s">
        <v>5</v>
      </c>
      <c r="AX233" s="13" t="s">
        <v>81</v>
      </c>
      <c r="AY233" s="219" t="s">
        <v>139</v>
      </c>
    </row>
    <row r="234" spans="1:65" s="14" customFormat="1" ht="11.25">
      <c r="B234" s="220"/>
      <c r="C234" s="221"/>
      <c r="D234" s="205" t="s">
        <v>150</v>
      </c>
      <c r="E234" s="222" t="s">
        <v>1</v>
      </c>
      <c r="F234" s="223" t="s">
        <v>147</v>
      </c>
      <c r="G234" s="221"/>
      <c r="H234" s="224">
        <v>4</v>
      </c>
      <c r="I234" s="225"/>
      <c r="J234" s="225"/>
      <c r="K234" s="221"/>
      <c r="L234" s="221"/>
      <c r="M234" s="226"/>
      <c r="N234" s="227"/>
      <c r="O234" s="228"/>
      <c r="P234" s="228"/>
      <c r="Q234" s="228"/>
      <c r="R234" s="228"/>
      <c r="S234" s="228"/>
      <c r="T234" s="228"/>
      <c r="U234" s="228"/>
      <c r="V234" s="228"/>
      <c r="W234" s="228"/>
      <c r="X234" s="229"/>
      <c r="AT234" s="230" t="s">
        <v>150</v>
      </c>
      <c r="AU234" s="230" t="s">
        <v>91</v>
      </c>
      <c r="AV234" s="14" t="s">
        <v>91</v>
      </c>
      <c r="AW234" s="14" t="s">
        <v>5</v>
      </c>
      <c r="AX234" s="14" t="s">
        <v>81</v>
      </c>
      <c r="AY234" s="230" t="s">
        <v>139</v>
      </c>
    </row>
    <row r="235" spans="1:65" s="15" customFormat="1" ht="11.25">
      <c r="B235" s="231"/>
      <c r="C235" s="232"/>
      <c r="D235" s="205" t="s">
        <v>150</v>
      </c>
      <c r="E235" s="233" t="s">
        <v>1</v>
      </c>
      <c r="F235" s="234" t="s">
        <v>152</v>
      </c>
      <c r="G235" s="232"/>
      <c r="H235" s="235">
        <v>4</v>
      </c>
      <c r="I235" s="236"/>
      <c r="J235" s="236"/>
      <c r="K235" s="232"/>
      <c r="L235" s="232"/>
      <c r="M235" s="237"/>
      <c r="N235" s="238"/>
      <c r="O235" s="239"/>
      <c r="P235" s="239"/>
      <c r="Q235" s="239"/>
      <c r="R235" s="239"/>
      <c r="S235" s="239"/>
      <c r="T235" s="239"/>
      <c r="U235" s="239"/>
      <c r="V235" s="239"/>
      <c r="W235" s="239"/>
      <c r="X235" s="240"/>
      <c r="AT235" s="241" t="s">
        <v>150</v>
      </c>
      <c r="AU235" s="241" t="s">
        <v>91</v>
      </c>
      <c r="AV235" s="15" t="s">
        <v>147</v>
      </c>
      <c r="AW235" s="15" t="s">
        <v>5</v>
      </c>
      <c r="AX235" s="15" t="s">
        <v>89</v>
      </c>
      <c r="AY235" s="241" t="s">
        <v>139</v>
      </c>
    </row>
    <row r="236" spans="1:65" s="2" customFormat="1" ht="24.2" customHeight="1">
      <c r="A236" s="34"/>
      <c r="B236" s="35"/>
      <c r="C236" s="189" t="s">
        <v>249</v>
      </c>
      <c r="D236" s="189" t="s">
        <v>142</v>
      </c>
      <c r="E236" s="190" t="s">
        <v>250</v>
      </c>
      <c r="F236" s="191" t="s">
        <v>251</v>
      </c>
      <c r="G236" s="192" t="s">
        <v>145</v>
      </c>
      <c r="H236" s="193">
        <v>4</v>
      </c>
      <c r="I236" s="194"/>
      <c r="J236" s="195"/>
      <c r="K236" s="196">
        <f>ROUND(P236*H236,2)</f>
        <v>0</v>
      </c>
      <c r="L236" s="191" t="s">
        <v>1</v>
      </c>
      <c r="M236" s="197"/>
      <c r="N236" s="198" t="s">
        <v>1</v>
      </c>
      <c r="O236" s="199" t="s">
        <v>44</v>
      </c>
      <c r="P236" s="200">
        <f>I236+J236</f>
        <v>0</v>
      </c>
      <c r="Q236" s="200">
        <f>ROUND(I236*H236,2)</f>
        <v>0</v>
      </c>
      <c r="R236" s="200">
        <f>ROUND(J236*H236,2)</f>
        <v>0</v>
      </c>
      <c r="S236" s="71"/>
      <c r="T236" s="201">
        <f>S236*H236</f>
        <v>0</v>
      </c>
      <c r="U236" s="201">
        <v>0</v>
      </c>
      <c r="V236" s="201">
        <f>U236*H236</f>
        <v>0</v>
      </c>
      <c r="W236" s="201">
        <v>0</v>
      </c>
      <c r="X236" s="202">
        <f>W236*H236</f>
        <v>0</v>
      </c>
      <c r="Y236" s="34"/>
      <c r="Z236" s="34"/>
      <c r="AA236" s="34"/>
      <c r="AB236" s="34"/>
      <c r="AC236" s="34"/>
      <c r="AD236" s="34"/>
      <c r="AE236" s="34"/>
      <c r="AR236" s="203" t="s">
        <v>146</v>
      </c>
      <c r="AT236" s="203" t="s">
        <v>142</v>
      </c>
      <c r="AU236" s="203" t="s">
        <v>91</v>
      </c>
      <c r="AY236" s="17" t="s">
        <v>139</v>
      </c>
      <c r="BE236" s="204">
        <f>IF(O236="základní",K236,0)</f>
        <v>0</v>
      </c>
      <c r="BF236" s="204">
        <f>IF(O236="snížená",K236,0)</f>
        <v>0</v>
      </c>
      <c r="BG236" s="204">
        <f>IF(O236="zákl. přenesená",K236,0)</f>
        <v>0</v>
      </c>
      <c r="BH236" s="204">
        <f>IF(O236="sníž. přenesená",K236,0)</f>
        <v>0</v>
      </c>
      <c r="BI236" s="204">
        <f>IF(O236="nulová",K236,0)</f>
        <v>0</v>
      </c>
      <c r="BJ236" s="17" t="s">
        <v>89</v>
      </c>
      <c r="BK236" s="204">
        <f>ROUND(P236*H236,2)</f>
        <v>0</v>
      </c>
      <c r="BL236" s="17" t="s">
        <v>147</v>
      </c>
      <c r="BM236" s="203" t="s">
        <v>252</v>
      </c>
    </row>
    <row r="237" spans="1:65" s="2" customFormat="1" ht="11.25">
      <c r="A237" s="34"/>
      <c r="B237" s="35"/>
      <c r="C237" s="36"/>
      <c r="D237" s="205" t="s">
        <v>149</v>
      </c>
      <c r="E237" s="36"/>
      <c r="F237" s="206" t="s">
        <v>251</v>
      </c>
      <c r="G237" s="36"/>
      <c r="H237" s="36"/>
      <c r="I237" s="207"/>
      <c r="J237" s="207"/>
      <c r="K237" s="36"/>
      <c r="L237" s="36"/>
      <c r="M237" s="39"/>
      <c r="N237" s="208"/>
      <c r="O237" s="209"/>
      <c r="P237" s="71"/>
      <c r="Q237" s="71"/>
      <c r="R237" s="71"/>
      <c r="S237" s="71"/>
      <c r="T237" s="71"/>
      <c r="U237" s="71"/>
      <c r="V237" s="71"/>
      <c r="W237" s="71"/>
      <c r="X237" s="72"/>
      <c r="Y237" s="34"/>
      <c r="Z237" s="34"/>
      <c r="AA237" s="34"/>
      <c r="AB237" s="34"/>
      <c r="AC237" s="34"/>
      <c r="AD237" s="34"/>
      <c r="AE237" s="34"/>
      <c r="AT237" s="17" t="s">
        <v>149</v>
      </c>
      <c r="AU237" s="17" t="s">
        <v>91</v>
      </c>
    </row>
    <row r="238" spans="1:65" s="2" customFormat="1" ht="19.5">
      <c r="A238" s="34"/>
      <c r="B238" s="35"/>
      <c r="C238" s="36"/>
      <c r="D238" s="205" t="s">
        <v>172</v>
      </c>
      <c r="E238" s="36"/>
      <c r="F238" s="252" t="s">
        <v>200</v>
      </c>
      <c r="G238" s="36"/>
      <c r="H238" s="36"/>
      <c r="I238" s="207"/>
      <c r="J238" s="207"/>
      <c r="K238" s="36"/>
      <c r="L238" s="36"/>
      <c r="M238" s="39"/>
      <c r="N238" s="208"/>
      <c r="O238" s="209"/>
      <c r="P238" s="71"/>
      <c r="Q238" s="71"/>
      <c r="R238" s="71"/>
      <c r="S238" s="71"/>
      <c r="T238" s="71"/>
      <c r="U238" s="71"/>
      <c r="V238" s="71"/>
      <c r="W238" s="71"/>
      <c r="X238" s="72"/>
      <c r="Y238" s="34"/>
      <c r="Z238" s="34"/>
      <c r="AA238" s="34"/>
      <c r="AB238" s="34"/>
      <c r="AC238" s="34"/>
      <c r="AD238" s="34"/>
      <c r="AE238" s="34"/>
      <c r="AT238" s="17" t="s">
        <v>172</v>
      </c>
      <c r="AU238" s="17" t="s">
        <v>91</v>
      </c>
    </row>
    <row r="239" spans="1:65" s="13" customFormat="1" ht="11.25">
      <c r="B239" s="210"/>
      <c r="C239" s="211"/>
      <c r="D239" s="205" t="s">
        <v>150</v>
      </c>
      <c r="E239" s="212" t="s">
        <v>1</v>
      </c>
      <c r="F239" s="213" t="s">
        <v>151</v>
      </c>
      <c r="G239" s="211"/>
      <c r="H239" s="212" t="s">
        <v>1</v>
      </c>
      <c r="I239" s="214"/>
      <c r="J239" s="214"/>
      <c r="K239" s="211"/>
      <c r="L239" s="211"/>
      <c r="M239" s="215"/>
      <c r="N239" s="216"/>
      <c r="O239" s="217"/>
      <c r="P239" s="217"/>
      <c r="Q239" s="217"/>
      <c r="R239" s="217"/>
      <c r="S239" s="217"/>
      <c r="T239" s="217"/>
      <c r="U239" s="217"/>
      <c r="V239" s="217"/>
      <c r="W239" s="217"/>
      <c r="X239" s="218"/>
      <c r="AT239" s="219" t="s">
        <v>150</v>
      </c>
      <c r="AU239" s="219" t="s">
        <v>91</v>
      </c>
      <c r="AV239" s="13" t="s">
        <v>89</v>
      </c>
      <c r="AW239" s="13" t="s">
        <v>5</v>
      </c>
      <c r="AX239" s="13" t="s">
        <v>81</v>
      </c>
      <c r="AY239" s="219" t="s">
        <v>139</v>
      </c>
    </row>
    <row r="240" spans="1:65" s="14" customFormat="1" ht="11.25">
      <c r="B240" s="220"/>
      <c r="C240" s="221"/>
      <c r="D240" s="205" t="s">
        <v>150</v>
      </c>
      <c r="E240" s="222" t="s">
        <v>1</v>
      </c>
      <c r="F240" s="223" t="s">
        <v>147</v>
      </c>
      <c r="G240" s="221"/>
      <c r="H240" s="224">
        <v>4</v>
      </c>
      <c r="I240" s="225"/>
      <c r="J240" s="225"/>
      <c r="K240" s="221"/>
      <c r="L240" s="221"/>
      <c r="M240" s="226"/>
      <c r="N240" s="227"/>
      <c r="O240" s="228"/>
      <c r="P240" s="228"/>
      <c r="Q240" s="228"/>
      <c r="R240" s="228"/>
      <c r="S240" s="228"/>
      <c r="T240" s="228"/>
      <c r="U240" s="228"/>
      <c r="V240" s="228"/>
      <c r="W240" s="228"/>
      <c r="X240" s="229"/>
      <c r="AT240" s="230" t="s">
        <v>150</v>
      </c>
      <c r="AU240" s="230" t="s">
        <v>91</v>
      </c>
      <c r="AV240" s="14" t="s">
        <v>91</v>
      </c>
      <c r="AW240" s="14" t="s">
        <v>5</v>
      </c>
      <c r="AX240" s="14" t="s">
        <v>81</v>
      </c>
      <c r="AY240" s="230" t="s">
        <v>139</v>
      </c>
    </row>
    <row r="241" spans="1:65" s="15" customFormat="1" ht="11.25">
      <c r="B241" s="231"/>
      <c r="C241" s="232"/>
      <c r="D241" s="205" t="s">
        <v>150</v>
      </c>
      <c r="E241" s="233" t="s">
        <v>1</v>
      </c>
      <c r="F241" s="234" t="s">
        <v>152</v>
      </c>
      <c r="G241" s="232"/>
      <c r="H241" s="235">
        <v>4</v>
      </c>
      <c r="I241" s="236"/>
      <c r="J241" s="236"/>
      <c r="K241" s="232"/>
      <c r="L241" s="232"/>
      <c r="M241" s="237"/>
      <c r="N241" s="238"/>
      <c r="O241" s="239"/>
      <c r="P241" s="239"/>
      <c r="Q241" s="239"/>
      <c r="R241" s="239"/>
      <c r="S241" s="239"/>
      <c r="T241" s="239"/>
      <c r="U241" s="239"/>
      <c r="V241" s="239"/>
      <c r="W241" s="239"/>
      <c r="X241" s="240"/>
      <c r="AT241" s="241" t="s">
        <v>150</v>
      </c>
      <c r="AU241" s="241" t="s">
        <v>91</v>
      </c>
      <c r="AV241" s="15" t="s">
        <v>147</v>
      </c>
      <c r="AW241" s="15" t="s">
        <v>5</v>
      </c>
      <c r="AX241" s="15" t="s">
        <v>89</v>
      </c>
      <c r="AY241" s="241" t="s">
        <v>139</v>
      </c>
    </row>
    <row r="242" spans="1:65" s="2" customFormat="1" ht="24.2" customHeight="1">
      <c r="A242" s="34"/>
      <c r="B242" s="35"/>
      <c r="C242" s="242" t="s">
        <v>8</v>
      </c>
      <c r="D242" s="242" t="s">
        <v>153</v>
      </c>
      <c r="E242" s="243" t="s">
        <v>253</v>
      </c>
      <c r="F242" s="244" t="s">
        <v>254</v>
      </c>
      <c r="G242" s="245" t="s">
        <v>255</v>
      </c>
      <c r="H242" s="246">
        <v>3</v>
      </c>
      <c r="I242" s="247"/>
      <c r="J242" s="247"/>
      <c r="K242" s="248">
        <f>ROUND(P242*H242,2)</f>
        <v>0</v>
      </c>
      <c r="L242" s="244" t="s">
        <v>157</v>
      </c>
      <c r="M242" s="39"/>
      <c r="N242" s="249" t="s">
        <v>1</v>
      </c>
      <c r="O242" s="199" t="s">
        <v>44</v>
      </c>
      <c r="P242" s="200">
        <f>I242+J242</f>
        <v>0</v>
      </c>
      <c r="Q242" s="200">
        <f>ROUND(I242*H242,2)</f>
        <v>0</v>
      </c>
      <c r="R242" s="200">
        <f>ROUND(J242*H242,2)</f>
        <v>0</v>
      </c>
      <c r="S242" s="71"/>
      <c r="T242" s="201">
        <f>S242*H242</f>
        <v>0</v>
      </c>
      <c r="U242" s="201">
        <v>0</v>
      </c>
      <c r="V242" s="201">
        <f>U242*H242</f>
        <v>0</v>
      </c>
      <c r="W242" s="201">
        <v>0</v>
      </c>
      <c r="X242" s="202">
        <f>W242*H242</f>
        <v>0</v>
      </c>
      <c r="Y242" s="34"/>
      <c r="Z242" s="34"/>
      <c r="AA242" s="34"/>
      <c r="AB242" s="34"/>
      <c r="AC242" s="34"/>
      <c r="AD242" s="34"/>
      <c r="AE242" s="34"/>
      <c r="AR242" s="203" t="s">
        <v>147</v>
      </c>
      <c r="AT242" s="203" t="s">
        <v>153</v>
      </c>
      <c r="AU242" s="203" t="s">
        <v>91</v>
      </c>
      <c r="AY242" s="17" t="s">
        <v>139</v>
      </c>
      <c r="BE242" s="204">
        <f>IF(O242="základní",K242,0)</f>
        <v>0</v>
      </c>
      <c r="BF242" s="204">
        <f>IF(O242="snížená",K242,0)</f>
        <v>0</v>
      </c>
      <c r="BG242" s="204">
        <f>IF(O242="zákl. přenesená",K242,0)</f>
        <v>0</v>
      </c>
      <c r="BH242" s="204">
        <f>IF(O242="sníž. přenesená",K242,0)</f>
        <v>0</v>
      </c>
      <c r="BI242" s="204">
        <f>IF(O242="nulová",K242,0)</f>
        <v>0</v>
      </c>
      <c r="BJ242" s="17" t="s">
        <v>89</v>
      </c>
      <c r="BK242" s="204">
        <f>ROUND(P242*H242,2)</f>
        <v>0</v>
      </c>
      <c r="BL242" s="17" t="s">
        <v>147</v>
      </c>
      <c r="BM242" s="203" t="s">
        <v>256</v>
      </c>
    </row>
    <row r="243" spans="1:65" s="2" customFormat="1" ht="19.5">
      <c r="A243" s="34"/>
      <c r="B243" s="35"/>
      <c r="C243" s="36"/>
      <c r="D243" s="205" t="s">
        <v>149</v>
      </c>
      <c r="E243" s="36"/>
      <c r="F243" s="206" t="s">
        <v>257</v>
      </c>
      <c r="G243" s="36"/>
      <c r="H243" s="36"/>
      <c r="I243" s="207"/>
      <c r="J243" s="207"/>
      <c r="K243" s="36"/>
      <c r="L243" s="36"/>
      <c r="M243" s="39"/>
      <c r="N243" s="208"/>
      <c r="O243" s="209"/>
      <c r="P243" s="71"/>
      <c r="Q243" s="71"/>
      <c r="R243" s="71"/>
      <c r="S243" s="71"/>
      <c r="T243" s="71"/>
      <c r="U243" s="71"/>
      <c r="V243" s="71"/>
      <c r="W243" s="71"/>
      <c r="X243" s="72"/>
      <c r="Y243" s="34"/>
      <c r="Z243" s="34"/>
      <c r="AA243" s="34"/>
      <c r="AB243" s="34"/>
      <c r="AC243" s="34"/>
      <c r="AD243" s="34"/>
      <c r="AE243" s="34"/>
      <c r="AT243" s="17" t="s">
        <v>149</v>
      </c>
      <c r="AU243" s="17" t="s">
        <v>91</v>
      </c>
    </row>
    <row r="244" spans="1:65" s="2" customFormat="1" ht="11.25">
      <c r="A244" s="34"/>
      <c r="B244" s="35"/>
      <c r="C244" s="36"/>
      <c r="D244" s="250" t="s">
        <v>160</v>
      </c>
      <c r="E244" s="36"/>
      <c r="F244" s="251" t="s">
        <v>258</v>
      </c>
      <c r="G244" s="36"/>
      <c r="H244" s="36"/>
      <c r="I244" s="207"/>
      <c r="J244" s="207"/>
      <c r="K244" s="36"/>
      <c r="L244" s="36"/>
      <c r="M244" s="39"/>
      <c r="N244" s="208"/>
      <c r="O244" s="209"/>
      <c r="P244" s="71"/>
      <c r="Q244" s="71"/>
      <c r="R244" s="71"/>
      <c r="S244" s="71"/>
      <c r="T244" s="71"/>
      <c r="U244" s="71"/>
      <c r="V244" s="71"/>
      <c r="W244" s="71"/>
      <c r="X244" s="72"/>
      <c r="Y244" s="34"/>
      <c r="Z244" s="34"/>
      <c r="AA244" s="34"/>
      <c r="AB244" s="34"/>
      <c r="AC244" s="34"/>
      <c r="AD244" s="34"/>
      <c r="AE244" s="34"/>
      <c r="AT244" s="17" t="s">
        <v>160</v>
      </c>
      <c r="AU244" s="17" t="s">
        <v>91</v>
      </c>
    </row>
    <row r="245" spans="1:65" s="2" customFormat="1" ht="16.5" customHeight="1">
      <c r="A245" s="34"/>
      <c r="B245" s="35"/>
      <c r="C245" s="242" t="s">
        <v>259</v>
      </c>
      <c r="D245" s="242" t="s">
        <v>153</v>
      </c>
      <c r="E245" s="243" t="s">
        <v>260</v>
      </c>
      <c r="F245" s="244" t="s">
        <v>261</v>
      </c>
      <c r="G245" s="245" t="s">
        <v>255</v>
      </c>
      <c r="H245" s="246">
        <v>8</v>
      </c>
      <c r="I245" s="247"/>
      <c r="J245" s="247"/>
      <c r="K245" s="248">
        <f>ROUND(P245*H245,2)</f>
        <v>0</v>
      </c>
      <c r="L245" s="244" t="s">
        <v>1</v>
      </c>
      <c r="M245" s="39"/>
      <c r="N245" s="249" t="s">
        <v>1</v>
      </c>
      <c r="O245" s="199" t="s">
        <v>44</v>
      </c>
      <c r="P245" s="200">
        <f>I245+J245</f>
        <v>0</v>
      </c>
      <c r="Q245" s="200">
        <f>ROUND(I245*H245,2)</f>
        <v>0</v>
      </c>
      <c r="R245" s="200">
        <f>ROUND(J245*H245,2)</f>
        <v>0</v>
      </c>
      <c r="S245" s="71"/>
      <c r="T245" s="201">
        <f>S245*H245</f>
        <v>0</v>
      </c>
      <c r="U245" s="201">
        <v>0</v>
      </c>
      <c r="V245" s="201">
        <f>U245*H245</f>
        <v>0</v>
      </c>
      <c r="W245" s="201">
        <v>0</v>
      </c>
      <c r="X245" s="202">
        <f>W245*H245</f>
        <v>0</v>
      </c>
      <c r="Y245" s="34"/>
      <c r="Z245" s="34"/>
      <c r="AA245" s="34"/>
      <c r="AB245" s="34"/>
      <c r="AC245" s="34"/>
      <c r="AD245" s="34"/>
      <c r="AE245" s="34"/>
      <c r="AR245" s="203" t="s">
        <v>147</v>
      </c>
      <c r="AT245" s="203" t="s">
        <v>153</v>
      </c>
      <c r="AU245" s="203" t="s">
        <v>91</v>
      </c>
      <c r="AY245" s="17" t="s">
        <v>139</v>
      </c>
      <c r="BE245" s="204">
        <f>IF(O245="základní",K245,0)</f>
        <v>0</v>
      </c>
      <c r="BF245" s="204">
        <f>IF(O245="snížená",K245,0)</f>
        <v>0</v>
      </c>
      <c r="BG245" s="204">
        <f>IF(O245="zákl. přenesená",K245,0)</f>
        <v>0</v>
      </c>
      <c r="BH245" s="204">
        <f>IF(O245="sníž. přenesená",K245,0)</f>
        <v>0</v>
      </c>
      <c r="BI245" s="204">
        <f>IF(O245="nulová",K245,0)</f>
        <v>0</v>
      </c>
      <c r="BJ245" s="17" t="s">
        <v>89</v>
      </c>
      <c r="BK245" s="204">
        <f>ROUND(P245*H245,2)</f>
        <v>0</v>
      </c>
      <c r="BL245" s="17" t="s">
        <v>147</v>
      </c>
      <c r="BM245" s="203" t="s">
        <v>262</v>
      </c>
    </row>
    <row r="246" spans="1:65" s="2" customFormat="1" ht="11.25">
      <c r="A246" s="34"/>
      <c r="B246" s="35"/>
      <c r="C246" s="36"/>
      <c r="D246" s="205" t="s">
        <v>149</v>
      </c>
      <c r="E246" s="36"/>
      <c r="F246" s="206" t="s">
        <v>261</v>
      </c>
      <c r="G246" s="36"/>
      <c r="H246" s="36"/>
      <c r="I246" s="207"/>
      <c r="J246" s="207"/>
      <c r="K246" s="36"/>
      <c r="L246" s="36"/>
      <c r="M246" s="39"/>
      <c r="N246" s="208"/>
      <c r="O246" s="209"/>
      <c r="P246" s="71"/>
      <c r="Q246" s="71"/>
      <c r="R246" s="71"/>
      <c r="S246" s="71"/>
      <c r="T246" s="71"/>
      <c r="U246" s="71"/>
      <c r="V246" s="71"/>
      <c r="W246" s="71"/>
      <c r="X246" s="72"/>
      <c r="Y246" s="34"/>
      <c r="Z246" s="34"/>
      <c r="AA246" s="34"/>
      <c r="AB246" s="34"/>
      <c r="AC246" s="34"/>
      <c r="AD246" s="34"/>
      <c r="AE246" s="34"/>
      <c r="AT246" s="17" t="s">
        <v>149</v>
      </c>
      <c r="AU246" s="17" t="s">
        <v>91</v>
      </c>
    </row>
    <row r="247" spans="1:65" s="2" customFormat="1" ht="21.75" customHeight="1">
      <c r="A247" s="34"/>
      <c r="B247" s="35"/>
      <c r="C247" s="189" t="s">
        <v>263</v>
      </c>
      <c r="D247" s="189" t="s">
        <v>142</v>
      </c>
      <c r="E247" s="190" t="s">
        <v>264</v>
      </c>
      <c r="F247" s="191" t="s">
        <v>265</v>
      </c>
      <c r="G247" s="192" t="s">
        <v>266</v>
      </c>
      <c r="H247" s="193">
        <v>1</v>
      </c>
      <c r="I247" s="194"/>
      <c r="J247" s="195"/>
      <c r="K247" s="196">
        <f>ROUND(P247*H247,2)</f>
        <v>0</v>
      </c>
      <c r="L247" s="191" t="s">
        <v>1</v>
      </c>
      <c r="M247" s="197"/>
      <c r="N247" s="198" t="s">
        <v>1</v>
      </c>
      <c r="O247" s="199" t="s">
        <v>44</v>
      </c>
      <c r="P247" s="200">
        <f>I247+J247</f>
        <v>0</v>
      </c>
      <c r="Q247" s="200">
        <f>ROUND(I247*H247,2)</f>
        <v>0</v>
      </c>
      <c r="R247" s="200">
        <f>ROUND(J247*H247,2)</f>
        <v>0</v>
      </c>
      <c r="S247" s="71"/>
      <c r="T247" s="201">
        <f>S247*H247</f>
        <v>0</v>
      </c>
      <c r="U247" s="201">
        <v>0</v>
      </c>
      <c r="V247" s="201">
        <f>U247*H247</f>
        <v>0</v>
      </c>
      <c r="W247" s="201">
        <v>0</v>
      </c>
      <c r="X247" s="202">
        <f>W247*H247</f>
        <v>0</v>
      </c>
      <c r="Y247" s="34"/>
      <c r="Z247" s="34"/>
      <c r="AA247" s="34"/>
      <c r="AB247" s="34"/>
      <c r="AC247" s="34"/>
      <c r="AD247" s="34"/>
      <c r="AE247" s="34"/>
      <c r="AR247" s="203" t="s">
        <v>146</v>
      </c>
      <c r="AT247" s="203" t="s">
        <v>142</v>
      </c>
      <c r="AU247" s="203" t="s">
        <v>91</v>
      </c>
      <c r="AY247" s="17" t="s">
        <v>139</v>
      </c>
      <c r="BE247" s="204">
        <f>IF(O247="základní",K247,0)</f>
        <v>0</v>
      </c>
      <c r="BF247" s="204">
        <f>IF(O247="snížená",K247,0)</f>
        <v>0</v>
      </c>
      <c r="BG247" s="204">
        <f>IF(O247="zákl. přenesená",K247,0)</f>
        <v>0</v>
      </c>
      <c r="BH247" s="204">
        <f>IF(O247="sníž. přenesená",K247,0)</f>
        <v>0</v>
      </c>
      <c r="BI247" s="204">
        <f>IF(O247="nulová",K247,0)</f>
        <v>0</v>
      </c>
      <c r="BJ247" s="17" t="s">
        <v>89</v>
      </c>
      <c r="BK247" s="204">
        <f>ROUND(P247*H247,2)</f>
        <v>0</v>
      </c>
      <c r="BL247" s="17" t="s">
        <v>147</v>
      </c>
      <c r="BM247" s="203" t="s">
        <v>267</v>
      </c>
    </row>
    <row r="248" spans="1:65" s="2" customFormat="1" ht="11.25">
      <c r="A248" s="34"/>
      <c r="B248" s="35"/>
      <c r="C248" s="36"/>
      <c r="D248" s="205" t="s">
        <v>149</v>
      </c>
      <c r="E248" s="36"/>
      <c r="F248" s="206" t="s">
        <v>265</v>
      </c>
      <c r="G248" s="36"/>
      <c r="H248" s="36"/>
      <c r="I248" s="207"/>
      <c r="J248" s="207"/>
      <c r="K248" s="36"/>
      <c r="L248" s="36"/>
      <c r="M248" s="39"/>
      <c r="N248" s="208"/>
      <c r="O248" s="209"/>
      <c r="P248" s="71"/>
      <c r="Q248" s="71"/>
      <c r="R248" s="71"/>
      <c r="S248" s="71"/>
      <c r="T248" s="71"/>
      <c r="U248" s="71"/>
      <c r="V248" s="71"/>
      <c r="W248" s="71"/>
      <c r="X248" s="72"/>
      <c r="Y248" s="34"/>
      <c r="Z248" s="34"/>
      <c r="AA248" s="34"/>
      <c r="AB248" s="34"/>
      <c r="AC248" s="34"/>
      <c r="AD248" s="34"/>
      <c r="AE248" s="34"/>
      <c r="AT248" s="17" t="s">
        <v>149</v>
      </c>
      <c r="AU248" s="17" t="s">
        <v>91</v>
      </c>
    </row>
    <row r="249" spans="1:65" s="2" customFormat="1" ht="19.5">
      <c r="A249" s="34"/>
      <c r="B249" s="35"/>
      <c r="C249" s="36"/>
      <c r="D249" s="205" t="s">
        <v>172</v>
      </c>
      <c r="E249" s="36"/>
      <c r="F249" s="252" t="s">
        <v>200</v>
      </c>
      <c r="G249" s="36"/>
      <c r="H249" s="36"/>
      <c r="I249" s="207"/>
      <c r="J249" s="207"/>
      <c r="K249" s="36"/>
      <c r="L249" s="36"/>
      <c r="M249" s="39"/>
      <c r="N249" s="208"/>
      <c r="O249" s="209"/>
      <c r="P249" s="71"/>
      <c r="Q249" s="71"/>
      <c r="R249" s="71"/>
      <c r="S249" s="71"/>
      <c r="T249" s="71"/>
      <c r="U249" s="71"/>
      <c r="V249" s="71"/>
      <c r="W249" s="71"/>
      <c r="X249" s="72"/>
      <c r="Y249" s="34"/>
      <c r="Z249" s="34"/>
      <c r="AA249" s="34"/>
      <c r="AB249" s="34"/>
      <c r="AC249" s="34"/>
      <c r="AD249" s="34"/>
      <c r="AE249" s="34"/>
      <c r="AT249" s="17" t="s">
        <v>172</v>
      </c>
      <c r="AU249" s="17" t="s">
        <v>91</v>
      </c>
    </row>
    <row r="250" spans="1:65" s="13" customFormat="1" ht="11.25">
      <c r="B250" s="210"/>
      <c r="C250" s="211"/>
      <c r="D250" s="205" t="s">
        <v>150</v>
      </c>
      <c r="E250" s="212" t="s">
        <v>1</v>
      </c>
      <c r="F250" s="213" t="s">
        <v>151</v>
      </c>
      <c r="G250" s="211"/>
      <c r="H250" s="212" t="s">
        <v>1</v>
      </c>
      <c r="I250" s="214"/>
      <c r="J250" s="214"/>
      <c r="K250" s="211"/>
      <c r="L250" s="211"/>
      <c r="M250" s="215"/>
      <c r="N250" s="216"/>
      <c r="O250" s="217"/>
      <c r="P250" s="217"/>
      <c r="Q250" s="217"/>
      <c r="R250" s="217"/>
      <c r="S250" s="217"/>
      <c r="T250" s="217"/>
      <c r="U250" s="217"/>
      <c r="V250" s="217"/>
      <c r="W250" s="217"/>
      <c r="X250" s="218"/>
      <c r="AT250" s="219" t="s">
        <v>150</v>
      </c>
      <c r="AU250" s="219" t="s">
        <v>91</v>
      </c>
      <c r="AV250" s="13" t="s">
        <v>89</v>
      </c>
      <c r="AW250" s="13" t="s">
        <v>5</v>
      </c>
      <c r="AX250" s="13" t="s">
        <v>81</v>
      </c>
      <c r="AY250" s="219" t="s">
        <v>139</v>
      </c>
    </row>
    <row r="251" spans="1:65" s="14" customFormat="1" ht="11.25">
      <c r="B251" s="220"/>
      <c r="C251" s="221"/>
      <c r="D251" s="205" t="s">
        <v>150</v>
      </c>
      <c r="E251" s="222" t="s">
        <v>1</v>
      </c>
      <c r="F251" s="223" t="s">
        <v>89</v>
      </c>
      <c r="G251" s="221"/>
      <c r="H251" s="224">
        <v>1</v>
      </c>
      <c r="I251" s="225"/>
      <c r="J251" s="225"/>
      <c r="K251" s="221"/>
      <c r="L251" s="221"/>
      <c r="M251" s="226"/>
      <c r="N251" s="227"/>
      <c r="O251" s="228"/>
      <c r="P251" s="228"/>
      <c r="Q251" s="228"/>
      <c r="R251" s="228"/>
      <c r="S251" s="228"/>
      <c r="T251" s="228"/>
      <c r="U251" s="228"/>
      <c r="V251" s="228"/>
      <c r="W251" s="228"/>
      <c r="X251" s="229"/>
      <c r="AT251" s="230" t="s">
        <v>150</v>
      </c>
      <c r="AU251" s="230" t="s">
        <v>91</v>
      </c>
      <c r="AV251" s="14" t="s">
        <v>91</v>
      </c>
      <c r="AW251" s="14" t="s">
        <v>5</v>
      </c>
      <c r="AX251" s="14" t="s">
        <v>81</v>
      </c>
      <c r="AY251" s="230" t="s">
        <v>139</v>
      </c>
    </row>
    <row r="252" spans="1:65" s="15" customFormat="1" ht="11.25">
      <c r="B252" s="231"/>
      <c r="C252" s="232"/>
      <c r="D252" s="205" t="s">
        <v>150</v>
      </c>
      <c r="E252" s="233" t="s">
        <v>1</v>
      </c>
      <c r="F252" s="234" t="s">
        <v>152</v>
      </c>
      <c r="G252" s="232"/>
      <c r="H252" s="235">
        <v>1</v>
      </c>
      <c r="I252" s="236"/>
      <c r="J252" s="236"/>
      <c r="K252" s="232"/>
      <c r="L252" s="232"/>
      <c r="M252" s="237"/>
      <c r="N252" s="238"/>
      <c r="O252" s="239"/>
      <c r="P252" s="239"/>
      <c r="Q252" s="239"/>
      <c r="R252" s="239"/>
      <c r="S252" s="239"/>
      <c r="T252" s="239"/>
      <c r="U252" s="239"/>
      <c r="V252" s="239"/>
      <c r="W252" s="239"/>
      <c r="X252" s="240"/>
      <c r="AT252" s="241" t="s">
        <v>150</v>
      </c>
      <c r="AU252" s="241" t="s">
        <v>91</v>
      </c>
      <c r="AV252" s="15" t="s">
        <v>147</v>
      </c>
      <c r="AW252" s="15" t="s">
        <v>5</v>
      </c>
      <c r="AX252" s="15" t="s">
        <v>89</v>
      </c>
      <c r="AY252" s="241" t="s">
        <v>139</v>
      </c>
    </row>
    <row r="253" spans="1:65" s="2" customFormat="1" ht="16.5" customHeight="1">
      <c r="A253" s="34"/>
      <c r="B253" s="35"/>
      <c r="C253" s="189" t="s">
        <v>268</v>
      </c>
      <c r="D253" s="189" t="s">
        <v>142</v>
      </c>
      <c r="E253" s="190" t="s">
        <v>269</v>
      </c>
      <c r="F253" s="191" t="s">
        <v>270</v>
      </c>
      <c r="G253" s="192" t="s">
        <v>266</v>
      </c>
      <c r="H253" s="193">
        <v>1</v>
      </c>
      <c r="I253" s="194"/>
      <c r="J253" s="195"/>
      <c r="K253" s="196">
        <f>ROUND(P253*H253,2)</f>
        <v>0</v>
      </c>
      <c r="L253" s="191" t="s">
        <v>1</v>
      </c>
      <c r="M253" s="197"/>
      <c r="N253" s="198" t="s">
        <v>1</v>
      </c>
      <c r="O253" s="199" t="s">
        <v>44</v>
      </c>
      <c r="P253" s="200">
        <f>I253+J253</f>
        <v>0</v>
      </c>
      <c r="Q253" s="200">
        <f>ROUND(I253*H253,2)</f>
        <v>0</v>
      </c>
      <c r="R253" s="200">
        <f>ROUND(J253*H253,2)</f>
        <v>0</v>
      </c>
      <c r="S253" s="71"/>
      <c r="T253" s="201">
        <f>S253*H253</f>
        <v>0</v>
      </c>
      <c r="U253" s="201">
        <v>0</v>
      </c>
      <c r="V253" s="201">
        <f>U253*H253</f>
        <v>0</v>
      </c>
      <c r="W253" s="201">
        <v>0</v>
      </c>
      <c r="X253" s="202">
        <f>W253*H253</f>
        <v>0</v>
      </c>
      <c r="Y253" s="34"/>
      <c r="Z253" s="34"/>
      <c r="AA253" s="34"/>
      <c r="AB253" s="34"/>
      <c r="AC253" s="34"/>
      <c r="AD253" s="34"/>
      <c r="AE253" s="34"/>
      <c r="AR253" s="203" t="s">
        <v>146</v>
      </c>
      <c r="AT253" s="203" t="s">
        <v>142</v>
      </c>
      <c r="AU253" s="203" t="s">
        <v>91</v>
      </c>
      <c r="AY253" s="17" t="s">
        <v>139</v>
      </c>
      <c r="BE253" s="204">
        <f>IF(O253="základní",K253,0)</f>
        <v>0</v>
      </c>
      <c r="BF253" s="204">
        <f>IF(O253="snížená",K253,0)</f>
        <v>0</v>
      </c>
      <c r="BG253" s="204">
        <f>IF(O253="zákl. přenesená",K253,0)</f>
        <v>0</v>
      </c>
      <c r="BH253" s="204">
        <f>IF(O253="sníž. přenesená",K253,0)</f>
        <v>0</v>
      </c>
      <c r="BI253" s="204">
        <f>IF(O253="nulová",K253,0)</f>
        <v>0</v>
      </c>
      <c r="BJ253" s="17" t="s">
        <v>89</v>
      </c>
      <c r="BK253" s="204">
        <f>ROUND(P253*H253,2)</f>
        <v>0</v>
      </c>
      <c r="BL253" s="17" t="s">
        <v>147</v>
      </c>
      <c r="BM253" s="203" t="s">
        <v>271</v>
      </c>
    </row>
    <row r="254" spans="1:65" s="2" customFormat="1" ht="11.25">
      <c r="A254" s="34"/>
      <c r="B254" s="35"/>
      <c r="C254" s="36"/>
      <c r="D254" s="205" t="s">
        <v>149</v>
      </c>
      <c r="E254" s="36"/>
      <c r="F254" s="206" t="s">
        <v>270</v>
      </c>
      <c r="G254" s="36"/>
      <c r="H254" s="36"/>
      <c r="I254" s="207"/>
      <c r="J254" s="207"/>
      <c r="K254" s="36"/>
      <c r="L254" s="36"/>
      <c r="M254" s="39"/>
      <c r="N254" s="208"/>
      <c r="O254" s="209"/>
      <c r="P254" s="71"/>
      <c r="Q254" s="71"/>
      <c r="R254" s="71"/>
      <c r="S254" s="71"/>
      <c r="T254" s="71"/>
      <c r="U254" s="71"/>
      <c r="V254" s="71"/>
      <c r="W254" s="71"/>
      <c r="X254" s="72"/>
      <c r="Y254" s="34"/>
      <c r="Z254" s="34"/>
      <c r="AA254" s="34"/>
      <c r="AB254" s="34"/>
      <c r="AC254" s="34"/>
      <c r="AD254" s="34"/>
      <c r="AE254" s="34"/>
      <c r="AT254" s="17" t="s">
        <v>149</v>
      </c>
      <c r="AU254" s="17" t="s">
        <v>91</v>
      </c>
    </row>
    <row r="255" spans="1:65" s="12" customFormat="1" ht="22.9" customHeight="1">
      <c r="B255" s="172"/>
      <c r="C255" s="173"/>
      <c r="D255" s="174" t="s">
        <v>80</v>
      </c>
      <c r="E255" s="187" t="s">
        <v>272</v>
      </c>
      <c r="F255" s="187" t="s">
        <v>273</v>
      </c>
      <c r="G255" s="173"/>
      <c r="H255" s="173"/>
      <c r="I255" s="176"/>
      <c r="J255" s="176"/>
      <c r="K255" s="188">
        <f>BK255</f>
        <v>0</v>
      </c>
      <c r="L255" s="173"/>
      <c r="M255" s="178"/>
      <c r="N255" s="179"/>
      <c r="O255" s="180"/>
      <c r="P255" s="180"/>
      <c r="Q255" s="181">
        <f>Q256</f>
        <v>0</v>
      </c>
      <c r="R255" s="181">
        <f>R256</f>
        <v>0</v>
      </c>
      <c r="S255" s="180"/>
      <c r="T255" s="182">
        <f>T256</f>
        <v>0</v>
      </c>
      <c r="U255" s="180"/>
      <c r="V255" s="182">
        <f>V256</f>
        <v>0</v>
      </c>
      <c r="W255" s="180"/>
      <c r="X255" s="183">
        <f>X256</f>
        <v>0</v>
      </c>
      <c r="AR255" s="184" t="s">
        <v>174</v>
      </c>
      <c r="AT255" s="185" t="s">
        <v>80</v>
      </c>
      <c r="AU255" s="185" t="s">
        <v>89</v>
      </c>
      <c r="AY255" s="184" t="s">
        <v>139</v>
      </c>
      <c r="BK255" s="186">
        <f>BK256</f>
        <v>0</v>
      </c>
    </row>
    <row r="256" spans="1:65" s="12" customFormat="1" ht="20.85" customHeight="1">
      <c r="B256" s="172"/>
      <c r="C256" s="173"/>
      <c r="D256" s="174" t="s">
        <v>80</v>
      </c>
      <c r="E256" s="187" t="s">
        <v>274</v>
      </c>
      <c r="F256" s="187" t="s">
        <v>275</v>
      </c>
      <c r="G256" s="173"/>
      <c r="H256" s="173"/>
      <c r="I256" s="176"/>
      <c r="J256" s="176"/>
      <c r="K256" s="188">
        <f>BK256</f>
        <v>0</v>
      </c>
      <c r="L256" s="173"/>
      <c r="M256" s="178"/>
      <c r="N256" s="179"/>
      <c r="O256" s="180"/>
      <c r="P256" s="180"/>
      <c r="Q256" s="181">
        <f>SUM(Q257:Q263)</f>
        <v>0</v>
      </c>
      <c r="R256" s="181">
        <f>SUM(R257:R263)</f>
        <v>0</v>
      </c>
      <c r="S256" s="180"/>
      <c r="T256" s="182">
        <f>SUM(T257:T263)</f>
        <v>0</v>
      </c>
      <c r="U256" s="180"/>
      <c r="V256" s="182">
        <f>SUM(V257:V263)</f>
        <v>0</v>
      </c>
      <c r="W256" s="180"/>
      <c r="X256" s="183">
        <f>SUM(X257:X263)</f>
        <v>0</v>
      </c>
      <c r="AR256" s="184" t="s">
        <v>174</v>
      </c>
      <c r="AT256" s="185" t="s">
        <v>80</v>
      </c>
      <c r="AU256" s="185" t="s">
        <v>91</v>
      </c>
      <c r="AY256" s="184" t="s">
        <v>139</v>
      </c>
      <c r="BK256" s="186">
        <f>SUM(BK257:BK263)</f>
        <v>0</v>
      </c>
    </row>
    <row r="257" spans="1:65" s="2" customFormat="1" ht="16.5" customHeight="1">
      <c r="A257" s="34"/>
      <c r="B257" s="35"/>
      <c r="C257" s="242" t="s">
        <v>276</v>
      </c>
      <c r="D257" s="242" t="s">
        <v>153</v>
      </c>
      <c r="E257" s="243" t="s">
        <v>277</v>
      </c>
      <c r="F257" s="244" t="s">
        <v>278</v>
      </c>
      <c r="G257" s="245" t="s">
        <v>266</v>
      </c>
      <c r="H257" s="246">
        <v>1</v>
      </c>
      <c r="I257" s="247"/>
      <c r="J257" s="247"/>
      <c r="K257" s="248">
        <f>ROUND(P257*H257,2)</f>
        <v>0</v>
      </c>
      <c r="L257" s="244" t="s">
        <v>1</v>
      </c>
      <c r="M257" s="39"/>
      <c r="N257" s="249" t="s">
        <v>1</v>
      </c>
      <c r="O257" s="199" t="s">
        <v>44</v>
      </c>
      <c r="P257" s="200">
        <f>I257+J257</f>
        <v>0</v>
      </c>
      <c r="Q257" s="200">
        <f>ROUND(I257*H257,2)</f>
        <v>0</v>
      </c>
      <c r="R257" s="200">
        <f>ROUND(J257*H257,2)</f>
        <v>0</v>
      </c>
      <c r="S257" s="71"/>
      <c r="T257" s="201">
        <f>S257*H257</f>
        <v>0</v>
      </c>
      <c r="U257" s="201">
        <v>0</v>
      </c>
      <c r="V257" s="201">
        <f>U257*H257</f>
        <v>0</v>
      </c>
      <c r="W257" s="201">
        <v>0</v>
      </c>
      <c r="X257" s="202">
        <f>W257*H257</f>
        <v>0</v>
      </c>
      <c r="Y257" s="34"/>
      <c r="Z257" s="34"/>
      <c r="AA257" s="34"/>
      <c r="AB257" s="34"/>
      <c r="AC257" s="34"/>
      <c r="AD257" s="34"/>
      <c r="AE257" s="34"/>
      <c r="AR257" s="203" t="s">
        <v>147</v>
      </c>
      <c r="AT257" s="203" t="s">
        <v>153</v>
      </c>
      <c r="AU257" s="203" t="s">
        <v>163</v>
      </c>
      <c r="AY257" s="17" t="s">
        <v>139</v>
      </c>
      <c r="BE257" s="204">
        <f>IF(O257="základní",K257,0)</f>
        <v>0</v>
      </c>
      <c r="BF257" s="204">
        <f>IF(O257="snížená",K257,0)</f>
        <v>0</v>
      </c>
      <c r="BG257" s="204">
        <f>IF(O257="zákl. přenesená",K257,0)</f>
        <v>0</v>
      </c>
      <c r="BH257" s="204">
        <f>IF(O257="sníž. přenesená",K257,0)</f>
        <v>0</v>
      </c>
      <c r="BI257" s="204">
        <f>IF(O257="nulová",K257,0)</f>
        <v>0</v>
      </c>
      <c r="BJ257" s="17" t="s">
        <v>89</v>
      </c>
      <c r="BK257" s="204">
        <f>ROUND(P257*H257,2)</f>
        <v>0</v>
      </c>
      <c r="BL257" s="17" t="s">
        <v>147</v>
      </c>
      <c r="BM257" s="203" t="s">
        <v>279</v>
      </c>
    </row>
    <row r="258" spans="1:65" s="2" customFormat="1" ht="11.25">
      <c r="A258" s="34"/>
      <c r="B258" s="35"/>
      <c r="C258" s="36"/>
      <c r="D258" s="205" t="s">
        <v>149</v>
      </c>
      <c r="E258" s="36"/>
      <c r="F258" s="206" t="s">
        <v>278</v>
      </c>
      <c r="G258" s="36"/>
      <c r="H258" s="36"/>
      <c r="I258" s="207"/>
      <c r="J258" s="207"/>
      <c r="K258" s="36"/>
      <c r="L258" s="36"/>
      <c r="M258" s="39"/>
      <c r="N258" s="208"/>
      <c r="O258" s="209"/>
      <c r="P258" s="71"/>
      <c r="Q258" s="71"/>
      <c r="R258" s="71"/>
      <c r="S258" s="71"/>
      <c r="T258" s="71"/>
      <c r="U258" s="71"/>
      <c r="V258" s="71"/>
      <c r="W258" s="71"/>
      <c r="X258" s="72"/>
      <c r="Y258" s="34"/>
      <c r="Z258" s="34"/>
      <c r="AA258" s="34"/>
      <c r="AB258" s="34"/>
      <c r="AC258" s="34"/>
      <c r="AD258" s="34"/>
      <c r="AE258" s="34"/>
      <c r="AT258" s="17" t="s">
        <v>149</v>
      </c>
      <c r="AU258" s="17" t="s">
        <v>163</v>
      </c>
    </row>
    <row r="259" spans="1:65" s="2" customFormat="1" ht="24.2" customHeight="1">
      <c r="A259" s="34"/>
      <c r="B259" s="35"/>
      <c r="C259" s="242" t="s">
        <v>180</v>
      </c>
      <c r="D259" s="242" t="s">
        <v>153</v>
      </c>
      <c r="E259" s="243" t="s">
        <v>280</v>
      </c>
      <c r="F259" s="244" t="s">
        <v>281</v>
      </c>
      <c r="G259" s="245" t="s">
        <v>145</v>
      </c>
      <c r="H259" s="246">
        <v>1</v>
      </c>
      <c r="I259" s="247"/>
      <c r="J259" s="247"/>
      <c r="K259" s="248">
        <f>ROUND(P259*H259,2)</f>
        <v>0</v>
      </c>
      <c r="L259" s="244" t="s">
        <v>157</v>
      </c>
      <c r="M259" s="39"/>
      <c r="N259" s="249" t="s">
        <v>1</v>
      </c>
      <c r="O259" s="199" t="s">
        <v>44</v>
      </c>
      <c r="P259" s="200">
        <f>I259+J259</f>
        <v>0</v>
      </c>
      <c r="Q259" s="200">
        <f>ROUND(I259*H259,2)</f>
        <v>0</v>
      </c>
      <c r="R259" s="200">
        <f>ROUND(J259*H259,2)</f>
        <v>0</v>
      </c>
      <c r="S259" s="71"/>
      <c r="T259" s="201">
        <f>S259*H259</f>
        <v>0</v>
      </c>
      <c r="U259" s="201">
        <v>0</v>
      </c>
      <c r="V259" s="201">
        <f>U259*H259</f>
        <v>0</v>
      </c>
      <c r="W259" s="201">
        <v>0</v>
      </c>
      <c r="X259" s="202">
        <f>W259*H259</f>
        <v>0</v>
      </c>
      <c r="Y259" s="34"/>
      <c r="Z259" s="34"/>
      <c r="AA259" s="34"/>
      <c r="AB259" s="34"/>
      <c r="AC259" s="34"/>
      <c r="AD259" s="34"/>
      <c r="AE259" s="34"/>
      <c r="AR259" s="203" t="s">
        <v>147</v>
      </c>
      <c r="AT259" s="203" t="s">
        <v>153</v>
      </c>
      <c r="AU259" s="203" t="s">
        <v>163</v>
      </c>
      <c r="AY259" s="17" t="s">
        <v>139</v>
      </c>
      <c r="BE259" s="204">
        <f>IF(O259="základní",K259,0)</f>
        <v>0</v>
      </c>
      <c r="BF259" s="204">
        <f>IF(O259="snížená",K259,0)</f>
        <v>0</v>
      </c>
      <c r="BG259" s="204">
        <f>IF(O259="zákl. přenesená",K259,0)</f>
        <v>0</v>
      </c>
      <c r="BH259" s="204">
        <f>IF(O259="sníž. přenesená",K259,0)</f>
        <v>0</v>
      </c>
      <c r="BI259" s="204">
        <f>IF(O259="nulová",K259,0)</f>
        <v>0</v>
      </c>
      <c r="BJ259" s="17" t="s">
        <v>89</v>
      </c>
      <c r="BK259" s="204">
        <f>ROUND(P259*H259,2)</f>
        <v>0</v>
      </c>
      <c r="BL259" s="17" t="s">
        <v>147</v>
      </c>
      <c r="BM259" s="203" t="s">
        <v>282</v>
      </c>
    </row>
    <row r="260" spans="1:65" s="2" customFormat="1" ht="29.25">
      <c r="A260" s="34"/>
      <c r="B260" s="35"/>
      <c r="C260" s="36"/>
      <c r="D260" s="205" t="s">
        <v>149</v>
      </c>
      <c r="E260" s="36"/>
      <c r="F260" s="206" t="s">
        <v>283</v>
      </c>
      <c r="G260" s="36"/>
      <c r="H260" s="36"/>
      <c r="I260" s="207"/>
      <c r="J260" s="207"/>
      <c r="K260" s="36"/>
      <c r="L260" s="36"/>
      <c r="M260" s="39"/>
      <c r="N260" s="208"/>
      <c r="O260" s="209"/>
      <c r="P260" s="71"/>
      <c r="Q260" s="71"/>
      <c r="R260" s="71"/>
      <c r="S260" s="71"/>
      <c r="T260" s="71"/>
      <c r="U260" s="71"/>
      <c r="V260" s="71"/>
      <c r="W260" s="71"/>
      <c r="X260" s="72"/>
      <c r="Y260" s="34"/>
      <c r="Z260" s="34"/>
      <c r="AA260" s="34"/>
      <c r="AB260" s="34"/>
      <c r="AC260" s="34"/>
      <c r="AD260" s="34"/>
      <c r="AE260" s="34"/>
      <c r="AT260" s="17" t="s">
        <v>149</v>
      </c>
      <c r="AU260" s="17" t="s">
        <v>163</v>
      </c>
    </row>
    <row r="261" spans="1:65" s="2" customFormat="1" ht="11.25">
      <c r="A261" s="34"/>
      <c r="B261" s="35"/>
      <c r="C261" s="36"/>
      <c r="D261" s="250" t="s">
        <v>160</v>
      </c>
      <c r="E261" s="36"/>
      <c r="F261" s="251" t="s">
        <v>284</v>
      </c>
      <c r="G261" s="36"/>
      <c r="H261" s="36"/>
      <c r="I261" s="207"/>
      <c r="J261" s="207"/>
      <c r="K261" s="36"/>
      <c r="L261" s="36"/>
      <c r="M261" s="39"/>
      <c r="N261" s="208"/>
      <c r="O261" s="209"/>
      <c r="P261" s="71"/>
      <c r="Q261" s="71"/>
      <c r="R261" s="71"/>
      <c r="S261" s="71"/>
      <c r="T261" s="71"/>
      <c r="U261" s="71"/>
      <c r="V261" s="71"/>
      <c r="W261" s="71"/>
      <c r="X261" s="72"/>
      <c r="Y261" s="34"/>
      <c r="Z261" s="34"/>
      <c r="AA261" s="34"/>
      <c r="AB261" s="34"/>
      <c r="AC261" s="34"/>
      <c r="AD261" s="34"/>
      <c r="AE261" s="34"/>
      <c r="AT261" s="17" t="s">
        <v>160</v>
      </c>
      <c r="AU261" s="17" t="s">
        <v>163</v>
      </c>
    </row>
    <row r="262" spans="1:65" s="2" customFormat="1" ht="16.5" customHeight="1">
      <c r="A262" s="34"/>
      <c r="B262" s="35"/>
      <c r="C262" s="242" t="s">
        <v>285</v>
      </c>
      <c r="D262" s="242" t="s">
        <v>153</v>
      </c>
      <c r="E262" s="243" t="s">
        <v>286</v>
      </c>
      <c r="F262" s="244" t="s">
        <v>287</v>
      </c>
      <c r="G262" s="245" t="s">
        <v>288</v>
      </c>
      <c r="H262" s="253"/>
      <c r="I262" s="247"/>
      <c r="J262" s="247"/>
      <c r="K262" s="248">
        <f>ROUND(P262*H262,2)</f>
        <v>0</v>
      </c>
      <c r="L262" s="244" t="s">
        <v>1</v>
      </c>
      <c r="M262" s="39"/>
      <c r="N262" s="249" t="s">
        <v>1</v>
      </c>
      <c r="O262" s="199" t="s">
        <v>44</v>
      </c>
      <c r="P262" s="200">
        <f>I262+J262</f>
        <v>0</v>
      </c>
      <c r="Q262" s="200">
        <f>ROUND(I262*H262,2)</f>
        <v>0</v>
      </c>
      <c r="R262" s="200">
        <f>ROUND(J262*H262,2)</f>
        <v>0</v>
      </c>
      <c r="S262" s="71"/>
      <c r="T262" s="201">
        <f>S262*H262</f>
        <v>0</v>
      </c>
      <c r="U262" s="201">
        <v>0</v>
      </c>
      <c r="V262" s="201">
        <f>U262*H262</f>
        <v>0</v>
      </c>
      <c r="W262" s="201">
        <v>0</v>
      </c>
      <c r="X262" s="202">
        <f>W262*H262</f>
        <v>0</v>
      </c>
      <c r="Y262" s="34"/>
      <c r="Z262" s="34"/>
      <c r="AA262" s="34"/>
      <c r="AB262" s="34"/>
      <c r="AC262" s="34"/>
      <c r="AD262" s="34"/>
      <c r="AE262" s="34"/>
      <c r="AR262" s="203" t="s">
        <v>147</v>
      </c>
      <c r="AT262" s="203" t="s">
        <v>153</v>
      </c>
      <c r="AU262" s="203" t="s">
        <v>163</v>
      </c>
      <c r="AY262" s="17" t="s">
        <v>139</v>
      </c>
      <c r="BE262" s="204">
        <f>IF(O262="základní",K262,0)</f>
        <v>0</v>
      </c>
      <c r="BF262" s="204">
        <f>IF(O262="snížená",K262,0)</f>
        <v>0</v>
      </c>
      <c r="BG262" s="204">
        <f>IF(O262="zákl. přenesená",K262,0)</f>
        <v>0</v>
      </c>
      <c r="BH262" s="204">
        <f>IF(O262="sníž. přenesená",K262,0)</f>
        <v>0</v>
      </c>
      <c r="BI262" s="204">
        <f>IF(O262="nulová",K262,0)</f>
        <v>0</v>
      </c>
      <c r="BJ262" s="17" t="s">
        <v>89</v>
      </c>
      <c r="BK262" s="204">
        <f>ROUND(P262*H262,2)</f>
        <v>0</v>
      </c>
      <c r="BL262" s="17" t="s">
        <v>147</v>
      </c>
      <c r="BM262" s="203" t="s">
        <v>289</v>
      </c>
    </row>
    <row r="263" spans="1:65" s="2" customFormat="1" ht="11.25">
      <c r="A263" s="34"/>
      <c r="B263" s="35"/>
      <c r="C263" s="36"/>
      <c r="D263" s="205" t="s">
        <v>149</v>
      </c>
      <c r="E263" s="36"/>
      <c r="F263" s="206" t="s">
        <v>287</v>
      </c>
      <c r="G263" s="36"/>
      <c r="H263" s="36"/>
      <c r="I263" s="207"/>
      <c r="J263" s="207"/>
      <c r="K263" s="36"/>
      <c r="L263" s="36"/>
      <c r="M263" s="39"/>
      <c r="N263" s="254"/>
      <c r="O263" s="255"/>
      <c r="P263" s="256"/>
      <c r="Q263" s="256"/>
      <c r="R263" s="256"/>
      <c r="S263" s="256"/>
      <c r="T263" s="256"/>
      <c r="U263" s="256"/>
      <c r="V263" s="256"/>
      <c r="W263" s="256"/>
      <c r="X263" s="257"/>
      <c r="Y263" s="34"/>
      <c r="Z263" s="34"/>
      <c r="AA263" s="34"/>
      <c r="AB263" s="34"/>
      <c r="AC263" s="34"/>
      <c r="AD263" s="34"/>
      <c r="AE263" s="34"/>
      <c r="AT263" s="17" t="s">
        <v>149</v>
      </c>
      <c r="AU263" s="17" t="s">
        <v>163</v>
      </c>
    </row>
    <row r="264" spans="1:65" s="2" customFormat="1" ht="6.95" customHeight="1">
      <c r="A264" s="34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39"/>
      <c r="N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sheetProtection algorithmName="SHA-512" hashValue="I8asF+wFYJJwbzkp/+iIvBlWnOoYPVQ2DphVsvlz/8iLeDK3gPp7B641AoXmmt+JNvnJ22e/Ziv8hXohd8JvfQ==" saltValue="V18thU6lr/bTq/O6L2wjCb9Hn1kZHpHQmwaLrN5FZu52IsYSaGZoMxZPRTG7u96h2wJPaE1ZNk4WHM77cR9NcQ==" spinCount="100000" sheet="1" objects="1" scenarios="1" formatColumns="0" formatRows="0" autoFilter="0"/>
  <autoFilter ref="C119:L263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hyperlinks>
    <hyperlink ref="F130" r:id="rId1"/>
    <hyperlink ref="F136" r:id="rId2"/>
    <hyperlink ref="F148" r:id="rId3"/>
    <hyperlink ref="F160" r:id="rId4"/>
    <hyperlink ref="F166" r:id="rId5"/>
    <hyperlink ref="F178" r:id="rId6"/>
    <hyperlink ref="F190" r:id="rId7"/>
    <hyperlink ref="F220" r:id="rId8"/>
    <hyperlink ref="F232" r:id="rId9"/>
    <hyperlink ref="F244" r:id="rId10"/>
    <hyperlink ref="F261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T2" s="17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91</v>
      </c>
    </row>
    <row r="4" spans="1:46" s="1" customFormat="1" ht="24.95" customHeight="1">
      <c r="B4" s="20"/>
      <c r="D4" s="111" t="s">
        <v>104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9" t="str">
        <f>'Rekapitulace stavby'!K6</f>
        <v>Oprava elektroinstalace šatny a prostor provozního pavilonu, MŠ M. Majerové, Sokolov</v>
      </c>
      <c r="F7" s="300"/>
      <c r="G7" s="300"/>
      <c r="H7" s="300"/>
      <c r="M7" s="20"/>
    </row>
    <row r="8" spans="1:46" s="2" customFormat="1" ht="12" customHeight="1">
      <c r="A8" s="34"/>
      <c r="B8" s="39"/>
      <c r="C8" s="34"/>
      <c r="D8" s="113" t="s">
        <v>105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290</v>
      </c>
      <c r="F9" s="302"/>
      <c r="G9" s="302"/>
      <c r="H9" s="302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20</v>
      </c>
      <c r="G11" s="34"/>
      <c r="H11" s="34"/>
      <c r="I11" s="113" t="s">
        <v>21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23</v>
      </c>
      <c r="E12" s="34"/>
      <c r="F12" s="114" t="s">
        <v>24</v>
      </c>
      <c r="G12" s="34"/>
      <c r="H12" s="34"/>
      <c r="I12" s="113" t="s">
        <v>25</v>
      </c>
      <c r="J12" s="115" t="str">
        <f>'Rekapitulace stavby'!AN8</f>
        <v>10. 3. 2022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27</v>
      </c>
      <c r="E14" s="34"/>
      <c r="F14" s="34"/>
      <c r="G14" s="34"/>
      <c r="H14" s="34"/>
      <c r="I14" s="113" t="s">
        <v>28</v>
      </c>
      <c r="J14" s="114" t="s">
        <v>29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30</v>
      </c>
      <c r="F15" s="34"/>
      <c r="G15" s="34"/>
      <c r="H15" s="34"/>
      <c r="I15" s="113" t="s">
        <v>31</v>
      </c>
      <c r="J15" s="114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32</v>
      </c>
      <c r="E17" s="34"/>
      <c r="F17" s="34"/>
      <c r="G17" s="34"/>
      <c r="H17" s="34"/>
      <c r="I17" s="113" t="s">
        <v>28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3" t="s">
        <v>31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34</v>
      </c>
      <c r="E20" s="34"/>
      <c r="F20" s="34"/>
      <c r="G20" s="34"/>
      <c r="H20" s="34"/>
      <c r="I20" s="113" t="s">
        <v>28</v>
      </c>
      <c r="J20" s="114" t="s">
        <v>1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35</v>
      </c>
      <c r="F21" s="34"/>
      <c r="G21" s="34"/>
      <c r="H21" s="34"/>
      <c r="I21" s="113" t="s">
        <v>31</v>
      </c>
      <c r="J21" s="114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28</v>
      </c>
      <c r="J23" s="114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35</v>
      </c>
      <c r="F24" s="34"/>
      <c r="G24" s="34"/>
      <c r="H24" s="34"/>
      <c r="I24" s="113" t="s">
        <v>31</v>
      </c>
      <c r="J24" s="114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5" t="s">
        <v>1</v>
      </c>
      <c r="F27" s="305"/>
      <c r="G27" s="305"/>
      <c r="H27" s="305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107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108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34"/>
      <c r="K32" s="122">
        <f>ROUND(K120,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34"/>
      <c r="K34" s="123" t="s">
        <v>42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3" t="s">
        <v>44</v>
      </c>
      <c r="F35" s="120">
        <f>ROUND((SUM(BE120:BE264)),  2)</f>
        <v>0</v>
      </c>
      <c r="G35" s="34"/>
      <c r="H35" s="34"/>
      <c r="I35" s="125">
        <v>0.21</v>
      </c>
      <c r="J35" s="34"/>
      <c r="K35" s="120">
        <f>ROUND(((SUM(BE120:BE264))*I35),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45</v>
      </c>
      <c r="F36" s="120">
        <f>ROUND((SUM(BF120:BF264)),  2)</f>
        <v>0</v>
      </c>
      <c r="G36" s="34"/>
      <c r="H36" s="34"/>
      <c r="I36" s="125">
        <v>0.15</v>
      </c>
      <c r="J36" s="34"/>
      <c r="K36" s="120">
        <f>ROUND(((SUM(BF120:BF264))*I36),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46</v>
      </c>
      <c r="F37" s="120">
        <f>ROUND((SUM(BG120:BG264)),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47</v>
      </c>
      <c r="F38" s="120">
        <f>ROUND((SUM(BH120:BH264)),  2)</f>
        <v>0</v>
      </c>
      <c r="G38" s="34"/>
      <c r="H38" s="34"/>
      <c r="I38" s="125">
        <v>0.15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48</v>
      </c>
      <c r="F39" s="120">
        <f>ROUND((SUM(BI120:BI264)),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Oprava elektroinstalace šatny a prostor provozního pavilonu, MŠ M. Majerové, Sokolov</v>
      </c>
      <c r="F85" s="307"/>
      <c r="G85" s="307"/>
      <c r="H85" s="307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02 - Elektroinstalace - příprava zeleniny a sklad</v>
      </c>
      <c r="F87" s="308"/>
      <c r="G87" s="308"/>
      <c r="H87" s="308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23</v>
      </c>
      <c r="D89" s="36"/>
      <c r="E89" s="36"/>
      <c r="F89" s="27" t="str">
        <f>F12</f>
        <v>Sokolov</v>
      </c>
      <c r="G89" s="36"/>
      <c r="H89" s="36"/>
      <c r="I89" s="29" t="s">
        <v>25</v>
      </c>
      <c r="J89" s="66" t="str">
        <f>IF(J12="","",J12)</f>
        <v>10. 3. 2022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27</v>
      </c>
      <c r="D91" s="36"/>
      <c r="E91" s="36"/>
      <c r="F91" s="27" t="str">
        <f>E15</f>
        <v>Město Sokolov</v>
      </c>
      <c r="G91" s="36"/>
      <c r="H91" s="36"/>
      <c r="I91" s="29" t="s">
        <v>34</v>
      </c>
      <c r="J91" s="32" t="str">
        <f>E21</f>
        <v>Ing. Jiří Voráč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Jiří Voráč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110</v>
      </c>
      <c r="D94" s="145"/>
      <c r="E94" s="145"/>
      <c r="F94" s="145"/>
      <c r="G94" s="145"/>
      <c r="H94" s="145"/>
      <c r="I94" s="146" t="s">
        <v>111</v>
      </c>
      <c r="J94" s="146" t="s">
        <v>112</v>
      </c>
      <c r="K94" s="146" t="s">
        <v>113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84">
        <f t="shared" ref="I96:J98" si="0">Q120</f>
        <v>0</v>
      </c>
      <c r="J96" s="84">
        <f t="shared" si="0"/>
        <v>0</v>
      </c>
      <c r="K96" s="84">
        <f>K120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116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K121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117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K122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118</v>
      </c>
      <c r="E99" s="157"/>
      <c r="F99" s="157"/>
      <c r="G99" s="157"/>
      <c r="H99" s="157"/>
      <c r="I99" s="158">
        <f>Q256</f>
        <v>0</v>
      </c>
      <c r="J99" s="158">
        <f>R256</f>
        <v>0</v>
      </c>
      <c r="K99" s="158">
        <f>K256</f>
        <v>0</v>
      </c>
      <c r="L99" s="155"/>
      <c r="M99" s="159"/>
    </row>
    <row r="100" spans="1:31" s="10" customFormat="1" ht="14.85" customHeight="1">
      <c r="B100" s="154"/>
      <c r="C100" s="155"/>
      <c r="D100" s="156" t="s">
        <v>119</v>
      </c>
      <c r="E100" s="157"/>
      <c r="F100" s="157"/>
      <c r="G100" s="157"/>
      <c r="H100" s="157"/>
      <c r="I100" s="158">
        <f>Q257</f>
        <v>0</v>
      </c>
      <c r="J100" s="158">
        <f>R257</f>
        <v>0</v>
      </c>
      <c r="K100" s="158">
        <f>K257</f>
        <v>0</v>
      </c>
      <c r="L100" s="155"/>
      <c r="M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06" t="str">
        <f>E7</f>
        <v>Oprava elektroinstalace šatny a prostor provozního pavilonu, MŠ M. Majerové, Sokolov</v>
      </c>
      <c r="F110" s="307"/>
      <c r="G110" s="307"/>
      <c r="H110" s="307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105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8" t="str">
        <f>E9</f>
        <v>02 - Elektroinstalace - příprava zeleniny a sklad</v>
      </c>
      <c r="F112" s="308"/>
      <c r="G112" s="308"/>
      <c r="H112" s="308"/>
      <c r="I112" s="36"/>
      <c r="J112" s="36"/>
      <c r="K112" s="36"/>
      <c r="L112" s="36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23</v>
      </c>
      <c r="D114" s="36"/>
      <c r="E114" s="36"/>
      <c r="F114" s="27" t="str">
        <f>F12</f>
        <v>Sokolov</v>
      </c>
      <c r="G114" s="36"/>
      <c r="H114" s="36"/>
      <c r="I114" s="29" t="s">
        <v>25</v>
      </c>
      <c r="J114" s="66" t="str">
        <f>IF(J12="","",J12)</f>
        <v>10. 3. 2022</v>
      </c>
      <c r="K114" s="36"/>
      <c r="L114" s="36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E15</f>
        <v>Město Sokolov</v>
      </c>
      <c r="G116" s="36"/>
      <c r="H116" s="36"/>
      <c r="I116" s="29" t="s">
        <v>34</v>
      </c>
      <c r="J116" s="32" t="str">
        <f>E21</f>
        <v>Ing. Jiří Voráč</v>
      </c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32</v>
      </c>
      <c r="D117" s="36"/>
      <c r="E117" s="36"/>
      <c r="F117" s="27" t="str">
        <f>IF(E18="","",E18)</f>
        <v>Vyplň údaj</v>
      </c>
      <c r="G117" s="36"/>
      <c r="H117" s="36"/>
      <c r="I117" s="29" t="s">
        <v>36</v>
      </c>
      <c r="J117" s="32" t="str">
        <f>E24</f>
        <v>Ing. Jiří Voráč</v>
      </c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121</v>
      </c>
      <c r="D119" s="163" t="s">
        <v>64</v>
      </c>
      <c r="E119" s="163" t="s">
        <v>60</v>
      </c>
      <c r="F119" s="163" t="s">
        <v>61</v>
      </c>
      <c r="G119" s="163" t="s">
        <v>122</v>
      </c>
      <c r="H119" s="163" t="s">
        <v>123</v>
      </c>
      <c r="I119" s="163" t="s">
        <v>124</v>
      </c>
      <c r="J119" s="163" t="s">
        <v>125</v>
      </c>
      <c r="K119" s="163" t="s">
        <v>113</v>
      </c>
      <c r="L119" s="164" t="s">
        <v>126</v>
      </c>
      <c r="M119" s="165"/>
      <c r="N119" s="75" t="s">
        <v>1</v>
      </c>
      <c r="O119" s="76" t="s">
        <v>43</v>
      </c>
      <c r="P119" s="76" t="s">
        <v>127</v>
      </c>
      <c r="Q119" s="76" t="s">
        <v>128</v>
      </c>
      <c r="R119" s="76" t="s">
        <v>129</v>
      </c>
      <c r="S119" s="76" t="s">
        <v>130</v>
      </c>
      <c r="T119" s="76" t="s">
        <v>131</v>
      </c>
      <c r="U119" s="76" t="s">
        <v>132</v>
      </c>
      <c r="V119" s="76" t="s">
        <v>133</v>
      </c>
      <c r="W119" s="76" t="s">
        <v>134</v>
      </c>
      <c r="X119" s="77" t="s">
        <v>135</v>
      </c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136</v>
      </c>
      <c r="D120" s="36"/>
      <c r="E120" s="36"/>
      <c r="F120" s="36"/>
      <c r="G120" s="36"/>
      <c r="H120" s="36"/>
      <c r="I120" s="36"/>
      <c r="J120" s="36"/>
      <c r="K120" s="166">
        <f>BK120</f>
        <v>0</v>
      </c>
      <c r="L120" s="36"/>
      <c r="M120" s="39"/>
      <c r="N120" s="78"/>
      <c r="O120" s="167"/>
      <c r="P120" s="79"/>
      <c r="Q120" s="168">
        <f>Q121</f>
        <v>0</v>
      </c>
      <c r="R120" s="168">
        <f>R121</f>
        <v>0</v>
      </c>
      <c r="S120" s="79"/>
      <c r="T120" s="169">
        <f>T121</f>
        <v>0</v>
      </c>
      <c r="U120" s="79"/>
      <c r="V120" s="169">
        <f>V121</f>
        <v>0</v>
      </c>
      <c r="W120" s="79"/>
      <c r="X120" s="170">
        <f>X121</f>
        <v>0</v>
      </c>
      <c r="Y120" s="34"/>
      <c r="Z120" s="34"/>
      <c r="AA120" s="34"/>
      <c r="AB120" s="34"/>
      <c r="AC120" s="34"/>
      <c r="AD120" s="34"/>
      <c r="AE120" s="34"/>
      <c r="AT120" s="17" t="s">
        <v>80</v>
      </c>
      <c r="AU120" s="17" t="s">
        <v>115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80</v>
      </c>
      <c r="E121" s="175" t="s">
        <v>137</v>
      </c>
      <c r="F121" s="175" t="s">
        <v>138</v>
      </c>
      <c r="G121" s="173"/>
      <c r="H121" s="173"/>
      <c r="I121" s="176"/>
      <c r="J121" s="176"/>
      <c r="K121" s="177">
        <f>BK121</f>
        <v>0</v>
      </c>
      <c r="L121" s="173"/>
      <c r="M121" s="178"/>
      <c r="N121" s="179"/>
      <c r="O121" s="180"/>
      <c r="P121" s="180"/>
      <c r="Q121" s="181">
        <f>Q122+Q256</f>
        <v>0</v>
      </c>
      <c r="R121" s="181">
        <f>R122+R256</f>
        <v>0</v>
      </c>
      <c r="S121" s="180"/>
      <c r="T121" s="182">
        <f>T122+T256</f>
        <v>0</v>
      </c>
      <c r="U121" s="180"/>
      <c r="V121" s="182">
        <f>V122+V256</f>
        <v>0</v>
      </c>
      <c r="W121" s="180"/>
      <c r="X121" s="183">
        <f>X122+X256</f>
        <v>0</v>
      </c>
      <c r="AR121" s="184" t="s">
        <v>89</v>
      </c>
      <c r="AT121" s="185" t="s">
        <v>80</v>
      </c>
      <c r="AU121" s="185" t="s">
        <v>81</v>
      </c>
      <c r="AY121" s="184" t="s">
        <v>139</v>
      </c>
      <c r="BK121" s="186">
        <f>BK122+BK256</f>
        <v>0</v>
      </c>
    </row>
    <row r="122" spans="1:65" s="12" customFormat="1" ht="22.9" customHeight="1">
      <c r="B122" s="172"/>
      <c r="C122" s="173"/>
      <c r="D122" s="174" t="s">
        <v>80</v>
      </c>
      <c r="E122" s="187" t="s">
        <v>140</v>
      </c>
      <c r="F122" s="187" t="s">
        <v>141</v>
      </c>
      <c r="G122" s="173"/>
      <c r="H122" s="173"/>
      <c r="I122" s="176"/>
      <c r="J122" s="176"/>
      <c r="K122" s="188">
        <f>BK122</f>
        <v>0</v>
      </c>
      <c r="L122" s="173"/>
      <c r="M122" s="178"/>
      <c r="N122" s="179"/>
      <c r="O122" s="180"/>
      <c r="P122" s="180"/>
      <c r="Q122" s="181">
        <f>SUM(Q123:Q255)</f>
        <v>0</v>
      </c>
      <c r="R122" s="181">
        <f>SUM(R123:R255)</f>
        <v>0</v>
      </c>
      <c r="S122" s="180"/>
      <c r="T122" s="182">
        <f>SUM(T123:T255)</f>
        <v>0</v>
      </c>
      <c r="U122" s="180"/>
      <c r="V122" s="182">
        <f>SUM(V123:V255)</f>
        <v>0</v>
      </c>
      <c r="W122" s="180"/>
      <c r="X122" s="183">
        <f>SUM(X123:X255)</f>
        <v>0</v>
      </c>
      <c r="AR122" s="184" t="s">
        <v>89</v>
      </c>
      <c r="AT122" s="185" t="s">
        <v>80</v>
      </c>
      <c r="AU122" s="185" t="s">
        <v>89</v>
      </c>
      <c r="AY122" s="184" t="s">
        <v>139</v>
      </c>
      <c r="BK122" s="186">
        <f>SUM(BK123:BK255)</f>
        <v>0</v>
      </c>
    </row>
    <row r="123" spans="1:65" s="2" customFormat="1" ht="24.2" customHeight="1">
      <c r="A123" s="34"/>
      <c r="B123" s="35"/>
      <c r="C123" s="242" t="s">
        <v>89</v>
      </c>
      <c r="D123" s="242" t="s">
        <v>153</v>
      </c>
      <c r="E123" s="243" t="s">
        <v>291</v>
      </c>
      <c r="F123" s="244" t="s">
        <v>292</v>
      </c>
      <c r="G123" s="245" t="s">
        <v>156</v>
      </c>
      <c r="H123" s="246">
        <v>2</v>
      </c>
      <c r="I123" s="247"/>
      <c r="J123" s="247"/>
      <c r="K123" s="248">
        <f>ROUND(P123*H123,2)</f>
        <v>0</v>
      </c>
      <c r="L123" s="244" t="s">
        <v>157</v>
      </c>
      <c r="M123" s="39"/>
      <c r="N123" s="249" t="s">
        <v>1</v>
      </c>
      <c r="O123" s="199" t="s">
        <v>44</v>
      </c>
      <c r="P123" s="200">
        <f>I123+J123</f>
        <v>0</v>
      </c>
      <c r="Q123" s="200">
        <f>ROUND(I123*H123,2)</f>
        <v>0</v>
      </c>
      <c r="R123" s="200">
        <f>ROUND(J123*H123,2)</f>
        <v>0</v>
      </c>
      <c r="S123" s="71"/>
      <c r="T123" s="201">
        <f>S123*H123</f>
        <v>0</v>
      </c>
      <c r="U123" s="201">
        <v>0</v>
      </c>
      <c r="V123" s="201">
        <f>U123*H123</f>
        <v>0</v>
      </c>
      <c r="W123" s="201">
        <v>0</v>
      </c>
      <c r="X123" s="202">
        <f>W123*H123</f>
        <v>0</v>
      </c>
      <c r="Y123" s="34"/>
      <c r="Z123" s="34"/>
      <c r="AA123" s="34"/>
      <c r="AB123" s="34"/>
      <c r="AC123" s="34"/>
      <c r="AD123" s="34"/>
      <c r="AE123" s="34"/>
      <c r="AR123" s="203" t="s">
        <v>147</v>
      </c>
      <c r="AT123" s="203" t="s">
        <v>153</v>
      </c>
      <c r="AU123" s="203" t="s">
        <v>91</v>
      </c>
      <c r="AY123" s="17" t="s">
        <v>139</v>
      </c>
      <c r="BE123" s="204">
        <f>IF(O123="základní",K123,0)</f>
        <v>0</v>
      </c>
      <c r="BF123" s="204">
        <f>IF(O123="snížená",K123,0)</f>
        <v>0</v>
      </c>
      <c r="BG123" s="204">
        <f>IF(O123="zákl. přenesená",K123,0)</f>
        <v>0</v>
      </c>
      <c r="BH123" s="204">
        <f>IF(O123="sníž. přenesená",K123,0)</f>
        <v>0</v>
      </c>
      <c r="BI123" s="204">
        <f>IF(O123="nulová",K123,0)</f>
        <v>0</v>
      </c>
      <c r="BJ123" s="17" t="s">
        <v>89</v>
      </c>
      <c r="BK123" s="204">
        <f>ROUND(P123*H123,2)</f>
        <v>0</v>
      </c>
      <c r="BL123" s="17" t="s">
        <v>147</v>
      </c>
      <c r="BM123" s="203" t="s">
        <v>293</v>
      </c>
    </row>
    <row r="124" spans="1:65" s="2" customFormat="1" ht="19.5">
      <c r="A124" s="34"/>
      <c r="B124" s="35"/>
      <c r="C124" s="36"/>
      <c r="D124" s="205" t="s">
        <v>149</v>
      </c>
      <c r="E124" s="36"/>
      <c r="F124" s="206" t="s">
        <v>294</v>
      </c>
      <c r="G124" s="36"/>
      <c r="H124" s="36"/>
      <c r="I124" s="207"/>
      <c r="J124" s="207"/>
      <c r="K124" s="36"/>
      <c r="L124" s="36"/>
      <c r="M124" s="39"/>
      <c r="N124" s="208"/>
      <c r="O124" s="209"/>
      <c r="P124" s="71"/>
      <c r="Q124" s="71"/>
      <c r="R124" s="71"/>
      <c r="S124" s="71"/>
      <c r="T124" s="71"/>
      <c r="U124" s="71"/>
      <c r="V124" s="71"/>
      <c r="W124" s="71"/>
      <c r="X124" s="72"/>
      <c r="Y124" s="34"/>
      <c r="Z124" s="34"/>
      <c r="AA124" s="34"/>
      <c r="AB124" s="34"/>
      <c r="AC124" s="34"/>
      <c r="AD124" s="34"/>
      <c r="AE124" s="34"/>
      <c r="AT124" s="17" t="s">
        <v>149</v>
      </c>
      <c r="AU124" s="17" t="s">
        <v>91</v>
      </c>
    </row>
    <row r="125" spans="1:65" s="2" customFormat="1" ht="11.25">
      <c r="A125" s="34"/>
      <c r="B125" s="35"/>
      <c r="C125" s="36"/>
      <c r="D125" s="250" t="s">
        <v>160</v>
      </c>
      <c r="E125" s="36"/>
      <c r="F125" s="251" t="s">
        <v>295</v>
      </c>
      <c r="G125" s="36"/>
      <c r="H125" s="36"/>
      <c r="I125" s="207"/>
      <c r="J125" s="207"/>
      <c r="K125" s="36"/>
      <c r="L125" s="36"/>
      <c r="M125" s="39"/>
      <c r="N125" s="208"/>
      <c r="O125" s="209"/>
      <c r="P125" s="71"/>
      <c r="Q125" s="71"/>
      <c r="R125" s="71"/>
      <c r="S125" s="71"/>
      <c r="T125" s="71"/>
      <c r="U125" s="71"/>
      <c r="V125" s="71"/>
      <c r="W125" s="71"/>
      <c r="X125" s="72"/>
      <c r="Y125" s="34"/>
      <c r="Z125" s="34"/>
      <c r="AA125" s="34"/>
      <c r="AB125" s="34"/>
      <c r="AC125" s="34"/>
      <c r="AD125" s="34"/>
      <c r="AE125" s="34"/>
      <c r="AT125" s="17" t="s">
        <v>160</v>
      </c>
      <c r="AU125" s="17" t="s">
        <v>91</v>
      </c>
    </row>
    <row r="126" spans="1:65" s="13" customFormat="1" ht="11.25">
      <c r="B126" s="210"/>
      <c r="C126" s="211"/>
      <c r="D126" s="205" t="s">
        <v>150</v>
      </c>
      <c r="E126" s="212" t="s">
        <v>1</v>
      </c>
      <c r="F126" s="213" t="s">
        <v>151</v>
      </c>
      <c r="G126" s="211"/>
      <c r="H126" s="212" t="s">
        <v>1</v>
      </c>
      <c r="I126" s="214"/>
      <c r="J126" s="214"/>
      <c r="K126" s="211"/>
      <c r="L126" s="211"/>
      <c r="M126" s="215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8"/>
      <c r="AT126" s="219" t="s">
        <v>150</v>
      </c>
      <c r="AU126" s="219" t="s">
        <v>91</v>
      </c>
      <c r="AV126" s="13" t="s">
        <v>89</v>
      </c>
      <c r="AW126" s="13" t="s">
        <v>5</v>
      </c>
      <c r="AX126" s="13" t="s">
        <v>81</v>
      </c>
      <c r="AY126" s="219" t="s">
        <v>139</v>
      </c>
    </row>
    <row r="127" spans="1:65" s="14" customFormat="1" ht="11.25">
      <c r="B127" s="220"/>
      <c r="C127" s="221"/>
      <c r="D127" s="205" t="s">
        <v>150</v>
      </c>
      <c r="E127" s="222" t="s">
        <v>1</v>
      </c>
      <c r="F127" s="223" t="s">
        <v>91</v>
      </c>
      <c r="G127" s="221"/>
      <c r="H127" s="224">
        <v>2</v>
      </c>
      <c r="I127" s="225"/>
      <c r="J127" s="225"/>
      <c r="K127" s="221"/>
      <c r="L127" s="221"/>
      <c r="M127" s="226"/>
      <c r="N127" s="227"/>
      <c r="O127" s="228"/>
      <c r="P127" s="228"/>
      <c r="Q127" s="228"/>
      <c r="R127" s="228"/>
      <c r="S127" s="228"/>
      <c r="T127" s="228"/>
      <c r="U127" s="228"/>
      <c r="V127" s="228"/>
      <c r="W127" s="228"/>
      <c r="X127" s="229"/>
      <c r="AT127" s="230" t="s">
        <v>150</v>
      </c>
      <c r="AU127" s="230" t="s">
        <v>91</v>
      </c>
      <c r="AV127" s="14" t="s">
        <v>91</v>
      </c>
      <c r="AW127" s="14" t="s">
        <v>5</v>
      </c>
      <c r="AX127" s="14" t="s">
        <v>81</v>
      </c>
      <c r="AY127" s="230" t="s">
        <v>139</v>
      </c>
    </row>
    <row r="128" spans="1:65" s="15" customFormat="1" ht="11.25">
      <c r="B128" s="231"/>
      <c r="C128" s="232"/>
      <c r="D128" s="205" t="s">
        <v>150</v>
      </c>
      <c r="E128" s="233" t="s">
        <v>1</v>
      </c>
      <c r="F128" s="234" t="s">
        <v>152</v>
      </c>
      <c r="G128" s="232"/>
      <c r="H128" s="235">
        <v>2</v>
      </c>
      <c r="I128" s="236"/>
      <c r="J128" s="236"/>
      <c r="K128" s="232"/>
      <c r="L128" s="232"/>
      <c r="M128" s="237"/>
      <c r="N128" s="238"/>
      <c r="O128" s="239"/>
      <c r="P128" s="239"/>
      <c r="Q128" s="239"/>
      <c r="R128" s="239"/>
      <c r="S128" s="239"/>
      <c r="T128" s="239"/>
      <c r="U128" s="239"/>
      <c r="V128" s="239"/>
      <c r="W128" s="239"/>
      <c r="X128" s="240"/>
      <c r="AT128" s="241" t="s">
        <v>150</v>
      </c>
      <c r="AU128" s="241" t="s">
        <v>91</v>
      </c>
      <c r="AV128" s="15" t="s">
        <v>147</v>
      </c>
      <c r="AW128" s="15" t="s">
        <v>5</v>
      </c>
      <c r="AX128" s="15" t="s">
        <v>89</v>
      </c>
      <c r="AY128" s="241" t="s">
        <v>139</v>
      </c>
    </row>
    <row r="129" spans="1:65" s="2" customFormat="1" ht="33" customHeight="1">
      <c r="A129" s="34"/>
      <c r="B129" s="35"/>
      <c r="C129" s="242" t="s">
        <v>91</v>
      </c>
      <c r="D129" s="242" t="s">
        <v>153</v>
      </c>
      <c r="E129" s="243" t="s">
        <v>296</v>
      </c>
      <c r="F129" s="244" t="s">
        <v>297</v>
      </c>
      <c r="G129" s="245" t="s">
        <v>156</v>
      </c>
      <c r="H129" s="246">
        <v>19</v>
      </c>
      <c r="I129" s="247"/>
      <c r="J129" s="247"/>
      <c r="K129" s="248">
        <f>ROUND(P129*H129,2)</f>
        <v>0</v>
      </c>
      <c r="L129" s="244" t="s">
        <v>157</v>
      </c>
      <c r="M129" s="39"/>
      <c r="N129" s="249" t="s">
        <v>1</v>
      </c>
      <c r="O129" s="199" t="s">
        <v>44</v>
      </c>
      <c r="P129" s="200">
        <f>I129+J129</f>
        <v>0</v>
      </c>
      <c r="Q129" s="200">
        <f>ROUND(I129*H129,2)</f>
        <v>0</v>
      </c>
      <c r="R129" s="200">
        <f>ROUND(J129*H129,2)</f>
        <v>0</v>
      </c>
      <c r="S129" s="71"/>
      <c r="T129" s="201">
        <f>S129*H129</f>
        <v>0</v>
      </c>
      <c r="U129" s="201">
        <v>0</v>
      </c>
      <c r="V129" s="201">
        <f>U129*H129</f>
        <v>0</v>
      </c>
      <c r="W129" s="201">
        <v>0</v>
      </c>
      <c r="X129" s="202">
        <f>W129*H129</f>
        <v>0</v>
      </c>
      <c r="Y129" s="34"/>
      <c r="Z129" s="34"/>
      <c r="AA129" s="34"/>
      <c r="AB129" s="34"/>
      <c r="AC129" s="34"/>
      <c r="AD129" s="34"/>
      <c r="AE129" s="34"/>
      <c r="AR129" s="203" t="s">
        <v>147</v>
      </c>
      <c r="AT129" s="203" t="s">
        <v>153</v>
      </c>
      <c r="AU129" s="203" t="s">
        <v>91</v>
      </c>
      <c r="AY129" s="17" t="s">
        <v>139</v>
      </c>
      <c r="BE129" s="204">
        <f>IF(O129="základní",K129,0)</f>
        <v>0</v>
      </c>
      <c r="BF129" s="204">
        <f>IF(O129="snížená",K129,0)</f>
        <v>0</v>
      </c>
      <c r="BG129" s="204">
        <f>IF(O129="zákl. přenesená",K129,0)</f>
        <v>0</v>
      </c>
      <c r="BH129" s="204">
        <f>IF(O129="sníž. přenesená",K129,0)</f>
        <v>0</v>
      </c>
      <c r="BI129" s="204">
        <f>IF(O129="nulová",K129,0)</f>
        <v>0</v>
      </c>
      <c r="BJ129" s="17" t="s">
        <v>89</v>
      </c>
      <c r="BK129" s="204">
        <f>ROUND(P129*H129,2)</f>
        <v>0</v>
      </c>
      <c r="BL129" s="17" t="s">
        <v>147</v>
      </c>
      <c r="BM129" s="203" t="s">
        <v>298</v>
      </c>
    </row>
    <row r="130" spans="1:65" s="2" customFormat="1" ht="19.5">
      <c r="A130" s="34"/>
      <c r="B130" s="35"/>
      <c r="C130" s="36"/>
      <c r="D130" s="205" t="s">
        <v>149</v>
      </c>
      <c r="E130" s="36"/>
      <c r="F130" s="206" t="s">
        <v>299</v>
      </c>
      <c r="G130" s="36"/>
      <c r="H130" s="36"/>
      <c r="I130" s="207"/>
      <c r="J130" s="207"/>
      <c r="K130" s="36"/>
      <c r="L130" s="36"/>
      <c r="M130" s="39"/>
      <c r="N130" s="208"/>
      <c r="O130" s="209"/>
      <c r="P130" s="71"/>
      <c r="Q130" s="71"/>
      <c r="R130" s="71"/>
      <c r="S130" s="71"/>
      <c r="T130" s="71"/>
      <c r="U130" s="71"/>
      <c r="V130" s="71"/>
      <c r="W130" s="71"/>
      <c r="X130" s="72"/>
      <c r="Y130" s="34"/>
      <c r="Z130" s="34"/>
      <c r="AA130" s="34"/>
      <c r="AB130" s="34"/>
      <c r="AC130" s="34"/>
      <c r="AD130" s="34"/>
      <c r="AE130" s="34"/>
      <c r="AT130" s="17" t="s">
        <v>149</v>
      </c>
      <c r="AU130" s="17" t="s">
        <v>91</v>
      </c>
    </row>
    <row r="131" spans="1:65" s="2" customFormat="1" ht="11.25">
      <c r="A131" s="34"/>
      <c r="B131" s="35"/>
      <c r="C131" s="36"/>
      <c r="D131" s="250" t="s">
        <v>160</v>
      </c>
      <c r="E131" s="36"/>
      <c r="F131" s="251" t="s">
        <v>300</v>
      </c>
      <c r="G131" s="36"/>
      <c r="H131" s="36"/>
      <c r="I131" s="207"/>
      <c r="J131" s="207"/>
      <c r="K131" s="36"/>
      <c r="L131" s="36"/>
      <c r="M131" s="39"/>
      <c r="N131" s="208"/>
      <c r="O131" s="209"/>
      <c r="P131" s="71"/>
      <c r="Q131" s="71"/>
      <c r="R131" s="71"/>
      <c r="S131" s="71"/>
      <c r="T131" s="71"/>
      <c r="U131" s="71"/>
      <c r="V131" s="71"/>
      <c r="W131" s="71"/>
      <c r="X131" s="72"/>
      <c r="Y131" s="34"/>
      <c r="Z131" s="34"/>
      <c r="AA131" s="34"/>
      <c r="AB131" s="34"/>
      <c r="AC131" s="34"/>
      <c r="AD131" s="34"/>
      <c r="AE131" s="34"/>
      <c r="AT131" s="17" t="s">
        <v>160</v>
      </c>
      <c r="AU131" s="17" t="s">
        <v>91</v>
      </c>
    </row>
    <row r="132" spans="1:65" s="13" customFormat="1" ht="11.25">
      <c r="B132" s="210"/>
      <c r="C132" s="211"/>
      <c r="D132" s="205" t="s">
        <v>150</v>
      </c>
      <c r="E132" s="212" t="s">
        <v>1</v>
      </c>
      <c r="F132" s="213" t="s">
        <v>151</v>
      </c>
      <c r="G132" s="211"/>
      <c r="H132" s="212" t="s">
        <v>1</v>
      </c>
      <c r="I132" s="214"/>
      <c r="J132" s="214"/>
      <c r="K132" s="211"/>
      <c r="L132" s="211"/>
      <c r="M132" s="215"/>
      <c r="N132" s="216"/>
      <c r="O132" s="217"/>
      <c r="P132" s="217"/>
      <c r="Q132" s="217"/>
      <c r="R132" s="217"/>
      <c r="S132" s="217"/>
      <c r="T132" s="217"/>
      <c r="U132" s="217"/>
      <c r="V132" s="217"/>
      <c r="W132" s="217"/>
      <c r="X132" s="218"/>
      <c r="AT132" s="219" t="s">
        <v>150</v>
      </c>
      <c r="AU132" s="219" t="s">
        <v>91</v>
      </c>
      <c r="AV132" s="13" t="s">
        <v>89</v>
      </c>
      <c r="AW132" s="13" t="s">
        <v>5</v>
      </c>
      <c r="AX132" s="13" t="s">
        <v>81</v>
      </c>
      <c r="AY132" s="219" t="s">
        <v>139</v>
      </c>
    </row>
    <row r="133" spans="1:65" s="14" customFormat="1" ht="11.25">
      <c r="B133" s="220"/>
      <c r="C133" s="221"/>
      <c r="D133" s="205" t="s">
        <v>150</v>
      </c>
      <c r="E133" s="222" t="s">
        <v>1</v>
      </c>
      <c r="F133" s="223" t="s">
        <v>243</v>
      </c>
      <c r="G133" s="221"/>
      <c r="H133" s="224">
        <v>19</v>
      </c>
      <c r="I133" s="225"/>
      <c r="J133" s="225"/>
      <c r="K133" s="221"/>
      <c r="L133" s="221"/>
      <c r="M133" s="226"/>
      <c r="N133" s="227"/>
      <c r="O133" s="228"/>
      <c r="P133" s="228"/>
      <c r="Q133" s="228"/>
      <c r="R133" s="228"/>
      <c r="S133" s="228"/>
      <c r="T133" s="228"/>
      <c r="U133" s="228"/>
      <c r="V133" s="228"/>
      <c r="W133" s="228"/>
      <c r="X133" s="229"/>
      <c r="AT133" s="230" t="s">
        <v>150</v>
      </c>
      <c r="AU133" s="230" t="s">
        <v>91</v>
      </c>
      <c r="AV133" s="14" t="s">
        <v>91</v>
      </c>
      <c r="AW133" s="14" t="s">
        <v>5</v>
      </c>
      <c r="AX133" s="14" t="s">
        <v>81</v>
      </c>
      <c r="AY133" s="230" t="s">
        <v>139</v>
      </c>
    </row>
    <row r="134" spans="1:65" s="15" customFormat="1" ht="11.25">
      <c r="B134" s="231"/>
      <c r="C134" s="232"/>
      <c r="D134" s="205" t="s">
        <v>150</v>
      </c>
      <c r="E134" s="233" t="s">
        <v>1</v>
      </c>
      <c r="F134" s="234" t="s">
        <v>152</v>
      </c>
      <c r="G134" s="232"/>
      <c r="H134" s="235">
        <v>19</v>
      </c>
      <c r="I134" s="236"/>
      <c r="J134" s="236"/>
      <c r="K134" s="232"/>
      <c r="L134" s="232"/>
      <c r="M134" s="237"/>
      <c r="N134" s="238"/>
      <c r="O134" s="239"/>
      <c r="P134" s="239"/>
      <c r="Q134" s="239"/>
      <c r="R134" s="239"/>
      <c r="S134" s="239"/>
      <c r="T134" s="239"/>
      <c r="U134" s="239"/>
      <c r="V134" s="239"/>
      <c r="W134" s="239"/>
      <c r="X134" s="240"/>
      <c r="AT134" s="241" t="s">
        <v>150</v>
      </c>
      <c r="AU134" s="241" t="s">
        <v>91</v>
      </c>
      <c r="AV134" s="15" t="s">
        <v>147</v>
      </c>
      <c r="AW134" s="15" t="s">
        <v>5</v>
      </c>
      <c r="AX134" s="15" t="s">
        <v>89</v>
      </c>
      <c r="AY134" s="241" t="s">
        <v>139</v>
      </c>
    </row>
    <row r="135" spans="1:65" s="2" customFormat="1" ht="24.2" customHeight="1">
      <c r="A135" s="34"/>
      <c r="B135" s="35"/>
      <c r="C135" s="189" t="s">
        <v>163</v>
      </c>
      <c r="D135" s="189" t="s">
        <v>142</v>
      </c>
      <c r="E135" s="190" t="s">
        <v>301</v>
      </c>
      <c r="F135" s="191" t="s">
        <v>302</v>
      </c>
      <c r="G135" s="192" t="s">
        <v>156</v>
      </c>
      <c r="H135" s="193">
        <v>21</v>
      </c>
      <c r="I135" s="194"/>
      <c r="J135" s="195"/>
      <c r="K135" s="196">
        <f>ROUND(P135*H135,2)</f>
        <v>0</v>
      </c>
      <c r="L135" s="191" t="s">
        <v>1</v>
      </c>
      <c r="M135" s="197"/>
      <c r="N135" s="198" t="s">
        <v>1</v>
      </c>
      <c r="O135" s="199" t="s">
        <v>44</v>
      </c>
      <c r="P135" s="200">
        <f>I135+J135</f>
        <v>0</v>
      </c>
      <c r="Q135" s="200">
        <f>ROUND(I135*H135,2)</f>
        <v>0</v>
      </c>
      <c r="R135" s="200">
        <f>ROUND(J135*H135,2)</f>
        <v>0</v>
      </c>
      <c r="S135" s="71"/>
      <c r="T135" s="201">
        <f>S135*H135</f>
        <v>0</v>
      </c>
      <c r="U135" s="201">
        <v>0</v>
      </c>
      <c r="V135" s="201">
        <f>U135*H135</f>
        <v>0</v>
      </c>
      <c r="W135" s="201">
        <v>0</v>
      </c>
      <c r="X135" s="202">
        <f>W135*H135</f>
        <v>0</v>
      </c>
      <c r="Y135" s="34"/>
      <c r="Z135" s="34"/>
      <c r="AA135" s="34"/>
      <c r="AB135" s="34"/>
      <c r="AC135" s="34"/>
      <c r="AD135" s="34"/>
      <c r="AE135" s="34"/>
      <c r="AR135" s="203" t="s">
        <v>146</v>
      </c>
      <c r="AT135" s="203" t="s">
        <v>142</v>
      </c>
      <c r="AU135" s="203" t="s">
        <v>91</v>
      </c>
      <c r="AY135" s="17" t="s">
        <v>139</v>
      </c>
      <c r="BE135" s="204">
        <f>IF(O135="základní",K135,0)</f>
        <v>0</v>
      </c>
      <c r="BF135" s="204">
        <f>IF(O135="snížená",K135,0)</f>
        <v>0</v>
      </c>
      <c r="BG135" s="204">
        <f>IF(O135="zákl. přenesená",K135,0)</f>
        <v>0</v>
      </c>
      <c r="BH135" s="204">
        <f>IF(O135="sníž. přenesená",K135,0)</f>
        <v>0</v>
      </c>
      <c r="BI135" s="204">
        <f>IF(O135="nulová",K135,0)</f>
        <v>0</v>
      </c>
      <c r="BJ135" s="17" t="s">
        <v>89</v>
      </c>
      <c r="BK135" s="204">
        <f>ROUND(P135*H135,2)</f>
        <v>0</v>
      </c>
      <c r="BL135" s="17" t="s">
        <v>147</v>
      </c>
      <c r="BM135" s="203" t="s">
        <v>303</v>
      </c>
    </row>
    <row r="136" spans="1:65" s="2" customFormat="1" ht="19.5">
      <c r="A136" s="34"/>
      <c r="B136" s="35"/>
      <c r="C136" s="36"/>
      <c r="D136" s="205" t="s">
        <v>149</v>
      </c>
      <c r="E136" s="36"/>
      <c r="F136" s="206" t="s">
        <v>302</v>
      </c>
      <c r="G136" s="36"/>
      <c r="H136" s="36"/>
      <c r="I136" s="207"/>
      <c r="J136" s="207"/>
      <c r="K136" s="36"/>
      <c r="L136" s="36"/>
      <c r="M136" s="39"/>
      <c r="N136" s="208"/>
      <c r="O136" s="209"/>
      <c r="P136" s="71"/>
      <c r="Q136" s="71"/>
      <c r="R136" s="71"/>
      <c r="S136" s="71"/>
      <c r="T136" s="71"/>
      <c r="U136" s="71"/>
      <c r="V136" s="71"/>
      <c r="W136" s="71"/>
      <c r="X136" s="72"/>
      <c r="Y136" s="34"/>
      <c r="Z136" s="34"/>
      <c r="AA136" s="34"/>
      <c r="AB136" s="34"/>
      <c r="AC136" s="34"/>
      <c r="AD136" s="34"/>
      <c r="AE136" s="34"/>
      <c r="AT136" s="17" t="s">
        <v>149</v>
      </c>
      <c r="AU136" s="17" t="s">
        <v>91</v>
      </c>
    </row>
    <row r="137" spans="1:65" s="2" customFormat="1" ht="19.5">
      <c r="A137" s="34"/>
      <c r="B137" s="35"/>
      <c r="C137" s="36"/>
      <c r="D137" s="205" t="s">
        <v>172</v>
      </c>
      <c r="E137" s="36"/>
      <c r="F137" s="252" t="s">
        <v>173</v>
      </c>
      <c r="G137" s="36"/>
      <c r="H137" s="36"/>
      <c r="I137" s="207"/>
      <c r="J137" s="207"/>
      <c r="K137" s="36"/>
      <c r="L137" s="36"/>
      <c r="M137" s="39"/>
      <c r="N137" s="208"/>
      <c r="O137" s="209"/>
      <c r="P137" s="71"/>
      <c r="Q137" s="71"/>
      <c r="R137" s="71"/>
      <c r="S137" s="71"/>
      <c r="T137" s="71"/>
      <c r="U137" s="71"/>
      <c r="V137" s="71"/>
      <c r="W137" s="71"/>
      <c r="X137" s="72"/>
      <c r="Y137" s="34"/>
      <c r="Z137" s="34"/>
      <c r="AA137" s="34"/>
      <c r="AB137" s="34"/>
      <c r="AC137" s="34"/>
      <c r="AD137" s="34"/>
      <c r="AE137" s="34"/>
      <c r="AT137" s="17" t="s">
        <v>172</v>
      </c>
      <c r="AU137" s="17" t="s">
        <v>91</v>
      </c>
    </row>
    <row r="138" spans="1:65" s="13" customFormat="1" ht="11.25">
      <c r="B138" s="210"/>
      <c r="C138" s="211"/>
      <c r="D138" s="205" t="s">
        <v>150</v>
      </c>
      <c r="E138" s="212" t="s">
        <v>1</v>
      </c>
      <c r="F138" s="213" t="s">
        <v>151</v>
      </c>
      <c r="G138" s="211"/>
      <c r="H138" s="212" t="s">
        <v>1</v>
      </c>
      <c r="I138" s="214"/>
      <c r="J138" s="214"/>
      <c r="K138" s="211"/>
      <c r="L138" s="211"/>
      <c r="M138" s="215"/>
      <c r="N138" s="216"/>
      <c r="O138" s="217"/>
      <c r="P138" s="217"/>
      <c r="Q138" s="217"/>
      <c r="R138" s="217"/>
      <c r="S138" s="217"/>
      <c r="T138" s="217"/>
      <c r="U138" s="217"/>
      <c r="V138" s="217"/>
      <c r="W138" s="217"/>
      <c r="X138" s="218"/>
      <c r="AT138" s="219" t="s">
        <v>150</v>
      </c>
      <c r="AU138" s="219" t="s">
        <v>91</v>
      </c>
      <c r="AV138" s="13" t="s">
        <v>89</v>
      </c>
      <c r="AW138" s="13" t="s">
        <v>5</v>
      </c>
      <c r="AX138" s="13" t="s">
        <v>81</v>
      </c>
      <c r="AY138" s="219" t="s">
        <v>139</v>
      </c>
    </row>
    <row r="139" spans="1:65" s="14" customFormat="1" ht="11.25">
      <c r="B139" s="220"/>
      <c r="C139" s="221"/>
      <c r="D139" s="205" t="s">
        <v>150</v>
      </c>
      <c r="E139" s="222" t="s">
        <v>1</v>
      </c>
      <c r="F139" s="223" t="s">
        <v>304</v>
      </c>
      <c r="G139" s="221"/>
      <c r="H139" s="224">
        <v>21</v>
      </c>
      <c r="I139" s="225"/>
      <c r="J139" s="225"/>
      <c r="K139" s="221"/>
      <c r="L139" s="221"/>
      <c r="M139" s="226"/>
      <c r="N139" s="227"/>
      <c r="O139" s="228"/>
      <c r="P139" s="228"/>
      <c r="Q139" s="228"/>
      <c r="R139" s="228"/>
      <c r="S139" s="228"/>
      <c r="T139" s="228"/>
      <c r="U139" s="228"/>
      <c r="V139" s="228"/>
      <c r="W139" s="228"/>
      <c r="X139" s="229"/>
      <c r="AT139" s="230" t="s">
        <v>150</v>
      </c>
      <c r="AU139" s="230" t="s">
        <v>91</v>
      </c>
      <c r="AV139" s="14" t="s">
        <v>91</v>
      </c>
      <c r="AW139" s="14" t="s">
        <v>5</v>
      </c>
      <c r="AX139" s="14" t="s">
        <v>81</v>
      </c>
      <c r="AY139" s="230" t="s">
        <v>139</v>
      </c>
    </row>
    <row r="140" spans="1:65" s="15" customFormat="1" ht="11.25">
      <c r="B140" s="231"/>
      <c r="C140" s="232"/>
      <c r="D140" s="205" t="s">
        <v>150</v>
      </c>
      <c r="E140" s="233" t="s">
        <v>1</v>
      </c>
      <c r="F140" s="234" t="s">
        <v>152</v>
      </c>
      <c r="G140" s="232"/>
      <c r="H140" s="235">
        <v>21</v>
      </c>
      <c r="I140" s="236"/>
      <c r="J140" s="236"/>
      <c r="K140" s="232"/>
      <c r="L140" s="232"/>
      <c r="M140" s="237"/>
      <c r="N140" s="238"/>
      <c r="O140" s="239"/>
      <c r="P140" s="239"/>
      <c r="Q140" s="239"/>
      <c r="R140" s="239"/>
      <c r="S140" s="239"/>
      <c r="T140" s="239"/>
      <c r="U140" s="239"/>
      <c r="V140" s="239"/>
      <c r="W140" s="239"/>
      <c r="X140" s="240"/>
      <c r="AT140" s="241" t="s">
        <v>150</v>
      </c>
      <c r="AU140" s="241" t="s">
        <v>91</v>
      </c>
      <c r="AV140" s="15" t="s">
        <v>147</v>
      </c>
      <c r="AW140" s="15" t="s">
        <v>5</v>
      </c>
      <c r="AX140" s="15" t="s">
        <v>89</v>
      </c>
      <c r="AY140" s="241" t="s">
        <v>139</v>
      </c>
    </row>
    <row r="141" spans="1:65" s="2" customFormat="1" ht="24.2" customHeight="1">
      <c r="A141" s="34"/>
      <c r="B141" s="35"/>
      <c r="C141" s="242" t="s">
        <v>147</v>
      </c>
      <c r="D141" s="242" t="s">
        <v>153</v>
      </c>
      <c r="E141" s="243" t="s">
        <v>154</v>
      </c>
      <c r="F141" s="244" t="s">
        <v>155</v>
      </c>
      <c r="G141" s="245" t="s">
        <v>156</v>
      </c>
      <c r="H141" s="246">
        <v>6</v>
      </c>
      <c r="I141" s="247"/>
      <c r="J141" s="247"/>
      <c r="K141" s="248">
        <f>ROUND(P141*H141,2)</f>
        <v>0</v>
      </c>
      <c r="L141" s="244" t="s">
        <v>157</v>
      </c>
      <c r="M141" s="39"/>
      <c r="N141" s="249" t="s">
        <v>1</v>
      </c>
      <c r="O141" s="199" t="s">
        <v>44</v>
      </c>
      <c r="P141" s="200">
        <f>I141+J141</f>
        <v>0</v>
      </c>
      <c r="Q141" s="200">
        <f>ROUND(I141*H141,2)</f>
        <v>0</v>
      </c>
      <c r="R141" s="200">
        <f>ROUND(J141*H141,2)</f>
        <v>0</v>
      </c>
      <c r="S141" s="71"/>
      <c r="T141" s="201">
        <f>S141*H141</f>
        <v>0</v>
      </c>
      <c r="U141" s="201">
        <v>0</v>
      </c>
      <c r="V141" s="201">
        <f>U141*H141</f>
        <v>0</v>
      </c>
      <c r="W141" s="201">
        <v>0</v>
      </c>
      <c r="X141" s="202">
        <f>W141*H141</f>
        <v>0</v>
      </c>
      <c r="Y141" s="34"/>
      <c r="Z141" s="34"/>
      <c r="AA141" s="34"/>
      <c r="AB141" s="34"/>
      <c r="AC141" s="34"/>
      <c r="AD141" s="34"/>
      <c r="AE141" s="34"/>
      <c r="AR141" s="203" t="s">
        <v>147</v>
      </c>
      <c r="AT141" s="203" t="s">
        <v>153</v>
      </c>
      <c r="AU141" s="203" t="s">
        <v>91</v>
      </c>
      <c r="AY141" s="17" t="s">
        <v>139</v>
      </c>
      <c r="BE141" s="204">
        <f>IF(O141="základní",K141,0)</f>
        <v>0</v>
      </c>
      <c r="BF141" s="204">
        <f>IF(O141="snížená",K141,0)</f>
        <v>0</v>
      </c>
      <c r="BG141" s="204">
        <f>IF(O141="zákl. přenesená",K141,0)</f>
        <v>0</v>
      </c>
      <c r="BH141" s="204">
        <f>IF(O141="sníž. přenesená",K141,0)</f>
        <v>0</v>
      </c>
      <c r="BI141" s="204">
        <f>IF(O141="nulová",K141,0)</f>
        <v>0</v>
      </c>
      <c r="BJ141" s="17" t="s">
        <v>89</v>
      </c>
      <c r="BK141" s="204">
        <f>ROUND(P141*H141,2)</f>
        <v>0</v>
      </c>
      <c r="BL141" s="17" t="s">
        <v>147</v>
      </c>
      <c r="BM141" s="203" t="s">
        <v>158</v>
      </c>
    </row>
    <row r="142" spans="1:65" s="2" customFormat="1" ht="19.5">
      <c r="A142" s="34"/>
      <c r="B142" s="35"/>
      <c r="C142" s="36"/>
      <c r="D142" s="205" t="s">
        <v>149</v>
      </c>
      <c r="E142" s="36"/>
      <c r="F142" s="206" t="s">
        <v>159</v>
      </c>
      <c r="G142" s="36"/>
      <c r="H142" s="36"/>
      <c r="I142" s="207"/>
      <c r="J142" s="207"/>
      <c r="K142" s="36"/>
      <c r="L142" s="36"/>
      <c r="M142" s="39"/>
      <c r="N142" s="208"/>
      <c r="O142" s="209"/>
      <c r="P142" s="71"/>
      <c r="Q142" s="71"/>
      <c r="R142" s="71"/>
      <c r="S142" s="71"/>
      <c r="T142" s="71"/>
      <c r="U142" s="71"/>
      <c r="V142" s="71"/>
      <c r="W142" s="71"/>
      <c r="X142" s="72"/>
      <c r="Y142" s="34"/>
      <c r="Z142" s="34"/>
      <c r="AA142" s="34"/>
      <c r="AB142" s="34"/>
      <c r="AC142" s="34"/>
      <c r="AD142" s="34"/>
      <c r="AE142" s="34"/>
      <c r="AT142" s="17" t="s">
        <v>149</v>
      </c>
      <c r="AU142" s="17" t="s">
        <v>91</v>
      </c>
    </row>
    <row r="143" spans="1:65" s="2" customFormat="1" ht="11.25">
      <c r="A143" s="34"/>
      <c r="B143" s="35"/>
      <c r="C143" s="36"/>
      <c r="D143" s="250" t="s">
        <v>160</v>
      </c>
      <c r="E143" s="36"/>
      <c r="F143" s="251" t="s">
        <v>161</v>
      </c>
      <c r="G143" s="36"/>
      <c r="H143" s="36"/>
      <c r="I143" s="207"/>
      <c r="J143" s="207"/>
      <c r="K143" s="36"/>
      <c r="L143" s="36"/>
      <c r="M143" s="39"/>
      <c r="N143" s="208"/>
      <c r="O143" s="209"/>
      <c r="P143" s="71"/>
      <c r="Q143" s="71"/>
      <c r="R143" s="71"/>
      <c r="S143" s="71"/>
      <c r="T143" s="71"/>
      <c r="U143" s="71"/>
      <c r="V143" s="71"/>
      <c r="W143" s="71"/>
      <c r="X143" s="72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91</v>
      </c>
    </row>
    <row r="144" spans="1:65" s="13" customFormat="1" ht="11.25">
      <c r="B144" s="210"/>
      <c r="C144" s="211"/>
      <c r="D144" s="205" t="s">
        <v>150</v>
      </c>
      <c r="E144" s="212" t="s">
        <v>1</v>
      </c>
      <c r="F144" s="213" t="s">
        <v>151</v>
      </c>
      <c r="G144" s="211"/>
      <c r="H144" s="212" t="s">
        <v>1</v>
      </c>
      <c r="I144" s="214"/>
      <c r="J144" s="214"/>
      <c r="K144" s="211"/>
      <c r="L144" s="211"/>
      <c r="M144" s="215"/>
      <c r="N144" s="216"/>
      <c r="O144" s="217"/>
      <c r="P144" s="217"/>
      <c r="Q144" s="217"/>
      <c r="R144" s="217"/>
      <c r="S144" s="217"/>
      <c r="T144" s="217"/>
      <c r="U144" s="217"/>
      <c r="V144" s="217"/>
      <c r="W144" s="217"/>
      <c r="X144" s="218"/>
      <c r="AT144" s="219" t="s">
        <v>150</v>
      </c>
      <c r="AU144" s="219" t="s">
        <v>91</v>
      </c>
      <c r="AV144" s="13" t="s">
        <v>89</v>
      </c>
      <c r="AW144" s="13" t="s">
        <v>5</v>
      </c>
      <c r="AX144" s="13" t="s">
        <v>81</v>
      </c>
      <c r="AY144" s="219" t="s">
        <v>139</v>
      </c>
    </row>
    <row r="145" spans="1:65" s="14" customFormat="1" ht="11.25">
      <c r="B145" s="220"/>
      <c r="C145" s="221"/>
      <c r="D145" s="205" t="s">
        <v>150</v>
      </c>
      <c r="E145" s="222" t="s">
        <v>1</v>
      </c>
      <c r="F145" s="223" t="s">
        <v>305</v>
      </c>
      <c r="G145" s="221"/>
      <c r="H145" s="224">
        <v>6</v>
      </c>
      <c r="I145" s="225"/>
      <c r="J145" s="225"/>
      <c r="K145" s="221"/>
      <c r="L145" s="221"/>
      <c r="M145" s="226"/>
      <c r="N145" s="22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9"/>
      <c r="AT145" s="230" t="s">
        <v>150</v>
      </c>
      <c r="AU145" s="230" t="s">
        <v>91</v>
      </c>
      <c r="AV145" s="14" t="s">
        <v>91</v>
      </c>
      <c r="AW145" s="14" t="s">
        <v>5</v>
      </c>
      <c r="AX145" s="14" t="s">
        <v>81</v>
      </c>
      <c r="AY145" s="230" t="s">
        <v>139</v>
      </c>
    </row>
    <row r="146" spans="1:65" s="15" customFormat="1" ht="11.25">
      <c r="B146" s="231"/>
      <c r="C146" s="232"/>
      <c r="D146" s="205" t="s">
        <v>150</v>
      </c>
      <c r="E146" s="233" t="s">
        <v>1</v>
      </c>
      <c r="F146" s="234" t="s">
        <v>152</v>
      </c>
      <c r="G146" s="232"/>
      <c r="H146" s="235">
        <v>6</v>
      </c>
      <c r="I146" s="236"/>
      <c r="J146" s="236"/>
      <c r="K146" s="232"/>
      <c r="L146" s="232"/>
      <c r="M146" s="237"/>
      <c r="N146" s="238"/>
      <c r="O146" s="239"/>
      <c r="P146" s="239"/>
      <c r="Q146" s="239"/>
      <c r="R146" s="239"/>
      <c r="S146" s="239"/>
      <c r="T146" s="239"/>
      <c r="U146" s="239"/>
      <c r="V146" s="239"/>
      <c r="W146" s="239"/>
      <c r="X146" s="240"/>
      <c r="AT146" s="241" t="s">
        <v>150</v>
      </c>
      <c r="AU146" s="241" t="s">
        <v>91</v>
      </c>
      <c r="AV146" s="15" t="s">
        <v>147</v>
      </c>
      <c r="AW146" s="15" t="s">
        <v>5</v>
      </c>
      <c r="AX146" s="15" t="s">
        <v>89</v>
      </c>
      <c r="AY146" s="241" t="s">
        <v>139</v>
      </c>
    </row>
    <row r="147" spans="1:65" s="2" customFormat="1" ht="33" customHeight="1">
      <c r="A147" s="34"/>
      <c r="B147" s="35"/>
      <c r="C147" s="242" t="s">
        <v>174</v>
      </c>
      <c r="D147" s="242" t="s">
        <v>153</v>
      </c>
      <c r="E147" s="243" t="s">
        <v>164</v>
      </c>
      <c r="F147" s="244" t="s">
        <v>165</v>
      </c>
      <c r="G147" s="245" t="s">
        <v>156</v>
      </c>
      <c r="H147" s="246">
        <v>38</v>
      </c>
      <c r="I147" s="247"/>
      <c r="J147" s="247"/>
      <c r="K147" s="248">
        <f>ROUND(P147*H147,2)</f>
        <v>0</v>
      </c>
      <c r="L147" s="244" t="s">
        <v>157</v>
      </c>
      <c r="M147" s="39"/>
      <c r="N147" s="249" t="s">
        <v>1</v>
      </c>
      <c r="O147" s="199" t="s">
        <v>44</v>
      </c>
      <c r="P147" s="200">
        <f>I147+J147</f>
        <v>0</v>
      </c>
      <c r="Q147" s="200">
        <f>ROUND(I147*H147,2)</f>
        <v>0</v>
      </c>
      <c r="R147" s="200">
        <f>ROUND(J147*H147,2)</f>
        <v>0</v>
      </c>
      <c r="S147" s="71"/>
      <c r="T147" s="201">
        <f>S147*H147</f>
        <v>0</v>
      </c>
      <c r="U147" s="201">
        <v>0</v>
      </c>
      <c r="V147" s="201">
        <f>U147*H147</f>
        <v>0</v>
      </c>
      <c r="W147" s="201">
        <v>0</v>
      </c>
      <c r="X147" s="202">
        <f>W147*H147</f>
        <v>0</v>
      </c>
      <c r="Y147" s="34"/>
      <c r="Z147" s="34"/>
      <c r="AA147" s="34"/>
      <c r="AB147" s="34"/>
      <c r="AC147" s="34"/>
      <c r="AD147" s="34"/>
      <c r="AE147" s="34"/>
      <c r="AR147" s="203" t="s">
        <v>147</v>
      </c>
      <c r="AT147" s="203" t="s">
        <v>153</v>
      </c>
      <c r="AU147" s="203" t="s">
        <v>91</v>
      </c>
      <c r="AY147" s="17" t="s">
        <v>139</v>
      </c>
      <c r="BE147" s="204">
        <f>IF(O147="základní",K147,0)</f>
        <v>0</v>
      </c>
      <c r="BF147" s="204">
        <f>IF(O147="snížená",K147,0)</f>
        <v>0</v>
      </c>
      <c r="BG147" s="204">
        <f>IF(O147="zákl. přenesená",K147,0)</f>
        <v>0</v>
      </c>
      <c r="BH147" s="204">
        <f>IF(O147="sníž. přenesená",K147,0)</f>
        <v>0</v>
      </c>
      <c r="BI147" s="204">
        <f>IF(O147="nulová",K147,0)</f>
        <v>0</v>
      </c>
      <c r="BJ147" s="17" t="s">
        <v>89</v>
      </c>
      <c r="BK147" s="204">
        <f>ROUND(P147*H147,2)</f>
        <v>0</v>
      </c>
      <c r="BL147" s="17" t="s">
        <v>147</v>
      </c>
      <c r="BM147" s="203" t="s">
        <v>166</v>
      </c>
    </row>
    <row r="148" spans="1:65" s="2" customFormat="1" ht="19.5">
      <c r="A148" s="34"/>
      <c r="B148" s="35"/>
      <c r="C148" s="36"/>
      <c r="D148" s="205" t="s">
        <v>149</v>
      </c>
      <c r="E148" s="36"/>
      <c r="F148" s="206" t="s">
        <v>167</v>
      </c>
      <c r="G148" s="36"/>
      <c r="H148" s="36"/>
      <c r="I148" s="207"/>
      <c r="J148" s="207"/>
      <c r="K148" s="36"/>
      <c r="L148" s="36"/>
      <c r="M148" s="39"/>
      <c r="N148" s="208"/>
      <c r="O148" s="209"/>
      <c r="P148" s="71"/>
      <c r="Q148" s="71"/>
      <c r="R148" s="71"/>
      <c r="S148" s="71"/>
      <c r="T148" s="71"/>
      <c r="U148" s="71"/>
      <c r="V148" s="71"/>
      <c r="W148" s="71"/>
      <c r="X148" s="72"/>
      <c r="Y148" s="34"/>
      <c r="Z148" s="34"/>
      <c r="AA148" s="34"/>
      <c r="AB148" s="34"/>
      <c r="AC148" s="34"/>
      <c r="AD148" s="34"/>
      <c r="AE148" s="34"/>
      <c r="AT148" s="17" t="s">
        <v>149</v>
      </c>
      <c r="AU148" s="17" t="s">
        <v>91</v>
      </c>
    </row>
    <row r="149" spans="1:65" s="2" customFormat="1" ht="11.25">
      <c r="A149" s="34"/>
      <c r="B149" s="35"/>
      <c r="C149" s="36"/>
      <c r="D149" s="250" t="s">
        <v>160</v>
      </c>
      <c r="E149" s="36"/>
      <c r="F149" s="251" t="s">
        <v>168</v>
      </c>
      <c r="G149" s="36"/>
      <c r="H149" s="36"/>
      <c r="I149" s="207"/>
      <c r="J149" s="207"/>
      <c r="K149" s="36"/>
      <c r="L149" s="36"/>
      <c r="M149" s="39"/>
      <c r="N149" s="208"/>
      <c r="O149" s="209"/>
      <c r="P149" s="71"/>
      <c r="Q149" s="71"/>
      <c r="R149" s="71"/>
      <c r="S149" s="71"/>
      <c r="T149" s="71"/>
      <c r="U149" s="71"/>
      <c r="V149" s="71"/>
      <c r="W149" s="71"/>
      <c r="X149" s="72"/>
      <c r="Y149" s="34"/>
      <c r="Z149" s="34"/>
      <c r="AA149" s="34"/>
      <c r="AB149" s="34"/>
      <c r="AC149" s="34"/>
      <c r="AD149" s="34"/>
      <c r="AE149" s="34"/>
      <c r="AT149" s="17" t="s">
        <v>160</v>
      </c>
      <c r="AU149" s="17" t="s">
        <v>91</v>
      </c>
    </row>
    <row r="150" spans="1:65" s="13" customFormat="1" ht="11.25">
      <c r="B150" s="210"/>
      <c r="C150" s="211"/>
      <c r="D150" s="205" t="s">
        <v>150</v>
      </c>
      <c r="E150" s="212" t="s">
        <v>1</v>
      </c>
      <c r="F150" s="213" t="s">
        <v>151</v>
      </c>
      <c r="G150" s="211"/>
      <c r="H150" s="212" t="s">
        <v>1</v>
      </c>
      <c r="I150" s="214"/>
      <c r="J150" s="214"/>
      <c r="K150" s="211"/>
      <c r="L150" s="211"/>
      <c r="M150" s="215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8"/>
      <c r="AT150" s="219" t="s">
        <v>150</v>
      </c>
      <c r="AU150" s="219" t="s">
        <v>91</v>
      </c>
      <c r="AV150" s="13" t="s">
        <v>89</v>
      </c>
      <c r="AW150" s="13" t="s">
        <v>5</v>
      </c>
      <c r="AX150" s="13" t="s">
        <v>81</v>
      </c>
      <c r="AY150" s="219" t="s">
        <v>139</v>
      </c>
    </row>
    <row r="151" spans="1:65" s="14" customFormat="1" ht="11.25">
      <c r="B151" s="220"/>
      <c r="C151" s="221"/>
      <c r="D151" s="205" t="s">
        <v>150</v>
      </c>
      <c r="E151" s="222" t="s">
        <v>1</v>
      </c>
      <c r="F151" s="223" t="s">
        <v>306</v>
      </c>
      <c r="G151" s="221"/>
      <c r="H151" s="224">
        <v>38</v>
      </c>
      <c r="I151" s="225"/>
      <c r="J151" s="225"/>
      <c r="K151" s="221"/>
      <c r="L151" s="221"/>
      <c r="M151" s="226"/>
      <c r="N151" s="227"/>
      <c r="O151" s="228"/>
      <c r="P151" s="228"/>
      <c r="Q151" s="228"/>
      <c r="R151" s="228"/>
      <c r="S151" s="228"/>
      <c r="T151" s="228"/>
      <c r="U151" s="228"/>
      <c r="V151" s="228"/>
      <c r="W151" s="228"/>
      <c r="X151" s="229"/>
      <c r="AT151" s="230" t="s">
        <v>150</v>
      </c>
      <c r="AU151" s="230" t="s">
        <v>91</v>
      </c>
      <c r="AV151" s="14" t="s">
        <v>91</v>
      </c>
      <c r="AW151" s="14" t="s">
        <v>5</v>
      </c>
      <c r="AX151" s="14" t="s">
        <v>81</v>
      </c>
      <c r="AY151" s="230" t="s">
        <v>139</v>
      </c>
    </row>
    <row r="152" spans="1:65" s="15" customFormat="1" ht="11.25">
      <c r="B152" s="231"/>
      <c r="C152" s="232"/>
      <c r="D152" s="205" t="s">
        <v>150</v>
      </c>
      <c r="E152" s="233" t="s">
        <v>1</v>
      </c>
      <c r="F152" s="234" t="s">
        <v>152</v>
      </c>
      <c r="G152" s="232"/>
      <c r="H152" s="235">
        <v>38</v>
      </c>
      <c r="I152" s="236"/>
      <c r="J152" s="236"/>
      <c r="K152" s="232"/>
      <c r="L152" s="232"/>
      <c r="M152" s="237"/>
      <c r="N152" s="238"/>
      <c r="O152" s="239"/>
      <c r="P152" s="239"/>
      <c r="Q152" s="239"/>
      <c r="R152" s="239"/>
      <c r="S152" s="239"/>
      <c r="T152" s="239"/>
      <c r="U152" s="239"/>
      <c r="V152" s="239"/>
      <c r="W152" s="239"/>
      <c r="X152" s="240"/>
      <c r="AT152" s="241" t="s">
        <v>150</v>
      </c>
      <c r="AU152" s="241" t="s">
        <v>91</v>
      </c>
      <c r="AV152" s="15" t="s">
        <v>147</v>
      </c>
      <c r="AW152" s="15" t="s">
        <v>5</v>
      </c>
      <c r="AX152" s="15" t="s">
        <v>89</v>
      </c>
      <c r="AY152" s="241" t="s">
        <v>139</v>
      </c>
    </row>
    <row r="153" spans="1:65" s="2" customFormat="1" ht="24.2" customHeight="1">
      <c r="A153" s="34"/>
      <c r="B153" s="35"/>
      <c r="C153" s="189" t="s">
        <v>181</v>
      </c>
      <c r="D153" s="189" t="s">
        <v>142</v>
      </c>
      <c r="E153" s="190" t="s">
        <v>169</v>
      </c>
      <c r="F153" s="191" t="s">
        <v>170</v>
      </c>
      <c r="G153" s="192" t="s">
        <v>156</v>
      </c>
      <c r="H153" s="193">
        <v>42</v>
      </c>
      <c r="I153" s="194"/>
      <c r="J153" s="195"/>
      <c r="K153" s="196">
        <f>ROUND(P153*H153,2)</f>
        <v>0</v>
      </c>
      <c r="L153" s="191" t="s">
        <v>1</v>
      </c>
      <c r="M153" s="197"/>
      <c r="N153" s="198" t="s">
        <v>1</v>
      </c>
      <c r="O153" s="199" t="s">
        <v>44</v>
      </c>
      <c r="P153" s="200">
        <f>I153+J153</f>
        <v>0</v>
      </c>
      <c r="Q153" s="200">
        <f>ROUND(I153*H153,2)</f>
        <v>0</v>
      </c>
      <c r="R153" s="200">
        <f>ROUND(J153*H153,2)</f>
        <v>0</v>
      </c>
      <c r="S153" s="71"/>
      <c r="T153" s="201">
        <f>S153*H153</f>
        <v>0</v>
      </c>
      <c r="U153" s="201">
        <v>0</v>
      </c>
      <c r="V153" s="201">
        <f>U153*H153</f>
        <v>0</v>
      </c>
      <c r="W153" s="201">
        <v>0</v>
      </c>
      <c r="X153" s="202">
        <f>W153*H153</f>
        <v>0</v>
      </c>
      <c r="Y153" s="34"/>
      <c r="Z153" s="34"/>
      <c r="AA153" s="34"/>
      <c r="AB153" s="34"/>
      <c r="AC153" s="34"/>
      <c r="AD153" s="34"/>
      <c r="AE153" s="34"/>
      <c r="AR153" s="203" t="s">
        <v>146</v>
      </c>
      <c r="AT153" s="203" t="s">
        <v>142</v>
      </c>
      <c r="AU153" s="203" t="s">
        <v>91</v>
      </c>
      <c r="AY153" s="17" t="s">
        <v>139</v>
      </c>
      <c r="BE153" s="204">
        <f>IF(O153="základní",K153,0)</f>
        <v>0</v>
      </c>
      <c r="BF153" s="204">
        <f>IF(O153="snížená",K153,0)</f>
        <v>0</v>
      </c>
      <c r="BG153" s="204">
        <f>IF(O153="zákl. přenesená",K153,0)</f>
        <v>0</v>
      </c>
      <c r="BH153" s="204">
        <f>IF(O153="sníž. přenesená",K153,0)</f>
        <v>0</v>
      </c>
      <c r="BI153" s="204">
        <f>IF(O153="nulová",K153,0)</f>
        <v>0</v>
      </c>
      <c r="BJ153" s="17" t="s">
        <v>89</v>
      </c>
      <c r="BK153" s="204">
        <f>ROUND(P153*H153,2)</f>
        <v>0</v>
      </c>
      <c r="BL153" s="17" t="s">
        <v>147</v>
      </c>
      <c r="BM153" s="203" t="s">
        <v>171</v>
      </c>
    </row>
    <row r="154" spans="1:65" s="2" customFormat="1" ht="19.5">
      <c r="A154" s="34"/>
      <c r="B154" s="35"/>
      <c r="C154" s="36"/>
      <c r="D154" s="205" t="s">
        <v>149</v>
      </c>
      <c r="E154" s="36"/>
      <c r="F154" s="206" t="s">
        <v>170</v>
      </c>
      <c r="G154" s="36"/>
      <c r="H154" s="36"/>
      <c r="I154" s="207"/>
      <c r="J154" s="207"/>
      <c r="K154" s="36"/>
      <c r="L154" s="36"/>
      <c r="M154" s="39"/>
      <c r="N154" s="208"/>
      <c r="O154" s="209"/>
      <c r="P154" s="71"/>
      <c r="Q154" s="71"/>
      <c r="R154" s="71"/>
      <c r="S154" s="71"/>
      <c r="T154" s="71"/>
      <c r="U154" s="71"/>
      <c r="V154" s="71"/>
      <c r="W154" s="71"/>
      <c r="X154" s="72"/>
      <c r="Y154" s="34"/>
      <c r="Z154" s="34"/>
      <c r="AA154" s="34"/>
      <c r="AB154" s="34"/>
      <c r="AC154" s="34"/>
      <c r="AD154" s="34"/>
      <c r="AE154" s="34"/>
      <c r="AT154" s="17" t="s">
        <v>149</v>
      </c>
      <c r="AU154" s="17" t="s">
        <v>91</v>
      </c>
    </row>
    <row r="155" spans="1:65" s="2" customFormat="1" ht="19.5">
      <c r="A155" s="34"/>
      <c r="B155" s="35"/>
      <c r="C155" s="36"/>
      <c r="D155" s="205" t="s">
        <v>172</v>
      </c>
      <c r="E155" s="36"/>
      <c r="F155" s="252" t="s">
        <v>173</v>
      </c>
      <c r="G155" s="36"/>
      <c r="H155" s="36"/>
      <c r="I155" s="207"/>
      <c r="J155" s="207"/>
      <c r="K155" s="36"/>
      <c r="L155" s="36"/>
      <c r="M155" s="39"/>
      <c r="N155" s="208"/>
      <c r="O155" s="209"/>
      <c r="P155" s="71"/>
      <c r="Q155" s="71"/>
      <c r="R155" s="71"/>
      <c r="S155" s="71"/>
      <c r="T155" s="71"/>
      <c r="U155" s="71"/>
      <c r="V155" s="71"/>
      <c r="W155" s="71"/>
      <c r="X155" s="72"/>
      <c r="Y155" s="34"/>
      <c r="Z155" s="34"/>
      <c r="AA155" s="34"/>
      <c r="AB155" s="34"/>
      <c r="AC155" s="34"/>
      <c r="AD155" s="34"/>
      <c r="AE155" s="34"/>
      <c r="AT155" s="17" t="s">
        <v>172</v>
      </c>
      <c r="AU155" s="17" t="s">
        <v>91</v>
      </c>
    </row>
    <row r="156" spans="1:65" s="13" customFormat="1" ht="11.25">
      <c r="B156" s="210"/>
      <c r="C156" s="211"/>
      <c r="D156" s="205" t="s">
        <v>150</v>
      </c>
      <c r="E156" s="212" t="s">
        <v>1</v>
      </c>
      <c r="F156" s="213" t="s">
        <v>151</v>
      </c>
      <c r="G156" s="211"/>
      <c r="H156" s="212" t="s">
        <v>1</v>
      </c>
      <c r="I156" s="214"/>
      <c r="J156" s="214"/>
      <c r="K156" s="211"/>
      <c r="L156" s="211"/>
      <c r="M156" s="215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8"/>
      <c r="AT156" s="219" t="s">
        <v>150</v>
      </c>
      <c r="AU156" s="219" t="s">
        <v>91</v>
      </c>
      <c r="AV156" s="13" t="s">
        <v>89</v>
      </c>
      <c r="AW156" s="13" t="s">
        <v>5</v>
      </c>
      <c r="AX156" s="13" t="s">
        <v>81</v>
      </c>
      <c r="AY156" s="219" t="s">
        <v>139</v>
      </c>
    </row>
    <row r="157" spans="1:65" s="14" customFormat="1" ht="11.25">
      <c r="B157" s="220"/>
      <c r="C157" s="221"/>
      <c r="D157" s="205" t="s">
        <v>150</v>
      </c>
      <c r="E157" s="222" t="s">
        <v>1</v>
      </c>
      <c r="F157" s="223" t="s">
        <v>307</v>
      </c>
      <c r="G157" s="221"/>
      <c r="H157" s="224">
        <v>42</v>
      </c>
      <c r="I157" s="225"/>
      <c r="J157" s="225"/>
      <c r="K157" s="221"/>
      <c r="L157" s="221"/>
      <c r="M157" s="226"/>
      <c r="N157" s="227"/>
      <c r="O157" s="228"/>
      <c r="P157" s="228"/>
      <c r="Q157" s="228"/>
      <c r="R157" s="228"/>
      <c r="S157" s="228"/>
      <c r="T157" s="228"/>
      <c r="U157" s="228"/>
      <c r="V157" s="228"/>
      <c r="W157" s="228"/>
      <c r="X157" s="229"/>
      <c r="AT157" s="230" t="s">
        <v>150</v>
      </c>
      <c r="AU157" s="230" t="s">
        <v>91</v>
      </c>
      <c r="AV157" s="14" t="s">
        <v>91</v>
      </c>
      <c r="AW157" s="14" t="s">
        <v>5</v>
      </c>
      <c r="AX157" s="14" t="s">
        <v>81</v>
      </c>
      <c r="AY157" s="230" t="s">
        <v>139</v>
      </c>
    </row>
    <row r="158" spans="1:65" s="15" customFormat="1" ht="11.25">
      <c r="B158" s="231"/>
      <c r="C158" s="232"/>
      <c r="D158" s="205" t="s">
        <v>150</v>
      </c>
      <c r="E158" s="233" t="s">
        <v>1</v>
      </c>
      <c r="F158" s="234" t="s">
        <v>152</v>
      </c>
      <c r="G158" s="232"/>
      <c r="H158" s="235">
        <v>42</v>
      </c>
      <c r="I158" s="236"/>
      <c r="J158" s="236"/>
      <c r="K158" s="232"/>
      <c r="L158" s="232"/>
      <c r="M158" s="237"/>
      <c r="N158" s="238"/>
      <c r="O158" s="239"/>
      <c r="P158" s="239"/>
      <c r="Q158" s="239"/>
      <c r="R158" s="239"/>
      <c r="S158" s="239"/>
      <c r="T158" s="239"/>
      <c r="U158" s="239"/>
      <c r="V158" s="239"/>
      <c r="W158" s="239"/>
      <c r="X158" s="240"/>
      <c r="AT158" s="241" t="s">
        <v>150</v>
      </c>
      <c r="AU158" s="241" t="s">
        <v>91</v>
      </c>
      <c r="AV158" s="15" t="s">
        <v>147</v>
      </c>
      <c r="AW158" s="15" t="s">
        <v>5</v>
      </c>
      <c r="AX158" s="15" t="s">
        <v>89</v>
      </c>
      <c r="AY158" s="241" t="s">
        <v>139</v>
      </c>
    </row>
    <row r="159" spans="1:65" s="2" customFormat="1" ht="24.2" customHeight="1">
      <c r="A159" s="34"/>
      <c r="B159" s="35"/>
      <c r="C159" s="242" t="s">
        <v>185</v>
      </c>
      <c r="D159" s="242" t="s">
        <v>153</v>
      </c>
      <c r="E159" s="243" t="s">
        <v>175</v>
      </c>
      <c r="F159" s="244" t="s">
        <v>176</v>
      </c>
      <c r="G159" s="245" t="s">
        <v>156</v>
      </c>
      <c r="H159" s="246">
        <v>27</v>
      </c>
      <c r="I159" s="247"/>
      <c r="J159" s="247"/>
      <c r="K159" s="248">
        <f>ROUND(P159*H159,2)</f>
        <v>0</v>
      </c>
      <c r="L159" s="244" t="s">
        <v>157</v>
      </c>
      <c r="M159" s="39"/>
      <c r="N159" s="249" t="s">
        <v>1</v>
      </c>
      <c r="O159" s="199" t="s">
        <v>44</v>
      </c>
      <c r="P159" s="200">
        <f>I159+J159</f>
        <v>0</v>
      </c>
      <c r="Q159" s="200">
        <f>ROUND(I159*H159,2)</f>
        <v>0</v>
      </c>
      <c r="R159" s="200">
        <f>ROUND(J159*H159,2)</f>
        <v>0</v>
      </c>
      <c r="S159" s="71"/>
      <c r="T159" s="201">
        <f>S159*H159</f>
        <v>0</v>
      </c>
      <c r="U159" s="201">
        <v>0</v>
      </c>
      <c r="V159" s="201">
        <f>U159*H159</f>
        <v>0</v>
      </c>
      <c r="W159" s="201">
        <v>0</v>
      </c>
      <c r="X159" s="202">
        <f>W159*H159</f>
        <v>0</v>
      </c>
      <c r="Y159" s="34"/>
      <c r="Z159" s="34"/>
      <c r="AA159" s="34"/>
      <c r="AB159" s="34"/>
      <c r="AC159" s="34"/>
      <c r="AD159" s="34"/>
      <c r="AE159" s="34"/>
      <c r="AR159" s="203" t="s">
        <v>147</v>
      </c>
      <c r="AT159" s="203" t="s">
        <v>153</v>
      </c>
      <c r="AU159" s="203" t="s">
        <v>91</v>
      </c>
      <c r="AY159" s="17" t="s">
        <v>139</v>
      </c>
      <c r="BE159" s="204">
        <f>IF(O159="základní",K159,0)</f>
        <v>0</v>
      </c>
      <c r="BF159" s="204">
        <f>IF(O159="snížená",K159,0)</f>
        <v>0</v>
      </c>
      <c r="BG159" s="204">
        <f>IF(O159="zákl. přenesená",K159,0)</f>
        <v>0</v>
      </c>
      <c r="BH159" s="204">
        <f>IF(O159="sníž. přenesená",K159,0)</f>
        <v>0</v>
      </c>
      <c r="BI159" s="204">
        <f>IF(O159="nulová",K159,0)</f>
        <v>0</v>
      </c>
      <c r="BJ159" s="17" t="s">
        <v>89</v>
      </c>
      <c r="BK159" s="204">
        <f>ROUND(P159*H159,2)</f>
        <v>0</v>
      </c>
      <c r="BL159" s="17" t="s">
        <v>147</v>
      </c>
      <c r="BM159" s="203" t="s">
        <v>177</v>
      </c>
    </row>
    <row r="160" spans="1:65" s="2" customFormat="1" ht="19.5">
      <c r="A160" s="34"/>
      <c r="B160" s="35"/>
      <c r="C160" s="36"/>
      <c r="D160" s="205" t="s">
        <v>149</v>
      </c>
      <c r="E160" s="36"/>
      <c r="F160" s="206" t="s">
        <v>178</v>
      </c>
      <c r="G160" s="36"/>
      <c r="H160" s="36"/>
      <c r="I160" s="207"/>
      <c r="J160" s="207"/>
      <c r="K160" s="36"/>
      <c r="L160" s="36"/>
      <c r="M160" s="39"/>
      <c r="N160" s="208"/>
      <c r="O160" s="209"/>
      <c r="P160" s="71"/>
      <c r="Q160" s="71"/>
      <c r="R160" s="71"/>
      <c r="S160" s="71"/>
      <c r="T160" s="71"/>
      <c r="U160" s="71"/>
      <c r="V160" s="71"/>
      <c r="W160" s="71"/>
      <c r="X160" s="72"/>
      <c r="Y160" s="34"/>
      <c r="Z160" s="34"/>
      <c r="AA160" s="34"/>
      <c r="AB160" s="34"/>
      <c r="AC160" s="34"/>
      <c r="AD160" s="34"/>
      <c r="AE160" s="34"/>
      <c r="AT160" s="17" t="s">
        <v>149</v>
      </c>
      <c r="AU160" s="17" t="s">
        <v>91</v>
      </c>
    </row>
    <row r="161" spans="1:65" s="2" customFormat="1" ht="11.25">
      <c r="A161" s="34"/>
      <c r="B161" s="35"/>
      <c r="C161" s="36"/>
      <c r="D161" s="250" t="s">
        <v>160</v>
      </c>
      <c r="E161" s="36"/>
      <c r="F161" s="251" t="s">
        <v>179</v>
      </c>
      <c r="G161" s="36"/>
      <c r="H161" s="36"/>
      <c r="I161" s="207"/>
      <c r="J161" s="207"/>
      <c r="K161" s="36"/>
      <c r="L161" s="36"/>
      <c r="M161" s="39"/>
      <c r="N161" s="208"/>
      <c r="O161" s="209"/>
      <c r="P161" s="71"/>
      <c r="Q161" s="71"/>
      <c r="R161" s="71"/>
      <c r="S161" s="71"/>
      <c r="T161" s="71"/>
      <c r="U161" s="71"/>
      <c r="V161" s="71"/>
      <c r="W161" s="71"/>
      <c r="X161" s="72"/>
      <c r="Y161" s="34"/>
      <c r="Z161" s="34"/>
      <c r="AA161" s="34"/>
      <c r="AB161" s="34"/>
      <c r="AC161" s="34"/>
      <c r="AD161" s="34"/>
      <c r="AE161" s="34"/>
      <c r="AT161" s="17" t="s">
        <v>160</v>
      </c>
      <c r="AU161" s="17" t="s">
        <v>91</v>
      </c>
    </row>
    <row r="162" spans="1:65" s="13" customFormat="1" ht="11.25">
      <c r="B162" s="210"/>
      <c r="C162" s="211"/>
      <c r="D162" s="205" t="s">
        <v>150</v>
      </c>
      <c r="E162" s="212" t="s">
        <v>1</v>
      </c>
      <c r="F162" s="213" t="s">
        <v>151</v>
      </c>
      <c r="G162" s="211"/>
      <c r="H162" s="212" t="s">
        <v>1</v>
      </c>
      <c r="I162" s="214"/>
      <c r="J162" s="214"/>
      <c r="K162" s="211"/>
      <c r="L162" s="211"/>
      <c r="M162" s="215"/>
      <c r="N162" s="216"/>
      <c r="O162" s="217"/>
      <c r="P162" s="217"/>
      <c r="Q162" s="217"/>
      <c r="R162" s="217"/>
      <c r="S162" s="217"/>
      <c r="T162" s="217"/>
      <c r="U162" s="217"/>
      <c r="V162" s="217"/>
      <c r="W162" s="217"/>
      <c r="X162" s="218"/>
      <c r="AT162" s="219" t="s">
        <v>150</v>
      </c>
      <c r="AU162" s="219" t="s">
        <v>91</v>
      </c>
      <c r="AV162" s="13" t="s">
        <v>89</v>
      </c>
      <c r="AW162" s="13" t="s">
        <v>5</v>
      </c>
      <c r="AX162" s="13" t="s">
        <v>81</v>
      </c>
      <c r="AY162" s="219" t="s">
        <v>139</v>
      </c>
    </row>
    <row r="163" spans="1:65" s="14" customFormat="1" ht="11.25">
      <c r="B163" s="220"/>
      <c r="C163" s="221"/>
      <c r="D163" s="205" t="s">
        <v>150</v>
      </c>
      <c r="E163" s="222" t="s">
        <v>1</v>
      </c>
      <c r="F163" s="223" t="s">
        <v>285</v>
      </c>
      <c r="G163" s="221"/>
      <c r="H163" s="224">
        <v>27</v>
      </c>
      <c r="I163" s="225"/>
      <c r="J163" s="225"/>
      <c r="K163" s="221"/>
      <c r="L163" s="221"/>
      <c r="M163" s="226"/>
      <c r="N163" s="227"/>
      <c r="O163" s="228"/>
      <c r="P163" s="228"/>
      <c r="Q163" s="228"/>
      <c r="R163" s="228"/>
      <c r="S163" s="228"/>
      <c r="T163" s="228"/>
      <c r="U163" s="228"/>
      <c r="V163" s="228"/>
      <c r="W163" s="228"/>
      <c r="X163" s="229"/>
      <c r="AT163" s="230" t="s">
        <v>150</v>
      </c>
      <c r="AU163" s="230" t="s">
        <v>91</v>
      </c>
      <c r="AV163" s="14" t="s">
        <v>91</v>
      </c>
      <c r="AW163" s="14" t="s">
        <v>5</v>
      </c>
      <c r="AX163" s="14" t="s">
        <v>81</v>
      </c>
      <c r="AY163" s="230" t="s">
        <v>139</v>
      </c>
    </row>
    <row r="164" spans="1:65" s="15" customFormat="1" ht="11.25">
      <c r="B164" s="231"/>
      <c r="C164" s="232"/>
      <c r="D164" s="205" t="s">
        <v>150</v>
      </c>
      <c r="E164" s="233" t="s">
        <v>1</v>
      </c>
      <c r="F164" s="234" t="s">
        <v>152</v>
      </c>
      <c r="G164" s="232"/>
      <c r="H164" s="235">
        <v>27</v>
      </c>
      <c r="I164" s="236"/>
      <c r="J164" s="236"/>
      <c r="K164" s="232"/>
      <c r="L164" s="232"/>
      <c r="M164" s="237"/>
      <c r="N164" s="238"/>
      <c r="O164" s="239"/>
      <c r="P164" s="239"/>
      <c r="Q164" s="239"/>
      <c r="R164" s="239"/>
      <c r="S164" s="239"/>
      <c r="T164" s="239"/>
      <c r="U164" s="239"/>
      <c r="V164" s="239"/>
      <c r="W164" s="239"/>
      <c r="X164" s="240"/>
      <c r="AT164" s="241" t="s">
        <v>150</v>
      </c>
      <c r="AU164" s="241" t="s">
        <v>91</v>
      </c>
      <c r="AV164" s="15" t="s">
        <v>147</v>
      </c>
      <c r="AW164" s="15" t="s">
        <v>5</v>
      </c>
      <c r="AX164" s="15" t="s">
        <v>89</v>
      </c>
      <c r="AY164" s="241" t="s">
        <v>139</v>
      </c>
    </row>
    <row r="165" spans="1:65" s="2" customFormat="1" ht="24.2" customHeight="1">
      <c r="A165" s="34"/>
      <c r="B165" s="35"/>
      <c r="C165" s="189" t="s">
        <v>146</v>
      </c>
      <c r="D165" s="189" t="s">
        <v>142</v>
      </c>
      <c r="E165" s="190" t="s">
        <v>182</v>
      </c>
      <c r="F165" s="191" t="s">
        <v>183</v>
      </c>
      <c r="G165" s="192" t="s">
        <v>156</v>
      </c>
      <c r="H165" s="193">
        <v>29</v>
      </c>
      <c r="I165" s="194"/>
      <c r="J165" s="195"/>
      <c r="K165" s="196">
        <f>ROUND(P165*H165,2)</f>
        <v>0</v>
      </c>
      <c r="L165" s="191" t="s">
        <v>1</v>
      </c>
      <c r="M165" s="197"/>
      <c r="N165" s="198" t="s">
        <v>1</v>
      </c>
      <c r="O165" s="199" t="s">
        <v>44</v>
      </c>
      <c r="P165" s="200">
        <f>I165+J165</f>
        <v>0</v>
      </c>
      <c r="Q165" s="200">
        <f>ROUND(I165*H165,2)</f>
        <v>0</v>
      </c>
      <c r="R165" s="200">
        <f>ROUND(J165*H165,2)</f>
        <v>0</v>
      </c>
      <c r="S165" s="71"/>
      <c r="T165" s="201">
        <f>S165*H165</f>
        <v>0</v>
      </c>
      <c r="U165" s="201">
        <v>0</v>
      </c>
      <c r="V165" s="201">
        <f>U165*H165</f>
        <v>0</v>
      </c>
      <c r="W165" s="201">
        <v>0</v>
      </c>
      <c r="X165" s="202">
        <f>W165*H165</f>
        <v>0</v>
      </c>
      <c r="Y165" s="34"/>
      <c r="Z165" s="34"/>
      <c r="AA165" s="34"/>
      <c r="AB165" s="34"/>
      <c r="AC165" s="34"/>
      <c r="AD165" s="34"/>
      <c r="AE165" s="34"/>
      <c r="AR165" s="203" t="s">
        <v>146</v>
      </c>
      <c r="AT165" s="203" t="s">
        <v>142</v>
      </c>
      <c r="AU165" s="203" t="s">
        <v>91</v>
      </c>
      <c r="AY165" s="17" t="s">
        <v>139</v>
      </c>
      <c r="BE165" s="204">
        <f>IF(O165="základní",K165,0)</f>
        <v>0</v>
      </c>
      <c r="BF165" s="204">
        <f>IF(O165="snížená",K165,0)</f>
        <v>0</v>
      </c>
      <c r="BG165" s="204">
        <f>IF(O165="zákl. přenesená",K165,0)</f>
        <v>0</v>
      </c>
      <c r="BH165" s="204">
        <f>IF(O165="sníž. přenesená",K165,0)</f>
        <v>0</v>
      </c>
      <c r="BI165" s="204">
        <f>IF(O165="nulová",K165,0)</f>
        <v>0</v>
      </c>
      <c r="BJ165" s="17" t="s">
        <v>89</v>
      </c>
      <c r="BK165" s="204">
        <f>ROUND(P165*H165,2)</f>
        <v>0</v>
      </c>
      <c r="BL165" s="17" t="s">
        <v>147</v>
      </c>
      <c r="BM165" s="203" t="s">
        <v>184</v>
      </c>
    </row>
    <row r="166" spans="1:65" s="2" customFormat="1" ht="19.5">
      <c r="A166" s="34"/>
      <c r="B166" s="35"/>
      <c r="C166" s="36"/>
      <c r="D166" s="205" t="s">
        <v>149</v>
      </c>
      <c r="E166" s="36"/>
      <c r="F166" s="206" t="s">
        <v>183</v>
      </c>
      <c r="G166" s="36"/>
      <c r="H166" s="36"/>
      <c r="I166" s="207"/>
      <c r="J166" s="207"/>
      <c r="K166" s="36"/>
      <c r="L166" s="36"/>
      <c r="M166" s="39"/>
      <c r="N166" s="208"/>
      <c r="O166" s="209"/>
      <c r="P166" s="71"/>
      <c r="Q166" s="71"/>
      <c r="R166" s="71"/>
      <c r="S166" s="71"/>
      <c r="T166" s="71"/>
      <c r="U166" s="71"/>
      <c r="V166" s="71"/>
      <c r="W166" s="71"/>
      <c r="X166" s="72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91</v>
      </c>
    </row>
    <row r="167" spans="1:65" s="2" customFormat="1" ht="19.5">
      <c r="A167" s="34"/>
      <c r="B167" s="35"/>
      <c r="C167" s="36"/>
      <c r="D167" s="205" t="s">
        <v>172</v>
      </c>
      <c r="E167" s="36"/>
      <c r="F167" s="252" t="s">
        <v>173</v>
      </c>
      <c r="G167" s="36"/>
      <c r="H167" s="36"/>
      <c r="I167" s="207"/>
      <c r="J167" s="207"/>
      <c r="K167" s="36"/>
      <c r="L167" s="36"/>
      <c r="M167" s="39"/>
      <c r="N167" s="208"/>
      <c r="O167" s="209"/>
      <c r="P167" s="71"/>
      <c r="Q167" s="71"/>
      <c r="R167" s="71"/>
      <c r="S167" s="71"/>
      <c r="T167" s="71"/>
      <c r="U167" s="71"/>
      <c r="V167" s="71"/>
      <c r="W167" s="71"/>
      <c r="X167" s="72"/>
      <c r="Y167" s="34"/>
      <c r="Z167" s="34"/>
      <c r="AA167" s="34"/>
      <c r="AB167" s="34"/>
      <c r="AC167" s="34"/>
      <c r="AD167" s="34"/>
      <c r="AE167" s="34"/>
      <c r="AT167" s="17" t="s">
        <v>172</v>
      </c>
      <c r="AU167" s="17" t="s">
        <v>91</v>
      </c>
    </row>
    <row r="168" spans="1:65" s="13" customFormat="1" ht="11.25">
      <c r="B168" s="210"/>
      <c r="C168" s="211"/>
      <c r="D168" s="205" t="s">
        <v>150</v>
      </c>
      <c r="E168" s="212" t="s">
        <v>1</v>
      </c>
      <c r="F168" s="213" t="s">
        <v>151</v>
      </c>
      <c r="G168" s="211"/>
      <c r="H168" s="212" t="s">
        <v>1</v>
      </c>
      <c r="I168" s="214"/>
      <c r="J168" s="214"/>
      <c r="K168" s="211"/>
      <c r="L168" s="211"/>
      <c r="M168" s="215"/>
      <c r="N168" s="216"/>
      <c r="O168" s="217"/>
      <c r="P168" s="217"/>
      <c r="Q168" s="217"/>
      <c r="R168" s="217"/>
      <c r="S168" s="217"/>
      <c r="T168" s="217"/>
      <c r="U168" s="217"/>
      <c r="V168" s="217"/>
      <c r="W168" s="217"/>
      <c r="X168" s="218"/>
      <c r="AT168" s="219" t="s">
        <v>150</v>
      </c>
      <c r="AU168" s="219" t="s">
        <v>91</v>
      </c>
      <c r="AV168" s="13" t="s">
        <v>89</v>
      </c>
      <c r="AW168" s="13" t="s">
        <v>5</v>
      </c>
      <c r="AX168" s="13" t="s">
        <v>81</v>
      </c>
      <c r="AY168" s="219" t="s">
        <v>139</v>
      </c>
    </row>
    <row r="169" spans="1:65" s="14" customFormat="1" ht="11.25">
      <c r="B169" s="220"/>
      <c r="C169" s="221"/>
      <c r="D169" s="205" t="s">
        <v>150</v>
      </c>
      <c r="E169" s="222" t="s">
        <v>1</v>
      </c>
      <c r="F169" s="223" t="s">
        <v>308</v>
      </c>
      <c r="G169" s="221"/>
      <c r="H169" s="224">
        <v>29</v>
      </c>
      <c r="I169" s="225"/>
      <c r="J169" s="225"/>
      <c r="K169" s="221"/>
      <c r="L169" s="221"/>
      <c r="M169" s="226"/>
      <c r="N169" s="227"/>
      <c r="O169" s="228"/>
      <c r="P169" s="228"/>
      <c r="Q169" s="228"/>
      <c r="R169" s="228"/>
      <c r="S169" s="228"/>
      <c r="T169" s="228"/>
      <c r="U169" s="228"/>
      <c r="V169" s="228"/>
      <c r="W169" s="228"/>
      <c r="X169" s="229"/>
      <c r="AT169" s="230" t="s">
        <v>150</v>
      </c>
      <c r="AU169" s="230" t="s">
        <v>91</v>
      </c>
      <c r="AV169" s="14" t="s">
        <v>91</v>
      </c>
      <c r="AW169" s="14" t="s">
        <v>5</v>
      </c>
      <c r="AX169" s="14" t="s">
        <v>81</v>
      </c>
      <c r="AY169" s="230" t="s">
        <v>139</v>
      </c>
    </row>
    <row r="170" spans="1:65" s="15" customFormat="1" ht="11.25">
      <c r="B170" s="231"/>
      <c r="C170" s="232"/>
      <c r="D170" s="205" t="s">
        <v>150</v>
      </c>
      <c r="E170" s="233" t="s">
        <v>1</v>
      </c>
      <c r="F170" s="234" t="s">
        <v>152</v>
      </c>
      <c r="G170" s="232"/>
      <c r="H170" s="235">
        <v>29</v>
      </c>
      <c r="I170" s="236"/>
      <c r="J170" s="236"/>
      <c r="K170" s="232"/>
      <c r="L170" s="232"/>
      <c r="M170" s="237"/>
      <c r="N170" s="238"/>
      <c r="O170" s="239"/>
      <c r="P170" s="239"/>
      <c r="Q170" s="239"/>
      <c r="R170" s="239"/>
      <c r="S170" s="239"/>
      <c r="T170" s="239"/>
      <c r="U170" s="239"/>
      <c r="V170" s="239"/>
      <c r="W170" s="239"/>
      <c r="X170" s="240"/>
      <c r="AT170" s="241" t="s">
        <v>150</v>
      </c>
      <c r="AU170" s="241" t="s">
        <v>91</v>
      </c>
      <c r="AV170" s="15" t="s">
        <v>147</v>
      </c>
      <c r="AW170" s="15" t="s">
        <v>5</v>
      </c>
      <c r="AX170" s="15" t="s">
        <v>89</v>
      </c>
      <c r="AY170" s="241" t="s">
        <v>139</v>
      </c>
    </row>
    <row r="171" spans="1:65" s="2" customFormat="1" ht="24.2" customHeight="1">
      <c r="A171" s="34"/>
      <c r="B171" s="35"/>
      <c r="C171" s="242" t="s">
        <v>196</v>
      </c>
      <c r="D171" s="242" t="s">
        <v>153</v>
      </c>
      <c r="E171" s="243" t="s">
        <v>186</v>
      </c>
      <c r="F171" s="244" t="s">
        <v>187</v>
      </c>
      <c r="G171" s="245" t="s">
        <v>145</v>
      </c>
      <c r="H171" s="246">
        <v>19</v>
      </c>
      <c r="I171" s="247"/>
      <c r="J171" s="247"/>
      <c r="K171" s="248">
        <f>ROUND(P171*H171,2)</f>
        <v>0</v>
      </c>
      <c r="L171" s="244" t="s">
        <v>157</v>
      </c>
      <c r="M171" s="39"/>
      <c r="N171" s="249" t="s">
        <v>1</v>
      </c>
      <c r="O171" s="199" t="s">
        <v>44</v>
      </c>
      <c r="P171" s="200">
        <f>I171+J171</f>
        <v>0</v>
      </c>
      <c r="Q171" s="200">
        <f>ROUND(I171*H171,2)</f>
        <v>0</v>
      </c>
      <c r="R171" s="200">
        <f>ROUND(J171*H171,2)</f>
        <v>0</v>
      </c>
      <c r="S171" s="71"/>
      <c r="T171" s="201">
        <f>S171*H171</f>
        <v>0</v>
      </c>
      <c r="U171" s="201">
        <v>0</v>
      </c>
      <c r="V171" s="201">
        <f>U171*H171</f>
        <v>0</v>
      </c>
      <c r="W171" s="201">
        <v>0</v>
      </c>
      <c r="X171" s="202">
        <f>W171*H171</f>
        <v>0</v>
      </c>
      <c r="Y171" s="34"/>
      <c r="Z171" s="34"/>
      <c r="AA171" s="34"/>
      <c r="AB171" s="34"/>
      <c r="AC171" s="34"/>
      <c r="AD171" s="34"/>
      <c r="AE171" s="34"/>
      <c r="AR171" s="203" t="s">
        <v>147</v>
      </c>
      <c r="AT171" s="203" t="s">
        <v>153</v>
      </c>
      <c r="AU171" s="203" t="s">
        <v>91</v>
      </c>
      <c r="AY171" s="17" t="s">
        <v>139</v>
      </c>
      <c r="BE171" s="204">
        <f>IF(O171="základní",K171,0)</f>
        <v>0</v>
      </c>
      <c r="BF171" s="204">
        <f>IF(O171="snížená",K171,0)</f>
        <v>0</v>
      </c>
      <c r="BG171" s="204">
        <f>IF(O171="zákl. přenesená",K171,0)</f>
        <v>0</v>
      </c>
      <c r="BH171" s="204">
        <f>IF(O171="sníž. přenesená",K171,0)</f>
        <v>0</v>
      </c>
      <c r="BI171" s="204">
        <f>IF(O171="nulová",K171,0)</f>
        <v>0</v>
      </c>
      <c r="BJ171" s="17" t="s">
        <v>89</v>
      </c>
      <c r="BK171" s="204">
        <f>ROUND(P171*H171,2)</f>
        <v>0</v>
      </c>
      <c r="BL171" s="17" t="s">
        <v>147</v>
      </c>
      <c r="BM171" s="203" t="s">
        <v>188</v>
      </c>
    </row>
    <row r="172" spans="1:65" s="2" customFormat="1" ht="19.5">
      <c r="A172" s="34"/>
      <c r="B172" s="35"/>
      <c r="C172" s="36"/>
      <c r="D172" s="205" t="s">
        <v>149</v>
      </c>
      <c r="E172" s="36"/>
      <c r="F172" s="206" t="s">
        <v>189</v>
      </c>
      <c r="G172" s="36"/>
      <c r="H172" s="36"/>
      <c r="I172" s="207"/>
      <c r="J172" s="207"/>
      <c r="K172" s="36"/>
      <c r="L172" s="36"/>
      <c r="M172" s="39"/>
      <c r="N172" s="208"/>
      <c r="O172" s="209"/>
      <c r="P172" s="71"/>
      <c r="Q172" s="71"/>
      <c r="R172" s="71"/>
      <c r="S172" s="71"/>
      <c r="T172" s="71"/>
      <c r="U172" s="71"/>
      <c r="V172" s="71"/>
      <c r="W172" s="71"/>
      <c r="X172" s="72"/>
      <c r="Y172" s="34"/>
      <c r="Z172" s="34"/>
      <c r="AA172" s="34"/>
      <c r="AB172" s="34"/>
      <c r="AC172" s="34"/>
      <c r="AD172" s="34"/>
      <c r="AE172" s="34"/>
      <c r="AT172" s="17" t="s">
        <v>149</v>
      </c>
      <c r="AU172" s="17" t="s">
        <v>91</v>
      </c>
    </row>
    <row r="173" spans="1:65" s="2" customFormat="1" ht="11.25">
      <c r="A173" s="34"/>
      <c r="B173" s="35"/>
      <c r="C173" s="36"/>
      <c r="D173" s="250" t="s">
        <v>160</v>
      </c>
      <c r="E173" s="36"/>
      <c r="F173" s="251" t="s">
        <v>190</v>
      </c>
      <c r="G173" s="36"/>
      <c r="H173" s="36"/>
      <c r="I173" s="207"/>
      <c r="J173" s="207"/>
      <c r="K173" s="36"/>
      <c r="L173" s="36"/>
      <c r="M173" s="39"/>
      <c r="N173" s="208"/>
      <c r="O173" s="209"/>
      <c r="P173" s="71"/>
      <c r="Q173" s="71"/>
      <c r="R173" s="71"/>
      <c r="S173" s="71"/>
      <c r="T173" s="71"/>
      <c r="U173" s="71"/>
      <c r="V173" s="71"/>
      <c r="W173" s="71"/>
      <c r="X173" s="72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91</v>
      </c>
    </row>
    <row r="174" spans="1:65" s="13" customFormat="1" ht="11.25">
      <c r="B174" s="210"/>
      <c r="C174" s="211"/>
      <c r="D174" s="205" t="s">
        <v>150</v>
      </c>
      <c r="E174" s="212" t="s">
        <v>1</v>
      </c>
      <c r="F174" s="213" t="s">
        <v>151</v>
      </c>
      <c r="G174" s="211"/>
      <c r="H174" s="212" t="s">
        <v>1</v>
      </c>
      <c r="I174" s="214"/>
      <c r="J174" s="214"/>
      <c r="K174" s="211"/>
      <c r="L174" s="211"/>
      <c r="M174" s="215"/>
      <c r="N174" s="216"/>
      <c r="O174" s="217"/>
      <c r="P174" s="217"/>
      <c r="Q174" s="217"/>
      <c r="R174" s="217"/>
      <c r="S174" s="217"/>
      <c r="T174" s="217"/>
      <c r="U174" s="217"/>
      <c r="V174" s="217"/>
      <c r="W174" s="217"/>
      <c r="X174" s="218"/>
      <c r="AT174" s="219" t="s">
        <v>150</v>
      </c>
      <c r="AU174" s="219" t="s">
        <v>91</v>
      </c>
      <c r="AV174" s="13" t="s">
        <v>89</v>
      </c>
      <c r="AW174" s="13" t="s">
        <v>5</v>
      </c>
      <c r="AX174" s="13" t="s">
        <v>81</v>
      </c>
      <c r="AY174" s="219" t="s">
        <v>139</v>
      </c>
    </row>
    <row r="175" spans="1:65" s="14" customFormat="1" ht="11.25">
      <c r="B175" s="220"/>
      <c r="C175" s="221"/>
      <c r="D175" s="205" t="s">
        <v>150</v>
      </c>
      <c r="E175" s="222" t="s">
        <v>1</v>
      </c>
      <c r="F175" s="223" t="s">
        <v>243</v>
      </c>
      <c r="G175" s="221"/>
      <c r="H175" s="224">
        <v>19</v>
      </c>
      <c r="I175" s="225"/>
      <c r="J175" s="225"/>
      <c r="K175" s="221"/>
      <c r="L175" s="221"/>
      <c r="M175" s="226"/>
      <c r="N175" s="227"/>
      <c r="O175" s="228"/>
      <c r="P175" s="228"/>
      <c r="Q175" s="228"/>
      <c r="R175" s="228"/>
      <c r="S175" s="228"/>
      <c r="T175" s="228"/>
      <c r="U175" s="228"/>
      <c r="V175" s="228"/>
      <c r="W175" s="228"/>
      <c r="X175" s="229"/>
      <c r="AT175" s="230" t="s">
        <v>150</v>
      </c>
      <c r="AU175" s="230" t="s">
        <v>91</v>
      </c>
      <c r="AV175" s="14" t="s">
        <v>91</v>
      </c>
      <c r="AW175" s="14" t="s">
        <v>5</v>
      </c>
      <c r="AX175" s="14" t="s">
        <v>81</v>
      </c>
      <c r="AY175" s="230" t="s">
        <v>139</v>
      </c>
    </row>
    <row r="176" spans="1:65" s="15" customFormat="1" ht="11.25">
      <c r="B176" s="231"/>
      <c r="C176" s="232"/>
      <c r="D176" s="205" t="s">
        <v>150</v>
      </c>
      <c r="E176" s="233" t="s">
        <v>1</v>
      </c>
      <c r="F176" s="234" t="s">
        <v>152</v>
      </c>
      <c r="G176" s="232"/>
      <c r="H176" s="235">
        <v>19</v>
      </c>
      <c r="I176" s="236"/>
      <c r="J176" s="236"/>
      <c r="K176" s="232"/>
      <c r="L176" s="232"/>
      <c r="M176" s="237"/>
      <c r="N176" s="238"/>
      <c r="O176" s="239"/>
      <c r="P176" s="239"/>
      <c r="Q176" s="239"/>
      <c r="R176" s="239"/>
      <c r="S176" s="239"/>
      <c r="T176" s="239"/>
      <c r="U176" s="239"/>
      <c r="V176" s="239"/>
      <c r="W176" s="239"/>
      <c r="X176" s="240"/>
      <c r="AT176" s="241" t="s">
        <v>150</v>
      </c>
      <c r="AU176" s="241" t="s">
        <v>91</v>
      </c>
      <c r="AV176" s="15" t="s">
        <v>147</v>
      </c>
      <c r="AW176" s="15" t="s">
        <v>5</v>
      </c>
      <c r="AX176" s="15" t="s">
        <v>89</v>
      </c>
      <c r="AY176" s="241" t="s">
        <v>139</v>
      </c>
    </row>
    <row r="177" spans="1:65" s="2" customFormat="1" ht="37.9" customHeight="1">
      <c r="A177" s="34"/>
      <c r="B177" s="35"/>
      <c r="C177" s="242" t="s">
        <v>201</v>
      </c>
      <c r="D177" s="242" t="s">
        <v>153</v>
      </c>
      <c r="E177" s="243" t="s">
        <v>191</v>
      </c>
      <c r="F177" s="244" t="s">
        <v>192</v>
      </c>
      <c r="G177" s="245" t="s">
        <v>145</v>
      </c>
      <c r="H177" s="246">
        <v>2</v>
      </c>
      <c r="I177" s="247"/>
      <c r="J177" s="247"/>
      <c r="K177" s="248">
        <f>ROUND(P177*H177,2)</f>
        <v>0</v>
      </c>
      <c r="L177" s="244" t="s">
        <v>157</v>
      </c>
      <c r="M177" s="39"/>
      <c r="N177" s="249" t="s">
        <v>1</v>
      </c>
      <c r="O177" s="199" t="s">
        <v>44</v>
      </c>
      <c r="P177" s="200">
        <f>I177+J177</f>
        <v>0</v>
      </c>
      <c r="Q177" s="200">
        <f>ROUND(I177*H177,2)</f>
        <v>0</v>
      </c>
      <c r="R177" s="200">
        <f>ROUND(J177*H177,2)</f>
        <v>0</v>
      </c>
      <c r="S177" s="71"/>
      <c r="T177" s="201">
        <f>S177*H177</f>
        <v>0</v>
      </c>
      <c r="U177" s="201">
        <v>0</v>
      </c>
      <c r="V177" s="201">
        <f>U177*H177</f>
        <v>0</v>
      </c>
      <c r="W177" s="201">
        <v>0</v>
      </c>
      <c r="X177" s="202">
        <f>W177*H177</f>
        <v>0</v>
      </c>
      <c r="Y177" s="34"/>
      <c r="Z177" s="34"/>
      <c r="AA177" s="34"/>
      <c r="AB177" s="34"/>
      <c r="AC177" s="34"/>
      <c r="AD177" s="34"/>
      <c r="AE177" s="34"/>
      <c r="AR177" s="203" t="s">
        <v>147</v>
      </c>
      <c r="AT177" s="203" t="s">
        <v>153</v>
      </c>
      <c r="AU177" s="203" t="s">
        <v>91</v>
      </c>
      <c r="AY177" s="17" t="s">
        <v>139</v>
      </c>
      <c r="BE177" s="204">
        <f>IF(O177="základní",K177,0)</f>
        <v>0</v>
      </c>
      <c r="BF177" s="204">
        <f>IF(O177="snížená",K177,0)</f>
        <v>0</v>
      </c>
      <c r="BG177" s="204">
        <f>IF(O177="zákl. přenesená",K177,0)</f>
        <v>0</v>
      </c>
      <c r="BH177" s="204">
        <f>IF(O177="sníž. přenesená",K177,0)</f>
        <v>0</v>
      </c>
      <c r="BI177" s="204">
        <f>IF(O177="nulová",K177,0)</f>
        <v>0</v>
      </c>
      <c r="BJ177" s="17" t="s">
        <v>89</v>
      </c>
      <c r="BK177" s="204">
        <f>ROUND(P177*H177,2)</f>
        <v>0</v>
      </c>
      <c r="BL177" s="17" t="s">
        <v>147</v>
      </c>
      <c r="BM177" s="203" t="s">
        <v>193</v>
      </c>
    </row>
    <row r="178" spans="1:65" s="2" customFormat="1" ht="29.25">
      <c r="A178" s="34"/>
      <c r="B178" s="35"/>
      <c r="C178" s="36"/>
      <c r="D178" s="205" t="s">
        <v>149</v>
      </c>
      <c r="E178" s="36"/>
      <c r="F178" s="206" t="s">
        <v>194</v>
      </c>
      <c r="G178" s="36"/>
      <c r="H178" s="36"/>
      <c r="I178" s="207"/>
      <c r="J178" s="207"/>
      <c r="K178" s="36"/>
      <c r="L178" s="36"/>
      <c r="M178" s="39"/>
      <c r="N178" s="208"/>
      <c r="O178" s="209"/>
      <c r="P178" s="71"/>
      <c r="Q178" s="71"/>
      <c r="R178" s="71"/>
      <c r="S178" s="71"/>
      <c r="T178" s="71"/>
      <c r="U178" s="71"/>
      <c r="V178" s="71"/>
      <c r="W178" s="71"/>
      <c r="X178" s="72"/>
      <c r="Y178" s="34"/>
      <c r="Z178" s="34"/>
      <c r="AA178" s="34"/>
      <c r="AB178" s="34"/>
      <c r="AC178" s="34"/>
      <c r="AD178" s="34"/>
      <c r="AE178" s="34"/>
      <c r="AT178" s="17" t="s">
        <v>149</v>
      </c>
      <c r="AU178" s="17" t="s">
        <v>91</v>
      </c>
    </row>
    <row r="179" spans="1:65" s="2" customFormat="1" ht="11.25">
      <c r="A179" s="34"/>
      <c r="B179" s="35"/>
      <c r="C179" s="36"/>
      <c r="D179" s="250" t="s">
        <v>160</v>
      </c>
      <c r="E179" s="36"/>
      <c r="F179" s="251" t="s">
        <v>195</v>
      </c>
      <c r="G179" s="36"/>
      <c r="H179" s="36"/>
      <c r="I179" s="207"/>
      <c r="J179" s="207"/>
      <c r="K179" s="36"/>
      <c r="L179" s="36"/>
      <c r="M179" s="39"/>
      <c r="N179" s="208"/>
      <c r="O179" s="209"/>
      <c r="P179" s="71"/>
      <c r="Q179" s="71"/>
      <c r="R179" s="71"/>
      <c r="S179" s="71"/>
      <c r="T179" s="71"/>
      <c r="U179" s="71"/>
      <c r="V179" s="71"/>
      <c r="W179" s="71"/>
      <c r="X179" s="72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91</v>
      </c>
    </row>
    <row r="180" spans="1:65" s="13" customFormat="1" ht="11.25">
      <c r="B180" s="210"/>
      <c r="C180" s="211"/>
      <c r="D180" s="205" t="s">
        <v>150</v>
      </c>
      <c r="E180" s="212" t="s">
        <v>1</v>
      </c>
      <c r="F180" s="213" t="s">
        <v>151</v>
      </c>
      <c r="G180" s="211"/>
      <c r="H180" s="212" t="s">
        <v>1</v>
      </c>
      <c r="I180" s="214"/>
      <c r="J180" s="214"/>
      <c r="K180" s="211"/>
      <c r="L180" s="211"/>
      <c r="M180" s="215"/>
      <c r="N180" s="216"/>
      <c r="O180" s="217"/>
      <c r="P180" s="217"/>
      <c r="Q180" s="217"/>
      <c r="R180" s="217"/>
      <c r="S180" s="217"/>
      <c r="T180" s="217"/>
      <c r="U180" s="217"/>
      <c r="V180" s="217"/>
      <c r="W180" s="217"/>
      <c r="X180" s="218"/>
      <c r="AT180" s="219" t="s">
        <v>150</v>
      </c>
      <c r="AU180" s="219" t="s">
        <v>91</v>
      </c>
      <c r="AV180" s="13" t="s">
        <v>89</v>
      </c>
      <c r="AW180" s="13" t="s">
        <v>5</v>
      </c>
      <c r="AX180" s="13" t="s">
        <v>81</v>
      </c>
      <c r="AY180" s="219" t="s">
        <v>139</v>
      </c>
    </row>
    <row r="181" spans="1:65" s="14" customFormat="1" ht="11.25">
      <c r="B181" s="220"/>
      <c r="C181" s="221"/>
      <c r="D181" s="205" t="s">
        <v>150</v>
      </c>
      <c r="E181" s="222" t="s">
        <v>1</v>
      </c>
      <c r="F181" s="223" t="s">
        <v>162</v>
      </c>
      <c r="G181" s="221"/>
      <c r="H181" s="224">
        <v>2</v>
      </c>
      <c r="I181" s="225"/>
      <c r="J181" s="225"/>
      <c r="K181" s="221"/>
      <c r="L181" s="221"/>
      <c r="M181" s="226"/>
      <c r="N181" s="227"/>
      <c r="O181" s="228"/>
      <c r="P181" s="228"/>
      <c r="Q181" s="228"/>
      <c r="R181" s="228"/>
      <c r="S181" s="228"/>
      <c r="T181" s="228"/>
      <c r="U181" s="228"/>
      <c r="V181" s="228"/>
      <c r="W181" s="228"/>
      <c r="X181" s="229"/>
      <c r="AT181" s="230" t="s">
        <v>150</v>
      </c>
      <c r="AU181" s="230" t="s">
        <v>91</v>
      </c>
      <c r="AV181" s="14" t="s">
        <v>91</v>
      </c>
      <c r="AW181" s="14" t="s">
        <v>5</v>
      </c>
      <c r="AX181" s="14" t="s">
        <v>81</v>
      </c>
      <c r="AY181" s="230" t="s">
        <v>139</v>
      </c>
    </row>
    <row r="182" spans="1:65" s="15" customFormat="1" ht="11.25">
      <c r="B182" s="231"/>
      <c r="C182" s="232"/>
      <c r="D182" s="205" t="s">
        <v>150</v>
      </c>
      <c r="E182" s="233" t="s">
        <v>1</v>
      </c>
      <c r="F182" s="234" t="s">
        <v>152</v>
      </c>
      <c r="G182" s="232"/>
      <c r="H182" s="235">
        <v>2</v>
      </c>
      <c r="I182" s="236"/>
      <c r="J182" s="236"/>
      <c r="K182" s="232"/>
      <c r="L182" s="232"/>
      <c r="M182" s="237"/>
      <c r="N182" s="238"/>
      <c r="O182" s="239"/>
      <c r="P182" s="239"/>
      <c r="Q182" s="239"/>
      <c r="R182" s="239"/>
      <c r="S182" s="239"/>
      <c r="T182" s="239"/>
      <c r="U182" s="239"/>
      <c r="V182" s="239"/>
      <c r="W182" s="239"/>
      <c r="X182" s="240"/>
      <c r="AT182" s="241" t="s">
        <v>150</v>
      </c>
      <c r="AU182" s="241" t="s">
        <v>91</v>
      </c>
      <c r="AV182" s="15" t="s">
        <v>147</v>
      </c>
      <c r="AW182" s="15" t="s">
        <v>5</v>
      </c>
      <c r="AX182" s="15" t="s">
        <v>89</v>
      </c>
      <c r="AY182" s="241" t="s">
        <v>139</v>
      </c>
    </row>
    <row r="183" spans="1:65" s="2" customFormat="1" ht="24.2" customHeight="1">
      <c r="A183" s="34"/>
      <c r="B183" s="35"/>
      <c r="C183" s="189" t="s">
        <v>207</v>
      </c>
      <c r="D183" s="189" t="s">
        <v>142</v>
      </c>
      <c r="E183" s="190" t="s">
        <v>309</v>
      </c>
      <c r="F183" s="191" t="s">
        <v>310</v>
      </c>
      <c r="G183" s="192" t="s">
        <v>145</v>
      </c>
      <c r="H183" s="193">
        <v>1</v>
      </c>
      <c r="I183" s="194"/>
      <c r="J183" s="195"/>
      <c r="K183" s="196">
        <f>ROUND(P183*H183,2)</f>
        <v>0</v>
      </c>
      <c r="L183" s="191" t="s">
        <v>1</v>
      </c>
      <c r="M183" s="197"/>
      <c r="N183" s="198" t="s">
        <v>1</v>
      </c>
      <c r="O183" s="199" t="s">
        <v>44</v>
      </c>
      <c r="P183" s="200">
        <f>I183+J183</f>
        <v>0</v>
      </c>
      <c r="Q183" s="200">
        <f>ROUND(I183*H183,2)</f>
        <v>0</v>
      </c>
      <c r="R183" s="200">
        <f>ROUND(J183*H183,2)</f>
        <v>0</v>
      </c>
      <c r="S183" s="71"/>
      <c r="T183" s="201">
        <f>S183*H183</f>
        <v>0</v>
      </c>
      <c r="U183" s="201">
        <v>0</v>
      </c>
      <c r="V183" s="201">
        <f>U183*H183</f>
        <v>0</v>
      </c>
      <c r="W183" s="201">
        <v>0</v>
      </c>
      <c r="X183" s="202">
        <f>W183*H183</f>
        <v>0</v>
      </c>
      <c r="Y183" s="34"/>
      <c r="Z183" s="34"/>
      <c r="AA183" s="34"/>
      <c r="AB183" s="34"/>
      <c r="AC183" s="34"/>
      <c r="AD183" s="34"/>
      <c r="AE183" s="34"/>
      <c r="AR183" s="203" t="s">
        <v>146</v>
      </c>
      <c r="AT183" s="203" t="s">
        <v>142</v>
      </c>
      <c r="AU183" s="203" t="s">
        <v>91</v>
      </c>
      <c r="AY183" s="17" t="s">
        <v>139</v>
      </c>
      <c r="BE183" s="204">
        <f>IF(O183="základní",K183,0)</f>
        <v>0</v>
      </c>
      <c r="BF183" s="204">
        <f>IF(O183="snížená",K183,0)</f>
        <v>0</v>
      </c>
      <c r="BG183" s="204">
        <f>IF(O183="zákl. přenesená",K183,0)</f>
        <v>0</v>
      </c>
      <c r="BH183" s="204">
        <f>IF(O183="sníž. přenesená",K183,0)</f>
        <v>0</v>
      </c>
      <c r="BI183" s="204">
        <f>IF(O183="nulová",K183,0)</f>
        <v>0</v>
      </c>
      <c r="BJ183" s="17" t="s">
        <v>89</v>
      </c>
      <c r="BK183" s="204">
        <f>ROUND(P183*H183,2)</f>
        <v>0</v>
      </c>
      <c r="BL183" s="17" t="s">
        <v>147</v>
      </c>
      <c r="BM183" s="203" t="s">
        <v>199</v>
      </c>
    </row>
    <row r="184" spans="1:65" s="2" customFormat="1" ht="19.5">
      <c r="A184" s="34"/>
      <c r="B184" s="35"/>
      <c r="C184" s="36"/>
      <c r="D184" s="205" t="s">
        <v>149</v>
      </c>
      <c r="E184" s="36"/>
      <c r="F184" s="206" t="s">
        <v>310</v>
      </c>
      <c r="G184" s="36"/>
      <c r="H184" s="36"/>
      <c r="I184" s="207"/>
      <c r="J184" s="207"/>
      <c r="K184" s="36"/>
      <c r="L184" s="36"/>
      <c r="M184" s="39"/>
      <c r="N184" s="208"/>
      <c r="O184" s="209"/>
      <c r="P184" s="71"/>
      <c r="Q184" s="71"/>
      <c r="R184" s="71"/>
      <c r="S184" s="71"/>
      <c r="T184" s="71"/>
      <c r="U184" s="71"/>
      <c r="V184" s="71"/>
      <c r="W184" s="71"/>
      <c r="X184" s="72"/>
      <c r="Y184" s="34"/>
      <c r="Z184" s="34"/>
      <c r="AA184" s="34"/>
      <c r="AB184" s="34"/>
      <c r="AC184" s="34"/>
      <c r="AD184" s="34"/>
      <c r="AE184" s="34"/>
      <c r="AT184" s="17" t="s">
        <v>149</v>
      </c>
      <c r="AU184" s="17" t="s">
        <v>91</v>
      </c>
    </row>
    <row r="185" spans="1:65" s="2" customFormat="1" ht="19.5">
      <c r="A185" s="34"/>
      <c r="B185" s="35"/>
      <c r="C185" s="36"/>
      <c r="D185" s="205" t="s">
        <v>172</v>
      </c>
      <c r="E185" s="36"/>
      <c r="F185" s="252" t="s">
        <v>200</v>
      </c>
      <c r="G185" s="36"/>
      <c r="H185" s="36"/>
      <c r="I185" s="207"/>
      <c r="J185" s="207"/>
      <c r="K185" s="36"/>
      <c r="L185" s="36"/>
      <c r="M185" s="39"/>
      <c r="N185" s="208"/>
      <c r="O185" s="209"/>
      <c r="P185" s="71"/>
      <c r="Q185" s="71"/>
      <c r="R185" s="71"/>
      <c r="S185" s="71"/>
      <c r="T185" s="71"/>
      <c r="U185" s="71"/>
      <c r="V185" s="71"/>
      <c r="W185" s="71"/>
      <c r="X185" s="72"/>
      <c r="Y185" s="34"/>
      <c r="Z185" s="34"/>
      <c r="AA185" s="34"/>
      <c r="AB185" s="34"/>
      <c r="AC185" s="34"/>
      <c r="AD185" s="34"/>
      <c r="AE185" s="34"/>
      <c r="AT185" s="17" t="s">
        <v>172</v>
      </c>
      <c r="AU185" s="17" t="s">
        <v>91</v>
      </c>
    </row>
    <row r="186" spans="1:65" s="13" customFormat="1" ht="11.25">
      <c r="B186" s="210"/>
      <c r="C186" s="211"/>
      <c r="D186" s="205" t="s">
        <v>150</v>
      </c>
      <c r="E186" s="212" t="s">
        <v>1</v>
      </c>
      <c r="F186" s="213" t="s">
        <v>151</v>
      </c>
      <c r="G186" s="211"/>
      <c r="H186" s="212" t="s">
        <v>1</v>
      </c>
      <c r="I186" s="214"/>
      <c r="J186" s="214"/>
      <c r="K186" s="211"/>
      <c r="L186" s="211"/>
      <c r="M186" s="215"/>
      <c r="N186" s="216"/>
      <c r="O186" s="217"/>
      <c r="P186" s="217"/>
      <c r="Q186" s="217"/>
      <c r="R186" s="217"/>
      <c r="S186" s="217"/>
      <c r="T186" s="217"/>
      <c r="U186" s="217"/>
      <c r="V186" s="217"/>
      <c r="W186" s="217"/>
      <c r="X186" s="218"/>
      <c r="AT186" s="219" t="s">
        <v>150</v>
      </c>
      <c r="AU186" s="219" t="s">
        <v>91</v>
      </c>
      <c r="AV186" s="13" t="s">
        <v>89</v>
      </c>
      <c r="AW186" s="13" t="s">
        <v>5</v>
      </c>
      <c r="AX186" s="13" t="s">
        <v>81</v>
      </c>
      <c r="AY186" s="219" t="s">
        <v>139</v>
      </c>
    </row>
    <row r="187" spans="1:65" s="14" customFormat="1" ht="11.25">
      <c r="B187" s="220"/>
      <c r="C187" s="221"/>
      <c r="D187" s="205" t="s">
        <v>150</v>
      </c>
      <c r="E187" s="222" t="s">
        <v>1</v>
      </c>
      <c r="F187" s="223" t="s">
        <v>89</v>
      </c>
      <c r="G187" s="221"/>
      <c r="H187" s="224">
        <v>1</v>
      </c>
      <c r="I187" s="225"/>
      <c r="J187" s="225"/>
      <c r="K187" s="221"/>
      <c r="L187" s="221"/>
      <c r="M187" s="226"/>
      <c r="N187" s="227"/>
      <c r="O187" s="228"/>
      <c r="P187" s="228"/>
      <c r="Q187" s="228"/>
      <c r="R187" s="228"/>
      <c r="S187" s="228"/>
      <c r="T187" s="228"/>
      <c r="U187" s="228"/>
      <c r="V187" s="228"/>
      <c r="W187" s="228"/>
      <c r="X187" s="229"/>
      <c r="AT187" s="230" t="s">
        <v>150</v>
      </c>
      <c r="AU187" s="230" t="s">
        <v>91</v>
      </c>
      <c r="AV187" s="14" t="s">
        <v>91</v>
      </c>
      <c r="AW187" s="14" t="s">
        <v>5</v>
      </c>
      <c r="AX187" s="14" t="s">
        <v>81</v>
      </c>
      <c r="AY187" s="230" t="s">
        <v>139</v>
      </c>
    </row>
    <row r="188" spans="1:65" s="15" customFormat="1" ht="11.25">
      <c r="B188" s="231"/>
      <c r="C188" s="232"/>
      <c r="D188" s="205" t="s">
        <v>150</v>
      </c>
      <c r="E188" s="233" t="s">
        <v>1</v>
      </c>
      <c r="F188" s="234" t="s">
        <v>152</v>
      </c>
      <c r="G188" s="232"/>
      <c r="H188" s="235">
        <v>1</v>
      </c>
      <c r="I188" s="236"/>
      <c r="J188" s="236"/>
      <c r="K188" s="232"/>
      <c r="L188" s="232"/>
      <c r="M188" s="237"/>
      <c r="N188" s="238"/>
      <c r="O188" s="239"/>
      <c r="P188" s="239"/>
      <c r="Q188" s="239"/>
      <c r="R188" s="239"/>
      <c r="S188" s="239"/>
      <c r="T188" s="239"/>
      <c r="U188" s="239"/>
      <c r="V188" s="239"/>
      <c r="W188" s="239"/>
      <c r="X188" s="240"/>
      <c r="AT188" s="241" t="s">
        <v>150</v>
      </c>
      <c r="AU188" s="241" t="s">
        <v>91</v>
      </c>
      <c r="AV188" s="15" t="s">
        <v>147</v>
      </c>
      <c r="AW188" s="15" t="s">
        <v>5</v>
      </c>
      <c r="AX188" s="15" t="s">
        <v>89</v>
      </c>
      <c r="AY188" s="241" t="s">
        <v>139</v>
      </c>
    </row>
    <row r="189" spans="1:65" s="2" customFormat="1" ht="24.2" customHeight="1">
      <c r="A189" s="34"/>
      <c r="B189" s="35"/>
      <c r="C189" s="189" t="s">
        <v>212</v>
      </c>
      <c r="D189" s="189" t="s">
        <v>142</v>
      </c>
      <c r="E189" s="190" t="s">
        <v>311</v>
      </c>
      <c r="F189" s="191" t="s">
        <v>312</v>
      </c>
      <c r="G189" s="192" t="s">
        <v>145</v>
      </c>
      <c r="H189" s="193">
        <v>1</v>
      </c>
      <c r="I189" s="194"/>
      <c r="J189" s="195"/>
      <c r="K189" s="196">
        <f>ROUND(P189*H189,2)</f>
        <v>0</v>
      </c>
      <c r="L189" s="191" t="s">
        <v>1</v>
      </c>
      <c r="M189" s="197"/>
      <c r="N189" s="198" t="s">
        <v>1</v>
      </c>
      <c r="O189" s="199" t="s">
        <v>44</v>
      </c>
      <c r="P189" s="200">
        <f>I189+J189</f>
        <v>0</v>
      </c>
      <c r="Q189" s="200">
        <f>ROUND(I189*H189,2)</f>
        <v>0</v>
      </c>
      <c r="R189" s="200">
        <f>ROUND(J189*H189,2)</f>
        <v>0</v>
      </c>
      <c r="S189" s="71"/>
      <c r="T189" s="201">
        <f>S189*H189</f>
        <v>0</v>
      </c>
      <c r="U189" s="201">
        <v>0</v>
      </c>
      <c r="V189" s="201">
        <f>U189*H189</f>
        <v>0</v>
      </c>
      <c r="W189" s="201">
        <v>0</v>
      </c>
      <c r="X189" s="202">
        <f>W189*H189</f>
        <v>0</v>
      </c>
      <c r="Y189" s="34"/>
      <c r="Z189" s="34"/>
      <c r="AA189" s="34"/>
      <c r="AB189" s="34"/>
      <c r="AC189" s="34"/>
      <c r="AD189" s="34"/>
      <c r="AE189" s="34"/>
      <c r="AR189" s="203" t="s">
        <v>146</v>
      </c>
      <c r="AT189" s="203" t="s">
        <v>142</v>
      </c>
      <c r="AU189" s="203" t="s">
        <v>91</v>
      </c>
      <c r="AY189" s="17" t="s">
        <v>139</v>
      </c>
      <c r="BE189" s="204">
        <f>IF(O189="základní",K189,0)</f>
        <v>0</v>
      </c>
      <c r="BF189" s="204">
        <f>IF(O189="snížená",K189,0)</f>
        <v>0</v>
      </c>
      <c r="BG189" s="204">
        <f>IF(O189="zákl. přenesená",K189,0)</f>
        <v>0</v>
      </c>
      <c r="BH189" s="204">
        <f>IF(O189="sníž. přenesená",K189,0)</f>
        <v>0</v>
      </c>
      <c r="BI189" s="204">
        <f>IF(O189="nulová",K189,0)</f>
        <v>0</v>
      </c>
      <c r="BJ189" s="17" t="s">
        <v>89</v>
      </c>
      <c r="BK189" s="204">
        <f>ROUND(P189*H189,2)</f>
        <v>0</v>
      </c>
      <c r="BL189" s="17" t="s">
        <v>147</v>
      </c>
      <c r="BM189" s="203" t="s">
        <v>313</v>
      </c>
    </row>
    <row r="190" spans="1:65" s="2" customFormat="1" ht="19.5">
      <c r="A190" s="34"/>
      <c r="B190" s="35"/>
      <c r="C190" s="36"/>
      <c r="D190" s="205" t="s">
        <v>149</v>
      </c>
      <c r="E190" s="36"/>
      <c r="F190" s="206" t="s">
        <v>312</v>
      </c>
      <c r="G190" s="36"/>
      <c r="H190" s="36"/>
      <c r="I190" s="207"/>
      <c r="J190" s="207"/>
      <c r="K190" s="36"/>
      <c r="L190" s="36"/>
      <c r="M190" s="39"/>
      <c r="N190" s="208"/>
      <c r="O190" s="209"/>
      <c r="P190" s="71"/>
      <c r="Q190" s="71"/>
      <c r="R190" s="71"/>
      <c r="S190" s="71"/>
      <c r="T190" s="71"/>
      <c r="U190" s="71"/>
      <c r="V190" s="71"/>
      <c r="W190" s="71"/>
      <c r="X190" s="72"/>
      <c r="Y190" s="34"/>
      <c r="Z190" s="34"/>
      <c r="AA190" s="34"/>
      <c r="AB190" s="34"/>
      <c r="AC190" s="34"/>
      <c r="AD190" s="34"/>
      <c r="AE190" s="34"/>
      <c r="AT190" s="17" t="s">
        <v>149</v>
      </c>
      <c r="AU190" s="17" t="s">
        <v>91</v>
      </c>
    </row>
    <row r="191" spans="1:65" s="2" customFormat="1" ht="19.5">
      <c r="A191" s="34"/>
      <c r="B191" s="35"/>
      <c r="C191" s="36"/>
      <c r="D191" s="205" t="s">
        <v>172</v>
      </c>
      <c r="E191" s="36"/>
      <c r="F191" s="252" t="s">
        <v>200</v>
      </c>
      <c r="G191" s="36"/>
      <c r="H191" s="36"/>
      <c r="I191" s="207"/>
      <c r="J191" s="207"/>
      <c r="K191" s="36"/>
      <c r="L191" s="36"/>
      <c r="M191" s="39"/>
      <c r="N191" s="208"/>
      <c r="O191" s="209"/>
      <c r="P191" s="71"/>
      <c r="Q191" s="71"/>
      <c r="R191" s="71"/>
      <c r="S191" s="71"/>
      <c r="T191" s="71"/>
      <c r="U191" s="71"/>
      <c r="V191" s="71"/>
      <c r="W191" s="71"/>
      <c r="X191" s="72"/>
      <c r="Y191" s="34"/>
      <c r="Z191" s="34"/>
      <c r="AA191" s="34"/>
      <c r="AB191" s="34"/>
      <c r="AC191" s="34"/>
      <c r="AD191" s="34"/>
      <c r="AE191" s="34"/>
      <c r="AT191" s="17" t="s">
        <v>172</v>
      </c>
      <c r="AU191" s="17" t="s">
        <v>91</v>
      </c>
    </row>
    <row r="192" spans="1:65" s="13" customFormat="1" ht="11.25">
      <c r="B192" s="210"/>
      <c r="C192" s="211"/>
      <c r="D192" s="205" t="s">
        <v>150</v>
      </c>
      <c r="E192" s="212" t="s">
        <v>1</v>
      </c>
      <c r="F192" s="213" t="s">
        <v>151</v>
      </c>
      <c r="G192" s="211"/>
      <c r="H192" s="212" t="s">
        <v>1</v>
      </c>
      <c r="I192" s="214"/>
      <c r="J192" s="214"/>
      <c r="K192" s="211"/>
      <c r="L192" s="211"/>
      <c r="M192" s="215"/>
      <c r="N192" s="216"/>
      <c r="O192" s="217"/>
      <c r="P192" s="217"/>
      <c r="Q192" s="217"/>
      <c r="R192" s="217"/>
      <c r="S192" s="217"/>
      <c r="T192" s="217"/>
      <c r="U192" s="217"/>
      <c r="V192" s="217"/>
      <c r="W192" s="217"/>
      <c r="X192" s="218"/>
      <c r="AT192" s="219" t="s">
        <v>150</v>
      </c>
      <c r="AU192" s="219" t="s">
        <v>91</v>
      </c>
      <c r="AV192" s="13" t="s">
        <v>89</v>
      </c>
      <c r="AW192" s="13" t="s">
        <v>5</v>
      </c>
      <c r="AX192" s="13" t="s">
        <v>81</v>
      </c>
      <c r="AY192" s="219" t="s">
        <v>139</v>
      </c>
    </row>
    <row r="193" spans="1:65" s="14" customFormat="1" ht="11.25">
      <c r="B193" s="220"/>
      <c r="C193" s="221"/>
      <c r="D193" s="205" t="s">
        <v>150</v>
      </c>
      <c r="E193" s="222" t="s">
        <v>1</v>
      </c>
      <c r="F193" s="223" t="s">
        <v>89</v>
      </c>
      <c r="G193" s="221"/>
      <c r="H193" s="224">
        <v>1</v>
      </c>
      <c r="I193" s="225"/>
      <c r="J193" s="225"/>
      <c r="K193" s="221"/>
      <c r="L193" s="221"/>
      <c r="M193" s="226"/>
      <c r="N193" s="227"/>
      <c r="O193" s="228"/>
      <c r="P193" s="228"/>
      <c r="Q193" s="228"/>
      <c r="R193" s="228"/>
      <c r="S193" s="228"/>
      <c r="T193" s="228"/>
      <c r="U193" s="228"/>
      <c r="V193" s="228"/>
      <c r="W193" s="228"/>
      <c r="X193" s="229"/>
      <c r="AT193" s="230" t="s">
        <v>150</v>
      </c>
      <c r="AU193" s="230" t="s">
        <v>91</v>
      </c>
      <c r="AV193" s="14" t="s">
        <v>91</v>
      </c>
      <c r="AW193" s="14" t="s">
        <v>5</v>
      </c>
      <c r="AX193" s="14" t="s">
        <v>81</v>
      </c>
      <c r="AY193" s="230" t="s">
        <v>139</v>
      </c>
    </row>
    <row r="194" spans="1:65" s="15" customFormat="1" ht="11.25">
      <c r="B194" s="231"/>
      <c r="C194" s="232"/>
      <c r="D194" s="205" t="s">
        <v>150</v>
      </c>
      <c r="E194" s="233" t="s">
        <v>1</v>
      </c>
      <c r="F194" s="234" t="s">
        <v>152</v>
      </c>
      <c r="G194" s="232"/>
      <c r="H194" s="235">
        <v>1</v>
      </c>
      <c r="I194" s="236"/>
      <c r="J194" s="236"/>
      <c r="K194" s="232"/>
      <c r="L194" s="232"/>
      <c r="M194" s="237"/>
      <c r="N194" s="238"/>
      <c r="O194" s="239"/>
      <c r="P194" s="239"/>
      <c r="Q194" s="239"/>
      <c r="R194" s="239"/>
      <c r="S194" s="239"/>
      <c r="T194" s="239"/>
      <c r="U194" s="239"/>
      <c r="V194" s="239"/>
      <c r="W194" s="239"/>
      <c r="X194" s="240"/>
      <c r="AT194" s="241" t="s">
        <v>150</v>
      </c>
      <c r="AU194" s="241" t="s">
        <v>91</v>
      </c>
      <c r="AV194" s="15" t="s">
        <v>147</v>
      </c>
      <c r="AW194" s="15" t="s">
        <v>5</v>
      </c>
      <c r="AX194" s="15" t="s">
        <v>89</v>
      </c>
      <c r="AY194" s="241" t="s">
        <v>139</v>
      </c>
    </row>
    <row r="195" spans="1:65" s="2" customFormat="1" ht="33" customHeight="1">
      <c r="A195" s="34"/>
      <c r="B195" s="35"/>
      <c r="C195" s="242" t="s">
        <v>218</v>
      </c>
      <c r="D195" s="242" t="s">
        <v>153</v>
      </c>
      <c r="E195" s="243" t="s">
        <v>314</v>
      </c>
      <c r="F195" s="244" t="s">
        <v>315</v>
      </c>
      <c r="G195" s="245" t="s">
        <v>145</v>
      </c>
      <c r="H195" s="246">
        <v>6</v>
      </c>
      <c r="I195" s="247"/>
      <c r="J195" s="247"/>
      <c r="K195" s="248">
        <f>ROUND(P195*H195,2)</f>
        <v>0</v>
      </c>
      <c r="L195" s="244" t="s">
        <v>157</v>
      </c>
      <c r="M195" s="39"/>
      <c r="N195" s="249" t="s">
        <v>1</v>
      </c>
      <c r="O195" s="199" t="s">
        <v>44</v>
      </c>
      <c r="P195" s="200">
        <f>I195+J195</f>
        <v>0</v>
      </c>
      <c r="Q195" s="200">
        <f>ROUND(I195*H195,2)</f>
        <v>0</v>
      </c>
      <c r="R195" s="200">
        <f>ROUND(J195*H195,2)</f>
        <v>0</v>
      </c>
      <c r="S195" s="71"/>
      <c r="T195" s="201">
        <f>S195*H195</f>
        <v>0</v>
      </c>
      <c r="U195" s="201">
        <v>0</v>
      </c>
      <c r="V195" s="201">
        <f>U195*H195</f>
        <v>0</v>
      </c>
      <c r="W195" s="201">
        <v>0</v>
      </c>
      <c r="X195" s="202">
        <f>W195*H195</f>
        <v>0</v>
      </c>
      <c r="Y195" s="34"/>
      <c r="Z195" s="34"/>
      <c r="AA195" s="34"/>
      <c r="AB195" s="34"/>
      <c r="AC195" s="34"/>
      <c r="AD195" s="34"/>
      <c r="AE195" s="34"/>
      <c r="AR195" s="203" t="s">
        <v>147</v>
      </c>
      <c r="AT195" s="203" t="s">
        <v>153</v>
      </c>
      <c r="AU195" s="203" t="s">
        <v>91</v>
      </c>
      <c r="AY195" s="17" t="s">
        <v>139</v>
      </c>
      <c r="BE195" s="204">
        <f>IF(O195="základní",K195,0)</f>
        <v>0</v>
      </c>
      <c r="BF195" s="204">
        <f>IF(O195="snížená",K195,0)</f>
        <v>0</v>
      </c>
      <c r="BG195" s="204">
        <f>IF(O195="zákl. přenesená",K195,0)</f>
        <v>0</v>
      </c>
      <c r="BH195" s="204">
        <f>IF(O195="sníž. přenesená",K195,0)</f>
        <v>0</v>
      </c>
      <c r="BI195" s="204">
        <f>IF(O195="nulová",K195,0)</f>
        <v>0</v>
      </c>
      <c r="BJ195" s="17" t="s">
        <v>89</v>
      </c>
      <c r="BK195" s="204">
        <f>ROUND(P195*H195,2)</f>
        <v>0</v>
      </c>
      <c r="BL195" s="17" t="s">
        <v>147</v>
      </c>
      <c r="BM195" s="203" t="s">
        <v>316</v>
      </c>
    </row>
    <row r="196" spans="1:65" s="2" customFormat="1" ht="19.5">
      <c r="A196" s="34"/>
      <c r="B196" s="35"/>
      <c r="C196" s="36"/>
      <c r="D196" s="205" t="s">
        <v>149</v>
      </c>
      <c r="E196" s="36"/>
      <c r="F196" s="206" t="s">
        <v>317</v>
      </c>
      <c r="G196" s="36"/>
      <c r="H196" s="36"/>
      <c r="I196" s="207"/>
      <c r="J196" s="207"/>
      <c r="K196" s="36"/>
      <c r="L196" s="36"/>
      <c r="M196" s="39"/>
      <c r="N196" s="208"/>
      <c r="O196" s="209"/>
      <c r="P196" s="71"/>
      <c r="Q196" s="71"/>
      <c r="R196" s="71"/>
      <c r="S196" s="71"/>
      <c r="T196" s="71"/>
      <c r="U196" s="71"/>
      <c r="V196" s="71"/>
      <c r="W196" s="71"/>
      <c r="X196" s="72"/>
      <c r="Y196" s="34"/>
      <c r="Z196" s="34"/>
      <c r="AA196" s="34"/>
      <c r="AB196" s="34"/>
      <c r="AC196" s="34"/>
      <c r="AD196" s="34"/>
      <c r="AE196" s="34"/>
      <c r="AT196" s="17" t="s">
        <v>149</v>
      </c>
      <c r="AU196" s="17" t="s">
        <v>91</v>
      </c>
    </row>
    <row r="197" spans="1:65" s="2" customFormat="1" ht="11.25">
      <c r="A197" s="34"/>
      <c r="B197" s="35"/>
      <c r="C197" s="36"/>
      <c r="D197" s="250" t="s">
        <v>160</v>
      </c>
      <c r="E197" s="36"/>
      <c r="F197" s="251" t="s">
        <v>318</v>
      </c>
      <c r="G197" s="36"/>
      <c r="H197" s="36"/>
      <c r="I197" s="207"/>
      <c r="J197" s="207"/>
      <c r="K197" s="36"/>
      <c r="L197" s="36"/>
      <c r="M197" s="39"/>
      <c r="N197" s="208"/>
      <c r="O197" s="209"/>
      <c r="P197" s="71"/>
      <c r="Q197" s="71"/>
      <c r="R197" s="71"/>
      <c r="S197" s="71"/>
      <c r="T197" s="71"/>
      <c r="U197" s="71"/>
      <c r="V197" s="71"/>
      <c r="W197" s="71"/>
      <c r="X197" s="72"/>
      <c r="Y197" s="34"/>
      <c r="Z197" s="34"/>
      <c r="AA197" s="34"/>
      <c r="AB197" s="34"/>
      <c r="AC197" s="34"/>
      <c r="AD197" s="34"/>
      <c r="AE197" s="34"/>
      <c r="AT197" s="17" t="s">
        <v>160</v>
      </c>
      <c r="AU197" s="17" t="s">
        <v>91</v>
      </c>
    </row>
    <row r="198" spans="1:65" s="13" customFormat="1" ht="11.25">
      <c r="B198" s="210"/>
      <c r="C198" s="211"/>
      <c r="D198" s="205" t="s">
        <v>150</v>
      </c>
      <c r="E198" s="212" t="s">
        <v>1</v>
      </c>
      <c r="F198" s="213" t="s">
        <v>151</v>
      </c>
      <c r="G198" s="211"/>
      <c r="H198" s="212" t="s">
        <v>1</v>
      </c>
      <c r="I198" s="214"/>
      <c r="J198" s="214"/>
      <c r="K198" s="211"/>
      <c r="L198" s="211"/>
      <c r="M198" s="215"/>
      <c r="N198" s="216"/>
      <c r="O198" s="217"/>
      <c r="P198" s="217"/>
      <c r="Q198" s="217"/>
      <c r="R198" s="217"/>
      <c r="S198" s="217"/>
      <c r="T198" s="217"/>
      <c r="U198" s="217"/>
      <c r="V198" s="217"/>
      <c r="W198" s="217"/>
      <c r="X198" s="218"/>
      <c r="AT198" s="219" t="s">
        <v>150</v>
      </c>
      <c r="AU198" s="219" t="s">
        <v>91</v>
      </c>
      <c r="AV198" s="13" t="s">
        <v>89</v>
      </c>
      <c r="AW198" s="13" t="s">
        <v>5</v>
      </c>
      <c r="AX198" s="13" t="s">
        <v>81</v>
      </c>
      <c r="AY198" s="219" t="s">
        <v>139</v>
      </c>
    </row>
    <row r="199" spans="1:65" s="14" customFormat="1" ht="11.25">
      <c r="B199" s="220"/>
      <c r="C199" s="221"/>
      <c r="D199" s="205" t="s">
        <v>150</v>
      </c>
      <c r="E199" s="222" t="s">
        <v>1</v>
      </c>
      <c r="F199" s="223" t="s">
        <v>181</v>
      </c>
      <c r="G199" s="221"/>
      <c r="H199" s="224">
        <v>6</v>
      </c>
      <c r="I199" s="225"/>
      <c r="J199" s="225"/>
      <c r="K199" s="221"/>
      <c r="L199" s="221"/>
      <c r="M199" s="226"/>
      <c r="N199" s="227"/>
      <c r="O199" s="228"/>
      <c r="P199" s="228"/>
      <c r="Q199" s="228"/>
      <c r="R199" s="228"/>
      <c r="S199" s="228"/>
      <c r="T199" s="228"/>
      <c r="U199" s="228"/>
      <c r="V199" s="228"/>
      <c r="W199" s="228"/>
      <c r="X199" s="229"/>
      <c r="AT199" s="230" t="s">
        <v>150</v>
      </c>
      <c r="AU199" s="230" t="s">
        <v>91</v>
      </c>
      <c r="AV199" s="14" t="s">
        <v>91</v>
      </c>
      <c r="AW199" s="14" t="s">
        <v>5</v>
      </c>
      <c r="AX199" s="14" t="s">
        <v>81</v>
      </c>
      <c r="AY199" s="230" t="s">
        <v>139</v>
      </c>
    </row>
    <row r="200" spans="1:65" s="15" customFormat="1" ht="11.25">
      <c r="B200" s="231"/>
      <c r="C200" s="232"/>
      <c r="D200" s="205" t="s">
        <v>150</v>
      </c>
      <c r="E200" s="233" t="s">
        <v>1</v>
      </c>
      <c r="F200" s="234" t="s">
        <v>152</v>
      </c>
      <c r="G200" s="232"/>
      <c r="H200" s="235">
        <v>6</v>
      </c>
      <c r="I200" s="236"/>
      <c r="J200" s="236"/>
      <c r="K200" s="232"/>
      <c r="L200" s="232"/>
      <c r="M200" s="237"/>
      <c r="N200" s="238"/>
      <c r="O200" s="239"/>
      <c r="P200" s="239"/>
      <c r="Q200" s="239"/>
      <c r="R200" s="239"/>
      <c r="S200" s="239"/>
      <c r="T200" s="239"/>
      <c r="U200" s="239"/>
      <c r="V200" s="239"/>
      <c r="W200" s="239"/>
      <c r="X200" s="240"/>
      <c r="AT200" s="241" t="s">
        <v>150</v>
      </c>
      <c r="AU200" s="241" t="s">
        <v>91</v>
      </c>
      <c r="AV200" s="15" t="s">
        <v>147</v>
      </c>
      <c r="AW200" s="15" t="s">
        <v>5</v>
      </c>
      <c r="AX200" s="15" t="s">
        <v>89</v>
      </c>
      <c r="AY200" s="241" t="s">
        <v>139</v>
      </c>
    </row>
    <row r="201" spans="1:65" s="2" customFormat="1" ht="37.9" customHeight="1">
      <c r="A201" s="34"/>
      <c r="B201" s="35"/>
      <c r="C201" s="189" t="s">
        <v>222</v>
      </c>
      <c r="D201" s="189" t="s">
        <v>142</v>
      </c>
      <c r="E201" s="190" t="s">
        <v>319</v>
      </c>
      <c r="F201" s="191" t="s">
        <v>320</v>
      </c>
      <c r="G201" s="192" t="s">
        <v>210</v>
      </c>
      <c r="H201" s="193">
        <v>6</v>
      </c>
      <c r="I201" s="194"/>
      <c r="J201" s="195"/>
      <c r="K201" s="196">
        <f>ROUND(P201*H201,2)</f>
        <v>0</v>
      </c>
      <c r="L201" s="191" t="s">
        <v>1</v>
      </c>
      <c r="M201" s="197"/>
      <c r="N201" s="198" t="s">
        <v>1</v>
      </c>
      <c r="O201" s="199" t="s">
        <v>44</v>
      </c>
      <c r="P201" s="200">
        <f>I201+J201</f>
        <v>0</v>
      </c>
      <c r="Q201" s="200">
        <f>ROUND(I201*H201,2)</f>
        <v>0</v>
      </c>
      <c r="R201" s="200">
        <f>ROUND(J201*H201,2)</f>
        <v>0</v>
      </c>
      <c r="S201" s="71"/>
      <c r="T201" s="201">
        <f>S201*H201</f>
        <v>0</v>
      </c>
      <c r="U201" s="201">
        <v>0</v>
      </c>
      <c r="V201" s="201">
        <f>U201*H201</f>
        <v>0</v>
      </c>
      <c r="W201" s="201">
        <v>0</v>
      </c>
      <c r="X201" s="202">
        <f>W201*H201</f>
        <v>0</v>
      </c>
      <c r="Y201" s="34"/>
      <c r="Z201" s="34"/>
      <c r="AA201" s="34"/>
      <c r="AB201" s="34"/>
      <c r="AC201" s="34"/>
      <c r="AD201" s="34"/>
      <c r="AE201" s="34"/>
      <c r="AR201" s="203" t="s">
        <v>146</v>
      </c>
      <c r="AT201" s="203" t="s">
        <v>142</v>
      </c>
      <c r="AU201" s="203" t="s">
        <v>91</v>
      </c>
      <c r="AY201" s="17" t="s">
        <v>139</v>
      </c>
      <c r="BE201" s="204">
        <f>IF(O201="základní",K201,0)</f>
        <v>0</v>
      </c>
      <c r="BF201" s="204">
        <f>IF(O201="snížená",K201,0)</f>
        <v>0</v>
      </c>
      <c r="BG201" s="204">
        <f>IF(O201="zákl. přenesená",K201,0)</f>
        <v>0</v>
      </c>
      <c r="BH201" s="204">
        <f>IF(O201="sníž. přenesená",K201,0)</f>
        <v>0</v>
      </c>
      <c r="BI201" s="204">
        <f>IF(O201="nulová",K201,0)</f>
        <v>0</v>
      </c>
      <c r="BJ201" s="17" t="s">
        <v>89</v>
      </c>
      <c r="BK201" s="204">
        <f>ROUND(P201*H201,2)</f>
        <v>0</v>
      </c>
      <c r="BL201" s="17" t="s">
        <v>147</v>
      </c>
      <c r="BM201" s="203" t="s">
        <v>211</v>
      </c>
    </row>
    <row r="202" spans="1:65" s="2" customFormat="1" ht="19.5">
      <c r="A202" s="34"/>
      <c r="B202" s="35"/>
      <c r="C202" s="36"/>
      <c r="D202" s="205" t="s">
        <v>149</v>
      </c>
      <c r="E202" s="36"/>
      <c r="F202" s="206" t="s">
        <v>320</v>
      </c>
      <c r="G202" s="36"/>
      <c r="H202" s="36"/>
      <c r="I202" s="207"/>
      <c r="J202" s="207"/>
      <c r="K202" s="36"/>
      <c r="L202" s="36"/>
      <c r="M202" s="39"/>
      <c r="N202" s="208"/>
      <c r="O202" s="209"/>
      <c r="P202" s="71"/>
      <c r="Q202" s="71"/>
      <c r="R202" s="71"/>
      <c r="S202" s="71"/>
      <c r="T202" s="71"/>
      <c r="U202" s="71"/>
      <c r="V202" s="71"/>
      <c r="W202" s="71"/>
      <c r="X202" s="72"/>
      <c r="Y202" s="34"/>
      <c r="Z202" s="34"/>
      <c r="AA202" s="34"/>
      <c r="AB202" s="34"/>
      <c r="AC202" s="34"/>
      <c r="AD202" s="34"/>
      <c r="AE202" s="34"/>
      <c r="AT202" s="17" t="s">
        <v>149</v>
      </c>
      <c r="AU202" s="17" t="s">
        <v>91</v>
      </c>
    </row>
    <row r="203" spans="1:65" s="2" customFormat="1" ht="19.5">
      <c r="A203" s="34"/>
      <c r="B203" s="35"/>
      <c r="C203" s="36"/>
      <c r="D203" s="205" t="s">
        <v>172</v>
      </c>
      <c r="E203" s="36"/>
      <c r="F203" s="252" t="s">
        <v>200</v>
      </c>
      <c r="G203" s="36"/>
      <c r="H203" s="36"/>
      <c r="I203" s="207"/>
      <c r="J203" s="207"/>
      <c r="K203" s="36"/>
      <c r="L203" s="36"/>
      <c r="M203" s="39"/>
      <c r="N203" s="208"/>
      <c r="O203" s="209"/>
      <c r="P203" s="71"/>
      <c r="Q203" s="71"/>
      <c r="R203" s="71"/>
      <c r="S203" s="71"/>
      <c r="T203" s="71"/>
      <c r="U203" s="71"/>
      <c r="V203" s="71"/>
      <c r="W203" s="71"/>
      <c r="X203" s="72"/>
      <c r="Y203" s="34"/>
      <c r="Z203" s="34"/>
      <c r="AA203" s="34"/>
      <c r="AB203" s="34"/>
      <c r="AC203" s="34"/>
      <c r="AD203" s="34"/>
      <c r="AE203" s="34"/>
      <c r="AT203" s="17" t="s">
        <v>172</v>
      </c>
      <c r="AU203" s="17" t="s">
        <v>91</v>
      </c>
    </row>
    <row r="204" spans="1:65" s="13" customFormat="1" ht="11.25">
      <c r="B204" s="210"/>
      <c r="C204" s="211"/>
      <c r="D204" s="205" t="s">
        <v>150</v>
      </c>
      <c r="E204" s="212" t="s">
        <v>1</v>
      </c>
      <c r="F204" s="213" t="s">
        <v>151</v>
      </c>
      <c r="G204" s="211"/>
      <c r="H204" s="212" t="s">
        <v>1</v>
      </c>
      <c r="I204" s="214"/>
      <c r="J204" s="214"/>
      <c r="K204" s="211"/>
      <c r="L204" s="211"/>
      <c r="M204" s="215"/>
      <c r="N204" s="216"/>
      <c r="O204" s="217"/>
      <c r="P204" s="217"/>
      <c r="Q204" s="217"/>
      <c r="R204" s="217"/>
      <c r="S204" s="217"/>
      <c r="T204" s="217"/>
      <c r="U204" s="217"/>
      <c r="V204" s="217"/>
      <c r="W204" s="217"/>
      <c r="X204" s="218"/>
      <c r="AT204" s="219" t="s">
        <v>150</v>
      </c>
      <c r="AU204" s="219" t="s">
        <v>91</v>
      </c>
      <c r="AV204" s="13" t="s">
        <v>89</v>
      </c>
      <c r="AW204" s="13" t="s">
        <v>5</v>
      </c>
      <c r="AX204" s="13" t="s">
        <v>81</v>
      </c>
      <c r="AY204" s="219" t="s">
        <v>139</v>
      </c>
    </row>
    <row r="205" spans="1:65" s="14" customFormat="1" ht="11.25">
      <c r="B205" s="220"/>
      <c r="C205" s="221"/>
      <c r="D205" s="205" t="s">
        <v>150</v>
      </c>
      <c r="E205" s="222" t="s">
        <v>1</v>
      </c>
      <c r="F205" s="223" t="s">
        <v>181</v>
      </c>
      <c r="G205" s="221"/>
      <c r="H205" s="224">
        <v>6</v>
      </c>
      <c r="I205" s="225"/>
      <c r="J205" s="225"/>
      <c r="K205" s="221"/>
      <c r="L205" s="221"/>
      <c r="M205" s="226"/>
      <c r="N205" s="227"/>
      <c r="O205" s="228"/>
      <c r="P205" s="228"/>
      <c r="Q205" s="228"/>
      <c r="R205" s="228"/>
      <c r="S205" s="228"/>
      <c r="T205" s="228"/>
      <c r="U205" s="228"/>
      <c r="V205" s="228"/>
      <c r="W205" s="228"/>
      <c r="X205" s="229"/>
      <c r="AT205" s="230" t="s">
        <v>150</v>
      </c>
      <c r="AU205" s="230" t="s">
        <v>91</v>
      </c>
      <c r="AV205" s="14" t="s">
        <v>91</v>
      </c>
      <c r="AW205" s="14" t="s">
        <v>5</v>
      </c>
      <c r="AX205" s="14" t="s">
        <v>81</v>
      </c>
      <c r="AY205" s="230" t="s">
        <v>139</v>
      </c>
    </row>
    <row r="206" spans="1:65" s="15" customFormat="1" ht="11.25">
      <c r="B206" s="231"/>
      <c r="C206" s="232"/>
      <c r="D206" s="205" t="s">
        <v>150</v>
      </c>
      <c r="E206" s="233" t="s">
        <v>1</v>
      </c>
      <c r="F206" s="234" t="s">
        <v>152</v>
      </c>
      <c r="G206" s="232"/>
      <c r="H206" s="235">
        <v>6</v>
      </c>
      <c r="I206" s="236"/>
      <c r="J206" s="236"/>
      <c r="K206" s="232"/>
      <c r="L206" s="232"/>
      <c r="M206" s="237"/>
      <c r="N206" s="238"/>
      <c r="O206" s="239"/>
      <c r="P206" s="239"/>
      <c r="Q206" s="239"/>
      <c r="R206" s="239"/>
      <c r="S206" s="239"/>
      <c r="T206" s="239"/>
      <c r="U206" s="239"/>
      <c r="V206" s="239"/>
      <c r="W206" s="239"/>
      <c r="X206" s="240"/>
      <c r="AT206" s="241" t="s">
        <v>150</v>
      </c>
      <c r="AU206" s="241" t="s">
        <v>91</v>
      </c>
      <c r="AV206" s="15" t="s">
        <v>147</v>
      </c>
      <c r="AW206" s="15" t="s">
        <v>5</v>
      </c>
      <c r="AX206" s="15" t="s">
        <v>89</v>
      </c>
      <c r="AY206" s="241" t="s">
        <v>139</v>
      </c>
    </row>
    <row r="207" spans="1:65" s="2" customFormat="1" ht="37.9" customHeight="1">
      <c r="A207" s="34"/>
      <c r="B207" s="35"/>
      <c r="C207" s="242" t="s">
        <v>9</v>
      </c>
      <c r="D207" s="242" t="s">
        <v>153</v>
      </c>
      <c r="E207" s="243" t="s">
        <v>321</v>
      </c>
      <c r="F207" s="244" t="s">
        <v>322</v>
      </c>
      <c r="G207" s="245" t="s">
        <v>145</v>
      </c>
      <c r="H207" s="246">
        <v>2</v>
      </c>
      <c r="I207" s="247"/>
      <c r="J207" s="247"/>
      <c r="K207" s="248">
        <f>ROUND(P207*H207,2)</f>
        <v>0</v>
      </c>
      <c r="L207" s="244" t="s">
        <v>157</v>
      </c>
      <c r="M207" s="39"/>
      <c r="N207" s="249" t="s">
        <v>1</v>
      </c>
      <c r="O207" s="199" t="s">
        <v>44</v>
      </c>
      <c r="P207" s="200">
        <f>I207+J207</f>
        <v>0</v>
      </c>
      <c r="Q207" s="200">
        <f>ROUND(I207*H207,2)</f>
        <v>0</v>
      </c>
      <c r="R207" s="200">
        <f>ROUND(J207*H207,2)</f>
        <v>0</v>
      </c>
      <c r="S207" s="71"/>
      <c r="T207" s="201">
        <f>S207*H207</f>
        <v>0</v>
      </c>
      <c r="U207" s="201">
        <v>0</v>
      </c>
      <c r="V207" s="201">
        <f>U207*H207</f>
        <v>0</v>
      </c>
      <c r="W207" s="201">
        <v>0</v>
      </c>
      <c r="X207" s="202">
        <f>W207*H207</f>
        <v>0</v>
      </c>
      <c r="Y207" s="34"/>
      <c r="Z207" s="34"/>
      <c r="AA207" s="34"/>
      <c r="AB207" s="34"/>
      <c r="AC207" s="34"/>
      <c r="AD207" s="34"/>
      <c r="AE207" s="34"/>
      <c r="AR207" s="203" t="s">
        <v>147</v>
      </c>
      <c r="AT207" s="203" t="s">
        <v>153</v>
      </c>
      <c r="AU207" s="203" t="s">
        <v>91</v>
      </c>
      <c r="AY207" s="17" t="s">
        <v>139</v>
      </c>
      <c r="BE207" s="204">
        <f>IF(O207="základní",K207,0)</f>
        <v>0</v>
      </c>
      <c r="BF207" s="204">
        <f>IF(O207="snížená",K207,0)</f>
        <v>0</v>
      </c>
      <c r="BG207" s="204">
        <f>IF(O207="zákl. přenesená",K207,0)</f>
        <v>0</v>
      </c>
      <c r="BH207" s="204">
        <f>IF(O207="sníž. přenesená",K207,0)</f>
        <v>0</v>
      </c>
      <c r="BI207" s="204">
        <f>IF(O207="nulová",K207,0)</f>
        <v>0</v>
      </c>
      <c r="BJ207" s="17" t="s">
        <v>89</v>
      </c>
      <c r="BK207" s="204">
        <f>ROUND(P207*H207,2)</f>
        <v>0</v>
      </c>
      <c r="BL207" s="17" t="s">
        <v>147</v>
      </c>
      <c r="BM207" s="203" t="s">
        <v>323</v>
      </c>
    </row>
    <row r="208" spans="1:65" s="2" customFormat="1" ht="29.25">
      <c r="A208" s="34"/>
      <c r="B208" s="35"/>
      <c r="C208" s="36"/>
      <c r="D208" s="205" t="s">
        <v>149</v>
      </c>
      <c r="E208" s="36"/>
      <c r="F208" s="206" t="s">
        <v>324</v>
      </c>
      <c r="G208" s="36"/>
      <c r="H208" s="36"/>
      <c r="I208" s="207"/>
      <c r="J208" s="207"/>
      <c r="K208" s="36"/>
      <c r="L208" s="36"/>
      <c r="M208" s="39"/>
      <c r="N208" s="208"/>
      <c r="O208" s="209"/>
      <c r="P208" s="71"/>
      <c r="Q208" s="71"/>
      <c r="R208" s="71"/>
      <c r="S208" s="71"/>
      <c r="T208" s="71"/>
      <c r="U208" s="71"/>
      <c r="V208" s="71"/>
      <c r="W208" s="71"/>
      <c r="X208" s="72"/>
      <c r="Y208" s="34"/>
      <c r="Z208" s="34"/>
      <c r="AA208" s="34"/>
      <c r="AB208" s="34"/>
      <c r="AC208" s="34"/>
      <c r="AD208" s="34"/>
      <c r="AE208" s="34"/>
      <c r="AT208" s="17" t="s">
        <v>149</v>
      </c>
      <c r="AU208" s="17" t="s">
        <v>91</v>
      </c>
    </row>
    <row r="209" spans="1:65" s="2" customFormat="1" ht="11.25">
      <c r="A209" s="34"/>
      <c r="B209" s="35"/>
      <c r="C209" s="36"/>
      <c r="D209" s="250" t="s">
        <v>160</v>
      </c>
      <c r="E209" s="36"/>
      <c r="F209" s="251" t="s">
        <v>325</v>
      </c>
      <c r="G209" s="36"/>
      <c r="H209" s="36"/>
      <c r="I209" s="207"/>
      <c r="J209" s="207"/>
      <c r="K209" s="36"/>
      <c r="L209" s="36"/>
      <c r="M209" s="39"/>
      <c r="N209" s="208"/>
      <c r="O209" s="209"/>
      <c r="P209" s="71"/>
      <c r="Q209" s="71"/>
      <c r="R209" s="71"/>
      <c r="S209" s="71"/>
      <c r="T209" s="71"/>
      <c r="U209" s="71"/>
      <c r="V209" s="71"/>
      <c r="W209" s="71"/>
      <c r="X209" s="72"/>
      <c r="Y209" s="34"/>
      <c r="Z209" s="34"/>
      <c r="AA209" s="34"/>
      <c r="AB209" s="34"/>
      <c r="AC209" s="34"/>
      <c r="AD209" s="34"/>
      <c r="AE209" s="34"/>
      <c r="AT209" s="17" t="s">
        <v>160</v>
      </c>
      <c r="AU209" s="17" t="s">
        <v>91</v>
      </c>
    </row>
    <row r="210" spans="1:65" s="13" customFormat="1" ht="11.25">
      <c r="B210" s="210"/>
      <c r="C210" s="211"/>
      <c r="D210" s="205" t="s">
        <v>150</v>
      </c>
      <c r="E210" s="212" t="s">
        <v>1</v>
      </c>
      <c r="F210" s="213" t="s">
        <v>151</v>
      </c>
      <c r="G210" s="211"/>
      <c r="H210" s="212" t="s">
        <v>1</v>
      </c>
      <c r="I210" s="214"/>
      <c r="J210" s="214"/>
      <c r="K210" s="211"/>
      <c r="L210" s="211"/>
      <c r="M210" s="215"/>
      <c r="N210" s="216"/>
      <c r="O210" s="217"/>
      <c r="P210" s="217"/>
      <c r="Q210" s="217"/>
      <c r="R210" s="217"/>
      <c r="S210" s="217"/>
      <c r="T210" s="217"/>
      <c r="U210" s="217"/>
      <c r="V210" s="217"/>
      <c r="W210" s="217"/>
      <c r="X210" s="218"/>
      <c r="AT210" s="219" t="s">
        <v>150</v>
      </c>
      <c r="AU210" s="219" t="s">
        <v>91</v>
      </c>
      <c r="AV210" s="13" t="s">
        <v>89</v>
      </c>
      <c r="AW210" s="13" t="s">
        <v>5</v>
      </c>
      <c r="AX210" s="13" t="s">
        <v>81</v>
      </c>
      <c r="AY210" s="219" t="s">
        <v>139</v>
      </c>
    </row>
    <row r="211" spans="1:65" s="14" customFormat="1" ht="11.25">
      <c r="B211" s="220"/>
      <c r="C211" s="221"/>
      <c r="D211" s="205" t="s">
        <v>150</v>
      </c>
      <c r="E211" s="222" t="s">
        <v>1</v>
      </c>
      <c r="F211" s="223" t="s">
        <v>91</v>
      </c>
      <c r="G211" s="221"/>
      <c r="H211" s="224">
        <v>2</v>
      </c>
      <c r="I211" s="225"/>
      <c r="J211" s="225"/>
      <c r="K211" s="221"/>
      <c r="L211" s="221"/>
      <c r="M211" s="226"/>
      <c r="N211" s="227"/>
      <c r="O211" s="228"/>
      <c r="P211" s="228"/>
      <c r="Q211" s="228"/>
      <c r="R211" s="228"/>
      <c r="S211" s="228"/>
      <c r="T211" s="228"/>
      <c r="U211" s="228"/>
      <c r="V211" s="228"/>
      <c r="W211" s="228"/>
      <c r="X211" s="229"/>
      <c r="AT211" s="230" t="s">
        <v>150</v>
      </c>
      <c r="AU211" s="230" t="s">
        <v>91</v>
      </c>
      <c r="AV211" s="14" t="s">
        <v>91</v>
      </c>
      <c r="AW211" s="14" t="s">
        <v>5</v>
      </c>
      <c r="AX211" s="14" t="s">
        <v>81</v>
      </c>
      <c r="AY211" s="230" t="s">
        <v>139</v>
      </c>
    </row>
    <row r="212" spans="1:65" s="15" customFormat="1" ht="11.25">
      <c r="B212" s="231"/>
      <c r="C212" s="232"/>
      <c r="D212" s="205" t="s">
        <v>150</v>
      </c>
      <c r="E212" s="233" t="s">
        <v>1</v>
      </c>
      <c r="F212" s="234" t="s">
        <v>152</v>
      </c>
      <c r="G212" s="232"/>
      <c r="H212" s="235">
        <v>2</v>
      </c>
      <c r="I212" s="236"/>
      <c r="J212" s="236"/>
      <c r="K212" s="232"/>
      <c r="L212" s="232"/>
      <c r="M212" s="237"/>
      <c r="N212" s="238"/>
      <c r="O212" s="239"/>
      <c r="P212" s="239"/>
      <c r="Q212" s="239"/>
      <c r="R212" s="239"/>
      <c r="S212" s="239"/>
      <c r="T212" s="239"/>
      <c r="U212" s="239"/>
      <c r="V212" s="239"/>
      <c r="W212" s="239"/>
      <c r="X212" s="240"/>
      <c r="AT212" s="241" t="s">
        <v>150</v>
      </c>
      <c r="AU212" s="241" t="s">
        <v>91</v>
      </c>
      <c r="AV212" s="15" t="s">
        <v>147</v>
      </c>
      <c r="AW212" s="15" t="s">
        <v>5</v>
      </c>
      <c r="AX212" s="15" t="s">
        <v>89</v>
      </c>
      <c r="AY212" s="241" t="s">
        <v>139</v>
      </c>
    </row>
    <row r="213" spans="1:65" s="2" customFormat="1" ht="24.2" customHeight="1">
      <c r="A213" s="34"/>
      <c r="B213" s="35"/>
      <c r="C213" s="189" t="s">
        <v>229</v>
      </c>
      <c r="D213" s="189" t="s">
        <v>142</v>
      </c>
      <c r="E213" s="190" t="s">
        <v>326</v>
      </c>
      <c r="F213" s="191" t="s">
        <v>327</v>
      </c>
      <c r="G213" s="192" t="s">
        <v>145</v>
      </c>
      <c r="H213" s="193">
        <v>2</v>
      </c>
      <c r="I213" s="194"/>
      <c r="J213" s="195"/>
      <c r="K213" s="196">
        <f>ROUND(P213*H213,2)</f>
        <v>0</v>
      </c>
      <c r="L213" s="191" t="s">
        <v>1</v>
      </c>
      <c r="M213" s="197"/>
      <c r="N213" s="198" t="s">
        <v>1</v>
      </c>
      <c r="O213" s="199" t="s">
        <v>44</v>
      </c>
      <c r="P213" s="200">
        <f>I213+J213</f>
        <v>0</v>
      </c>
      <c r="Q213" s="200">
        <f>ROUND(I213*H213,2)</f>
        <v>0</v>
      </c>
      <c r="R213" s="200">
        <f>ROUND(J213*H213,2)</f>
        <v>0</v>
      </c>
      <c r="S213" s="71"/>
      <c r="T213" s="201">
        <f>S213*H213</f>
        <v>0</v>
      </c>
      <c r="U213" s="201">
        <v>0</v>
      </c>
      <c r="V213" s="201">
        <f>U213*H213</f>
        <v>0</v>
      </c>
      <c r="W213" s="201">
        <v>0</v>
      </c>
      <c r="X213" s="202">
        <f>W213*H213</f>
        <v>0</v>
      </c>
      <c r="Y213" s="34"/>
      <c r="Z213" s="34"/>
      <c r="AA213" s="34"/>
      <c r="AB213" s="34"/>
      <c r="AC213" s="34"/>
      <c r="AD213" s="34"/>
      <c r="AE213" s="34"/>
      <c r="AR213" s="203" t="s">
        <v>146</v>
      </c>
      <c r="AT213" s="203" t="s">
        <v>142</v>
      </c>
      <c r="AU213" s="203" t="s">
        <v>91</v>
      </c>
      <c r="AY213" s="17" t="s">
        <v>139</v>
      </c>
      <c r="BE213" s="204">
        <f>IF(O213="základní",K213,0)</f>
        <v>0</v>
      </c>
      <c r="BF213" s="204">
        <f>IF(O213="snížená",K213,0)</f>
        <v>0</v>
      </c>
      <c r="BG213" s="204">
        <f>IF(O213="zákl. přenesená",K213,0)</f>
        <v>0</v>
      </c>
      <c r="BH213" s="204">
        <f>IF(O213="sníž. přenesená",K213,0)</f>
        <v>0</v>
      </c>
      <c r="BI213" s="204">
        <f>IF(O213="nulová",K213,0)</f>
        <v>0</v>
      </c>
      <c r="BJ213" s="17" t="s">
        <v>89</v>
      </c>
      <c r="BK213" s="204">
        <f>ROUND(P213*H213,2)</f>
        <v>0</v>
      </c>
      <c r="BL213" s="17" t="s">
        <v>147</v>
      </c>
      <c r="BM213" s="203" t="s">
        <v>221</v>
      </c>
    </row>
    <row r="214" spans="1:65" s="2" customFormat="1" ht="19.5">
      <c r="A214" s="34"/>
      <c r="B214" s="35"/>
      <c r="C214" s="36"/>
      <c r="D214" s="205" t="s">
        <v>149</v>
      </c>
      <c r="E214" s="36"/>
      <c r="F214" s="206" t="s">
        <v>327</v>
      </c>
      <c r="G214" s="36"/>
      <c r="H214" s="36"/>
      <c r="I214" s="207"/>
      <c r="J214" s="207"/>
      <c r="K214" s="36"/>
      <c r="L214" s="36"/>
      <c r="M214" s="39"/>
      <c r="N214" s="208"/>
      <c r="O214" s="209"/>
      <c r="P214" s="71"/>
      <c r="Q214" s="71"/>
      <c r="R214" s="71"/>
      <c r="S214" s="71"/>
      <c r="T214" s="71"/>
      <c r="U214" s="71"/>
      <c r="V214" s="71"/>
      <c r="W214" s="71"/>
      <c r="X214" s="72"/>
      <c r="Y214" s="34"/>
      <c r="Z214" s="34"/>
      <c r="AA214" s="34"/>
      <c r="AB214" s="34"/>
      <c r="AC214" s="34"/>
      <c r="AD214" s="34"/>
      <c r="AE214" s="34"/>
      <c r="AT214" s="17" t="s">
        <v>149</v>
      </c>
      <c r="AU214" s="17" t="s">
        <v>91</v>
      </c>
    </row>
    <row r="215" spans="1:65" s="2" customFormat="1" ht="19.5">
      <c r="A215" s="34"/>
      <c r="B215" s="35"/>
      <c r="C215" s="36"/>
      <c r="D215" s="205" t="s">
        <v>172</v>
      </c>
      <c r="E215" s="36"/>
      <c r="F215" s="252" t="s">
        <v>200</v>
      </c>
      <c r="G215" s="36"/>
      <c r="H215" s="36"/>
      <c r="I215" s="207"/>
      <c r="J215" s="207"/>
      <c r="K215" s="36"/>
      <c r="L215" s="36"/>
      <c r="M215" s="39"/>
      <c r="N215" s="208"/>
      <c r="O215" s="209"/>
      <c r="P215" s="71"/>
      <c r="Q215" s="71"/>
      <c r="R215" s="71"/>
      <c r="S215" s="71"/>
      <c r="T215" s="71"/>
      <c r="U215" s="71"/>
      <c r="V215" s="71"/>
      <c r="W215" s="71"/>
      <c r="X215" s="72"/>
      <c r="Y215" s="34"/>
      <c r="Z215" s="34"/>
      <c r="AA215" s="34"/>
      <c r="AB215" s="34"/>
      <c r="AC215" s="34"/>
      <c r="AD215" s="34"/>
      <c r="AE215" s="34"/>
      <c r="AT215" s="17" t="s">
        <v>172</v>
      </c>
      <c r="AU215" s="17" t="s">
        <v>91</v>
      </c>
    </row>
    <row r="216" spans="1:65" s="13" customFormat="1" ht="11.25">
      <c r="B216" s="210"/>
      <c r="C216" s="211"/>
      <c r="D216" s="205" t="s">
        <v>150</v>
      </c>
      <c r="E216" s="212" t="s">
        <v>1</v>
      </c>
      <c r="F216" s="213" t="s">
        <v>151</v>
      </c>
      <c r="G216" s="211"/>
      <c r="H216" s="212" t="s">
        <v>1</v>
      </c>
      <c r="I216" s="214"/>
      <c r="J216" s="214"/>
      <c r="K216" s="211"/>
      <c r="L216" s="211"/>
      <c r="M216" s="215"/>
      <c r="N216" s="216"/>
      <c r="O216" s="217"/>
      <c r="P216" s="217"/>
      <c r="Q216" s="217"/>
      <c r="R216" s="217"/>
      <c r="S216" s="217"/>
      <c r="T216" s="217"/>
      <c r="U216" s="217"/>
      <c r="V216" s="217"/>
      <c r="W216" s="217"/>
      <c r="X216" s="218"/>
      <c r="AT216" s="219" t="s">
        <v>150</v>
      </c>
      <c r="AU216" s="219" t="s">
        <v>91</v>
      </c>
      <c r="AV216" s="13" t="s">
        <v>89</v>
      </c>
      <c r="AW216" s="13" t="s">
        <v>5</v>
      </c>
      <c r="AX216" s="13" t="s">
        <v>81</v>
      </c>
      <c r="AY216" s="219" t="s">
        <v>139</v>
      </c>
    </row>
    <row r="217" spans="1:65" s="14" customFormat="1" ht="11.25">
      <c r="B217" s="220"/>
      <c r="C217" s="221"/>
      <c r="D217" s="205" t="s">
        <v>150</v>
      </c>
      <c r="E217" s="222" t="s">
        <v>1</v>
      </c>
      <c r="F217" s="223" t="s">
        <v>91</v>
      </c>
      <c r="G217" s="221"/>
      <c r="H217" s="224">
        <v>2</v>
      </c>
      <c r="I217" s="225"/>
      <c r="J217" s="225"/>
      <c r="K217" s="221"/>
      <c r="L217" s="221"/>
      <c r="M217" s="226"/>
      <c r="N217" s="227"/>
      <c r="O217" s="228"/>
      <c r="P217" s="228"/>
      <c r="Q217" s="228"/>
      <c r="R217" s="228"/>
      <c r="S217" s="228"/>
      <c r="T217" s="228"/>
      <c r="U217" s="228"/>
      <c r="V217" s="228"/>
      <c r="W217" s="228"/>
      <c r="X217" s="229"/>
      <c r="AT217" s="230" t="s">
        <v>150</v>
      </c>
      <c r="AU217" s="230" t="s">
        <v>91</v>
      </c>
      <c r="AV217" s="14" t="s">
        <v>91</v>
      </c>
      <c r="AW217" s="14" t="s">
        <v>5</v>
      </c>
      <c r="AX217" s="14" t="s">
        <v>81</v>
      </c>
      <c r="AY217" s="230" t="s">
        <v>139</v>
      </c>
    </row>
    <row r="218" spans="1:65" s="15" customFormat="1" ht="11.25">
      <c r="B218" s="231"/>
      <c r="C218" s="232"/>
      <c r="D218" s="205" t="s">
        <v>150</v>
      </c>
      <c r="E218" s="233" t="s">
        <v>1</v>
      </c>
      <c r="F218" s="234" t="s">
        <v>152</v>
      </c>
      <c r="G218" s="232"/>
      <c r="H218" s="235">
        <v>2</v>
      </c>
      <c r="I218" s="236"/>
      <c r="J218" s="236"/>
      <c r="K218" s="232"/>
      <c r="L218" s="232"/>
      <c r="M218" s="237"/>
      <c r="N218" s="238"/>
      <c r="O218" s="239"/>
      <c r="P218" s="239"/>
      <c r="Q218" s="239"/>
      <c r="R218" s="239"/>
      <c r="S218" s="239"/>
      <c r="T218" s="239"/>
      <c r="U218" s="239"/>
      <c r="V218" s="239"/>
      <c r="W218" s="239"/>
      <c r="X218" s="240"/>
      <c r="AT218" s="241" t="s">
        <v>150</v>
      </c>
      <c r="AU218" s="241" t="s">
        <v>91</v>
      </c>
      <c r="AV218" s="15" t="s">
        <v>147</v>
      </c>
      <c r="AW218" s="15" t="s">
        <v>5</v>
      </c>
      <c r="AX218" s="15" t="s">
        <v>89</v>
      </c>
      <c r="AY218" s="241" t="s">
        <v>139</v>
      </c>
    </row>
    <row r="219" spans="1:65" s="2" customFormat="1" ht="24.2" customHeight="1">
      <c r="A219" s="34"/>
      <c r="B219" s="35"/>
      <c r="C219" s="242" t="s">
        <v>233</v>
      </c>
      <c r="D219" s="242" t="s">
        <v>153</v>
      </c>
      <c r="E219" s="243" t="s">
        <v>328</v>
      </c>
      <c r="F219" s="244" t="s">
        <v>329</v>
      </c>
      <c r="G219" s="245" t="s">
        <v>145</v>
      </c>
      <c r="H219" s="246">
        <v>1</v>
      </c>
      <c r="I219" s="247"/>
      <c r="J219" s="247"/>
      <c r="K219" s="248">
        <f>ROUND(P219*H219,2)</f>
        <v>0</v>
      </c>
      <c r="L219" s="244" t="s">
        <v>157</v>
      </c>
      <c r="M219" s="39"/>
      <c r="N219" s="249" t="s">
        <v>1</v>
      </c>
      <c r="O219" s="199" t="s">
        <v>44</v>
      </c>
      <c r="P219" s="200">
        <f>I219+J219</f>
        <v>0</v>
      </c>
      <c r="Q219" s="200">
        <f>ROUND(I219*H219,2)</f>
        <v>0</v>
      </c>
      <c r="R219" s="200">
        <f>ROUND(J219*H219,2)</f>
        <v>0</v>
      </c>
      <c r="S219" s="71"/>
      <c r="T219" s="201">
        <f>S219*H219</f>
        <v>0</v>
      </c>
      <c r="U219" s="201">
        <v>0</v>
      </c>
      <c r="V219" s="201">
        <f>U219*H219</f>
        <v>0</v>
      </c>
      <c r="W219" s="201">
        <v>0</v>
      </c>
      <c r="X219" s="202">
        <f>W219*H219</f>
        <v>0</v>
      </c>
      <c r="Y219" s="34"/>
      <c r="Z219" s="34"/>
      <c r="AA219" s="34"/>
      <c r="AB219" s="34"/>
      <c r="AC219" s="34"/>
      <c r="AD219" s="34"/>
      <c r="AE219" s="34"/>
      <c r="AR219" s="203" t="s">
        <v>147</v>
      </c>
      <c r="AT219" s="203" t="s">
        <v>153</v>
      </c>
      <c r="AU219" s="203" t="s">
        <v>91</v>
      </c>
      <c r="AY219" s="17" t="s">
        <v>139</v>
      </c>
      <c r="BE219" s="204">
        <f>IF(O219="základní",K219,0)</f>
        <v>0</v>
      </c>
      <c r="BF219" s="204">
        <f>IF(O219="snížená",K219,0)</f>
        <v>0</v>
      </c>
      <c r="BG219" s="204">
        <f>IF(O219="zákl. přenesená",K219,0)</f>
        <v>0</v>
      </c>
      <c r="BH219" s="204">
        <f>IF(O219="sníž. přenesená",K219,0)</f>
        <v>0</v>
      </c>
      <c r="BI219" s="204">
        <f>IF(O219="nulová",K219,0)</f>
        <v>0</v>
      </c>
      <c r="BJ219" s="17" t="s">
        <v>89</v>
      </c>
      <c r="BK219" s="204">
        <f>ROUND(P219*H219,2)</f>
        <v>0</v>
      </c>
      <c r="BL219" s="17" t="s">
        <v>147</v>
      </c>
      <c r="BM219" s="203" t="s">
        <v>330</v>
      </c>
    </row>
    <row r="220" spans="1:65" s="2" customFormat="1" ht="19.5">
      <c r="A220" s="34"/>
      <c r="B220" s="35"/>
      <c r="C220" s="36"/>
      <c r="D220" s="205" t="s">
        <v>149</v>
      </c>
      <c r="E220" s="36"/>
      <c r="F220" s="206" t="s">
        <v>331</v>
      </c>
      <c r="G220" s="36"/>
      <c r="H220" s="36"/>
      <c r="I220" s="207"/>
      <c r="J220" s="207"/>
      <c r="K220" s="36"/>
      <c r="L220" s="36"/>
      <c r="M220" s="39"/>
      <c r="N220" s="208"/>
      <c r="O220" s="209"/>
      <c r="P220" s="71"/>
      <c r="Q220" s="71"/>
      <c r="R220" s="71"/>
      <c r="S220" s="71"/>
      <c r="T220" s="71"/>
      <c r="U220" s="71"/>
      <c r="V220" s="71"/>
      <c r="W220" s="71"/>
      <c r="X220" s="72"/>
      <c r="Y220" s="34"/>
      <c r="Z220" s="34"/>
      <c r="AA220" s="34"/>
      <c r="AB220" s="34"/>
      <c r="AC220" s="34"/>
      <c r="AD220" s="34"/>
      <c r="AE220" s="34"/>
      <c r="AT220" s="17" t="s">
        <v>149</v>
      </c>
      <c r="AU220" s="17" t="s">
        <v>91</v>
      </c>
    </row>
    <row r="221" spans="1:65" s="2" customFormat="1" ht="11.25">
      <c r="A221" s="34"/>
      <c r="B221" s="35"/>
      <c r="C221" s="36"/>
      <c r="D221" s="250" t="s">
        <v>160</v>
      </c>
      <c r="E221" s="36"/>
      <c r="F221" s="251" t="s">
        <v>332</v>
      </c>
      <c r="G221" s="36"/>
      <c r="H221" s="36"/>
      <c r="I221" s="207"/>
      <c r="J221" s="207"/>
      <c r="K221" s="36"/>
      <c r="L221" s="36"/>
      <c r="M221" s="39"/>
      <c r="N221" s="208"/>
      <c r="O221" s="209"/>
      <c r="P221" s="71"/>
      <c r="Q221" s="71"/>
      <c r="R221" s="71"/>
      <c r="S221" s="71"/>
      <c r="T221" s="71"/>
      <c r="U221" s="71"/>
      <c r="V221" s="71"/>
      <c r="W221" s="71"/>
      <c r="X221" s="72"/>
      <c r="Y221" s="34"/>
      <c r="Z221" s="34"/>
      <c r="AA221" s="34"/>
      <c r="AB221" s="34"/>
      <c r="AC221" s="34"/>
      <c r="AD221" s="34"/>
      <c r="AE221" s="34"/>
      <c r="AT221" s="17" t="s">
        <v>160</v>
      </c>
      <c r="AU221" s="17" t="s">
        <v>91</v>
      </c>
    </row>
    <row r="222" spans="1:65" s="13" customFormat="1" ht="11.25">
      <c r="B222" s="210"/>
      <c r="C222" s="211"/>
      <c r="D222" s="205" t="s">
        <v>150</v>
      </c>
      <c r="E222" s="212" t="s">
        <v>1</v>
      </c>
      <c r="F222" s="213" t="s">
        <v>151</v>
      </c>
      <c r="G222" s="211"/>
      <c r="H222" s="212" t="s">
        <v>1</v>
      </c>
      <c r="I222" s="214"/>
      <c r="J222" s="214"/>
      <c r="K222" s="211"/>
      <c r="L222" s="211"/>
      <c r="M222" s="215"/>
      <c r="N222" s="216"/>
      <c r="O222" s="217"/>
      <c r="P222" s="217"/>
      <c r="Q222" s="217"/>
      <c r="R222" s="217"/>
      <c r="S222" s="217"/>
      <c r="T222" s="217"/>
      <c r="U222" s="217"/>
      <c r="V222" s="217"/>
      <c r="W222" s="217"/>
      <c r="X222" s="218"/>
      <c r="AT222" s="219" t="s">
        <v>150</v>
      </c>
      <c r="AU222" s="219" t="s">
        <v>91</v>
      </c>
      <c r="AV222" s="13" t="s">
        <v>89</v>
      </c>
      <c r="AW222" s="13" t="s">
        <v>5</v>
      </c>
      <c r="AX222" s="13" t="s">
        <v>81</v>
      </c>
      <c r="AY222" s="219" t="s">
        <v>139</v>
      </c>
    </row>
    <row r="223" spans="1:65" s="14" customFormat="1" ht="11.25">
      <c r="B223" s="220"/>
      <c r="C223" s="221"/>
      <c r="D223" s="205" t="s">
        <v>150</v>
      </c>
      <c r="E223" s="222" t="s">
        <v>1</v>
      </c>
      <c r="F223" s="223" t="s">
        <v>89</v>
      </c>
      <c r="G223" s="221"/>
      <c r="H223" s="224">
        <v>1</v>
      </c>
      <c r="I223" s="225"/>
      <c r="J223" s="225"/>
      <c r="K223" s="221"/>
      <c r="L223" s="221"/>
      <c r="M223" s="226"/>
      <c r="N223" s="227"/>
      <c r="O223" s="228"/>
      <c r="P223" s="228"/>
      <c r="Q223" s="228"/>
      <c r="R223" s="228"/>
      <c r="S223" s="228"/>
      <c r="T223" s="228"/>
      <c r="U223" s="228"/>
      <c r="V223" s="228"/>
      <c r="W223" s="228"/>
      <c r="X223" s="229"/>
      <c r="AT223" s="230" t="s">
        <v>150</v>
      </c>
      <c r="AU223" s="230" t="s">
        <v>91</v>
      </c>
      <c r="AV223" s="14" t="s">
        <v>91</v>
      </c>
      <c r="AW223" s="14" t="s">
        <v>5</v>
      </c>
      <c r="AX223" s="14" t="s">
        <v>81</v>
      </c>
      <c r="AY223" s="230" t="s">
        <v>139</v>
      </c>
    </row>
    <row r="224" spans="1:65" s="15" customFormat="1" ht="11.25">
      <c r="B224" s="231"/>
      <c r="C224" s="232"/>
      <c r="D224" s="205" t="s">
        <v>150</v>
      </c>
      <c r="E224" s="233" t="s">
        <v>1</v>
      </c>
      <c r="F224" s="234" t="s">
        <v>152</v>
      </c>
      <c r="G224" s="232"/>
      <c r="H224" s="235">
        <v>1</v>
      </c>
      <c r="I224" s="236"/>
      <c r="J224" s="236"/>
      <c r="K224" s="232"/>
      <c r="L224" s="232"/>
      <c r="M224" s="237"/>
      <c r="N224" s="238"/>
      <c r="O224" s="239"/>
      <c r="P224" s="239"/>
      <c r="Q224" s="239"/>
      <c r="R224" s="239"/>
      <c r="S224" s="239"/>
      <c r="T224" s="239"/>
      <c r="U224" s="239"/>
      <c r="V224" s="239"/>
      <c r="W224" s="239"/>
      <c r="X224" s="240"/>
      <c r="AT224" s="241" t="s">
        <v>150</v>
      </c>
      <c r="AU224" s="241" t="s">
        <v>91</v>
      </c>
      <c r="AV224" s="15" t="s">
        <v>147</v>
      </c>
      <c r="AW224" s="15" t="s">
        <v>5</v>
      </c>
      <c r="AX224" s="15" t="s">
        <v>89</v>
      </c>
      <c r="AY224" s="241" t="s">
        <v>139</v>
      </c>
    </row>
    <row r="225" spans="1:65" s="2" customFormat="1" ht="24.2" customHeight="1">
      <c r="A225" s="34"/>
      <c r="B225" s="35"/>
      <c r="C225" s="189" t="s">
        <v>239</v>
      </c>
      <c r="D225" s="189" t="s">
        <v>142</v>
      </c>
      <c r="E225" s="190" t="s">
        <v>333</v>
      </c>
      <c r="F225" s="191" t="s">
        <v>334</v>
      </c>
      <c r="G225" s="192" t="s">
        <v>145</v>
      </c>
      <c r="H225" s="193">
        <v>1</v>
      </c>
      <c r="I225" s="194"/>
      <c r="J225" s="195"/>
      <c r="K225" s="196">
        <f>ROUND(P225*H225,2)</f>
        <v>0</v>
      </c>
      <c r="L225" s="191" t="s">
        <v>1</v>
      </c>
      <c r="M225" s="197"/>
      <c r="N225" s="198" t="s">
        <v>1</v>
      </c>
      <c r="O225" s="199" t="s">
        <v>44</v>
      </c>
      <c r="P225" s="200">
        <f>I225+J225</f>
        <v>0</v>
      </c>
      <c r="Q225" s="200">
        <f>ROUND(I225*H225,2)</f>
        <v>0</v>
      </c>
      <c r="R225" s="200">
        <f>ROUND(J225*H225,2)</f>
        <v>0</v>
      </c>
      <c r="S225" s="71"/>
      <c r="T225" s="201">
        <f>S225*H225</f>
        <v>0</v>
      </c>
      <c r="U225" s="201">
        <v>0</v>
      </c>
      <c r="V225" s="201">
        <f>U225*H225</f>
        <v>0</v>
      </c>
      <c r="W225" s="201">
        <v>0</v>
      </c>
      <c r="X225" s="202">
        <f>W225*H225</f>
        <v>0</v>
      </c>
      <c r="Y225" s="34"/>
      <c r="Z225" s="34"/>
      <c r="AA225" s="34"/>
      <c r="AB225" s="34"/>
      <c r="AC225" s="34"/>
      <c r="AD225" s="34"/>
      <c r="AE225" s="34"/>
      <c r="AR225" s="203" t="s">
        <v>146</v>
      </c>
      <c r="AT225" s="203" t="s">
        <v>142</v>
      </c>
      <c r="AU225" s="203" t="s">
        <v>91</v>
      </c>
      <c r="AY225" s="17" t="s">
        <v>139</v>
      </c>
      <c r="BE225" s="204">
        <f>IF(O225="základní",K225,0)</f>
        <v>0</v>
      </c>
      <c r="BF225" s="204">
        <f>IF(O225="snížená",K225,0)</f>
        <v>0</v>
      </c>
      <c r="BG225" s="204">
        <f>IF(O225="zákl. přenesená",K225,0)</f>
        <v>0</v>
      </c>
      <c r="BH225" s="204">
        <f>IF(O225="sníž. přenesená",K225,0)</f>
        <v>0</v>
      </c>
      <c r="BI225" s="204">
        <f>IF(O225="nulová",K225,0)</f>
        <v>0</v>
      </c>
      <c r="BJ225" s="17" t="s">
        <v>89</v>
      </c>
      <c r="BK225" s="204">
        <f>ROUND(P225*H225,2)</f>
        <v>0</v>
      </c>
      <c r="BL225" s="17" t="s">
        <v>147</v>
      </c>
      <c r="BM225" s="203" t="s">
        <v>335</v>
      </c>
    </row>
    <row r="226" spans="1:65" s="2" customFormat="1" ht="19.5">
      <c r="A226" s="34"/>
      <c r="B226" s="35"/>
      <c r="C226" s="36"/>
      <c r="D226" s="205" t="s">
        <v>149</v>
      </c>
      <c r="E226" s="36"/>
      <c r="F226" s="206" t="s">
        <v>334</v>
      </c>
      <c r="G226" s="36"/>
      <c r="H226" s="36"/>
      <c r="I226" s="207"/>
      <c r="J226" s="207"/>
      <c r="K226" s="36"/>
      <c r="L226" s="36"/>
      <c r="M226" s="39"/>
      <c r="N226" s="208"/>
      <c r="O226" s="209"/>
      <c r="P226" s="71"/>
      <c r="Q226" s="71"/>
      <c r="R226" s="71"/>
      <c r="S226" s="71"/>
      <c r="T226" s="71"/>
      <c r="U226" s="71"/>
      <c r="V226" s="71"/>
      <c r="W226" s="71"/>
      <c r="X226" s="72"/>
      <c r="Y226" s="34"/>
      <c r="Z226" s="34"/>
      <c r="AA226" s="34"/>
      <c r="AB226" s="34"/>
      <c r="AC226" s="34"/>
      <c r="AD226" s="34"/>
      <c r="AE226" s="34"/>
      <c r="AT226" s="17" t="s">
        <v>149</v>
      </c>
      <c r="AU226" s="17" t="s">
        <v>91</v>
      </c>
    </row>
    <row r="227" spans="1:65" s="2" customFormat="1" ht="19.5">
      <c r="A227" s="34"/>
      <c r="B227" s="35"/>
      <c r="C227" s="36"/>
      <c r="D227" s="205" t="s">
        <v>172</v>
      </c>
      <c r="E227" s="36"/>
      <c r="F227" s="252" t="s">
        <v>200</v>
      </c>
      <c r="G227" s="36"/>
      <c r="H227" s="36"/>
      <c r="I227" s="207"/>
      <c r="J227" s="207"/>
      <c r="K227" s="36"/>
      <c r="L227" s="36"/>
      <c r="M227" s="39"/>
      <c r="N227" s="208"/>
      <c r="O227" s="209"/>
      <c r="P227" s="71"/>
      <c r="Q227" s="71"/>
      <c r="R227" s="71"/>
      <c r="S227" s="71"/>
      <c r="T227" s="71"/>
      <c r="U227" s="71"/>
      <c r="V227" s="71"/>
      <c r="W227" s="71"/>
      <c r="X227" s="72"/>
      <c r="Y227" s="34"/>
      <c r="Z227" s="34"/>
      <c r="AA227" s="34"/>
      <c r="AB227" s="34"/>
      <c r="AC227" s="34"/>
      <c r="AD227" s="34"/>
      <c r="AE227" s="34"/>
      <c r="AT227" s="17" t="s">
        <v>172</v>
      </c>
      <c r="AU227" s="17" t="s">
        <v>91</v>
      </c>
    </row>
    <row r="228" spans="1:65" s="13" customFormat="1" ht="11.25">
      <c r="B228" s="210"/>
      <c r="C228" s="211"/>
      <c r="D228" s="205" t="s">
        <v>150</v>
      </c>
      <c r="E228" s="212" t="s">
        <v>1</v>
      </c>
      <c r="F228" s="213" t="s">
        <v>151</v>
      </c>
      <c r="G228" s="211"/>
      <c r="H228" s="212" t="s">
        <v>1</v>
      </c>
      <c r="I228" s="214"/>
      <c r="J228" s="214"/>
      <c r="K228" s="211"/>
      <c r="L228" s="211"/>
      <c r="M228" s="215"/>
      <c r="N228" s="216"/>
      <c r="O228" s="217"/>
      <c r="P228" s="217"/>
      <c r="Q228" s="217"/>
      <c r="R228" s="217"/>
      <c r="S228" s="217"/>
      <c r="T228" s="217"/>
      <c r="U228" s="217"/>
      <c r="V228" s="217"/>
      <c r="W228" s="217"/>
      <c r="X228" s="218"/>
      <c r="AT228" s="219" t="s">
        <v>150</v>
      </c>
      <c r="AU228" s="219" t="s">
        <v>91</v>
      </c>
      <c r="AV228" s="13" t="s">
        <v>89</v>
      </c>
      <c r="AW228" s="13" t="s">
        <v>5</v>
      </c>
      <c r="AX228" s="13" t="s">
        <v>81</v>
      </c>
      <c r="AY228" s="219" t="s">
        <v>139</v>
      </c>
    </row>
    <row r="229" spans="1:65" s="14" customFormat="1" ht="11.25">
      <c r="B229" s="220"/>
      <c r="C229" s="221"/>
      <c r="D229" s="205" t="s">
        <v>150</v>
      </c>
      <c r="E229" s="222" t="s">
        <v>1</v>
      </c>
      <c r="F229" s="223" t="s">
        <v>89</v>
      </c>
      <c r="G229" s="221"/>
      <c r="H229" s="224">
        <v>1</v>
      </c>
      <c r="I229" s="225"/>
      <c r="J229" s="225"/>
      <c r="K229" s="221"/>
      <c r="L229" s="221"/>
      <c r="M229" s="226"/>
      <c r="N229" s="227"/>
      <c r="O229" s="228"/>
      <c r="P229" s="228"/>
      <c r="Q229" s="228"/>
      <c r="R229" s="228"/>
      <c r="S229" s="228"/>
      <c r="T229" s="228"/>
      <c r="U229" s="228"/>
      <c r="V229" s="228"/>
      <c r="W229" s="228"/>
      <c r="X229" s="229"/>
      <c r="AT229" s="230" t="s">
        <v>150</v>
      </c>
      <c r="AU229" s="230" t="s">
        <v>91</v>
      </c>
      <c r="AV229" s="14" t="s">
        <v>91</v>
      </c>
      <c r="AW229" s="14" t="s">
        <v>5</v>
      </c>
      <c r="AX229" s="14" t="s">
        <v>81</v>
      </c>
      <c r="AY229" s="230" t="s">
        <v>139</v>
      </c>
    </row>
    <row r="230" spans="1:65" s="15" customFormat="1" ht="11.25">
      <c r="B230" s="231"/>
      <c r="C230" s="232"/>
      <c r="D230" s="205" t="s">
        <v>150</v>
      </c>
      <c r="E230" s="233" t="s">
        <v>1</v>
      </c>
      <c r="F230" s="234" t="s">
        <v>152</v>
      </c>
      <c r="G230" s="232"/>
      <c r="H230" s="235">
        <v>1</v>
      </c>
      <c r="I230" s="236"/>
      <c r="J230" s="236"/>
      <c r="K230" s="232"/>
      <c r="L230" s="232"/>
      <c r="M230" s="237"/>
      <c r="N230" s="238"/>
      <c r="O230" s="239"/>
      <c r="P230" s="239"/>
      <c r="Q230" s="239"/>
      <c r="R230" s="239"/>
      <c r="S230" s="239"/>
      <c r="T230" s="239"/>
      <c r="U230" s="239"/>
      <c r="V230" s="239"/>
      <c r="W230" s="239"/>
      <c r="X230" s="240"/>
      <c r="AT230" s="241" t="s">
        <v>150</v>
      </c>
      <c r="AU230" s="241" t="s">
        <v>91</v>
      </c>
      <c r="AV230" s="15" t="s">
        <v>147</v>
      </c>
      <c r="AW230" s="15" t="s">
        <v>5</v>
      </c>
      <c r="AX230" s="15" t="s">
        <v>89</v>
      </c>
      <c r="AY230" s="241" t="s">
        <v>139</v>
      </c>
    </row>
    <row r="231" spans="1:65" s="2" customFormat="1" ht="24.2" customHeight="1">
      <c r="A231" s="34"/>
      <c r="B231" s="35"/>
      <c r="C231" s="242" t="s">
        <v>243</v>
      </c>
      <c r="D231" s="242" t="s">
        <v>153</v>
      </c>
      <c r="E231" s="243" t="s">
        <v>336</v>
      </c>
      <c r="F231" s="244" t="s">
        <v>337</v>
      </c>
      <c r="G231" s="245" t="s">
        <v>145</v>
      </c>
      <c r="H231" s="246">
        <v>4</v>
      </c>
      <c r="I231" s="247"/>
      <c r="J231" s="247"/>
      <c r="K231" s="248">
        <f>ROUND(P231*H231,2)</f>
        <v>0</v>
      </c>
      <c r="L231" s="244" t="s">
        <v>157</v>
      </c>
      <c r="M231" s="39"/>
      <c r="N231" s="249" t="s">
        <v>1</v>
      </c>
      <c r="O231" s="199" t="s">
        <v>44</v>
      </c>
      <c r="P231" s="200">
        <f>I231+J231</f>
        <v>0</v>
      </c>
      <c r="Q231" s="200">
        <f>ROUND(I231*H231,2)</f>
        <v>0</v>
      </c>
      <c r="R231" s="200">
        <f>ROUND(J231*H231,2)</f>
        <v>0</v>
      </c>
      <c r="S231" s="71"/>
      <c r="T231" s="201">
        <f>S231*H231</f>
        <v>0</v>
      </c>
      <c r="U231" s="201">
        <v>0</v>
      </c>
      <c r="V231" s="201">
        <f>U231*H231</f>
        <v>0</v>
      </c>
      <c r="W231" s="201">
        <v>0</v>
      </c>
      <c r="X231" s="202">
        <f>W231*H231</f>
        <v>0</v>
      </c>
      <c r="Y231" s="34"/>
      <c r="Z231" s="34"/>
      <c r="AA231" s="34"/>
      <c r="AB231" s="34"/>
      <c r="AC231" s="34"/>
      <c r="AD231" s="34"/>
      <c r="AE231" s="34"/>
      <c r="AR231" s="203" t="s">
        <v>147</v>
      </c>
      <c r="AT231" s="203" t="s">
        <v>153</v>
      </c>
      <c r="AU231" s="203" t="s">
        <v>91</v>
      </c>
      <c r="AY231" s="17" t="s">
        <v>139</v>
      </c>
      <c r="BE231" s="204">
        <f>IF(O231="základní",K231,0)</f>
        <v>0</v>
      </c>
      <c r="BF231" s="204">
        <f>IF(O231="snížená",K231,0)</f>
        <v>0</v>
      </c>
      <c r="BG231" s="204">
        <f>IF(O231="zákl. přenesená",K231,0)</f>
        <v>0</v>
      </c>
      <c r="BH231" s="204">
        <f>IF(O231="sníž. přenesená",K231,0)</f>
        <v>0</v>
      </c>
      <c r="BI231" s="204">
        <f>IF(O231="nulová",K231,0)</f>
        <v>0</v>
      </c>
      <c r="BJ231" s="17" t="s">
        <v>89</v>
      </c>
      <c r="BK231" s="204">
        <f>ROUND(P231*H231,2)</f>
        <v>0</v>
      </c>
      <c r="BL231" s="17" t="s">
        <v>147</v>
      </c>
      <c r="BM231" s="203" t="s">
        <v>338</v>
      </c>
    </row>
    <row r="232" spans="1:65" s="2" customFormat="1" ht="39">
      <c r="A232" s="34"/>
      <c r="B232" s="35"/>
      <c r="C232" s="36"/>
      <c r="D232" s="205" t="s">
        <v>149</v>
      </c>
      <c r="E232" s="36"/>
      <c r="F232" s="206" t="s">
        <v>339</v>
      </c>
      <c r="G232" s="36"/>
      <c r="H232" s="36"/>
      <c r="I232" s="207"/>
      <c r="J232" s="207"/>
      <c r="K232" s="36"/>
      <c r="L232" s="36"/>
      <c r="M232" s="39"/>
      <c r="N232" s="208"/>
      <c r="O232" s="209"/>
      <c r="P232" s="71"/>
      <c r="Q232" s="71"/>
      <c r="R232" s="71"/>
      <c r="S232" s="71"/>
      <c r="T232" s="71"/>
      <c r="U232" s="71"/>
      <c r="V232" s="71"/>
      <c r="W232" s="71"/>
      <c r="X232" s="72"/>
      <c r="Y232" s="34"/>
      <c r="Z232" s="34"/>
      <c r="AA232" s="34"/>
      <c r="AB232" s="34"/>
      <c r="AC232" s="34"/>
      <c r="AD232" s="34"/>
      <c r="AE232" s="34"/>
      <c r="AT232" s="17" t="s">
        <v>149</v>
      </c>
      <c r="AU232" s="17" t="s">
        <v>91</v>
      </c>
    </row>
    <row r="233" spans="1:65" s="2" customFormat="1" ht="11.25">
      <c r="A233" s="34"/>
      <c r="B233" s="35"/>
      <c r="C233" s="36"/>
      <c r="D233" s="250" t="s">
        <v>160</v>
      </c>
      <c r="E233" s="36"/>
      <c r="F233" s="251" t="s">
        <v>340</v>
      </c>
      <c r="G233" s="36"/>
      <c r="H233" s="36"/>
      <c r="I233" s="207"/>
      <c r="J233" s="207"/>
      <c r="K233" s="36"/>
      <c r="L233" s="36"/>
      <c r="M233" s="39"/>
      <c r="N233" s="208"/>
      <c r="O233" s="209"/>
      <c r="P233" s="71"/>
      <c r="Q233" s="71"/>
      <c r="R233" s="71"/>
      <c r="S233" s="71"/>
      <c r="T233" s="71"/>
      <c r="U233" s="71"/>
      <c r="V233" s="71"/>
      <c r="W233" s="71"/>
      <c r="X233" s="72"/>
      <c r="Y233" s="34"/>
      <c r="Z233" s="34"/>
      <c r="AA233" s="34"/>
      <c r="AB233" s="34"/>
      <c r="AC233" s="34"/>
      <c r="AD233" s="34"/>
      <c r="AE233" s="34"/>
      <c r="AT233" s="17" t="s">
        <v>160</v>
      </c>
      <c r="AU233" s="17" t="s">
        <v>91</v>
      </c>
    </row>
    <row r="234" spans="1:65" s="13" customFormat="1" ht="11.25">
      <c r="B234" s="210"/>
      <c r="C234" s="211"/>
      <c r="D234" s="205" t="s">
        <v>150</v>
      </c>
      <c r="E234" s="212" t="s">
        <v>1</v>
      </c>
      <c r="F234" s="213" t="s">
        <v>151</v>
      </c>
      <c r="G234" s="211"/>
      <c r="H234" s="212" t="s">
        <v>1</v>
      </c>
      <c r="I234" s="214"/>
      <c r="J234" s="214"/>
      <c r="K234" s="211"/>
      <c r="L234" s="211"/>
      <c r="M234" s="215"/>
      <c r="N234" s="216"/>
      <c r="O234" s="217"/>
      <c r="P234" s="217"/>
      <c r="Q234" s="217"/>
      <c r="R234" s="217"/>
      <c r="S234" s="217"/>
      <c r="T234" s="217"/>
      <c r="U234" s="217"/>
      <c r="V234" s="217"/>
      <c r="W234" s="217"/>
      <c r="X234" s="218"/>
      <c r="AT234" s="219" t="s">
        <v>150</v>
      </c>
      <c r="AU234" s="219" t="s">
        <v>91</v>
      </c>
      <c r="AV234" s="13" t="s">
        <v>89</v>
      </c>
      <c r="AW234" s="13" t="s">
        <v>5</v>
      </c>
      <c r="AX234" s="13" t="s">
        <v>81</v>
      </c>
      <c r="AY234" s="219" t="s">
        <v>139</v>
      </c>
    </row>
    <row r="235" spans="1:65" s="14" customFormat="1" ht="11.25">
      <c r="B235" s="220"/>
      <c r="C235" s="221"/>
      <c r="D235" s="205" t="s">
        <v>150</v>
      </c>
      <c r="E235" s="222" t="s">
        <v>1</v>
      </c>
      <c r="F235" s="223" t="s">
        <v>147</v>
      </c>
      <c r="G235" s="221"/>
      <c r="H235" s="224">
        <v>4</v>
      </c>
      <c r="I235" s="225"/>
      <c r="J235" s="225"/>
      <c r="K235" s="221"/>
      <c r="L235" s="221"/>
      <c r="M235" s="226"/>
      <c r="N235" s="227"/>
      <c r="O235" s="228"/>
      <c r="P235" s="228"/>
      <c r="Q235" s="228"/>
      <c r="R235" s="228"/>
      <c r="S235" s="228"/>
      <c r="T235" s="228"/>
      <c r="U235" s="228"/>
      <c r="V235" s="228"/>
      <c r="W235" s="228"/>
      <c r="X235" s="229"/>
      <c r="AT235" s="230" t="s">
        <v>150</v>
      </c>
      <c r="AU235" s="230" t="s">
        <v>91</v>
      </c>
      <c r="AV235" s="14" t="s">
        <v>91</v>
      </c>
      <c r="AW235" s="14" t="s">
        <v>5</v>
      </c>
      <c r="AX235" s="14" t="s">
        <v>81</v>
      </c>
      <c r="AY235" s="230" t="s">
        <v>139</v>
      </c>
    </row>
    <row r="236" spans="1:65" s="15" customFormat="1" ht="11.25">
      <c r="B236" s="231"/>
      <c r="C236" s="232"/>
      <c r="D236" s="205" t="s">
        <v>150</v>
      </c>
      <c r="E236" s="233" t="s">
        <v>1</v>
      </c>
      <c r="F236" s="234" t="s">
        <v>152</v>
      </c>
      <c r="G236" s="232"/>
      <c r="H236" s="235">
        <v>4</v>
      </c>
      <c r="I236" s="236"/>
      <c r="J236" s="236"/>
      <c r="K236" s="232"/>
      <c r="L236" s="232"/>
      <c r="M236" s="237"/>
      <c r="N236" s="238"/>
      <c r="O236" s="239"/>
      <c r="P236" s="239"/>
      <c r="Q236" s="239"/>
      <c r="R236" s="239"/>
      <c r="S236" s="239"/>
      <c r="T236" s="239"/>
      <c r="U236" s="239"/>
      <c r="V236" s="239"/>
      <c r="W236" s="239"/>
      <c r="X236" s="240"/>
      <c r="AT236" s="241" t="s">
        <v>150</v>
      </c>
      <c r="AU236" s="241" t="s">
        <v>91</v>
      </c>
      <c r="AV236" s="15" t="s">
        <v>147</v>
      </c>
      <c r="AW236" s="15" t="s">
        <v>5</v>
      </c>
      <c r="AX236" s="15" t="s">
        <v>89</v>
      </c>
      <c r="AY236" s="241" t="s">
        <v>139</v>
      </c>
    </row>
    <row r="237" spans="1:65" s="2" customFormat="1" ht="24.2" customHeight="1">
      <c r="A237" s="34"/>
      <c r="B237" s="35"/>
      <c r="C237" s="189" t="s">
        <v>249</v>
      </c>
      <c r="D237" s="189" t="s">
        <v>142</v>
      </c>
      <c r="E237" s="190" t="s">
        <v>240</v>
      </c>
      <c r="F237" s="191" t="s">
        <v>341</v>
      </c>
      <c r="G237" s="192" t="s">
        <v>145</v>
      </c>
      <c r="H237" s="193">
        <v>4</v>
      </c>
      <c r="I237" s="194"/>
      <c r="J237" s="195"/>
      <c r="K237" s="196">
        <f>ROUND(P237*H237,2)</f>
        <v>0</v>
      </c>
      <c r="L237" s="191" t="s">
        <v>1</v>
      </c>
      <c r="M237" s="197"/>
      <c r="N237" s="198" t="s">
        <v>1</v>
      </c>
      <c r="O237" s="199" t="s">
        <v>44</v>
      </c>
      <c r="P237" s="200">
        <f>I237+J237</f>
        <v>0</v>
      </c>
      <c r="Q237" s="200">
        <f>ROUND(I237*H237,2)</f>
        <v>0</v>
      </c>
      <c r="R237" s="200">
        <f>ROUND(J237*H237,2)</f>
        <v>0</v>
      </c>
      <c r="S237" s="71"/>
      <c r="T237" s="201">
        <f>S237*H237</f>
        <v>0</v>
      </c>
      <c r="U237" s="201">
        <v>0</v>
      </c>
      <c r="V237" s="201">
        <f>U237*H237</f>
        <v>0</v>
      </c>
      <c r="W237" s="201">
        <v>0</v>
      </c>
      <c r="X237" s="202">
        <f>W237*H237</f>
        <v>0</v>
      </c>
      <c r="Y237" s="34"/>
      <c r="Z237" s="34"/>
      <c r="AA237" s="34"/>
      <c r="AB237" s="34"/>
      <c r="AC237" s="34"/>
      <c r="AD237" s="34"/>
      <c r="AE237" s="34"/>
      <c r="AR237" s="203" t="s">
        <v>146</v>
      </c>
      <c r="AT237" s="203" t="s">
        <v>142</v>
      </c>
      <c r="AU237" s="203" t="s">
        <v>91</v>
      </c>
      <c r="AY237" s="17" t="s">
        <v>139</v>
      </c>
      <c r="BE237" s="204">
        <f>IF(O237="základní",K237,0)</f>
        <v>0</v>
      </c>
      <c r="BF237" s="204">
        <f>IF(O237="snížená",K237,0)</f>
        <v>0</v>
      </c>
      <c r="BG237" s="204">
        <f>IF(O237="zákl. přenesená",K237,0)</f>
        <v>0</v>
      </c>
      <c r="BH237" s="204">
        <f>IF(O237="sníž. přenesená",K237,0)</f>
        <v>0</v>
      </c>
      <c r="BI237" s="204">
        <f>IF(O237="nulová",K237,0)</f>
        <v>0</v>
      </c>
      <c r="BJ237" s="17" t="s">
        <v>89</v>
      </c>
      <c r="BK237" s="204">
        <f>ROUND(P237*H237,2)</f>
        <v>0</v>
      </c>
      <c r="BL237" s="17" t="s">
        <v>147</v>
      </c>
      <c r="BM237" s="203" t="s">
        <v>242</v>
      </c>
    </row>
    <row r="238" spans="1:65" s="2" customFormat="1" ht="11.25">
      <c r="A238" s="34"/>
      <c r="B238" s="35"/>
      <c r="C238" s="36"/>
      <c r="D238" s="205" t="s">
        <v>149</v>
      </c>
      <c r="E238" s="36"/>
      <c r="F238" s="206" t="s">
        <v>341</v>
      </c>
      <c r="G238" s="36"/>
      <c r="H238" s="36"/>
      <c r="I238" s="207"/>
      <c r="J238" s="207"/>
      <c r="K238" s="36"/>
      <c r="L238" s="36"/>
      <c r="M238" s="39"/>
      <c r="N238" s="208"/>
      <c r="O238" s="209"/>
      <c r="P238" s="71"/>
      <c r="Q238" s="71"/>
      <c r="R238" s="71"/>
      <c r="S238" s="71"/>
      <c r="T238" s="71"/>
      <c r="U238" s="71"/>
      <c r="V238" s="71"/>
      <c r="W238" s="71"/>
      <c r="X238" s="72"/>
      <c r="Y238" s="34"/>
      <c r="Z238" s="34"/>
      <c r="AA238" s="34"/>
      <c r="AB238" s="34"/>
      <c r="AC238" s="34"/>
      <c r="AD238" s="34"/>
      <c r="AE238" s="34"/>
      <c r="AT238" s="17" t="s">
        <v>149</v>
      </c>
      <c r="AU238" s="17" t="s">
        <v>91</v>
      </c>
    </row>
    <row r="239" spans="1:65" s="2" customFormat="1" ht="19.5">
      <c r="A239" s="34"/>
      <c r="B239" s="35"/>
      <c r="C239" s="36"/>
      <c r="D239" s="205" t="s">
        <v>172</v>
      </c>
      <c r="E239" s="36"/>
      <c r="F239" s="252" t="s">
        <v>200</v>
      </c>
      <c r="G239" s="36"/>
      <c r="H239" s="36"/>
      <c r="I239" s="207"/>
      <c r="J239" s="207"/>
      <c r="K239" s="36"/>
      <c r="L239" s="36"/>
      <c r="M239" s="39"/>
      <c r="N239" s="208"/>
      <c r="O239" s="209"/>
      <c r="P239" s="71"/>
      <c r="Q239" s="71"/>
      <c r="R239" s="71"/>
      <c r="S239" s="71"/>
      <c r="T239" s="71"/>
      <c r="U239" s="71"/>
      <c r="V239" s="71"/>
      <c r="W239" s="71"/>
      <c r="X239" s="72"/>
      <c r="Y239" s="34"/>
      <c r="Z239" s="34"/>
      <c r="AA239" s="34"/>
      <c r="AB239" s="34"/>
      <c r="AC239" s="34"/>
      <c r="AD239" s="34"/>
      <c r="AE239" s="34"/>
      <c r="AT239" s="17" t="s">
        <v>172</v>
      </c>
      <c r="AU239" s="17" t="s">
        <v>91</v>
      </c>
    </row>
    <row r="240" spans="1:65" s="13" customFormat="1" ht="11.25">
      <c r="B240" s="210"/>
      <c r="C240" s="211"/>
      <c r="D240" s="205" t="s">
        <v>150</v>
      </c>
      <c r="E240" s="212" t="s">
        <v>1</v>
      </c>
      <c r="F240" s="213" t="s">
        <v>151</v>
      </c>
      <c r="G240" s="211"/>
      <c r="H240" s="212" t="s">
        <v>1</v>
      </c>
      <c r="I240" s="214"/>
      <c r="J240" s="214"/>
      <c r="K240" s="211"/>
      <c r="L240" s="211"/>
      <c r="M240" s="215"/>
      <c r="N240" s="216"/>
      <c r="O240" s="217"/>
      <c r="P240" s="217"/>
      <c r="Q240" s="217"/>
      <c r="R240" s="217"/>
      <c r="S240" s="217"/>
      <c r="T240" s="217"/>
      <c r="U240" s="217"/>
      <c r="V240" s="217"/>
      <c r="W240" s="217"/>
      <c r="X240" s="218"/>
      <c r="AT240" s="219" t="s">
        <v>150</v>
      </c>
      <c r="AU240" s="219" t="s">
        <v>91</v>
      </c>
      <c r="AV240" s="13" t="s">
        <v>89</v>
      </c>
      <c r="AW240" s="13" t="s">
        <v>5</v>
      </c>
      <c r="AX240" s="13" t="s">
        <v>81</v>
      </c>
      <c r="AY240" s="219" t="s">
        <v>139</v>
      </c>
    </row>
    <row r="241" spans="1:65" s="14" customFormat="1" ht="11.25">
      <c r="B241" s="220"/>
      <c r="C241" s="221"/>
      <c r="D241" s="205" t="s">
        <v>150</v>
      </c>
      <c r="E241" s="222" t="s">
        <v>1</v>
      </c>
      <c r="F241" s="223" t="s">
        <v>147</v>
      </c>
      <c r="G241" s="221"/>
      <c r="H241" s="224">
        <v>4</v>
      </c>
      <c r="I241" s="225"/>
      <c r="J241" s="225"/>
      <c r="K241" s="221"/>
      <c r="L241" s="221"/>
      <c r="M241" s="226"/>
      <c r="N241" s="227"/>
      <c r="O241" s="228"/>
      <c r="P241" s="228"/>
      <c r="Q241" s="228"/>
      <c r="R241" s="228"/>
      <c r="S241" s="228"/>
      <c r="T241" s="228"/>
      <c r="U241" s="228"/>
      <c r="V241" s="228"/>
      <c r="W241" s="228"/>
      <c r="X241" s="229"/>
      <c r="AT241" s="230" t="s">
        <v>150</v>
      </c>
      <c r="AU241" s="230" t="s">
        <v>91</v>
      </c>
      <c r="AV241" s="14" t="s">
        <v>91</v>
      </c>
      <c r="AW241" s="14" t="s">
        <v>5</v>
      </c>
      <c r="AX241" s="14" t="s">
        <v>81</v>
      </c>
      <c r="AY241" s="230" t="s">
        <v>139</v>
      </c>
    </row>
    <row r="242" spans="1:65" s="15" customFormat="1" ht="11.25">
      <c r="B242" s="231"/>
      <c r="C242" s="232"/>
      <c r="D242" s="205" t="s">
        <v>150</v>
      </c>
      <c r="E242" s="233" t="s">
        <v>1</v>
      </c>
      <c r="F242" s="234" t="s">
        <v>152</v>
      </c>
      <c r="G242" s="232"/>
      <c r="H242" s="235">
        <v>4</v>
      </c>
      <c r="I242" s="236"/>
      <c r="J242" s="236"/>
      <c r="K242" s="232"/>
      <c r="L242" s="232"/>
      <c r="M242" s="237"/>
      <c r="N242" s="238"/>
      <c r="O242" s="239"/>
      <c r="P242" s="239"/>
      <c r="Q242" s="239"/>
      <c r="R242" s="239"/>
      <c r="S242" s="239"/>
      <c r="T242" s="239"/>
      <c r="U242" s="239"/>
      <c r="V242" s="239"/>
      <c r="W242" s="239"/>
      <c r="X242" s="240"/>
      <c r="AT242" s="241" t="s">
        <v>150</v>
      </c>
      <c r="AU242" s="241" t="s">
        <v>91</v>
      </c>
      <c r="AV242" s="15" t="s">
        <v>147</v>
      </c>
      <c r="AW242" s="15" t="s">
        <v>5</v>
      </c>
      <c r="AX242" s="15" t="s">
        <v>89</v>
      </c>
      <c r="AY242" s="241" t="s">
        <v>139</v>
      </c>
    </row>
    <row r="243" spans="1:65" s="2" customFormat="1" ht="24.2" customHeight="1">
      <c r="A243" s="34"/>
      <c r="B243" s="35"/>
      <c r="C243" s="242" t="s">
        <v>8</v>
      </c>
      <c r="D243" s="242" t="s">
        <v>153</v>
      </c>
      <c r="E243" s="243" t="s">
        <v>253</v>
      </c>
      <c r="F243" s="244" t="s">
        <v>254</v>
      </c>
      <c r="G243" s="245" t="s">
        <v>255</v>
      </c>
      <c r="H243" s="246">
        <v>4</v>
      </c>
      <c r="I243" s="247"/>
      <c r="J243" s="247"/>
      <c r="K243" s="248">
        <f>ROUND(P243*H243,2)</f>
        <v>0</v>
      </c>
      <c r="L243" s="244" t="s">
        <v>157</v>
      </c>
      <c r="M243" s="39"/>
      <c r="N243" s="249" t="s">
        <v>1</v>
      </c>
      <c r="O243" s="199" t="s">
        <v>44</v>
      </c>
      <c r="P243" s="200">
        <f>I243+J243</f>
        <v>0</v>
      </c>
      <c r="Q243" s="200">
        <f>ROUND(I243*H243,2)</f>
        <v>0</v>
      </c>
      <c r="R243" s="200">
        <f>ROUND(J243*H243,2)</f>
        <v>0</v>
      </c>
      <c r="S243" s="71"/>
      <c r="T243" s="201">
        <f>S243*H243</f>
        <v>0</v>
      </c>
      <c r="U243" s="201">
        <v>0</v>
      </c>
      <c r="V243" s="201">
        <f>U243*H243</f>
        <v>0</v>
      </c>
      <c r="W243" s="201">
        <v>0</v>
      </c>
      <c r="X243" s="202">
        <f>W243*H243</f>
        <v>0</v>
      </c>
      <c r="Y243" s="34"/>
      <c r="Z243" s="34"/>
      <c r="AA243" s="34"/>
      <c r="AB243" s="34"/>
      <c r="AC243" s="34"/>
      <c r="AD243" s="34"/>
      <c r="AE243" s="34"/>
      <c r="AR243" s="203" t="s">
        <v>147</v>
      </c>
      <c r="AT243" s="203" t="s">
        <v>153</v>
      </c>
      <c r="AU243" s="203" t="s">
        <v>91</v>
      </c>
      <c r="AY243" s="17" t="s">
        <v>139</v>
      </c>
      <c r="BE243" s="204">
        <f>IF(O243="základní",K243,0)</f>
        <v>0</v>
      </c>
      <c r="BF243" s="204">
        <f>IF(O243="snížená",K243,0)</f>
        <v>0</v>
      </c>
      <c r="BG243" s="204">
        <f>IF(O243="zákl. přenesená",K243,0)</f>
        <v>0</v>
      </c>
      <c r="BH243" s="204">
        <f>IF(O243="sníž. přenesená",K243,0)</f>
        <v>0</v>
      </c>
      <c r="BI243" s="204">
        <f>IF(O243="nulová",K243,0)</f>
        <v>0</v>
      </c>
      <c r="BJ243" s="17" t="s">
        <v>89</v>
      </c>
      <c r="BK243" s="204">
        <f>ROUND(P243*H243,2)</f>
        <v>0</v>
      </c>
      <c r="BL243" s="17" t="s">
        <v>147</v>
      </c>
      <c r="BM243" s="203" t="s">
        <v>256</v>
      </c>
    </row>
    <row r="244" spans="1:65" s="2" customFormat="1" ht="19.5">
      <c r="A244" s="34"/>
      <c r="B244" s="35"/>
      <c r="C244" s="36"/>
      <c r="D244" s="205" t="s">
        <v>149</v>
      </c>
      <c r="E244" s="36"/>
      <c r="F244" s="206" t="s">
        <v>257</v>
      </c>
      <c r="G244" s="36"/>
      <c r="H244" s="36"/>
      <c r="I244" s="207"/>
      <c r="J244" s="207"/>
      <c r="K244" s="36"/>
      <c r="L244" s="36"/>
      <c r="M244" s="39"/>
      <c r="N244" s="208"/>
      <c r="O244" s="209"/>
      <c r="P244" s="71"/>
      <c r="Q244" s="71"/>
      <c r="R244" s="71"/>
      <c r="S244" s="71"/>
      <c r="T244" s="71"/>
      <c r="U244" s="71"/>
      <c r="V244" s="71"/>
      <c r="W244" s="71"/>
      <c r="X244" s="72"/>
      <c r="Y244" s="34"/>
      <c r="Z244" s="34"/>
      <c r="AA244" s="34"/>
      <c r="AB244" s="34"/>
      <c r="AC244" s="34"/>
      <c r="AD244" s="34"/>
      <c r="AE244" s="34"/>
      <c r="AT244" s="17" t="s">
        <v>149</v>
      </c>
      <c r="AU244" s="17" t="s">
        <v>91</v>
      </c>
    </row>
    <row r="245" spans="1:65" s="2" customFormat="1" ht="11.25">
      <c r="A245" s="34"/>
      <c r="B245" s="35"/>
      <c r="C245" s="36"/>
      <c r="D245" s="250" t="s">
        <v>160</v>
      </c>
      <c r="E245" s="36"/>
      <c r="F245" s="251" t="s">
        <v>258</v>
      </c>
      <c r="G245" s="36"/>
      <c r="H245" s="36"/>
      <c r="I245" s="207"/>
      <c r="J245" s="207"/>
      <c r="K245" s="36"/>
      <c r="L245" s="36"/>
      <c r="M245" s="39"/>
      <c r="N245" s="208"/>
      <c r="O245" s="209"/>
      <c r="P245" s="71"/>
      <c r="Q245" s="71"/>
      <c r="R245" s="71"/>
      <c r="S245" s="71"/>
      <c r="T245" s="71"/>
      <c r="U245" s="71"/>
      <c r="V245" s="71"/>
      <c r="W245" s="71"/>
      <c r="X245" s="72"/>
      <c r="Y245" s="34"/>
      <c r="Z245" s="34"/>
      <c r="AA245" s="34"/>
      <c r="AB245" s="34"/>
      <c r="AC245" s="34"/>
      <c r="AD245" s="34"/>
      <c r="AE245" s="34"/>
      <c r="AT245" s="17" t="s">
        <v>160</v>
      </c>
      <c r="AU245" s="17" t="s">
        <v>91</v>
      </c>
    </row>
    <row r="246" spans="1:65" s="2" customFormat="1" ht="16.5" customHeight="1">
      <c r="A246" s="34"/>
      <c r="B246" s="35"/>
      <c r="C246" s="242" t="s">
        <v>259</v>
      </c>
      <c r="D246" s="242" t="s">
        <v>153</v>
      </c>
      <c r="E246" s="243" t="s">
        <v>260</v>
      </c>
      <c r="F246" s="244" t="s">
        <v>261</v>
      </c>
      <c r="G246" s="245" t="s">
        <v>255</v>
      </c>
      <c r="H246" s="246">
        <v>10</v>
      </c>
      <c r="I246" s="247"/>
      <c r="J246" s="247"/>
      <c r="K246" s="248">
        <f>ROUND(P246*H246,2)</f>
        <v>0</v>
      </c>
      <c r="L246" s="244" t="s">
        <v>1</v>
      </c>
      <c r="M246" s="39"/>
      <c r="N246" s="249" t="s">
        <v>1</v>
      </c>
      <c r="O246" s="199" t="s">
        <v>44</v>
      </c>
      <c r="P246" s="200">
        <f>I246+J246</f>
        <v>0</v>
      </c>
      <c r="Q246" s="200">
        <f>ROUND(I246*H246,2)</f>
        <v>0</v>
      </c>
      <c r="R246" s="200">
        <f>ROUND(J246*H246,2)</f>
        <v>0</v>
      </c>
      <c r="S246" s="71"/>
      <c r="T246" s="201">
        <f>S246*H246</f>
        <v>0</v>
      </c>
      <c r="U246" s="201">
        <v>0</v>
      </c>
      <c r="V246" s="201">
        <f>U246*H246</f>
        <v>0</v>
      </c>
      <c r="W246" s="201">
        <v>0</v>
      </c>
      <c r="X246" s="202">
        <f>W246*H246</f>
        <v>0</v>
      </c>
      <c r="Y246" s="34"/>
      <c r="Z246" s="34"/>
      <c r="AA246" s="34"/>
      <c r="AB246" s="34"/>
      <c r="AC246" s="34"/>
      <c r="AD246" s="34"/>
      <c r="AE246" s="34"/>
      <c r="AR246" s="203" t="s">
        <v>147</v>
      </c>
      <c r="AT246" s="203" t="s">
        <v>153</v>
      </c>
      <c r="AU246" s="203" t="s">
        <v>91</v>
      </c>
      <c r="AY246" s="17" t="s">
        <v>139</v>
      </c>
      <c r="BE246" s="204">
        <f>IF(O246="základní",K246,0)</f>
        <v>0</v>
      </c>
      <c r="BF246" s="204">
        <f>IF(O246="snížená",K246,0)</f>
        <v>0</v>
      </c>
      <c r="BG246" s="204">
        <f>IF(O246="zákl. přenesená",K246,0)</f>
        <v>0</v>
      </c>
      <c r="BH246" s="204">
        <f>IF(O246="sníž. přenesená",K246,0)</f>
        <v>0</v>
      </c>
      <c r="BI246" s="204">
        <f>IF(O246="nulová",K246,0)</f>
        <v>0</v>
      </c>
      <c r="BJ246" s="17" t="s">
        <v>89</v>
      </c>
      <c r="BK246" s="204">
        <f>ROUND(P246*H246,2)</f>
        <v>0</v>
      </c>
      <c r="BL246" s="17" t="s">
        <v>147</v>
      </c>
      <c r="BM246" s="203" t="s">
        <v>262</v>
      </c>
    </row>
    <row r="247" spans="1:65" s="2" customFormat="1" ht="11.25">
      <c r="A247" s="34"/>
      <c r="B247" s="35"/>
      <c r="C247" s="36"/>
      <c r="D247" s="205" t="s">
        <v>149</v>
      </c>
      <c r="E247" s="36"/>
      <c r="F247" s="206" t="s">
        <v>261</v>
      </c>
      <c r="G247" s="36"/>
      <c r="H247" s="36"/>
      <c r="I247" s="207"/>
      <c r="J247" s="207"/>
      <c r="K247" s="36"/>
      <c r="L247" s="36"/>
      <c r="M247" s="39"/>
      <c r="N247" s="208"/>
      <c r="O247" s="209"/>
      <c r="P247" s="71"/>
      <c r="Q247" s="71"/>
      <c r="R247" s="71"/>
      <c r="S247" s="71"/>
      <c r="T247" s="71"/>
      <c r="U247" s="71"/>
      <c r="V247" s="71"/>
      <c r="W247" s="71"/>
      <c r="X247" s="72"/>
      <c r="Y247" s="34"/>
      <c r="Z247" s="34"/>
      <c r="AA247" s="34"/>
      <c r="AB247" s="34"/>
      <c r="AC247" s="34"/>
      <c r="AD247" s="34"/>
      <c r="AE247" s="34"/>
      <c r="AT247" s="17" t="s">
        <v>149</v>
      </c>
      <c r="AU247" s="17" t="s">
        <v>91</v>
      </c>
    </row>
    <row r="248" spans="1:65" s="2" customFormat="1" ht="21.75" customHeight="1">
      <c r="A248" s="34"/>
      <c r="B248" s="35"/>
      <c r="C248" s="189" t="s">
        <v>263</v>
      </c>
      <c r="D248" s="189" t="s">
        <v>142</v>
      </c>
      <c r="E248" s="190" t="s">
        <v>264</v>
      </c>
      <c r="F248" s="191" t="s">
        <v>265</v>
      </c>
      <c r="G248" s="192" t="s">
        <v>266</v>
      </c>
      <c r="H248" s="193">
        <v>1</v>
      </c>
      <c r="I248" s="194"/>
      <c r="J248" s="195"/>
      <c r="K248" s="196">
        <f>ROUND(P248*H248,2)</f>
        <v>0</v>
      </c>
      <c r="L248" s="191" t="s">
        <v>1</v>
      </c>
      <c r="M248" s="197"/>
      <c r="N248" s="198" t="s">
        <v>1</v>
      </c>
      <c r="O248" s="199" t="s">
        <v>44</v>
      </c>
      <c r="P248" s="200">
        <f>I248+J248</f>
        <v>0</v>
      </c>
      <c r="Q248" s="200">
        <f>ROUND(I248*H248,2)</f>
        <v>0</v>
      </c>
      <c r="R248" s="200">
        <f>ROUND(J248*H248,2)</f>
        <v>0</v>
      </c>
      <c r="S248" s="71"/>
      <c r="T248" s="201">
        <f>S248*H248</f>
        <v>0</v>
      </c>
      <c r="U248" s="201">
        <v>0</v>
      </c>
      <c r="V248" s="201">
        <f>U248*H248</f>
        <v>0</v>
      </c>
      <c r="W248" s="201">
        <v>0</v>
      </c>
      <c r="X248" s="202">
        <f>W248*H248</f>
        <v>0</v>
      </c>
      <c r="Y248" s="34"/>
      <c r="Z248" s="34"/>
      <c r="AA248" s="34"/>
      <c r="AB248" s="34"/>
      <c r="AC248" s="34"/>
      <c r="AD248" s="34"/>
      <c r="AE248" s="34"/>
      <c r="AR248" s="203" t="s">
        <v>146</v>
      </c>
      <c r="AT248" s="203" t="s">
        <v>142</v>
      </c>
      <c r="AU248" s="203" t="s">
        <v>91</v>
      </c>
      <c r="AY248" s="17" t="s">
        <v>139</v>
      </c>
      <c r="BE248" s="204">
        <f>IF(O248="základní",K248,0)</f>
        <v>0</v>
      </c>
      <c r="BF248" s="204">
        <f>IF(O248="snížená",K248,0)</f>
        <v>0</v>
      </c>
      <c r="BG248" s="204">
        <f>IF(O248="zákl. přenesená",K248,0)</f>
        <v>0</v>
      </c>
      <c r="BH248" s="204">
        <f>IF(O248="sníž. přenesená",K248,0)</f>
        <v>0</v>
      </c>
      <c r="BI248" s="204">
        <f>IF(O248="nulová",K248,0)</f>
        <v>0</v>
      </c>
      <c r="BJ248" s="17" t="s">
        <v>89</v>
      </c>
      <c r="BK248" s="204">
        <f>ROUND(P248*H248,2)</f>
        <v>0</v>
      </c>
      <c r="BL248" s="17" t="s">
        <v>147</v>
      </c>
      <c r="BM248" s="203" t="s">
        <v>267</v>
      </c>
    </row>
    <row r="249" spans="1:65" s="2" customFormat="1" ht="11.25">
      <c r="A249" s="34"/>
      <c r="B249" s="35"/>
      <c r="C249" s="36"/>
      <c r="D249" s="205" t="s">
        <v>149</v>
      </c>
      <c r="E249" s="36"/>
      <c r="F249" s="206" t="s">
        <v>265</v>
      </c>
      <c r="G249" s="36"/>
      <c r="H249" s="36"/>
      <c r="I249" s="207"/>
      <c r="J249" s="207"/>
      <c r="K249" s="36"/>
      <c r="L249" s="36"/>
      <c r="M249" s="39"/>
      <c r="N249" s="208"/>
      <c r="O249" s="209"/>
      <c r="P249" s="71"/>
      <c r="Q249" s="71"/>
      <c r="R249" s="71"/>
      <c r="S249" s="71"/>
      <c r="T249" s="71"/>
      <c r="U249" s="71"/>
      <c r="V249" s="71"/>
      <c r="W249" s="71"/>
      <c r="X249" s="72"/>
      <c r="Y249" s="34"/>
      <c r="Z249" s="34"/>
      <c r="AA249" s="34"/>
      <c r="AB249" s="34"/>
      <c r="AC249" s="34"/>
      <c r="AD249" s="34"/>
      <c r="AE249" s="34"/>
      <c r="AT249" s="17" t="s">
        <v>149</v>
      </c>
      <c r="AU249" s="17" t="s">
        <v>91</v>
      </c>
    </row>
    <row r="250" spans="1:65" s="2" customFormat="1" ht="19.5">
      <c r="A250" s="34"/>
      <c r="B250" s="35"/>
      <c r="C250" s="36"/>
      <c r="D250" s="205" t="s">
        <v>172</v>
      </c>
      <c r="E250" s="36"/>
      <c r="F250" s="252" t="s">
        <v>200</v>
      </c>
      <c r="G250" s="36"/>
      <c r="H250" s="36"/>
      <c r="I250" s="207"/>
      <c r="J250" s="207"/>
      <c r="K250" s="36"/>
      <c r="L250" s="36"/>
      <c r="M250" s="39"/>
      <c r="N250" s="208"/>
      <c r="O250" s="209"/>
      <c r="P250" s="71"/>
      <c r="Q250" s="71"/>
      <c r="R250" s="71"/>
      <c r="S250" s="71"/>
      <c r="T250" s="71"/>
      <c r="U250" s="71"/>
      <c r="V250" s="71"/>
      <c r="W250" s="71"/>
      <c r="X250" s="72"/>
      <c r="Y250" s="34"/>
      <c r="Z250" s="34"/>
      <c r="AA250" s="34"/>
      <c r="AB250" s="34"/>
      <c r="AC250" s="34"/>
      <c r="AD250" s="34"/>
      <c r="AE250" s="34"/>
      <c r="AT250" s="17" t="s">
        <v>172</v>
      </c>
      <c r="AU250" s="17" t="s">
        <v>91</v>
      </c>
    </row>
    <row r="251" spans="1:65" s="13" customFormat="1" ht="11.25">
      <c r="B251" s="210"/>
      <c r="C251" s="211"/>
      <c r="D251" s="205" t="s">
        <v>150</v>
      </c>
      <c r="E251" s="212" t="s">
        <v>1</v>
      </c>
      <c r="F251" s="213" t="s">
        <v>151</v>
      </c>
      <c r="G251" s="211"/>
      <c r="H251" s="212" t="s">
        <v>1</v>
      </c>
      <c r="I251" s="214"/>
      <c r="J251" s="214"/>
      <c r="K251" s="211"/>
      <c r="L251" s="211"/>
      <c r="M251" s="215"/>
      <c r="N251" s="216"/>
      <c r="O251" s="217"/>
      <c r="P251" s="217"/>
      <c r="Q251" s="217"/>
      <c r="R251" s="217"/>
      <c r="S251" s="217"/>
      <c r="T251" s="217"/>
      <c r="U251" s="217"/>
      <c r="V251" s="217"/>
      <c r="W251" s="217"/>
      <c r="X251" s="218"/>
      <c r="AT251" s="219" t="s">
        <v>150</v>
      </c>
      <c r="AU251" s="219" t="s">
        <v>91</v>
      </c>
      <c r="AV251" s="13" t="s">
        <v>89</v>
      </c>
      <c r="AW251" s="13" t="s">
        <v>5</v>
      </c>
      <c r="AX251" s="13" t="s">
        <v>81</v>
      </c>
      <c r="AY251" s="219" t="s">
        <v>139</v>
      </c>
    </row>
    <row r="252" spans="1:65" s="14" customFormat="1" ht="11.25">
      <c r="B252" s="220"/>
      <c r="C252" s="221"/>
      <c r="D252" s="205" t="s">
        <v>150</v>
      </c>
      <c r="E252" s="222" t="s">
        <v>1</v>
      </c>
      <c r="F252" s="223" t="s">
        <v>89</v>
      </c>
      <c r="G252" s="221"/>
      <c r="H252" s="224">
        <v>1</v>
      </c>
      <c r="I252" s="225"/>
      <c r="J252" s="225"/>
      <c r="K252" s="221"/>
      <c r="L252" s="221"/>
      <c r="M252" s="226"/>
      <c r="N252" s="227"/>
      <c r="O252" s="228"/>
      <c r="P252" s="228"/>
      <c r="Q252" s="228"/>
      <c r="R252" s="228"/>
      <c r="S252" s="228"/>
      <c r="T252" s="228"/>
      <c r="U252" s="228"/>
      <c r="V252" s="228"/>
      <c r="W252" s="228"/>
      <c r="X252" s="229"/>
      <c r="AT252" s="230" t="s">
        <v>150</v>
      </c>
      <c r="AU252" s="230" t="s">
        <v>91</v>
      </c>
      <c r="AV252" s="14" t="s">
        <v>91</v>
      </c>
      <c r="AW252" s="14" t="s">
        <v>5</v>
      </c>
      <c r="AX252" s="14" t="s">
        <v>81</v>
      </c>
      <c r="AY252" s="230" t="s">
        <v>139</v>
      </c>
    </row>
    <row r="253" spans="1:65" s="15" customFormat="1" ht="11.25">
      <c r="B253" s="231"/>
      <c r="C253" s="232"/>
      <c r="D253" s="205" t="s">
        <v>150</v>
      </c>
      <c r="E253" s="233" t="s">
        <v>1</v>
      </c>
      <c r="F253" s="234" t="s">
        <v>152</v>
      </c>
      <c r="G253" s="232"/>
      <c r="H253" s="235">
        <v>1</v>
      </c>
      <c r="I253" s="236"/>
      <c r="J253" s="236"/>
      <c r="K253" s="232"/>
      <c r="L253" s="232"/>
      <c r="M253" s="237"/>
      <c r="N253" s="238"/>
      <c r="O253" s="239"/>
      <c r="P253" s="239"/>
      <c r="Q253" s="239"/>
      <c r="R253" s="239"/>
      <c r="S253" s="239"/>
      <c r="T253" s="239"/>
      <c r="U253" s="239"/>
      <c r="V253" s="239"/>
      <c r="W253" s="239"/>
      <c r="X253" s="240"/>
      <c r="AT253" s="241" t="s">
        <v>150</v>
      </c>
      <c r="AU253" s="241" t="s">
        <v>91</v>
      </c>
      <c r="AV253" s="15" t="s">
        <v>147</v>
      </c>
      <c r="AW253" s="15" t="s">
        <v>5</v>
      </c>
      <c r="AX253" s="15" t="s">
        <v>89</v>
      </c>
      <c r="AY253" s="241" t="s">
        <v>139</v>
      </c>
    </row>
    <row r="254" spans="1:65" s="2" customFormat="1" ht="16.5" customHeight="1">
      <c r="A254" s="34"/>
      <c r="B254" s="35"/>
      <c r="C254" s="189" t="s">
        <v>268</v>
      </c>
      <c r="D254" s="189" t="s">
        <v>142</v>
      </c>
      <c r="E254" s="190" t="s">
        <v>269</v>
      </c>
      <c r="F254" s="191" t="s">
        <v>270</v>
      </c>
      <c r="G254" s="192" t="s">
        <v>266</v>
      </c>
      <c r="H254" s="193">
        <v>1</v>
      </c>
      <c r="I254" s="194"/>
      <c r="J254" s="195"/>
      <c r="K254" s="196">
        <f>ROUND(P254*H254,2)</f>
        <v>0</v>
      </c>
      <c r="L254" s="191" t="s">
        <v>1</v>
      </c>
      <c r="M254" s="197"/>
      <c r="N254" s="198" t="s">
        <v>1</v>
      </c>
      <c r="O254" s="199" t="s">
        <v>44</v>
      </c>
      <c r="P254" s="200">
        <f>I254+J254</f>
        <v>0</v>
      </c>
      <c r="Q254" s="200">
        <f>ROUND(I254*H254,2)</f>
        <v>0</v>
      </c>
      <c r="R254" s="200">
        <f>ROUND(J254*H254,2)</f>
        <v>0</v>
      </c>
      <c r="S254" s="71"/>
      <c r="T254" s="201">
        <f>S254*H254</f>
        <v>0</v>
      </c>
      <c r="U254" s="201">
        <v>0</v>
      </c>
      <c r="V254" s="201">
        <f>U254*H254</f>
        <v>0</v>
      </c>
      <c r="W254" s="201">
        <v>0</v>
      </c>
      <c r="X254" s="202">
        <f>W254*H254</f>
        <v>0</v>
      </c>
      <c r="Y254" s="34"/>
      <c r="Z254" s="34"/>
      <c r="AA254" s="34"/>
      <c r="AB254" s="34"/>
      <c r="AC254" s="34"/>
      <c r="AD254" s="34"/>
      <c r="AE254" s="34"/>
      <c r="AR254" s="203" t="s">
        <v>146</v>
      </c>
      <c r="AT254" s="203" t="s">
        <v>142</v>
      </c>
      <c r="AU254" s="203" t="s">
        <v>91</v>
      </c>
      <c r="AY254" s="17" t="s">
        <v>139</v>
      </c>
      <c r="BE254" s="204">
        <f>IF(O254="základní",K254,0)</f>
        <v>0</v>
      </c>
      <c r="BF254" s="204">
        <f>IF(O254="snížená",K254,0)</f>
        <v>0</v>
      </c>
      <c r="BG254" s="204">
        <f>IF(O254="zákl. přenesená",K254,0)</f>
        <v>0</v>
      </c>
      <c r="BH254" s="204">
        <f>IF(O254="sníž. přenesená",K254,0)</f>
        <v>0</v>
      </c>
      <c r="BI254" s="204">
        <f>IF(O254="nulová",K254,0)</f>
        <v>0</v>
      </c>
      <c r="BJ254" s="17" t="s">
        <v>89</v>
      </c>
      <c r="BK254" s="204">
        <f>ROUND(P254*H254,2)</f>
        <v>0</v>
      </c>
      <c r="BL254" s="17" t="s">
        <v>147</v>
      </c>
      <c r="BM254" s="203" t="s">
        <v>271</v>
      </c>
    </row>
    <row r="255" spans="1:65" s="2" customFormat="1" ht="11.25">
      <c r="A255" s="34"/>
      <c r="B255" s="35"/>
      <c r="C255" s="36"/>
      <c r="D255" s="205" t="s">
        <v>149</v>
      </c>
      <c r="E255" s="36"/>
      <c r="F255" s="206" t="s">
        <v>270</v>
      </c>
      <c r="G255" s="36"/>
      <c r="H255" s="36"/>
      <c r="I255" s="207"/>
      <c r="J255" s="207"/>
      <c r="K255" s="36"/>
      <c r="L255" s="36"/>
      <c r="M255" s="39"/>
      <c r="N255" s="208"/>
      <c r="O255" s="209"/>
      <c r="P255" s="71"/>
      <c r="Q255" s="71"/>
      <c r="R255" s="71"/>
      <c r="S255" s="71"/>
      <c r="T255" s="71"/>
      <c r="U255" s="71"/>
      <c r="V255" s="71"/>
      <c r="W255" s="71"/>
      <c r="X255" s="72"/>
      <c r="Y255" s="34"/>
      <c r="Z255" s="34"/>
      <c r="AA255" s="34"/>
      <c r="AB255" s="34"/>
      <c r="AC255" s="34"/>
      <c r="AD255" s="34"/>
      <c r="AE255" s="34"/>
      <c r="AT255" s="17" t="s">
        <v>149</v>
      </c>
      <c r="AU255" s="17" t="s">
        <v>91</v>
      </c>
    </row>
    <row r="256" spans="1:65" s="12" customFormat="1" ht="22.9" customHeight="1">
      <c r="B256" s="172"/>
      <c r="C256" s="173"/>
      <c r="D256" s="174" t="s">
        <v>80</v>
      </c>
      <c r="E256" s="187" t="s">
        <v>272</v>
      </c>
      <c r="F256" s="187" t="s">
        <v>273</v>
      </c>
      <c r="G256" s="173"/>
      <c r="H256" s="173"/>
      <c r="I256" s="176"/>
      <c r="J256" s="176"/>
      <c r="K256" s="188">
        <f>BK256</f>
        <v>0</v>
      </c>
      <c r="L256" s="173"/>
      <c r="M256" s="178"/>
      <c r="N256" s="179"/>
      <c r="O256" s="180"/>
      <c r="P256" s="180"/>
      <c r="Q256" s="181">
        <f>Q257</f>
        <v>0</v>
      </c>
      <c r="R256" s="181">
        <f>R257</f>
        <v>0</v>
      </c>
      <c r="S256" s="180"/>
      <c r="T256" s="182">
        <f>T257</f>
        <v>0</v>
      </c>
      <c r="U256" s="180"/>
      <c r="V256" s="182">
        <f>V257</f>
        <v>0</v>
      </c>
      <c r="W256" s="180"/>
      <c r="X256" s="183">
        <f>X257</f>
        <v>0</v>
      </c>
      <c r="AR256" s="184" t="s">
        <v>174</v>
      </c>
      <c r="AT256" s="185" t="s">
        <v>80</v>
      </c>
      <c r="AU256" s="185" t="s">
        <v>89</v>
      </c>
      <c r="AY256" s="184" t="s">
        <v>139</v>
      </c>
      <c r="BK256" s="186">
        <f>BK257</f>
        <v>0</v>
      </c>
    </row>
    <row r="257" spans="1:65" s="12" customFormat="1" ht="20.85" customHeight="1">
      <c r="B257" s="172"/>
      <c r="C257" s="173"/>
      <c r="D257" s="174" t="s">
        <v>80</v>
      </c>
      <c r="E257" s="187" t="s">
        <v>274</v>
      </c>
      <c r="F257" s="187" t="s">
        <v>275</v>
      </c>
      <c r="G257" s="173"/>
      <c r="H257" s="173"/>
      <c r="I257" s="176"/>
      <c r="J257" s="176"/>
      <c r="K257" s="188">
        <f>BK257</f>
        <v>0</v>
      </c>
      <c r="L257" s="173"/>
      <c r="M257" s="178"/>
      <c r="N257" s="179"/>
      <c r="O257" s="180"/>
      <c r="P257" s="180"/>
      <c r="Q257" s="181">
        <f>SUM(Q258:Q264)</f>
        <v>0</v>
      </c>
      <c r="R257" s="181">
        <f>SUM(R258:R264)</f>
        <v>0</v>
      </c>
      <c r="S257" s="180"/>
      <c r="T257" s="182">
        <f>SUM(T258:T264)</f>
        <v>0</v>
      </c>
      <c r="U257" s="180"/>
      <c r="V257" s="182">
        <f>SUM(V258:V264)</f>
        <v>0</v>
      </c>
      <c r="W257" s="180"/>
      <c r="X257" s="183">
        <f>SUM(X258:X264)</f>
        <v>0</v>
      </c>
      <c r="AR257" s="184" t="s">
        <v>174</v>
      </c>
      <c r="AT257" s="185" t="s">
        <v>80</v>
      </c>
      <c r="AU257" s="185" t="s">
        <v>91</v>
      </c>
      <c r="AY257" s="184" t="s">
        <v>139</v>
      </c>
      <c r="BK257" s="186">
        <f>SUM(BK258:BK264)</f>
        <v>0</v>
      </c>
    </row>
    <row r="258" spans="1:65" s="2" customFormat="1" ht="16.5" customHeight="1">
      <c r="A258" s="34"/>
      <c r="B258" s="35"/>
      <c r="C258" s="242" t="s">
        <v>276</v>
      </c>
      <c r="D258" s="242" t="s">
        <v>153</v>
      </c>
      <c r="E258" s="243" t="s">
        <v>277</v>
      </c>
      <c r="F258" s="244" t="s">
        <v>278</v>
      </c>
      <c r="G258" s="245" t="s">
        <v>266</v>
      </c>
      <c r="H258" s="246">
        <v>1</v>
      </c>
      <c r="I258" s="247"/>
      <c r="J258" s="247"/>
      <c r="K258" s="248">
        <f>ROUND(P258*H258,2)</f>
        <v>0</v>
      </c>
      <c r="L258" s="244" t="s">
        <v>1</v>
      </c>
      <c r="M258" s="39"/>
      <c r="N258" s="249" t="s">
        <v>1</v>
      </c>
      <c r="O258" s="199" t="s">
        <v>44</v>
      </c>
      <c r="P258" s="200">
        <f>I258+J258</f>
        <v>0</v>
      </c>
      <c r="Q258" s="200">
        <f>ROUND(I258*H258,2)</f>
        <v>0</v>
      </c>
      <c r="R258" s="200">
        <f>ROUND(J258*H258,2)</f>
        <v>0</v>
      </c>
      <c r="S258" s="71"/>
      <c r="T258" s="201">
        <f>S258*H258</f>
        <v>0</v>
      </c>
      <c r="U258" s="201">
        <v>0</v>
      </c>
      <c r="V258" s="201">
        <f>U258*H258</f>
        <v>0</v>
      </c>
      <c r="W258" s="201">
        <v>0</v>
      </c>
      <c r="X258" s="202">
        <f>W258*H258</f>
        <v>0</v>
      </c>
      <c r="Y258" s="34"/>
      <c r="Z258" s="34"/>
      <c r="AA258" s="34"/>
      <c r="AB258" s="34"/>
      <c r="AC258" s="34"/>
      <c r="AD258" s="34"/>
      <c r="AE258" s="34"/>
      <c r="AR258" s="203" t="s">
        <v>147</v>
      </c>
      <c r="AT258" s="203" t="s">
        <v>153</v>
      </c>
      <c r="AU258" s="203" t="s">
        <v>163</v>
      </c>
      <c r="AY258" s="17" t="s">
        <v>139</v>
      </c>
      <c r="BE258" s="204">
        <f>IF(O258="základní",K258,0)</f>
        <v>0</v>
      </c>
      <c r="BF258" s="204">
        <f>IF(O258="snížená",K258,0)</f>
        <v>0</v>
      </c>
      <c r="BG258" s="204">
        <f>IF(O258="zákl. přenesená",K258,0)</f>
        <v>0</v>
      </c>
      <c r="BH258" s="204">
        <f>IF(O258="sníž. přenesená",K258,0)</f>
        <v>0</v>
      </c>
      <c r="BI258" s="204">
        <f>IF(O258="nulová",K258,0)</f>
        <v>0</v>
      </c>
      <c r="BJ258" s="17" t="s">
        <v>89</v>
      </c>
      <c r="BK258" s="204">
        <f>ROUND(P258*H258,2)</f>
        <v>0</v>
      </c>
      <c r="BL258" s="17" t="s">
        <v>147</v>
      </c>
      <c r="BM258" s="203" t="s">
        <v>279</v>
      </c>
    </row>
    <row r="259" spans="1:65" s="2" customFormat="1" ht="11.25">
      <c r="A259" s="34"/>
      <c r="B259" s="35"/>
      <c r="C259" s="36"/>
      <c r="D259" s="205" t="s">
        <v>149</v>
      </c>
      <c r="E259" s="36"/>
      <c r="F259" s="206" t="s">
        <v>278</v>
      </c>
      <c r="G259" s="36"/>
      <c r="H259" s="36"/>
      <c r="I259" s="207"/>
      <c r="J259" s="207"/>
      <c r="K259" s="36"/>
      <c r="L259" s="36"/>
      <c r="M259" s="39"/>
      <c r="N259" s="208"/>
      <c r="O259" s="209"/>
      <c r="P259" s="71"/>
      <c r="Q259" s="71"/>
      <c r="R259" s="71"/>
      <c r="S259" s="71"/>
      <c r="T259" s="71"/>
      <c r="U259" s="71"/>
      <c r="V259" s="71"/>
      <c r="W259" s="71"/>
      <c r="X259" s="72"/>
      <c r="Y259" s="34"/>
      <c r="Z259" s="34"/>
      <c r="AA259" s="34"/>
      <c r="AB259" s="34"/>
      <c r="AC259" s="34"/>
      <c r="AD259" s="34"/>
      <c r="AE259" s="34"/>
      <c r="AT259" s="17" t="s">
        <v>149</v>
      </c>
      <c r="AU259" s="17" t="s">
        <v>163</v>
      </c>
    </row>
    <row r="260" spans="1:65" s="2" customFormat="1" ht="24.2" customHeight="1">
      <c r="A260" s="34"/>
      <c r="B260" s="35"/>
      <c r="C260" s="242" t="s">
        <v>180</v>
      </c>
      <c r="D260" s="242" t="s">
        <v>153</v>
      </c>
      <c r="E260" s="243" t="s">
        <v>280</v>
      </c>
      <c r="F260" s="244" t="s">
        <v>281</v>
      </c>
      <c r="G260" s="245" t="s">
        <v>145</v>
      </c>
      <c r="H260" s="246">
        <v>1</v>
      </c>
      <c r="I260" s="247"/>
      <c r="J260" s="247"/>
      <c r="K260" s="248">
        <f>ROUND(P260*H260,2)</f>
        <v>0</v>
      </c>
      <c r="L260" s="244" t="s">
        <v>157</v>
      </c>
      <c r="M260" s="39"/>
      <c r="N260" s="249" t="s">
        <v>1</v>
      </c>
      <c r="O260" s="199" t="s">
        <v>44</v>
      </c>
      <c r="P260" s="200">
        <f>I260+J260</f>
        <v>0</v>
      </c>
      <c r="Q260" s="200">
        <f>ROUND(I260*H260,2)</f>
        <v>0</v>
      </c>
      <c r="R260" s="200">
        <f>ROUND(J260*H260,2)</f>
        <v>0</v>
      </c>
      <c r="S260" s="71"/>
      <c r="T260" s="201">
        <f>S260*H260</f>
        <v>0</v>
      </c>
      <c r="U260" s="201">
        <v>0</v>
      </c>
      <c r="V260" s="201">
        <f>U260*H260</f>
        <v>0</v>
      </c>
      <c r="W260" s="201">
        <v>0</v>
      </c>
      <c r="X260" s="202">
        <f>W260*H260</f>
        <v>0</v>
      </c>
      <c r="Y260" s="34"/>
      <c r="Z260" s="34"/>
      <c r="AA260" s="34"/>
      <c r="AB260" s="34"/>
      <c r="AC260" s="34"/>
      <c r="AD260" s="34"/>
      <c r="AE260" s="34"/>
      <c r="AR260" s="203" t="s">
        <v>147</v>
      </c>
      <c r="AT260" s="203" t="s">
        <v>153</v>
      </c>
      <c r="AU260" s="203" t="s">
        <v>163</v>
      </c>
      <c r="AY260" s="17" t="s">
        <v>139</v>
      </c>
      <c r="BE260" s="204">
        <f>IF(O260="základní",K260,0)</f>
        <v>0</v>
      </c>
      <c r="BF260" s="204">
        <f>IF(O260="snížená",K260,0)</f>
        <v>0</v>
      </c>
      <c r="BG260" s="204">
        <f>IF(O260="zákl. přenesená",K260,0)</f>
        <v>0</v>
      </c>
      <c r="BH260" s="204">
        <f>IF(O260="sníž. přenesená",K260,0)</f>
        <v>0</v>
      </c>
      <c r="BI260" s="204">
        <f>IF(O260="nulová",K260,0)</f>
        <v>0</v>
      </c>
      <c r="BJ260" s="17" t="s">
        <v>89</v>
      </c>
      <c r="BK260" s="204">
        <f>ROUND(P260*H260,2)</f>
        <v>0</v>
      </c>
      <c r="BL260" s="17" t="s">
        <v>147</v>
      </c>
      <c r="BM260" s="203" t="s">
        <v>282</v>
      </c>
    </row>
    <row r="261" spans="1:65" s="2" customFormat="1" ht="29.25">
      <c r="A261" s="34"/>
      <c r="B261" s="35"/>
      <c r="C261" s="36"/>
      <c r="D261" s="205" t="s">
        <v>149</v>
      </c>
      <c r="E261" s="36"/>
      <c r="F261" s="206" t="s">
        <v>283</v>
      </c>
      <c r="G261" s="36"/>
      <c r="H261" s="36"/>
      <c r="I261" s="207"/>
      <c r="J261" s="207"/>
      <c r="K261" s="36"/>
      <c r="L261" s="36"/>
      <c r="M261" s="39"/>
      <c r="N261" s="208"/>
      <c r="O261" s="209"/>
      <c r="P261" s="71"/>
      <c r="Q261" s="71"/>
      <c r="R261" s="71"/>
      <c r="S261" s="71"/>
      <c r="T261" s="71"/>
      <c r="U261" s="71"/>
      <c r="V261" s="71"/>
      <c r="W261" s="71"/>
      <c r="X261" s="72"/>
      <c r="Y261" s="34"/>
      <c r="Z261" s="34"/>
      <c r="AA261" s="34"/>
      <c r="AB261" s="34"/>
      <c r="AC261" s="34"/>
      <c r="AD261" s="34"/>
      <c r="AE261" s="34"/>
      <c r="AT261" s="17" t="s">
        <v>149</v>
      </c>
      <c r="AU261" s="17" t="s">
        <v>163</v>
      </c>
    </row>
    <row r="262" spans="1:65" s="2" customFormat="1" ht="11.25">
      <c r="A262" s="34"/>
      <c r="B262" s="35"/>
      <c r="C262" s="36"/>
      <c r="D262" s="250" t="s">
        <v>160</v>
      </c>
      <c r="E262" s="36"/>
      <c r="F262" s="251" t="s">
        <v>284</v>
      </c>
      <c r="G262" s="36"/>
      <c r="H262" s="36"/>
      <c r="I262" s="207"/>
      <c r="J262" s="207"/>
      <c r="K262" s="36"/>
      <c r="L262" s="36"/>
      <c r="M262" s="39"/>
      <c r="N262" s="208"/>
      <c r="O262" s="209"/>
      <c r="P262" s="71"/>
      <c r="Q262" s="71"/>
      <c r="R262" s="71"/>
      <c r="S262" s="71"/>
      <c r="T262" s="71"/>
      <c r="U262" s="71"/>
      <c r="V262" s="71"/>
      <c r="W262" s="71"/>
      <c r="X262" s="72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163</v>
      </c>
    </row>
    <row r="263" spans="1:65" s="2" customFormat="1" ht="16.5" customHeight="1">
      <c r="A263" s="34"/>
      <c r="B263" s="35"/>
      <c r="C263" s="242" t="s">
        <v>285</v>
      </c>
      <c r="D263" s="242" t="s">
        <v>153</v>
      </c>
      <c r="E263" s="243" t="s">
        <v>286</v>
      </c>
      <c r="F263" s="244" t="s">
        <v>287</v>
      </c>
      <c r="G263" s="245" t="s">
        <v>288</v>
      </c>
      <c r="H263" s="253"/>
      <c r="I263" s="247"/>
      <c r="J263" s="247"/>
      <c r="K263" s="248">
        <f>ROUND(P263*H263,2)</f>
        <v>0</v>
      </c>
      <c r="L263" s="244" t="s">
        <v>1</v>
      </c>
      <c r="M263" s="39"/>
      <c r="N263" s="249" t="s">
        <v>1</v>
      </c>
      <c r="O263" s="199" t="s">
        <v>44</v>
      </c>
      <c r="P263" s="200">
        <f>I263+J263</f>
        <v>0</v>
      </c>
      <c r="Q263" s="200">
        <f>ROUND(I263*H263,2)</f>
        <v>0</v>
      </c>
      <c r="R263" s="200">
        <f>ROUND(J263*H263,2)</f>
        <v>0</v>
      </c>
      <c r="S263" s="71"/>
      <c r="T263" s="201">
        <f>S263*H263</f>
        <v>0</v>
      </c>
      <c r="U263" s="201">
        <v>0</v>
      </c>
      <c r="V263" s="201">
        <f>U263*H263</f>
        <v>0</v>
      </c>
      <c r="W263" s="201">
        <v>0</v>
      </c>
      <c r="X263" s="202">
        <f>W263*H263</f>
        <v>0</v>
      </c>
      <c r="Y263" s="34"/>
      <c r="Z263" s="34"/>
      <c r="AA263" s="34"/>
      <c r="AB263" s="34"/>
      <c r="AC263" s="34"/>
      <c r="AD263" s="34"/>
      <c r="AE263" s="34"/>
      <c r="AR263" s="203" t="s">
        <v>147</v>
      </c>
      <c r="AT263" s="203" t="s">
        <v>153</v>
      </c>
      <c r="AU263" s="203" t="s">
        <v>163</v>
      </c>
      <c r="AY263" s="17" t="s">
        <v>139</v>
      </c>
      <c r="BE263" s="204">
        <f>IF(O263="základní",K263,0)</f>
        <v>0</v>
      </c>
      <c r="BF263" s="204">
        <f>IF(O263="snížená",K263,0)</f>
        <v>0</v>
      </c>
      <c r="BG263" s="204">
        <f>IF(O263="zákl. přenesená",K263,0)</f>
        <v>0</v>
      </c>
      <c r="BH263" s="204">
        <f>IF(O263="sníž. přenesená",K263,0)</f>
        <v>0</v>
      </c>
      <c r="BI263" s="204">
        <f>IF(O263="nulová",K263,0)</f>
        <v>0</v>
      </c>
      <c r="BJ263" s="17" t="s">
        <v>89</v>
      </c>
      <c r="BK263" s="204">
        <f>ROUND(P263*H263,2)</f>
        <v>0</v>
      </c>
      <c r="BL263" s="17" t="s">
        <v>147</v>
      </c>
      <c r="BM263" s="203" t="s">
        <v>289</v>
      </c>
    </row>
    <row r="264" spans="1:65" s="2" customFormat="1" ht="11.25">
      <c r="A264" s="34"/>
      <c r="B264" s="35"/>
      <c r="C264" s="36"/>
      <c r="D264" s="205" t="s">
        <v>149</v>
      </c>
      <c r="E264" s="36"/>
      <c r="F264" s="206" t="s">
        <v>287</v>
      </c>
      <c r="G264" s="36"/>
      <c r="H264" s="36"/>
      <c r="I264" s="207"/>
      <c r="J264" s="207"/>
      <c r="K264" s="36"/>
      <c r="L264" s="36"/>
      <c r="M264" s="39"/>
      <c r="N264" s="254"/>
      <c r="O264" s="255"/>
      <c r="P264" s="256"/>
      <c r="Q264" s="256"/>
      <c r="R264" s="256"/>
      <c r="S264" s="256"/>
      <c r="T264" s="256"/>
      <c r="U264" s="256"/>
      <c r="V264" s="256"/>
      <c r="W264" s="256"/>
      <c r="X264" s="257"/>
      <c r="Y264" s="34"/>
      <c r="Z264" s="34"/>
      <c r="AA264" s="34"/>
      <c r="AB264" s="34"/>
      <c r="AC264" s="34"/>
      <c r="AD264" s="34"/>
      <c r="AE264" s="34"/>
      <c r="AT264" s="17" t="s">
        <v>149</v>
      </c>
      <c r="AU264" s="17" t="s">
        <v>163</v>
      </c>
    </row>
    <row r="265" spans="1:65" s="2" customFormat="1" ht="6.95" customHeight="1">
      <c r="A265" s="34"/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39"/>
      <c r="N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</row>
  </sheetData>
  <sheetProtection algorithmName="SHA-512" hashValue="dL2ttpzbFt+wyZzhla3giLSYrDxg95n7GzkMblF5dbe/3KVxxmTG8UMlvx4XS6horglv4yen6GgtwC3uKnI/dQ==" saltValue="eJqJgr9VVVT8NRtT/8dHtx5B1neXLSll7rgChW7vROS/hHUpofxKbkL/i6ZvezcrWMiE7REG03CL0O5MiyTMNg==" spinCount="100000" sheet="1" objects="1" scenarios="1" formatColumns="0" formatRows="0" autoFilter="0"/>
  <autoFilter ref="C119:L264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hyperlinks>
    <hyperlink ref="F125" r:id="rId1"/>
    <hyperlink ref="F131" r:id="rId2"/>
    <hyperlink ref="F143" r:id="rId3"/>
    <hyperlink ref="F149" r:id="rId4"/>
    <hyperlink ref="F161" r:id="rId5"/>
    <hyperlink ref="F173" r:id="rId6"/>
    <hyperlink ref="F179" r:id="rId7"/>
    <hyperlink ref="F197" r:id="rId8"/>
    <hyperlink ref="F209" r:id="rId9"/>
    <hyperlink ref="F221" r:id="rId10"/>
    <hyperlink ref="F233" r:id="rId11"/>
    <hyperlink ref="F245" r:id="rId12"/>
    <hyperlink ref="F262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T2" s="17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91</v>
      </c>
    </row>
    <row r="4" spans="1:46" s="1" customFormat="1" ht="24.95" customHeight="1">
      <c r="B4" s="20"/>
      <c r="D4" s="111" t="s">
        <v>104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9" t="str">
        <f>'Rekapitulace stavby'!K6</f>
        <v>Oprava elektroinstalace šatny a prostor provozního pavilonu, MŠ M. Majerové, Sokolov</v>
      </c>
      <c r="F7" s="300"/>
      <c r="G7" s="300"/>
      <c r="H7" s="300"/>
      <c r="M7" s="20"/>
    </row>
    <row r="8" spans="1:46" s="2" customFormat="1" ht="12" customHeight="1">
      <c r="A8" s="34"/>
      <c r="B8" s="39"/>
      <c r="C8" s="34"/>
      <c r="D8" s="113" t="s">
        <v>105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342</v>
      </c>
      <c r="F9" s="302"/>
      <c r="G9" s="302"/>
      <c r="H9" s="302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20</v>
      </c>
      <c r="G11" s="34"/>
      <c r="H11" s="34"/>
      <c r="I11" s="113" t="s">
        <v>21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23</v>
      </c>
      <c r="E12" s="34"/>
      <c r="F12" s="114" t="s">
        <v>24</v>
      </c>
      <c r="G12" s="34"/>
      <c r="H12" s="34"/>
      <c r="I12" s="113" t="s">
        <v>25</v>
      </c>
      <c r="J12" s="115" t="str">
        <f>'Rekapitulace stavby'!AN8</f>
        <v>10. 3. 2022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27</v>
      </c>
      <c r="E14" s="34"/>
      <c r="F14" s="34"/>
      <c r="G14" s="34"/>
      <c r="H14" s="34"/>
      <c r="I14" s="113" t="s">
        <v>28</v>
      </c>
      <c r="J14" s="114" t="s">
        <v>29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30</v>
      </c>
      <c r="F15" s="34"/>
      <c r="G15" s="34"/>
      <c r="H15" s="34"/>
      <c r="I15" s="113" t="s">
        <v>31</v>
      </c>
      <c r="J15" s="114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32</v>
      </c>
      <c r="E17" s="34"/>
      <c r="F17" s="34"/>
      <c r="G17" s="34"/>
      <c r="H17" s="34"/>
      <c r="I17" s="113" t="s">
        <v>28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3" t="s">
        <v>31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34</v>
      </c>
      <c r="E20" s="34"/>
      <c r="F20" s="34"/>
      <c r="G20" s="34"/>
      <c r="H20" s="34"/>
      <c r="I20" s="113" t="s">
        <v>28</v>
      </c>
      <c r="J20" s="114" t="s">
        <v>1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35</v>
      </c>
      <c r="F21" s="34"/>
      <c r="G21" s="34"/>
      <c r="H21" s="34"/>
      <c r="I21" s="113" t="s">
        <v>31</v>
      </c>
      <c r="J21" s="114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28</v>
      </c>
      <c r="J23" s="114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35</v>
      </c>
      <c r="F24" s="34"/>
      <c r="G24" s="34"/>
      <c r="H24" s="34"/>
      <c r="I24" s="113" t="s">
        <v>31</v>
      </c>
      <c r="J24" s="114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5" t="s">
        <v>1</v>
      </c>
      <c r="F27" s="305"/>
      <c r="G27" s="305"/>
      <c r="H27" s="305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107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108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34"/>
      <c r="K32" s="122">
        <f>ROUND(K120,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34"/>
      <c r="K34" s="123" t="s">
        <v>42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3" t="s">
        <v>44</v>
      </c>
      <c r="F35" s="120">
        <f>ROUND((SUM(BE120:BE174)),  2)</f>
        <v>0</v>
      </c>
      <c r="G35" s="34"/>
      <c r="H35" s="34"/>
      <c r="I35" s="125">
        <v>0.21</v>
      </c>
      <c r="J35" s="34"/>
      <c r="K35" s="120">
        <f>ROUND(((SUM(BE120:BE174))*I35),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45</v>
      </c>
      <c r="F36" s="120">
        <f>ROUND((SUM(BF120:BF174)),  2)</f>
        <v>0</v>
      </c>
      <c r="G36" s="34"/>
      <c r="H36" s="34"/>
      <c r="I36" s="125">
        <v>0.15</v>
      </c>
      <c r="J36" s="34"/>
      <c r="K36" s="120">
        <f>ROUND(((SUM(BF120:BF174))*I36),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46</v>
      </c>
      <c r="F37" s="120">
        <f>ROUND((SUM(BG120:BG174)),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47</v>
      </c>
      <c r="F38" s="120">
        <f>ROUND((SUM(BH120:BH174)),  2)</f>
        <v>0</v>
      </c>
      <c r="G38" s="34"/>
      <c r="H38" s="34"/>
      <c r="I38" s="125">
        <v>0.15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48</v>
      </c>
      <c r="F39" s="120">
        <f>ROUND((SUM(BI120:BI174)),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Oprava elektroinstalace šatny a prostor provozního pavilonu, MŠ M. Majerové, Sokolov</v>
      </c>
      <c r="F85" s="307"/>
      <c r="G85" s="307"/>
      <c r="H85" s="307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03 - Elektroinstalace - spojovací chodba</v>
      </c>
      <c r="F87" s="308"/>
      <c r="G87" s="308"/>
      <c r="H87" s="308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23</v>
      </c>
      <c r="D89" s="36"/>
      <c r="E89" s="36"/>
      <c r="F89" s="27" t="str">
        <f>F12</f>
        <v>Sokolov</v>
      </c>
      <c r="G89" s="36"/>
      <c r="H89" s="36"/>
      <c r="I89" s="29" t="s">
        <v>25</v>
      </c>
      <c r="J89" s="66" t="str">
        <f>IF(J12="","",J12)</f>
        <v>10. 3. 2022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27</v>
      </c>
      <c r="D91" s="36"/>
      <c r="E91" s="36"/>
      <c r="F91" s="27" t="str">
        <f>E15</f>
        <v>Město Sokolov</v>
      </c>
      <c r="G91" s="36"/>
      <c r="H91" s="36"/>
      <c r="I91" s="29" t="s">
        <v>34</v>
      </c>
      <c r="J91" s="32" t="str">
        <f>E21</f>
        <v>Ing. Jiří Voráč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Jiří Voráč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110</v>
      </c>
      <c r="D94" s="145"/>
      <c r="E94" s="145"/>
      <c r="F94" s="145"/>
      <c r="G94" s="145"/>
      <c r="H94" s="145"/>
      <c r="I94" s="146" t="s">
        <v>111</v>
      </c>
      <c r="J94" s="146" t="s">
        <v>112</v>
      </c>
      <c r="K94" s="146" t="s">
        <v>113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84">
        <f t="shared" ref="I96:J98" si="0">Q120</f>
        <v>0</v>
      </c>
      <c r="J96" s="84">
        <f t="shared" si="0"/>
        <v>0</v>
      </c>
      <c r="K96" s="84">
        <f>K120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116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K121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117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K122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118</v>
      </c>
      <c r="E99" s="157"/>
      <c r="F99" s="157"/>
      <c r="G99" s="157"/>
      <c r="H99" s="157"/>
      <c r="I99" s="158">
        <f>Q166</f>
        <v>0</v>
      </c>
      <c r="J99" s="158">
        <f>R166</f>
        <v>0</v>
      </c>
      <c r="K99" s="158">
        <f>K166</f>
        <v>0</v>
      </c>
      <c r="L99" s="155"/>
      <c r="M99" s="159"/>
    </row>
    <row r="100" spans="1:31" s="10" customFormat="1" ht="14.85" customHeight="1">
      <c r="B100" s="154"/>
      <c r="C100" s="155"/>
      <c r="D100" s="156" t="s">
        <v>119</v>
      </c>
      <c r="E100" s="157"/>
      <c r="F100" s="157"/>
      <c r="G100" s="157"/>
      <c r="H100" s="157"/>
      <c r="I100" s="158">
        <f>Q167</f>
        <v>0</v>
      </c>
      <c r="J100" s="158">
        <f>R167</f>
        <v>0</v>
      </c>
      <c r="K100" s="158">
        <f>K167</f>
        <v>0</v>
      </c>
      <c r="L100" s="155"/>
      <c r="M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06" t="str">
        <f>E7</f>
        <v>Oprava elektroinstalace šatny a prostor provozního pavilonu, MŠ M. Majerové, Sokolov</v>
      </c>
      <c r="F110" s="307"/>
      <c r="G110" s="307"/>
      <c r="H110" s="307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105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8" t="str">
        <f>E9</f>
        <v>03 - Elektroinstalace - spojovací chodba</v>
      </c>
      <c r="F112" s="308"/>
      <c r="G112" s="308"/>
      <c r="H112" s="308"/>
      <c r="I112" s="36"/>
      <c r="J112" s="36"/>
      <c r="K112" s="36"/>
      <c r="L112" s="36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23</v>
      </c>
      <c r="D114" s="36"/>
      <c r="E114" s="36"/>
      <c r="F114" s="27" t="str">
        <f>F12</f>
        <v>Sokolov</v>
      </c>
      <c r="G114" s="36"/>
      <c r="H114" s="36"/>
      <c r="I114" s="29" t="s">
        <v>25</v>
      </c>
      <c r="J114" s="66" t="str">
        <f>IF(J12="","",J12)</f>
        <v>10. 3. 2022</v>
      </c>
      <c r="K114" s="36"/>
      <c r="L114" s="36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E15</f>
        <v>Město Sokolov</v>
      </c>
      <c r="G116" s="36"/>
      <c r="H116" s="36"/>
      <c r="I116" s="29" t="s">
        <v>34</v>
      </c>
      <c r="J116" s="32" t="str">
        <f>E21</f>
        <v>Ing. Jiří Voráč</v>
      </c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32</v>
      </c>
      <c r="D117" s="36"/>
      <c r="E117" s="36"/>
      <c r="F117" s="27" t="str">
        <f>IF(E18="","",E18)</f>
        <v>Vyplň údaj</v>
      </c>
      <c r="G117" s="36"/>
      <c r="H117" s="36"/>
      <c r="I117" s="29" t="s">
        <v>36</v>
      </c>
      <c r="J117" s="32" t="str">
        <f>E24</f>
        <v>Ing. Jiří Voráč</v>
      </c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121</v>
      </c>
      <c r="D119" s="163" t="s">
        <v>64</v>
      </c>
      <c r="E119" s="163" t="s">
        <v>60</v>
      </c>
      <c r="F119" s="163" t="s">
        <v>61</v>
      </c>
      <c r="G119" s="163" t="s">
        <v>122</v>
      </c>
      <c r="H119" s="163" t="s">
        <v>123</v>
      </c>
      <c r="I119" s="163" t="s">
        <v>124</v>
      </c>
      <c r="J119" s="163" t="s">
        <v>125</v>
      </c>
      <c r="K119" s="163" t="s">
        <v>113</v>
      </c>
      <c r="L119" s="164" t="s">
        <v>126</v>
      </c>
      <c r="M119" s="165"/>
      <c r="N119" s="75" t="s">
        <v>1</v>
      </c>
      <c r="O119" s="76" t="s">
        <v>43</v>
      </c>
      <c r="P119" s="76" t="s">
        <v>127</v>
      </c>
      <c r="Q119" s="76" t="s">
        <v>128</v>
      </c>
      <c r="R119" s="76" t="s">
        <v>129</v>
      </c>
      <c r="S119" s="76" t="s">
        <v>130</v>
      </c>
      <c r="T119" s="76" t="s">
        <v>131</v>
      </c>
      <c r="U119" s="76" t="s">
        <v>132</v>
      </c>
      <c r="V119" s="76" t="s">
        <v>133</v>
      </c>
      <c r="W119" s="76" t="s">
        <v>134</v>
      </c>
      <c r="X119" s="77" t="s">
        <v>135</v>
      </c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136</v>
      </c>
      <c r="D120" s="36"/>
      <c r="E120" s="36"/>
      <c r="F120" s="36"/>
      <c r="G120" s="36"/>
      <c r="H120" s="36"/>
      <c r="I120" s="36"/>
      <c r="J120" s="36"/>
      <c r="K120" s="166">
        <f>BK120</f>
        <v>0</v>
      </c>
      <c r="L120" s="36"/>
      <c r="M120" s="39"/>
      <c r="N120" s="78"/>
      <c r="O120" s="167"/>
      <c r="P120" s="79"/>
      <c r="Q120" s="168">
        <f>Q121</f>
        <v>0</v>
      </c>
      <c r="R120" s="168">
        <f>R121</f>
        <v>0</v>
      </c>
      <c r="S120" s="79"/>
      <c r="T120" s="169">
        <f>T121</f>
        <v>0</v>
      </c>
      <c r="U120" s="79"/>
      <c r="V120" s="169">
        <f>V121</f>
        <v>0</v>
      </c>
      <c r="W120" s="79"/>
      <c r="X120" s="170">
        <f>X121</f>
        <v>0</v>
      </c>
      <c r="Y120" s="34"/>
      <c r="Z120" s="34"/>
      <c r="AA120" s="34"/>
      <c r="AB120" s="34"/>
      <c r="AC120" s="34"/>
      <c r="AD120" s="34"/>
      <c r="AE120" s="34"/>
      <c r="AT120" s="17" t="s">
        <v>80</v>
      </c>
      <c r="AU120" s="17" t="s">
        <v>115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80</v>
      </c>
      <c r="E121" s="175" t="s">
        <v>137</v>
      </c>
      <c r="F121" s="175" t="s">
        <v>138</v>
      </c>
      <c r="G121" s="173"/>
      <c r="H121" s="173"/>
      <c r="I121" s="176"/>
      <c r="J121" s="176"/>
      <c r="K121" s="177">
        <f>BK121</f>
        <v>0</v>
      </c>
      <c r="L121" s="173"/>
      <c r="M121" s="178"/>
      <c r="N121" s="179"/>
      <c r="O121" s="180"/>
      <c r="P121" s="180"/>
      <c r="Q121" s="181">
        <f>Q122+Q166</f>
        <v>0</v>
      </c>
      <c r="R121" s="181">
        <f>R122+R166</f>
        <v>0</v>
      </c>
      <c r="S121" s="180"/>
      <c r="T121" s="182">
        <f>T122+T166</f>
        <v>0</v>
      </c>
      <c r="U121" s="180"/>
      <c r="V121" s="182">
        <f>V122+V166</f>
        <v>0</v>
      </c>
      <c r="W121" s="180"/>
      <c r="X121" s="183">
        <f>X122+X166</f>
        <v>0</v>
      </c>
      <c r="AR121" s="184" t="s">
        <v>89</v>
      </c>
      <c r="AT121" s="185" t="s">
        <v>80</v>
      </c>
      <c r="AU121" s="185" t="s">
        <v>81</v>
      </c>
      <c r="AY121" s="184" t="s">
        <v>139</v>
      </c>
      <c r="BK121" s="186">
        <f>BK122+BK166</f>
        <v>0</v>
      </c>
    </row>
    <row r="122" spans="1:65" s="12" customFormat="1" ht="22.9" customHeight="1">
      <c r="B122" s="172"/>
      <c r="C122" s="173"/>
      <c r="D122" s="174" t="s">
        <v>80</v>
      </c>
      <c r="E122" s="187" t="s">
        <v>140</v>
      </c>
      <c r="F122" s="187" t="s">
        <v>141</v>
      </c>
      <c r="G122" s="173"/>
      <c r="H122" s="173"/>
      <c r="I122" s="176"/>
      <c r="J122" s="176"/>
      <c r="K122" s="188">
        <f>BK122</f>
        <v>0</v>
      </c>
      <c r="L122" s="173"/>
      <c r="M122" s="178"/>
      <c r="N122" s="179"/>
      <c r="O122" s="180"/>
      <c r="P122" s="180"/>
      <c r="Q122" s="181">
        <f>SUM(Q123:Q165)</f>
        <v>0</v>
      </c>
      <c r="R122" s="181">
        <f>SUM(R123:R165)</f>
        <v>0</v>
      </c>
      <c r="S122" s="180"/>
      <c r="T122" s="182">
        <f>SUM(T123:T165)</f>
        <v>0</v>
      </c>
      <c r="U122" s="180"/>
      <c r="V122" s="182">
        <f>SUM(V123:V165)</f>
        <v>0</v>
      </c>
      <c r="W122" s="180"/>
      <c r="X122" s="183">
        <f>SUM(X123:X165)</f>
        <v>0</v>
      </c>
      <c r="AR122" s="184" t="s">
        <v>89</v>
      </c>
      <c r="AT122" s="185" t="s">
        <v>80</v>
      </c>
      <c r="AU122" s="185" t="s">
        <v>89</v>
      </c>
      <c r="AY122" s="184" t="s">
        <v>139</v>
      </c>
      <c r="BK122" s="186">
        <f>SUM(BK123:BK165)</f>
        <v>0</v>
      </c>
    </row>
    <row r="123" spans="1:65" s="2" customFormat="1" ht="24.2" customHeight="1">
      <c r="A123" s="34"/>
      <c r="B123" s="35"/>
      <c r="C123" s="242" t="s">
        <v>89</v>
      </c>
      <c r="D123" s="242" t="s">
        <v>153</v>
      </c>
      <c r="E123" s="243" t="s">
        <v>154</v>
      </c>
      <c r="F123" s="244" t="s">
        <v>155</v>
      </c>
      <c r="G123" s="245" t="s">
        <v>156</v>
      </c>
      <c r="H123" s="246">
        <v>15</v>
      </c>
      <c r="I123" s="247"/>
      <c r="J123" s="247"/>
      <c r="K123" s="248">
        <f>ROUND(P123*H123,2)</f>
        <v>0</v>
      </c>
      <c r="L123" s="244" t="s">
        <v>157</v>
      </c>
      <c r="M123" s="39"/>
      <c r="N123" s="249" t="s">
        <v>1</v>
      </c>
      <c r="O123" s="199" t="s">
        <v>44</v>
      </c>
      <c r="P123" s="200">
        <f>I123+J123</f>
        <v>0</v>
      </c>
      <c r="Q123" s="200">
        <f>ROUND(I123*H123,2)</f>
        <v>0</v>
      </c>
      <c r="R123" s="200">
        <f>ROUND(J123*H123,2)</f>
        <v>0</v>
      </c>
      <c r="S123" s="71"/>
      <c r="T123" s="201">
        <f>S123*H123</f>
        <v>0</v>
      </c>
      <c r="U123" s="201">
        <v>0</v>
      </c>
      <c r="V123" s="201">
        <f>U123*H123</f>
        <v>0</v>
      </c>
      <c r="W123" s="201">
        <v>0</v>
      </c>
      <c r="X123" s="202">
        <f>W123*H123</f>
        <v>0</v>
      </c>
      <c r="Y123" s="34"/>
      <c r="Z123" s="34"/>
      <c r="AA123" s="34"/>
      <c r="AB123" s="34"/>
      <c r="AC123" s="34"/>
      <c r="AD123" s="34"/>
      <c r="AE123" s="34"/>
      <c r="AR123" s="203" t="s">
        <v>147</v>
      </c>
      <c r="AT123" s="203" t="s">
        <v>153</v>
      </c>
      <c r="AU123" s="203" t="s">
        <v>91</v>
      </c>
      <c r="AY123" s="17" t="s">
        <v>139</v>
      </c>
      <c r="BE123" s="204">
        <f>IF(O123="základní",K123,0)</f>
        <v>0</v>
      </c>
      <c r="BF123" s="204">
        <f>IF(O123="snížená",K123,0)</f>
        <v>0</v>
      </c>
      <c r="BG123" s="204">
        <f>IF(O123="zákl. přenesená",K123,0)</f>
        <v>0</v>
      </c>
      <c r="BH123" s="204">
        <f>IF(O123="sníž. přenesená",K123,0)</f>
        <v>0</v>
      </c>
      <c r="BI123" s="204">
        <f>IF(O123="nulová",K123,0)</f>
        <v>0</v>
      </c>
      <c r="BJ123" s="17" t="s">
        <v>89</v>
      </c>
      <c r="BK123" s="204">
        <f>ROUND(P123*H123,2)</f>
        <v>0</v>
      </c>
      <c r="BL123" s="17" t="s">
        <v>147</v>
      </c>
      <c r="BM123" s="203" t="s">
        <v>158</v>
      </c>
    </row>
    <row r="124" spans="1:65" s="2" customFormat="1" ht="19.5">
      <c r="A124" s="34"/>
      <c r="B124" s="35"/>
      <c r="C124" s="36"/>
      <c r="D124" s="205" t="s">
        <v>149</v>
      </c>
      <c r="E124" s="36"/>
      <c r="F124" s="206" t="s">
        <v>159</v>
      </c>
      <c r="G124" s="36"/>
      <c r="H124" s="36"/>
      <c r="I124" s="207"/>
      <c r="J124" s="207"/>
      <c r="K124" s="36"/>
      <c r="L124" s="36"/>
      <c r="M124" s="39"/>
      <c r="N124" s="208"/>
      <c r="O124" s="209"/>
      <c r="P124" s="71"/>
      <c r="Q124" s="71"/>
      <c r="R124" s="71"/>
      <c r="S124" s="71"/>
      <c r="T124" s="71"/>
      <c r="U124" s="71"/>
      <c r="V124" s="71"/>
      <c r="W124" s="71"/>
      <c r="X124" s="72"/>
      <c r="Y124" s="34"/>
      <c r="Z124" s="34"/>
      <c r="AA124" s="34"/>
      <c r="AB124" s="34"/>
      <c r="AC124" s="34"/>
      <c r="AD124" s="34"/>
      <c r="AE124" s="34"/>
      <c r="AT124" s="17" t="s">
        <v>149</v>
      </c>
      <c r="AU124" s="17" t="s">
        <v>91</v>
      </c>
    </row>
    <row r="125" spans="1:65" s="2" customFormat="1" ht="11.25">
      <c r="A125" s="34"/>
      <c r="B125" s="35"/>
      <c r="C125" s="36"/>
      <c r="D125" s="250" t="s">
        <v>160</v>
      </c>
      <c r="E125" s="36"/>
      <c r="F125" s="251" t="s">
        <v>161</v>
      </c>
      <c r="G125" s="36"/>
      <c r="H125" s="36"/>
      <c r="I125" s="207"/>
      <c r="J125" s="207"/>
      <c r="K125" s="36"/>
      <c r="L125" s="36"/>
      <c r="M125" s="39"/>
      <c r="N125" s="208"/>
      <c r="O125" s="209"/>
      <c r="P125" s="71"/>
      <c r="Q125" s="71"/>
      <c r="R125" s="71"/>
      <c r="S125" s="71"/>
      <c r="T125" s="71"/>
      <c r="U125" s="71"/>
      <c r="V125" s="71"/>
      <c r="W125" s="71"/>
      <c r="X125" s="72"/>
      <c r="Y125" s="34"/>
      <c r="Z125" s="34"/>
      <c r="AA125" s="34"/>
      <c r="AB125" s="34"/>
      <c r="AC125" s="34"/>
      <c r="AD125" s="34"/>
      <c r="AE125" s="34"/>
      <c r="AT125" s="17" t="s">
        <v>160</v>
      </c>
      <c r="AU125" s="17" t="s">
        <v>91</v>
      </c>
    </row>
    <row r="126" spans="1:65" s="13" customFormat="1" ht="11.25">
      <c r="B126" s="210"/>
      <c r="C126" s="211"/>
      <c r="D126" s="205" t="s">
        <v>150</v>
      </c>
      <c r="E126" s="212" t="s">
        <v>1</v>
      </c>
      <c r="F126" s="213" t="s">
        <v>151</v>
      </c>
      <c r="G126" s="211"/>
      <c r="H126" s="212" t="s">
        <v>1</v>
      </c>
      <c r="I126" s="214"/>
      <c r="J126" s="214"/>
      <c r="K126" s="211"/>
      <c r="L126" s="211"/>
      <c r="M126" s="215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8"/>
      <c r="AT126" s="219" t="s">
        <v>150</v>
      </c>
      <c r="AU126" s="219" t="s">
        <v>91</v>
      </c>
      <c r="AV126" s="13" t="s">
        <v>89</v>
      </c>
      <c r="AW126" s="13" t="s">
        <v>5</v>
      </c>
      <c r="AX126" s="13" t="s">
        <v>81</v>
      </c>
      <c r="AY126" s="219" t="s">
        <v>139</v>
      </c>
    </row>
    <row r="127" spans="1:65" s="14" customFormat="1" ht="11.25">
      <c r="B127" s="220"/>
      <c r="C127" s="221"/>
      <c r="D127" s="205" t="s">
        <v>150</v>
      </c>
      <c r="E127" s="222" t="s">
        <v>1</v>
      </c>
      <c r="F127" s="223" t="s">
        <v>9</v>
      </c>
      <c r="G127" s="221"/>
      <c r="H127" s="224">
        <v>15</v>
      </c>
      <c r="I127" s="225"/>
      <c r="J127" s="225"/>
      <c r="K127" s="221"/>
      <c r="L127" s="221"/>
      <c r="M127" s="226"/>
      <c r="N127" s="227"/>
      <c r="O127" s="228"/>
      <c r="P127" s="228"/>
      <c r="Q127" s="228"/>
      <c r="R127" s="228"/>
      <c r="S127" s="228"/>
      <c r="T127" s="228"/>
      <c r="U127" s="228"/>
      <c r="V127" s="228"/>
      <c r="W127" s="228"/>
      <c r="X127" s="229"/>
      <c r="AT127" s="230" t="s">
        <v>150</v>
      </c>
      <c r="AU127" s="230" t="s">
        <v>91</v>
      </c>
      <c r="AV127" s="14" t="s">
        <v>91</v>
      </c>
      <c r="AW127" s="14" t="s">
        <v>5</v>
      </c>
      <c r="AX127" s="14" t="s">
        <v>81</v>
      </c>
      <c r="AY127" s="230" t="s">
        <v>139</v>
      </c>
    </row>
    <row r="128" spans="1:65" s="15" customFormat="1" ht="11.25">
      <c r="B128" s="231"/>
      <c r="C128" s="232"/>
      <c r="D128" s="205" t="s">
        <v>150</v>
      </c>
      <c r="E128" s="233" t="s">
        <v>1</v>
      </c>
      <c r="F128" s="234" t="s">
        <v>152</v>
      </c>
      <c r="G128" s="232"/>
      <c r="H128" s="235">
        <v>15</v>
      </c>
      <c r="I128" s="236"/>
      <c r="J128" s="236"/>
      <c r="K128" s="232"/>
      <c r="L128" s="232"/>
      <c r="M128" s="237"/>
      <c r="N128" s="238"/>
      <c r="O128" s="239"/>
      <c r="P128" s="239"/>
      <c r="Q128" s="239"/>
      <c r="R128" s="239"/>
      <c r="S128" s="239"/>
      <c r="T128" s="239"/>
      <c r="U128" s="239"/>
      <c r="V128" s="239"/>
      <c r="W128" s="239"/>
      <c r="X128" s="240"/>
      <c r="AT128" s="241" t="s">
        <v>150</v>
      </c>
      <c r="AU128" s="241" t="s">
        <v>91</v>
      </c>
      <c r="AV128" s="15" t="s">
        <v>147</v>
      </c>
      <c r="AW128" s="15" t="s">
        <v>5</v>
      </c>
      <c r="AX128" s="15" t="s">
        <v>89</v>
      </c>
      <c r="AY128" s="241" t="s">
        <v>139</v>
      </c>
    </row>
    <row r="129" spans="1:65" s="2" customFormat="1" ht="24.2" customHeight="1">
      <c r="A129" s="34"/>
      <c r="B129" s="35"/>
      <c r="C129" s="189" t="s">
        <v>91</v>
      </c>
      <c r="D129" s="189" t="s">
        <v>142</v>
      </c>
      <c r="E129" s="190" t="s">
        <v>182</v>
      </c>
      <c r="F129" s="191" t="s">
        <v>183</v>
      </c>
      <c r="G129" s="192" t="s">
        <v>156</v>
      </c>
      <c r="H129" s="193">
        <v>15</v>
      </c>
      <c r="I129" s="194"/>
      <c r="J129" s="195"/>
      <c r="K129" s="196">
        <f>ROUND(P129*H129,2)</f>
        <v>0</v>
      </c>
      <c r="L129" s="191" t="s">
        <v>1</v>
      </c>
      <c r="M129" s="197"/>
      <c r="N129" s="198" t="s">
        <v>1</v>
      </c>
      <c r="O129" s="199" t="s">
        <v>44</v>
      </c>
      <c r="P129" s="200">
        <f>I129+J129</f>
        <v>0</v>
      </c>
      <c r="Q129" s="200">
        <f>ROUND(I129*H129,2)</f>
        <v>0</v>
      </c>
      <c r="R129" s="200">
        <f>ROUND(J129*H129,2)</f>
        <v>0</v>
      </c>
      <c r="S129" s="71"/>
      <c r="T129" s="201">
        <f>S129*H129</f>
        <v>0</v>
      </c>
      <c r="U129" s="201">
        <v>0</v>
      </c>
      <c r="V129" s="201">
        <f>U129*H129</f>
        <v>0</v>
      </c>
      <c r="W129" s="201">
        <v>0</v>
      </c>
      <c r="X129" s="202">
        <f>W129*H129</f>
        <v>0</v>
      </c>
      <c r="Y129" s="34"/>
      <c r="Z129" s="34"/>
      <c r="AA129" s="34"/>
      <c r="AB129" s="34"/>
      <c r="AC129" s="34"/>
      <c r="AD129" s="34"/>
      <c r="AE129" s="34"/>
      <c r="AR129" s="203" t="s">
        <v>146</v>
      </c>
      <c r="AT129" s="203" t="s">
        <v>142</v>
      </c>
      <c r="AU129" s="203" t="s">
        <v>91</v>
      </c>
      <c r="AY129" s="17" t="s">
        <v>139</v>
      </c>
      <c r="BE129" s="204">
        <f>IF(O129="základní",K129,0)</f>
        <v>0</v>
      </c>
      <c r="BF129" s="204">
        <f>IF(O129="snížená",K129,0)</f>
        <v>0</v>
      </c>
      <c r="BG129" s="204">
        <f>IF(O129="zákl. přenesená",K129,0)</f>
        <v>0</v>
      </c>
      <c r="BH129" s="204">
        <f>IF(O129="sníž. přenesená",K129,0)</f>
        <v>0</v>
      </c>
      <c r="BI129" s="204">
        <f>IF(O129="nulová",K129,0)</f>
        <v>0</v>
      </c>
      <c r="BJ129" s="17" t="s">
        <v>89</v>
      </c>
      <c r="BK129" s="204">
        <f>ROUND(P129*H129,2)</f>
        <v>0</v>
      </c>
      <c r="BL129" s="17" t="s">
        <v>147</v>
      </c>
      <c r="BM129" s="203" t="s">
        <v>184</v>
      </c>
    </row>
    <row r="130" spans="1:65" s="2" customFormat="1" ht="19.5">
      <c r="A130" s="34"/>
      <c r="B130" s="35"/>
      <c r="C130" s="36"/>
      <c r="D130" s="205" t="s">
        <v>149</v>
      </c>
      <c r="E130" s="36"/>
      <c r="F130" s="206" t="s">
        <v>183</v>
      </c>
      <c r="G130" s="36"/>
      <c r="H130" s="36"/>
      <c r="I130" s="207"/>
      <c r="J130" s="207"/>
      <c r="K130" s="36"/>
      <c r="L130" s="36"/>
      <c r="M130" s="39"/>
      <c r="N130" s="208"/>
      <c r="O130" s="209"/>
      <c r="P130" s="71"/>
      <c r="Q130" s="71"/>
      <c r="R130" s="71"/>
      <c r="S130" s="71"/>
      <c r="T130" s="71"/>
      <c r="U130" s="71"/>
      <c r="V130" s="71"/>
      <c r="W130" s="71"/>
      <c r="X130" s="72"/>
      <c r="Y130" s="34"/>
      <c r="Z130" s="34"/>
      <c r="AA130" s="34"/>
      <c r="AB130" s="34"/>
      <c r="AC130" s="34"/>
      <c r="AD130" s="34"/>
      <c r="AE130" s="34"/>
      <c r="AT130" s="17" t="s">
        <v>149</v>
      </c>
      <c r="AU130" s="17" t="s">
        <v>91</v>
      </c>
    </row>
    <row r="131" spans="1:65" s="2" customFormat="1" ht="19.5">
      <c r="A131" s="34"/>
      <c r="B131" s="35"/>
      <c r="C131" s="36"/>
      <c r="D131" s="205" t="s">
        <v>172</v>
      </c>
      <c r="E131" s="36"/>
      <c r="F131" s="252" t="s">
        <v>173</v>
      </c>
      <c r="G131" s="36"/>
      <c r="H131" s="36"/>
      <c r="I131" s="207"/>
      <c r="J131" s="207"/>
      <c r="K131" s="36"/>
      <c r="L131" s="36"/>
      <c r="M131" s="39"/>
      <c r="N131" s="208"/>
      <c r="O131" s="209"/>
      <c r="P131" s="71"/>
      <c r="Q131" s="71"/>
      <c r="R131" s="71"/>
      <c r="S131" s="71"/>
      <c r="T131" s="71"/>
      <c r="U131" s="71"/>
      <c r="V131" s="71"/>
      <c r="W131" s="71"/>
      <c r="X131" s="72"/>
      <c r="Y131" s="34"/>
      <c r="Z131" s="34"/>
      <c r="AA131" s="34"/>
      <c r="AB131" s="34"/>
      <c r="AC131" s="34"/>
      <c r="AD131" s="34"/>
      <c r="AE131" s="34"/>
      <c r="AT131" s="17" t="s">
        <v>172</v>
      </c>
      <c r="AU131" s="17" t="s">
        <v>91</v>
      </c>
    </row>
    <row r="132" spans="1:65" s="13" customFormat="1" ht="11.25">
      <c r="B132" s="210"/>
      <c r="C132" s="211"/>
      <c r="D132" s="205" t="s">
        <v>150</v>
      </c>
      <c r="E132" s="212" t="s">
        <v>1</v>
      </c>
      <c r="F132" s="213" t="s">
        <v>151</v>
      </c>
      <c r="G132" s="211"/>
      <c r="H132" s="212" t="s">
        <v>1</v>
      </c>
      <c r="I132" s="214"/>
      <c r="J132" s="214"/>
      <c r="K132" s="211"/>
      <c r="L132" s="211"/>
      <c r="M132" s="215"/>
      <c r="N132" s="216"/>
      <c r="O132" s="217"/>
      <c r="P132" s="217"/>
      <c r="Q132" s="217"/>
      <c r="R132" s="217"/>
      <c r="S132" s="217"/>
      <c r="T132" s="217"/>
      <c r="U132" s="217"/>
      <c r="V132" s="217"/>
      <c r="W132" s="217"/>
      <c r="X132" s="218"/>
      <c r="AT132" s="219" t="s">
        <v>150</v>
      </c>
      <c r="AU132" s="219" t="s">
        <v>91</v>
      </c>
      <c r="AV132" s="13" t="s">
        <v>89</v>
      </c>
      <c r="AW132" s="13" t="s">
        <v>5</v>
      </c>
      <c r="AX132" s="13" t="s">
        <v>81</v>
      </c>
      <c r="AY132" s="219" t="s">
        <v>139</v>
      </c>
    </row>
    <row r="133" spans="1:65" s="14" customFormat="1" ht="11.25">
      <c r="B133" s="220"/>
      <c r="C133" s="221"/>
      <c r="D133" s="205" t="s">
        <v>150</v>
      </c>
      <c r="E133" s="222" t="s">
        <v>1</v>
      </c>
      <c r="F133" s="223" t="s">
        <v>9</v>
      </c>
      <c r="G133" s="221"/>
      <c r="H133" s="224">
        <v>15</v>
      </c>
      <c r="I133" s="225"/>
      <c r="J133" s="225"/>
      <c r="K133" s="221"/>
      <c r="L133" s="221"/>
      <c r="M133" s="226"/>
      <c r="N133" s="227"/>
      <c r="O133" s="228"/>
      <c r="P133" s="228"/>
      <c r="Q133" s="228"/>
      <c r="R133" s="228"/>
      <c r="S133" s="228"/>
      <c r="T133" s="228"/>
      <c r="U133" s="228"/>
      <c r="V133" s="228"/>
      <c r="W133" s="228"/>
      <c r="X133" s="229"/>
      <c r="AT133" s="230" t="s">
        <v>150</v>
      </c>
      <c r="AU133" s="230" t="s">
        <v>91</v>
      </c>
      <c r="AV133" s="14" t="s">
        <v>91</v>
      </c>
      <c r="AW133" s="14" t="s">
        <v>5</v>
      </c>
      <c r="AX133" s="14" t="s">
        <v>81</v>
      </c>
      <c r="AY133" s="230" t="s">
        <v>139</v>
      </c>
    </row>
    <row r="134" spans="1:65" s="15" customFormat="1" ht="11.25">
      <c r="B134" s="231"/>
      <c r="C134" s="232"/>
      <c r="D134" s="205" t="s">
        <v>150</v>
      </c>
      <c r="E134" s="233" t="s">
        <v>1</v>
      </c>
      <c r="F134" s="234" t="s">
        <v>152</v>
      </c>
      <c r="G134" s="232"/>
      <c r="H134" s="235">
        <v>15</v>
      </c>
      <c r="I134" s="236"/>
      <c r="J134" s="236"/>
      <c r="K134" s="232"/>
      <c r="L134" s="232"/>
      <c r="M134" s="237"/>
      <c r="N134" s="238"/>
      <c r="O134" s="239"/>
      <c r="P134" s="239"/>
      <c r="Q134" s="239"/>
      <c r="R134" s="239"/>
      <c r="S134" s="239"/>
      <c r="T134" s="239"/>
      <c r="U134" s="239"/>
      <c r="V134" s="239"/>
      <c r="W134" s="239"/>
      <c r="X134" s="240"/>
      <c r="AT134" s="241" t="s">
        <v>150</v>
      </c>
      <c r="AU134" s="241" t="s">
        <v>91</v>
      </c>
      <c r="AV134" s="15" t="s">
        <v>147</v>
      </c>
      <c r="AW134" s="15" t="s">
        <v>5</v>
      </c>
      <c r="AX134" s="15" t="s">
        <v>89</v>
      </c>
      <c r="AY134" s="241" t="s">
        <v>139</v>
      </c>
    </row>
    <row r="135" spans="1:65" s="2" customFormat="1" ht="24.2" customHeight="1">
      <c r="A135" s="34"/>
      <c r="B135" s="35"/>
      <c r="C135" s="242" t="s">
        <v>163</v>
      </c>
      <c r="D135" s="242" t="s">
        <v>153</v>
      </c>
      <c r="E135" s="243" t="s">
        <v>186</v>
      </c>
      <c r="F135" s="244" t="s">
        <v>187</v>
      </c>
      <c r="G135" s="245" t="s">
        <v>145</v>
      </c>
      <c r="H135" s="246">
        <v>3</v>
      </c>
      <c r="I135" s="247"/>
      <c r="J135" s="247"/>
      <c r="K135" s="248">
        <f>ROUND(P135*H135,2)</f>
        <v>0</v>
      </c>
      <c r="L135" s="244" t="s">
        <v>157</v>
      </c>
      <c r="M135" s="39"/>
      <c r="N135" s="249" t="s">
        <v>1</v>
      </c>
      <c r="O135" s="199" t="s">
        <v>44</v>
      </c>
      <c r="P135" s="200">
        <f>I135+J135</f>
        <v>0</v>
      </c>
      <c r="Q135" s="200">
        <f>ROUND(I135*H135,2)</f>
        <v>0</v>
      </c>
      <c r="R135" s="200">
        <f>ROUND(J135*H135,2)</f>
        <v>0</v>
      </c>
      <c r="S135" s="71"/>
      <c r="T135" s="201">
        <f>S135*H135</f>
        <v>0</v>
      </c>
      <c r="U135" s="201">
        <v>0</v>
      </c>
      <c r="V135" s="201">
        <f>U135*H135</f>
        <v>0</v>
      </c>
      <c r="W135" s="201">
        <v>0</v>
      </c>
      <c r="X135" s="202">
        <f>W135*H135</f>
        <v>0</v>
      </c>
      <c r="Y135" s="34"/>
      <c r="Z135" s="34"/>
      <c r="AA135" s="34"/>
      <c r="AB135" s="34"/>
      <c r="AC135" s="34"/>
      <c r="AD135" s="34"/>
      <c r="AE135" s="34"/>
      <c r="AR135" s="203" t="s">
        <v>147</v>
      </c>
      <c r="AT135" s="203" t="s">
        <v>153</v>
      </c>
      <c r="AU135" s="203" t="s">
        <v>91</v>
      </c>
      <c r="AY135" s="17" t="s">
        <v>139</v>
      </c>
      <c r="BE135" s="204">
        <f>IF(O135="základní",K135,0)</f>
        <v>0</v>
      </c>
      <c r="BF135" s="204">
        <f>IF(O135="snížená",K135,0)</f>
        <v>0</v>
      </c>
      <c r="BG135" s="204">
        <f>IF(O135="zákl. přenesená",K135,0)</f>
        <v>0</v>
      </c>
      <c r="BH135" s="204">
        <f>IF(O135="sníž. přenesená",K135,0)</f>
        <v>0</v>
      </c>
      <c r="BI135" s="204">
        <f>IF(O135="nulová",K135,0)</f>
        <v>0</v>
      </c>
      <c r="BJ135" s="17" t="s">
        <v>89</v>
      </c>
      <c r="BK135" s="204">
        <f>ROUND(P135*H135,2)</f>
        <v>0</v>
      </c>
      <c r="BL135" s="17" t="s">
        <v>147</v>
      </c>
      <c r="BM135" s="203" t="s">
        <v>188</v>
      </c>
    </row>
    <row r="136" spans="1:65" s="2" customFormat="1" ht="19.5">
      <c r="A136" s="34"/>
      <c r="B136" s="35"/>
      <c r="C136" s="36"/>
      <c r="D136" s="205" t="s">
        <v>149</v>
      </c>
      <c r="E136" s="36"/>
      <c r="F136" s="206" t="s">
        <v>189</v>
      </c>
      <c r="G136" s="36"/>
      <c r="H136" s="36"/>
      <c r="I136" s="207"/>
      <c r="J136" s="207"/>
      <c r="K136" s="36"/>
      <c r="L136" s="36"/>
      <c r="M136" s="39"/>
      <c r="N136" s="208"/>
      <c r="O136" s="209"/>
      <c r="P136" s="71"/>
      <c r="Q136" s="71"/>
      <c r="R136" s="71"/>
      <c r="S136" s="71"/>
      <c r="T136" s="71"/>
      <c r="U136" s="71"/>
      <c r="V136" s="71"/>
      <c r="W136" s="71"/>
      <c r="X136" s="72"/>
      <c r="Y136" s="34"/>
      <c r="Z136" s="34"/>
      <c r="AA136" s="34"/>
      <c r="AB136" s="34"/>
      <c r="AC136" s="34"/>
      <c r="AD136" s="34"/>
      <c r="AE136" s="34"/>
      <c r="AT136" s="17" t="s">
        <v>149</v>
      </c>
      <c r="AU136" s="17" t="s">
        <v>91</v>
      </c>
    </row>
    <row r="137" spans="1:65" s="2" customFormat="1" ht="11.25">
      <c r="A137" s="34"/>
      <c r="B137" s="35"/>
      <c r="C137" s="36"/>
      <c r="D137" s="250" t="s">
        <v>160</v>
      </c>
      <c r="E137" s="36"/>
      <c r="F137" s="251" t="s">
        <v>190</v>
      </c>
      <c r="G137" s="36"/>
      <c r="H137" s="36"/>
      <c r="I137" s="207"/>
      <c r="J137" s="207"/>
      <c r="K137" s="36"/>
      <c r="L137" s="36"/>
      <c r="M137" s="39"/>
      <c r="N137" s="208"/>
      <c r="O137" s="209"/>
      <c r="P137" s="71"/>
      <c r="Q137" s="71"/>
      <c r="R137" s="71"/>
      <c r="S137" s="71"/>
      <c r="T137" s="71"/>
      <c r="U137" s="71"/>
      <c r="V137" s="71"/>
      <c r="W137" s="71"/>
      <c r="X137" s="72"/>
      <c r="Y137" s="34"/>
      <c r="Z137" s="34"/>
      <c r="AA137" s="34"/>
      <c r="AB137" s="34"/>
      <c r="AC137" s="34"/>
      <c r="AD137" s="34"/>
      <c r="AE137" s="34"/>
      <c r="AT137" s="17" t="s">
        <v>160</v>
      </c>
      <c r="AU137" s="17" t="s">
        <v>91</v>
      </c>
    </row>
    <row r="138" spans="1:65" s="13" customFormat="1" ht="11.25">
      <c r="B138" s="210"/>
      <c r="C138" s="211"/>
      <c r="D138" s="205" t="s">
        <v>150</v>
      </c>
      <c r="E138" s="212" t="s">
        <v>1</v>
      </c>
      <c r="F138" s="213" t="s">
        <v>151</v>
      </c>
      <c r="G138" s="211"/>
      <c r="H138" s="212" t="s">
        <v>1</v>
      </c>
      <c r="I138" s="214"/>
      <c r="J138" s="214"/>
      <c r="K138" s="211"/>
      <c r="L138" s="211"/>
      <c r="M138" s="215"/>
      <c r="N138" s="216"/>
      <c r="O138" s="217"/>
      <c r="P138" s="217"/>
      <c r="Q138" s="217"/>
      <c r="R138" s="217"/>
      <c r="S138" s="217"/>
      <c r="T138" s="217"/>
      <c r="U138" s="217"/>
      <c r="V138" s="217"/>
      <c r="W138" s="217"/>
      <c r="X138" s="218"/>
      <c r="AT138" s="219" t="s">
        <v>150</v>
      </c>
      <c r="AU138" s="219" t="s">
        <v>91</v>
      </c>
      <c r="AV138" s="13" t="s">
        <v>89</v>
      </c>
      <c r="AW138" s="13" t="s">
        <v>5</v>
      </c>
      <c r="AX138" s="13" t="s">
        <v>81</v>
      </c>
      <c r="AY138" s="219" t="s">
        <v>139</v>
      </c>
    </row>
    <row r="139" spans="1:65" s="14" customFormat="1" ht="11.25">
      <c r="B139" s="220"/>
      <c r="C139" s="221"/>
      <c r="D139" s="205" t="s">
        <v>150</v>
      </c>
      <c r="E139" s="222" t="s">
        <v>1</v>
      </c>
      <c r="F139" s="223" t="s">
        <v>163</v>
      </c>
      <c r="G139" s="221"/>
      <c r="H139" s="224">
        <v>3</v>
      </c>
      <c r="I139" s="225"/>
      <c r="J139" s="225"/>
      <c r="K139" s="221"/>
      <c r="L139" s="221"/>
      <c r="M139" s="226"/>
      <c r="N139" s="227"/>
      <c r="O139" s="228"/>
      <c r="P139" s="228"/>
      <c r="Q139" s="228"/>
      <c r="R139" s="228"/>
      <c r="S139" s="228"/>
      <c r="T139" s="228"/>
      <c r="U139" s="228"/>
      <c r="V139" s="228"/>
      <c r="W139" s="228"/>
      <c r="X139" s="229"/>
      <c r="AT139" s="230" t="s">
        <v>150</v>
      </c>
      <c r="AU139" s="230" t="s">
        <v>91</v>
      </c>
      <c r="AV139" s="14" t="s">
        <v>91</v>
      </c>
      <c r="AW139" s="14" t="s">
        <v>5</v>
      </c>
      <c r="AX139" s="14" t="s">
        <v>81</v>
      </c>
      <c r="AY139" s="230" t="s">
        <v>139</v>
      </c>
    </row>
    <row r="140" spans="1:65" s="15" customFormat="1" ht="11.25">
      <c r="B140" s="231"/>
      <c r="C140" s="232"/>
      <c r="D140" s="205" t="s">
        <v>150</v>
      </c>
      <c r="E140" s="233" t="s">
        <v>1</v>
      </c>
      <c r="F140" s="234" t="s">
        <v>152</v>
      </c>
      <c r="G140" s="232"/>
      <c r="H140" s="235">
        <v>3</v>
      </c>
      <c r="I140" s="236"/>
      <c r="J140" s="236"/>
      <c r="K140" s="232"/>
      <c r="L140" s="232"/>
      <c r="M140" s="237"/>
      <c r="N140" s="238"/>
      <c r="O140" s="239"/>
      <c r="P140" s="239"/>
      <c r="Q140" s="239"/>
      <c r="R140" s="239"/>
      <c r="S140" s="239"/>
      <c r="T140" s="239"/>
      <c r="U140" s="239"/>
      <c r="V140" s="239"/>
      <c r="W140" s="239"/>
      <c r="X140" s="240"/>
      <c r="AT140" s="241" t="s">
        <v>150</v>
      </c>
      <c r="AU140" s="241" t="s">
        <v>91</v>
      </c>
      <c r="AV140" s="15" t="s">
        <v>147</v>
      </c>
      <c r="AW140" s="15" t="s">
        <v>5</v>
      </c>
      <c r="AX140" s="15" t="s">
        <v>89</v>
      </c>
      <c r="AY140" s="241" t="s">
        <v>139</v>
      </c>
    </row>
    <row r="141" spans="1:65" s="2" customFormat="1" ht="37.9" customHeight="1">
      <c r="A141" s="34"/>
      <c r="B141" s="35"/>
      <c r="C141" s="242" t="s">
        <v>147</v>
      </c>
      <c r="D141" s="242" t="s">
        <v>153</v>
      </c>
      <c r="E141" s="243" t="s">
        <v>191</v>
      </c>
      <c r="F141" s="244" t="s">
        <v>192</v>
      </c>
      <c r="G141" s="245" t="s">
        <v>145</v>
      </c>
      <c r="H141" s="246">
        <v>3</v>
      </c>
      <c r="I141" s="247"/>
      <c r="J141" s="247"/>
      <c r="K141" s="248">
        <f>ROUND(P141*H141,2)</f>
        <v>0</v>
      </c>
      <c r="L141" s="244" t="s">
        <v>157</v>
      </c>
      <c r="M141" s="39"/>
      <c r="N141" s="249" t="s">
        <v>1</v>
      </c>
      <c r="O141" s="199" t="s">
        <v>44</v>
      </c>
      <c r="P141" s="200">
        <f>I141+J141</f>
        <v>0</v>
      </c>
      <c r="Q141" s="200">
        <f>ROUND(I141*H141,2)</f>
        <v>0</v>
      </c>
      <c r="R141" s="200">
        <f>ROUND(J141*H141,2)</f>
        <v>0</v>
      </c>
      <c r="S141" s="71"/>
      <c r="T141" s="201">
        <f>S141*H141</f>
        <v>0</v>
      </c>
      <c r="U141" s="201">
        <v>0</v>
      </c>
      <c r="V141" s="201">
        <f>U141*H141</f>
        <v>0</v>
      </c>
      <c r="W141" s="201">
        <v>0</v>
      </c>
      <c r="X141" s="202">
        <f>W141*H141</f>
        <v>0</v>
      </c>
      <c r="Y141" s="34"/>
      <c r="Z141" s="34"/>
      <c r="AA141" s="34"/>
      <c r="AB141" s="34"/>
      <c r="AC141" s="34"/>
      <c r="AD141" s="34"/>
      <c r="AE141" s="34"/>
      <c r="AR141" s="203" t="s">
        <v>147</v>
      </c>
      <c r="AT141" s="203" t="s">
        <v>153</v>
      </c>
      <c r="AU141" s="203" t="s">
        <v>91</v>
      </c>
      <c r="AY141" s="17" t="s">
        <v>139</v>
      </c>
      <c r="BE141" s="204">
        <f>IF(O141="základní",K141,0)</f>
        <v>0</v>
      </c>
      <c r="BF141" s="204">
        <f>IF(O141="snížená",K141,0)</f>
        <v>0</v>
      </c>
      <c r="BG141" s="204">
        <f>IF(O141="zákl. přenesená",K141,0)</f>
        <v>0</v>
      </c>
      <c r="BH141" s="204">
        <f>IF(O141="sníž. přenesená",K141,0)</f>
        <v>0</v>
      </c>
      <c r="BI141" s="204">
        <f>IF(O141="nulová",K141,0)</f>
        <v>0</v>
      </c>
      <c r="BJ141" s="17" t="s">
        <v>89</v>
      </c>
      <c r="BK141" s="204">
        <f>ROUND(P141*H141,2)</f>
        <v>0</v>
      </c>
      <c r="BL141" s="17" t="s">
        <v>147</v>
      </c>
      <c r="BM141" s="203" t="s">
        <v>193</v>
      </c>
    </row>
    <row r="142" spans="1:65" s="2" customFormat="1" ht="29.25">
      <c r="A142" s="34"/>
      <c r="B142" s="35"/>
      <c r="C142" s="36"/>
      <c r="D142" s="205" t="s">
        <v>149</v>
      </c>
      <c r="E142" s="36"/>
      <c r="F142" s="206" t="s">
        <v>194</v>
      </c>
      <c r="G142" s="36"/>
      <c r="H142" s="36"/>
      <c r="I142" s="207"/>
      <c r="J142" s="207"/>
      <c r="K142" s="36"/>
      <c r="L142" s="36"/>
      <c r="M142" s="39"/>
      <c r="N142" s="208"/>
      <c r="O142" s="209"/>
      <c r="P142" s="71"/>
      <c r="Q142" s="71"/>
      <c r="R142" s="71"/>
      <c r="S142" s="71"/>
      <c r="T142" s="71"/>
      <c r="U142" s="71"/>
      <c r="V142" s="71"/>
      <c r="W142" s="71"/>
      <c r="X142" s="72"/>
      <c r="Y142" s="34"/>
      <c r="Z142" s="34"/>
      <c r="AA142" s="34"/>
      <c r="AB142" s="34"/>
      <c r="AC142" s="34"/>
      <c r="AD142" s="34"/>
      <c r="AE142" s="34"/>
      <c r="AT142" s="17" t="s">
        <v>149</v>
      </c>
      <c r="AU142" s="17" t="s">
        <v>91</v>
      </c>
    </row>
    <row r="143" spans="1:65" s="2" customFormat="1" ht="11.25">
      <c r="A143" s="34"/>
      <c r="B143" s="35"/>
      <c r="C143" s="36"/>
      <c r="D143" s="250" t="s">
        <v>160</v>
      </c>
      <c r="E143" s="36"/>
      <c r="F143" s="251" t="s">
        <v>195</v>
      </c>
      <c r="G143" s="36"/>
      <c r="H143" s="36"/>
      <c r="I143" s="207"/>
      <c r="J143" s="207"/>
      <c r="K143" s="36"/>
      <c r="L143" s="36"/>
      <c r="M143" s="39"/>
      <c r="N143" s="208"/>
      <c r="O143" s="209"/>
      <c r="P143" s="71"/>
      <c r="Q143" s="71"/>
      <c r="R143" s="71"/>
      <c r="S143" s="71"/>
      <c r="T143" s="71"/>
      <c r="U143" s="71"/>
      <c r="V143" s="71"/>
      <c r="W143" s="71"/>
      <c r="X143" s="72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91</v>
      </c>
    </row>
    <row r="144" spans="1:65" s="13" customFormat="1" ht="11.25">
      <c r="B144" s="210"/>
      <c r="C144" s="211"/>
      <c r="D144" s="205" t="s">
        <v>150</v>
      </c>
      <c r="E144" s="212" t="s">
        <v>1</v>
      </c>
      <c r="F144" s="213" t="s">
        <v>151</v>
      </c>
      <c r="G144" s="211"/>
      <c r="H144" s="212" t="s">
        <v>1</v>
      </c>
      <c r="I144" s="214"/>
      <c r="J144" s="214"/>
      <c r="K144" s="211"/>
      <c r="L144" s="211"/>
      <c r="M144" s="215"/>
      <c r="N144" s="216"/>
      <c r="O144" s="217"/>
      <c r="P144" s="217"/>
      <c r="Q144" s="217"/>
      <c r="R144" s="217"/>
      <c r="S144" s="217"/>
      <c r="T144" s="217"/>
      <c r="U144" s="217"/>
      <c r="V144" s="217"/>
      <c r="W144" s="217"/>
      <c r="X144" s="218"/>
      <c r="AT144" s="219" t="s">
        <v>150</v>
      </c>
      <c r="AU144" s="219" t="s">
        <v>91</v>
      </c>
      <c r="AV144" s="13" t="s">
        <v>89</v>
      </c>
      <c r="AW144" s="13" t="s">
        <v>5</v>
      </c>
      <c r="AX144" s="13" t="s">
        <v>81</v>
      </c>
      <c r="AY144" s="219" t="s">
        <v>139</v>
      </c>
    </row>
    <row r="145" spans="1:65" s="14" customFormat="1" ht="11.25">
      <c r="B145" s="220"/>
      <c r="C145" s="221"/>
      <c r="D145" s="205" t="s">
        <v>150</v>
      </c>
      <c r="E145" s="222" t="s">
        <v>1</v>
      </c>
      <c r="F145" s="223" t="s">
        <v>163</v>
      </c>
      <c r="G145" s="221"/>
      <c r="H145" s="224">
        <v>3</v>
      </c>
      <c r="I145" s="225"/>
      <c r="J145" s="225"/>
      <c r="K145" s="221"/>
      <c r="L145" s="221"/>
      <c r="M145" s="226"/>
      <c r="N145" s="22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9"/>
      <c r="AT145" s="230" t="s">
        <v>150</v>
      </c>
      <c r="AU145" s="230" t="s">
        <v>91</v>
      </c>
      <c r="AV145" s="14" t="s">
        <v>91</v>
      </c>
      <c r="AW145" s="14" t="s">
        <v>5</v>
      </c>
      <c r="AX145" s="14" t="s">
        <v>81</v>
      </c>
      <c r="AY145" s="230" t="s">
        <v>139</v>
      </c>
    </row>
    <row r="146" spans="1:65" s="15" customFormat="1" ht="11.25">
      <c r="B146" s="231"/>
      <c r="C146" s="232"/>
      <c r="D146" s="205" t="s">
        <v>150</v>
      </c>
      <c r="E146" s="233" t="s">
        <v>1</v>
      </c>
      <c r="F146" s="234" t="s">
        <v>152</v>
      </c>
      <c r="G146" s="232"/>
      <c r="H146" s="235">
        <v>3</v>
      </c>
      <c r="I146" s="236"/>
      <c r="J146" s="236"/>
      <c r="K146" s="232"/>
      <c r="L146" s="232"/>
      <c r="M146" s="237"/>
      <c r="N146" s="238"/>
      <c r="O146" s="239"/>
      <c r="P146" s="239"/>
      <c r="Q146" s="239"/>
      <c r="R146" s="239"/>
      <c r="S146" s="239"/>
      <c r="T146" s="239"/>
      <c r="U146" s="239"/>
      <c r="V146" s="239"/>
      <c r="W146" s="239"/>
      <c r="X146" s="240"/>
      <c r="AT146" s="241" t="s">
        <v>150</v>
      </c>
      <c r="AU146" s="241" t="s">
        <v>91</v>
      </c>
      <c r="AV146" s="15" t="s">
        <v>147</v>
      </c>
      <c r="AW146" s="15" t="s">
        <v>5</v>
      </c>
      <c r="AX146" s="15" t="s">
        <v>89</v>
      </c>
      <c r="AY146" s="241" t="s">
        <v>139</v>
      </c>
    </row>
    <row r="147" spans="1:65" s="2" customFormat="1" ht="33" customHeight="1">
      <c r="A147" s="34"/>
      <c r="B147" s="35"/>
      <c r="C147" s="189" t="s">
        <v>174</v>
      </c>
      <c r="D147" s="189" t="s">
        <v>142</v>
      </c>
      <c r="E147" s="190" t="s">
        <v>343</v>
      </c>
      <c r="F147" s="191" t="s">
        <v>344</v>
      </c>
      <c r="G147" s="192" t="s">
        <v>145</v>
      </c>
      <c r="H147" s="193">
        <v>3</v>
      </c>
      <c r="I147" s="194"/>
      <c r="J147" s="195"/>
      <c r="K147" s="196">
        <f>ROUND(P147*H147,2)</f>
        <v>0</v>
      </c>
      <c r="L147" s="191" t="s">
        <v>1</v>
      </c>
      <c r="M147" s="197"/>
      <c r="N147" s="198" t="s">
        <v>1</v>
      </c>
      <c r="O147" s="199" t="s">
        <v>44</v>
      </c>
      <c r="P147" s="200">
        <f>I147+J147</f>
        <v>0</v>
      </c>
      <c r="Q147" s="200">
        <f>ROUND(I147*H147,2)</f>
        <v>0</v>
      </c>
      <c r="R147" s="200">
        <f>ROUND(J147*H147,2)</f>
        <v>0</v>
      </c>
      <c r="S147" s="71"/>
      <c r="T147" s="201">
        <f>S147*H147</f>
        <v>0</v>
      </c>
      <c r="U147" s="201">
        <v>0</v>
      </c>
      <c r="V147" s="201">
        <f>U147*H147</f>
        <v>0</v>
      </c>
      <c r="W147" s="201">
        <v>0</v>
      </c>
      <c r="X147" s="202">
        <f>W147*H147</f>
        <v>0</v>
      </c>
      <c r="Y147" s="34"/>
      <c r="Z147" s="34"/>
      <c r="AA147" s="34"/>
      <c r="AB147" s="34"/>
      <c r="AC147" s="34"/>
      <c r="AD147" s="34"/>
      <c r="AE147" s="34"/>
      <c r="AR147" s="203" t="s">
        <v>146</v>
      </c>
      <c r="AT147" s="203" t="s">
        <v>142</v>
      </c>
      <c r="AU147" s="203" t="s">
        <v>91</v>
      </c>
      <c r="AY147" s="17" t="s">
        <v>139</v>
      </c>
      <c r="BE147" s="204">
        <f>IF(O147="základní",K147,0)</f>
        <v>0</v>
      </c>
      <c r="BF147" s="204">
        <f>IF(O147="snížená",K147,0)</f>
        <v>0</v>
      </c>
      <c r="BG147" s="204">
        <f>IF(O147="zákl. přenesená",K147,0)</f>
        <v>0</v>
      </c>
      <c r="BH147" s="204">
        <f>IF(O147="sníž. přenesená",K147,0)</f>
        <v>0</v>
      </c>
      <c r="BI147" s="204">
        <f>IF(O147="nulová",K147,0)</f>
        <v>0</v>
      </c>
      <c r="BJ147" s="17" t="s">
        <v>89</v>
      </c>
      <c r="BK147" s="204">
        <f>ROUND(P147*H147,2)</f>
        <v>0</v>
      </c>
      <c r="BL147" s="17" t="s">
        <v>147</v>
      </c>
      <c r="BM147" s="203" t="s">
        <v>199</v>
      </c>
    </row>
    <row r="148" spans="1:65" s="2" customFormat="1" ht="19.5">
      <c r="A148" s="34"/>
      <c r="B148" s="35"/>
      <c r="C148" s="36"/>
      <c r="D148" s="205" t="s">
        <v>149</v>
      </c>
      <c r="E148" s="36"/>
      <c r="F148" s="206" t="s">
        <v>344</v>
      </c>
      <c r="G148" s="36"/>
      <c r="H148" s="36"/>
      <c r="I148" s="207"/>
      <c r="J148" s="207"/>
      <c r="K148" s="36"/>
      <c r="L148" s="36"/>
      <c r="M148" s="39"/>
      <c r="N148" s="208"/>
      <c r="O148" s="209"/>
      <c r="P148" s="71"/>
      <c r="Q148" s="71"/>
      <c r="R148" s="71"/>
      <c r="S148" s="71"/>
      <c r="T148" s="71"/>
      <c r="U148" s="71"/>
      <c r="V148" s="71"/>
      <c r="W148" s="71"/>
      <c r="X148" s="72"/>
      <c r="Y148" s="34"/>
      <c r="Z148" s="34"/>
      <c r="AA148" s="34"/>
      <c r="AB148" s="34"/>
      <c r="AC148" s="34"/>
      <c r="AD148" s="34"/>
      <c r="AE148" s="34"/>
      <c r="AT148" s="17" t="s">
        <v>149</v>
      </c>
      <c r="AU148" s="17" t="s">
        <v>91</v>
      </c>
    </row>
    <row r="149" spans="1:65" s="2" customFormat="1" ht="19.5">
      <c r="A149" s="34"/>
      <c r="B149" s="35"/>
      <c r="C149" s="36"/>
      <c r="D149" s="205" t="s">
        <v>172</v>
      </c>
      <c r="E149" s="36"/>
      <c r="F149" s="252" t="s">
        <v>200</v>
      </c>
      <c r="G149" s="36"/>
      <c r="H149" s="36"/>
      <c r="I149" s="207"/>
      <c r="J149" s="207"/>
      <c r="K149" s="36"/>
      <c r="L149" s="36"/>
      <c r="M149" s="39"/>
      <c r="N149" s="208"/>
      <c r="O149" s="209"/>
      <c r="P149" s="71"/>
      <c r="Q149" s="71"/>
      <c r="R149" s="71"/>
      <c r="S149" s="71"/>
      <c r="T149" s="71"/>
      <c r="U149" s="71"/>
      <c r="V149" s="71"/>
      <c r="W149" s="71"/>
      <c r="X149" s="72"/>
      <c r="Y149" s="34"/>
      <c r="Z149" s="34"/>
      <c r="AA149" s="34"/>
      <c r="AB149" s="34"/>
      <c r="AC149" s="34"/>
      <c r="AD149" s="34"/>
      <c r="AE149" s="34"/>
      <c r="AT149" s="17" t="s">
        <v>172</v>
      </c>
      <c r="AU149" s="17" t="s">
        <v>91</v>
      </c>
    </row>
    <row r="150" spans="1:65" s="13" customFormat="1" ht="11.25">
      <c r="B150" s="210"/>
      <c r="C150" s="211"/>
      <c r="D150" s="205" t="s">
        <v>150</v>
      </c>
      <c r="E150" s="212" t="s">
        <v>1</v>
      </c>
      <c r="F150" s="213" t="s">
        <v>151</v>
      </c>
      <c r="G150" s="211"/>
      <c r="H150" s="212" t="s">
        <v>1</v>
      </c>
      <c r="I150" s="214"/>
      <c r="J150" s="214"/>
      <c r="K150" s="211"/>
      <c r="L150" s="211"/>
      <c r="M150" s="215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8"/>
      <c r="AT150" s="219" t="s">
        <v>150</v>
      </c>
      <c r="AU150" s="219" t="s">
        <v>91</v>
      </c>
      <c r="AV150" s="13" t="s">
        <v>89</v>
      </c>
      <c r="AW150" s="13" t="s">
        <v>5</v>
      </c>
      <c r="AX150" s="13" t="s">
        <v>81</v>
      </c>
      <c r="AY150" s="219" t="s">
        <v>139</v>
      </c>
    </row>
    <row r="151" spans="1:65" s="14" customFormat="1" ht="11.25">
      <c r="B151" s="220"/>
      <c r="C151" s="221"/>
      <c r="D151" s="205" t="s">
        <v>150</v>
      </c>
      <c r="E151" s="222" t="s">
        <v>1</v>
      </c>
      <c r="F151" s="223" t="s">
        <v>163</v>
      </c>
      <c r="G151" s="221"/>
      <c r="H151" s="224">
        <v>3</v>
      </c>
      <c r="I151" s="225"/>
      <c r="J151" s="225"/>
      <c r="K151" s="221"/>
      <c r="L151" s="221"/>
      <c r="M151" s="226"/>
      <c r="N151" s="227"/>
      <c r="O151" s="228"/>
      <c r="P151" s="228"/>
      <c r="Q151" s="228"/>
      <c r="R151" s="228"/>
      <c r="S151" s="228"/>
      <c r="T151" s="228"/>
      <c r="U151" s="228"/>
      <c r="V151" s="228"/>
      <c r="W151" s="228"/>
      <c r="X151" s="229"/>
      <c r="AT151" s="230" t="s">
        <v>150</v>
      </c>
      <c r="AU151" s="230" t="s">
        <v>91</v>
      </c>
      <c r="AV151" s="14" t="s">
        <v>91</v>
      </c>
      <c r="AW151" s="14" t="s">
        <v>5</v>
      </c>
      <c r="AX151" s="14" t="s">
        <v>81</v>
      </c>
      <c r="AY151" s="230" t="s">
        <v>139</v>
      </c>
    </row>
    <row r="152" spans="1:65" s="15" customFormat="1" ht="11.25">
      <c r="B152" s="231"/>
      <c r="C152" s="232"/>
      <c r="D152" s="205" t="s">
        <v>150</v>
      </c>
      <c r="E152" s="233" t="s">
        <v>1</v>
      </c>
      <c r="F152" s="234" t="s">
        <v>152</v>
      </c>
      <c r="G152" s="232"/>
      <c r="H152" s="235">
        <v>3</v>
      </c>
      <c r="I152" s="236"/>
      <c r="J152" s="236"/>
      <c r="K152" s="232"/>
      <c r="L152" s="232"/>
      <c r="M152" s="237"/>
      <c r="N152" s="238"/>
      <c r="O152" s="239"/>
      <c r="P152" s="239"/>
      <c r="Q152" s="239"/>
      <c r="R152" s="239"/>
      <c r="S152" s="239"/>
      <c r="T152" s="239"/>
      <c r="U152" s="239"/>
      <c r="V152" s="239"/>
      <c r="W152" s="239"/>
      <c r="X152" s="240"/>
      <c r="AT152" s="241" t="s">
        <v>150</v>
      </c>
      <c r="AU152" s="241" t="s">
        <v>91</v>
      </c>
      <c r="AV152" s="15" t="s">
        <v>147</v>
      </c>
      <c r="AW152" s="15" t="s">
        <v>5</v>
      </c>
      <c r="AX152" s="15" t="s">
        <v>89</v>
      </c>
      <c r="AY152" s="241" t="s">
        <v>139</v>
      </c>
    </row>
    <row r="153" spans="1:65" s="2" customFormat="1" ht="24.2" customHeight="1">
      <c r="A153" s="34"/>
      <c r="B153" s="35"/>
      <c r="C153" s="242" t="s">
        <v>181</v>
      </c>
      <c r="D153" s="242" t="s">
        <v>153</v>
      </c>
      <c r="E153" s="243" t="s">
        <v>253</v>
      </c>
      <c r="F153" s="244" t="s">
        <v>254</v>
      </c>
      <c r="G153" s="245" t="s">
        <v>255</v>
      </c>
      <c r="H153" s="246">
        <v>2</v>
      </c>
      <c r="I153" s="247"/>
      <c r="J153" s="247"/>
      <c r="K153" s="248">
        <f>ROUND(P153*H153,2)</f>
        <v>0</v>
      </c>
      <c r="L153" s="244" t="s">
        <v>157</v>
      </c>
      <c r="M153" s="39"/>
      <c r="N153" s="249" t="s">
        <v>1</v>
      </c>
      <c r="O153" s="199" t="s">
        <v>44</v>
      </c>
      <c r="P153" s="200">
        <f>I153+J153</f>
        <v>0</v>
      </c>
      <c r="Q153" s="200">
        <f>ROUND(I153*H153,2)</f>
        <v>0</v>
      </c>
      <c r="R153" s="200">
        <f>ROUND(J153*H153,2)</f>
        <v>0</v>
      </c>
      <c r="S153" s="71"/>
      <c r="T153" s="201">
        <f>S153*H153</f>
        <v>0</v>
      </c>
      <c r="U153" s="201">
        <v>0</v>
      </c>
      <c r="V153" s="201">
        <f>U153*H153</f>
        <v>0</v>
      </c>
      <c r="W153" s="201">
        <v>0</v>
      </c>
      <c r="X153" s="202">
        <f>W153*H153</f>
        <v>0</v>
      </c>
      <c r="Y153" s="34"/>
      <c r="Z153" s="34"/>
      <c r="AA153" s="34"/>
      <c r="AB153" s="34"/>
      <c r="AC153" s="34"/>
      <c r="AD153" s="34"/>
      <c r="AE153" s="34"/>
      <c r="AR153" s="203" t="s">
        <v>147</v>
      </c>
      <c r="AT153" s="203" t="s">
        <v>153</v>
      </c>
      <c r="AU153" s="203" t="s">
        <v>91</v>
      </c>
      <c r="AY153" s="17" t="s">
        <v>139</v>
      </c>
      <c r="BE153" s="204">
        <f>IF(O153="základní",K153,0)</f>
        <v>0</v>
      </c>
      <c r="BF153" s="204">
        <f>IF(O153="snížená",K153,0)</f>
        <v>0</v>
      </c>
      <c r="BG153" s="204">
        <f>IF(O153="zákl. přenesená",K153,0)</f>
        <v>0</v>
      </c>
      <c r="BH153" s="204">
        <f>IF(O153="sníž. přenesená",K153,0)</f>
        <v>0</v>
      </c>
      <c r="BI153" s="204">
        <f>IF(O153="nulová",K153,0)</f>
        <v>0</v>
      </c>
      <c r="BJ153" s="17" t="s">
        <v>89</v>
      </c>
      <c r="BK153" s="204">
        <f>ROUND(P153*H153,2)</f>
        <v>0</v>
      </c>
      <c r="BL153" s="17" t="s">
        <v>147</v>
      </c>
      <c r="BM153" s="203" t="s">
        <v>256</v>
      </c>
    </row>
    <row r="154" spans="1:65" s="2" customFormat="1" ht="19.5">
      <c r="A154" s="34"/>
      <c r="B154" s="35"/>
      <c r="C154" s="36"/>
      <c r="D154" s="205" t="s">
        <v>149</v>
      </c>
      <c r="E154" s="36"/>
      <c r="F154" s="206" t="s">
        <v>257</v>
      </c>
      <c r="G154" s="36"/>
      <c r="H154" s="36"/>
      <c r="I154" s="207"/>
      <c r="J154" s="207"/>
      <c r="K154" s="36"/>
      <c r="L154" s="36"/>
      <c r="M154" s="39"/>
      <c r="N154" s="208"/>
      <c r="O154" s="209"/>
      <c r="P154" s="71"/>
      <c r="Q154" s="71"/>
      <c r="R154" s="71"/>
      <c r="S154" s="71"/>
      <c r="T154" s="71"/>
      <c r="U154" s="71"/>
      <c r="V154" s="71"/>
      <c r="W154" s="71"/>
      <c r="X154" s="72"/>
      <c r="Y154" s="34"/>
      <c r="Z154" s="34"/>
      <c r="AA154" s="34"/>
      <c r="AB154" s="34"/>
      <c r="AC154" s="34"/>
      <c r="AD154" s="34"/>
      <c r="AE154" s="34"/>
      <c r="AT154" s="17" t="s">
        <v>149</v>
      </c>
      <c r="AU154" s="17" t="s">
        <v>91</v>
      </c>
    </row>
    <row r="155" spans="1:65" s="2" customFormat="1" ht="11.25">
      <c r="A155" s="34"/>
      <c r="B155" s="35"/>
      <c r="C155" s="36"/>
      <c r="D155" s="250" t="s">
        <v>160</v>
      </c>
      <c r="E155" s="36"/>
      <c r="F155" s="251" t="s">
        <v>258</v>
      </c>
      <c r="G155" s="36"/>
      <c r="H155" s="36"/>
      <c r="I155" s="207"/>
      <c r="J155" s="207"/>
      <c r="K155" s="36"/>
      <c r="L155" s="36"/>
      <c r="M155" s="39"/>
      <c r="N155" s="208"/>
      <c r="O155" s="209"/>
      <c r="P155" s="71"/>
      <c r="Q155" s="71"/>
      <c r="R155" s="71"/>
      <c r="S155" s="71"/>
      <c r="T155" s="71"/>
      <c r="U155" s="71"/>
      <c r="V155" s="71"/>
      <c r="W155" s="71"/>
      <c r="X155" s="72"/>
      <c r="Y155" s="34"/>
      <c r="Z155" s="34"/>
      <c r="AA155" s="34"/>
      <c r="AB155" s="34"/>
      <c r="AC155" s="34"/>
      <c r="AD155" s="34"/>
      <c r="AE155" s="34"/>
      <c r="AT155" s="17" t="s">
        <v>160</v>
      </c>
      <c r="AU155" s="17" t="s">
        <v>91</v>
      </c>
    </row>
    <row r="156" spans="1:65" s="2" customFormat="1" ht="16.5" customHeight="1">
      <c r="A156" s="34"/>
      <c r="B156" s="35"/>
      <c r="C156" s="242" t="s">
        <v>185</v>
      </c>
      <c r="D156" s="242" t="s">
        <v>153</v>
      </c>
      <c r="E156" s="243" t="s">
        <v>260</v>
      </c>
      <c r="F156" s="244" t="s">
        <v>261</v>
      </c>
      <c r="G156" s="245" t="s">
        <v>255</v>
      </c>
      <c r="H156" s="246">
        <v>3</v>
      </c>
      <c r="I156" s="247"/>
      <c r="J156" s="247"/>
      <c r="K156" s="248">
        <f>ROUND(P156*H156,2)</f>
        <v>0</v>
      </c>
      <c r="L156" s="244" t="s">
        <v>1</v>
      </c>
      <c r="M156" s="39"/>
      <c r="N156" s="249" t="s">
        <v>1</v>
      </c>
      <c r="O156" s="199" t="s">
        <v>44</v>
      </c>
      <c r="P156" s="200">
        <f>I156+J156</f>
        <v>0</v>
      </c>
      <c r="Q156" s="200">
        <f>ROUND(I156*H156,2)</f>
        <v>0</v>
      </c>
      <c r="R156" s="200">
        <f>ROUND(J156*H156,2)</f>
        <v>0</v>
      </c>
      <c r="S156" s="71"/>
      <c r="T156" s="201">
        <f>S156*H156</f>
        <v>0</v>
      </c>
      <c r="U156" s="201">
        <v>0</v>
      </c>
      <c r="V156" s="201">
        <f>U156*H156</f>
        <v>0</v>
      </c>
      <c r="W156" s="201">
        <v>0</v>
      </c>
      <c r="X156" s="202">
        <f>W156*H156</f>
        <v>0</v>
      </c>
      <c r="Y156" s="34"/>
      <c r="Z156" s="34"/>
      <c r="AA156" s="34"/>
      <c r="AB156" s="34"/>
      <c r="AC156" s="34"/>
      <c r="AD156" s="34"/>
      <c r="AE156" s="34"/>
      <c r="AR156" s="203" t="s">
        <v>147</v>
      </c>
      <c r="AT156" s="203" t="s">
        <v>153</v>
      </c>
      <c r="AU156" s="203" t="s">
        <v>91</v>
      </c>
      <c r="AY156" s="17" t="s">
        <v>139</v>
      </c>
      <c r="BE156" s="204">
        <f>IF(O156="základní",K156,0)</f>
        <v>0</v>
      </c>
      <c r="BF156" s="204">
        <f>IF(O156="snížená",K156,0)</f>
        <v>0</v>
      </c>
      <c r="BG156" s="204">
        <f>IF(O156="zákl. přenesená",K156,0)</f>
        <v>0</v>
      </c>
      <c r="BH156" s="204">
        <f>IF(O156="sníž. přenesená",K156,0)</f>
        <v>0</v>
      </c>
      <c r="BI156" s="204">
        <f>IF(O156="nulová",K156,0)</f>
        <v>0</v>
      </c>
      <c r="BJ156" s="17" t="s">
        <v>89</v>
      </c>
      <c r="BK156" s="204">
        <f>ROUND(P156*H156,2)</f>
        <v>0</v>
      </c>
      <c r="BL156" s="17" t="s">
        <v>147</v>
      </c>
      <c r="BM156" s="203" t="s">
        <v>262</v>
      </c>
    </row>
    <row r="157" spans="1:65" s="2" customFormat="1" ht="11.25">
      <c r="A157" s="34"/>
      <c r="B157" s="35"/>
      <c r="C157" s="36"/>
      <c r="D157" s="205" t="s">
        <v>149</v>
      </c>
      <c r="E157" s="36"/>
      <c r="F157" s="206" t="s">
        <v>261</v>
      </c>
      <c r="G157" s="36"/>
      <c r="H157" s="36"/>
      <c r="I157" s="207"/>
      <c r="J157" s="207"/>
      <c r="K157" s="36"/>
      <c r="L157" s="36"/>
      <c r="M157" s="39"/>
      <c r="N157" s="208"/>
      <c r="O157" s="209"/>
      <c r="P157" s="71"/>
      <c r="Q157" s="71"/>
      <c r="R157" s="71"/>
      <c r="S157" s="71"/>
      <c r="T157" s="71"/>
      <c r="U157" s="71"/>
      <c r="V157" s="71"/>
      <c r="W157" s="71"/>
      <c r="X157" s="72"/>
      <c r="Y157" s="34"/>
      <c r="Z157" s="34"/>
      <c r="AA157" s="34"/>
      <c r="AB157" s="34"/>
      <c r="AC157" s="34"/>
      <c r="AD157" s="34"/>
      <c r="AE157" s="34"/>
      <c r="AT157" s="17" t="s">
        <v>149</v>
      </c>
      <c r="AU157" s="17" t="s">
        <v>91</v>
      </c>
    </row>
    <row r="158" spans="1:65" s="2" customFormat="1" ht="21.75" customHeight="1">
      <c r="A158" s="34"/>
      <c r="B158" s="35"/>
      <c r="C158" s="189" t="s">
        <v>146</v>
      </c>
      <c r="D158" s="189" t="s">
        <v>142</v>
      </c>
      <c r="E158" s="190" t="s">
        <v>264</v>
      </c>
      <c r="F158" s="191" t="s">
        <v>265</v>
      </c>
      <c r="G158" s="192" t="s">
        <v>266</v>
      </c>
      <c r="H158" s="193">
        <v>1</v>
      </c>
      <c r="I158" s="194"/>
      <c r="J158" s="195"/>
      <c r="K158" s="196">
        <f>ROUND(P158*H158,2)</f>
        <v>0</v>
      </c>
      <c r="L158" s="191" t="s">
        <v>1</v>
      </c>
      <c r="M158" s="197"/>
      <c r="N158" s="198" t="s">
        <v>1</v>
      </c>
      <c r="O158" s="199" t="s">
        <v>44</v>
      </c>
      <c r="P158" s="200">
        <f>I158+J158</f>
        <v>0</v>
      </c>
      <c r="Q158" s="200">
        <f>ROUND(I158*H158,2)</f>
        <v>0</v>
      </c>
      <c r="R158" s="200">
        <f>ROUND(J158*H158,2)</f>
        <v>0</v>
      </c>
      <c r="S158" s="71"/>
      <c r="T158" s="201">
        <f>S158*H158</f>
        <v>0</v>
      </c>
      <c r="U158" s="201">
        <v>0</v>
      </c>
      <c r="V158" s="201">
        <f>U158*H158</f>
        <v>0</v>
      </c>
      <c r="W158" s="201">
        <v>0</v>
      </c>
      <c r="X158" s="202">
        <f>W158*H158</f>
        <v>0</v>
      </c>
      <c r="Y158" s="34"/>
      <c r="Z158" s="34"/>
      <c r="AA158" s="34"/>
      <c r="AB158" s="34"/>
      <c r="AC158" s="34"/>
      <c r="AD158" s="34"/>
      <c r="AE158" s="34"/>
      <c r="AR158" s="203" t="s">
        <v>146</v>
      </c>
      <c r="AT158" s="203" t="s">
        <v>142</v>
      </c>
      <c r="AU158" s="203" t="s">
        <v>91</v>
      </c>
      <c r="AY158" s="17" t="s">
        <v>139</v>
      </c>
      <c r="BE158" s="204">
        <f>IF(O158="základní",K158,0)</f>
        <v>0</v>
      </c>
      <c r="BF158" s="204">
        <f>IF(O158="snížená",K158,0)</f>
        <v>0</v>
      </c>
      <c r="BG158" s="204">
        <f>IF(O158="zákl. přenesená",K158,0)</f>
        <v>0</v>
      </c>
      <c r="BH158" s="204">
        <f>IF(O158="sníž. přenesená",K158,0)</f>
        <v>0</v>
      </c>
      <c r="BI158" s="204">
        <f>IF(O158="nulová",K158,0)</f>
        <v>0</v>
      </c>
      <c r="BJ158" s="17" t="s">
        <v>89</v>
      </c>
      <c r="BK158" s="204">
        <f>ROUND(P158*H158,2)</f>
        <v>0</v>
      </c>
      <c r="BL158" s="17" t="s">
        <v>147</v>
      </c>
      <c r="BM158" s="203" t="s">
        <v>267</v>
      </c>
    </row>
    <row r="159" spans="1:65" s="2" customFormat="1" ht="11.25">
      <c r="A159" s="34"/>
      <c r="B159" s="35"/>
      <c r="C159" s="36"/>
      <c r="D159" s="205" t="s">
        <v>149</v>
      </c>
      <c r="E159" s="36"/>
      <c r="F159" s="206" t="s">
        <v>265</v>
      </c>
      <c r="G159" s="36"/>
      <c r="H159" s="36"/>
      <c r="I159" s="207"/>
      <c r="J159" s="207"/>
      <c r="K159" s="36"/>
      <c r="L159" s="36"/>
      <c r="M159" s="39"/>
      <c r="N159" s="208"/>
      <c r="O159" s="209"/>
      <c r="P159" s="71"/>
      <c r="Q159" s="71"/>
      <c r="R159" s="71"/>
      <c r="S159" s="71"/>
      <c r="T159" s="71"/>
      <c r="U159" s="71"/>
      <c r="V159" s="71"/>
      <c r="W159" s="71"/>
      <c r="X159" s="72"/>
      <c r="Y159" s="34"/>
      <c r="Z159" s="34"/>
      <c r="AA159" s="34"/>
      <c r="AB159" s="34"/>
      <c r="AC159" s="34"/>
      <c r="AD159" s="34"/>
      <c r="AE159" s="34"/>
      <c r="AT159" s="17" t="s">
        <v>149</v>
      </c>
      <c r="AU159" s="17" t="s">
        <v>91</v>
      </c>
    </row>
    <row r="160" spans="1:65" s="2" customFormat="1" ht="19.5">
      <c r="A160" s="34"/>
      <c r="B160" s="35"/>
      <c r="C160" s="36"/>
      <c r="D160" s="205" t="s">
        <v>172</v>
      </c>
      <c r="E160" s="36"/>
      <c r="F160" s="252" t="s">
        <v>200</v>
      </c>
      <c r="G160" s="36"/>
      <c r="H160" s="36"/>
      <c r="I160" s="207"/>
      <c r="J160" s="207"/>
      <c r="K160" s="36"/>
      <c r="L160" s="36"/>
      <c r="M160" s="39"/>
      <c r="N160" s="208"/>
      <c r="O160" s="209"/>
      <c r="P160" s="71"/>
      <c r="Q160" s="71"/>
      <c r="R160" s="71"/>
      <c r="S160" s="71"/>
      <c r="T160" s="71"/>
      <c r="U160" s="71"/>
      <c r="V160" s="71"/>
      <c r="W160" s="71"/>
      <c r="X160" s="72"/>
      <c r="Y160" s="34"/>
      <c r="Z160" s="34"/>
      <c r="AA160" s="34"/>
      <c r="AB160" s="34"/>
      <c r="AC160" s="34"/>
      <c r="AD160" s="34"/>
      <c r="AE160" s="34"/>
      <c r="AT160" s="17" t="s">
        <v>172</v>
      </c>
      <c r="AU160" s="17" t="s">
        <v>91</v>
      </c>
    </row>
    <row r="161" spans="1:65" s="13" customFormat="1" ht="11.25">
      <c r="B161" s="210"/>
      <c r="C161" s="211"/>
      <c r="D161" s="205" t="s">
        <v>150</v>
      </c>
      <c r="E161" s="212" t="s">
        <v>1</v>
      </c>
      <c r="F161" s="213" t="s">
        <v>151</v>
      </c>
      <c r="G161" s="211"/>
      <c r="H161" s="212" t="s">
        <v>1</v>
      </c>
      <c r="I161" s="214"/>
      <c r="J161" s="214"/>
      <c r="K161" s="211"/>
      <c r="L161" s="211"/>
      <c r="M161" s="215"/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8"/>
      <c r="AT161" s="219" t="s">
        <v>150</v>
      </c>
      <c r="AU161" s="219" t="s">
        <v>91</v>
      </c>
      <c r="AV161" s="13" t="s">
        <v>89</v>
      </c>
      <c r="AW161" s="13" t="s">
        <v>5</v>
      </c>
      <c r="AX161" s="13" t="s">
        <v>81</v>
      </c>
      <c r="AY161" s="219" t="s">
        <v>139</v>
      </c>
    </row>
    <row r="162" spans="1:65" s="14" customFormat="1" ht="11.25">
      <c r="B162" s="220"/>
      <c r="C162" s="221"/>
      <c r="D162" s="205" t="s">
        <v>150</v>
      </c>
      <c r="E162" s="222" t="s">
        <v>1</v>
      </c>
      <c r="F162" s="223" t="s">
        <v>89</v>
      </c>
      <c r="G162" s="221"/>
      <c r="H162" s="224">
        <v>1</v>
      </c>
      <c r="I162" s="225"/>
      <c r="J162" s="225"/>
      <c r="K162" s="221"/>
      <c r="L162" s="221"/>
      <c r="M162" s="226"/>
      <c r="N162" s="227"/>
      <c r="O162" s="228"/>
      <c r="P162" s="228"/>
      <c r="Q162" s="228"/>
      <c r="R162" s="228"/>
      <c r="S162" s="228"/>
      <c r="T162" s="228"/>
      <c r="U162" s="228"/>
      <c r="V162" s="228"/>
      <c r="W162" s="228"/>
      <c r="X162" s="229"/>
      <c r="AT162" s="230" t="s">
        <v>150</v>
      </c>
      <c r="AU162" s="230" t="s">
        <v>91</v>
      </c>
      <c r="AV162" s="14" t="s">
        <v>91</v>
      </c>
      <c r="AW162" s="14" t="s">
        <v>5</v>
      </c>
      <c r="AX162" s="14" t="s">
        <v>81</v>
      </c>
      <c r="AY162" s="230" t="s">
        <v>139</v>
      </c>
    </row>
    <row r="163" spans="1:65" s="15" customFormat="1" ht="11.25">
      <c r="B163" s="231"/>
      <c r="C163" s="232"/>
      <c r="D163" s="205" t="s">
        <v>150</v>
      </c>
      <c r="E163" s="233" t="s">
        <v>1</v>
      </c>
      <c r="F163" s="234" t="s">
        <v>152</v>
      </c>
      <c r="G163" s="232"/>
      <c r="H163" s="235">
        <v>1</v>
      </c>
      <c r="I163" s="236"/>
      <c r="J163" s="236"/>
      <c r="K163" s="232"/>
      <c r="L163" s="232"/>
      <c r="M163" s="237"/>
      <c r="N163" s="238"/>
      <c r="O163" s="239"/>
      <c r="P163" s="239"/>
      <c r="Q163" s="239"/>
      <c r="R163" s="239"/>
      <c r="S163" s="239"/>
      <c r="T163" s="239"/>
      <c r="U163" s="239"/>
      <c r="V163" s="239"/>
      <c r="W163" s="239"/>
      <c r="X163" s="240"/>
      <c r="AT163" s="241" t="s">
        <v>150</v>
      </c>
      <c r="AU163" s="241" t="s">
        <v>91</v>
      </c>
      <c r="AV163" s="15" t="s">
        <v>147</v>
      </c>
      <c r="AW163" s="15" t="s">
        <v>5</v>
      </c>
      <c r="AX163" s="15" t="s">
        <v>89</v>
      </c>
      <c r="AY163" s="241" t="s">
        <v>139</v>
      </c>
    </row>
    <row r="164" spans="1:65" s="2" customFormat="1" ht="16.5" customHeight="1">
      <c r="A164" s="34"/>
      <c r="B164" s="35"/>
      <c r="C164" s="189" t="s">
        <v>196</v>
      </c>
      <c r="D164" s="189" t="s">
        <v>142</v>
      </c>
      <c r="E164" s="190" t="s">
        <v>269</v>
      </c>
      <c r="F164" s="191" t="s">
        <v>270</v>
      </c>
      <c r="G164" s="192" t="s">
        <v>266</v>
      </c>
      <c r="H164" s="193">
        <v>1</v>
      </c>
      <c r="I164" s="194"/>
      <c r="J164" s="195"/>
      <c r="K164" s="196">
        <f>ROUND(P164*H164,2)</f>
        <v>0</v>
      </c>
      <c r="L164" s="191" t="s">
        <v>1</v>
      </c>
      <c r="M164" s="197"/>
      <c r="N164" s="198" t="s">
        <v>1</v>
      </c>
      <c r="O164" s="199" t="s">
        <v>44</v>
      </c>
      <c r="P164" s="200">
        <f>I164+J164</f>
        <v>0</v>
      </c>
      <c r="Q164" s="200">
        <f>ROUND(I164*H164,2)</f>
        <v>0</v>
      </c>
      <c r="R164" s="200">
        <f>ROUND(J164*H164,2)</f>
        <v>0</v>
      </c>
      <c r="S164" s="71"/>
      <c r="T164" s="201">
        <f>S164*H164</f>
        <v>0</v>
      </c>
      <c r="U164" s="201">
        <v>0</v>
      </c>
      <c r="V164" s="201">
        <f>U164*H164</f>
        <v>0</v>
      </c>
      <c r="W164" s="201">
        <v>0</v>
      </c>
      <c r="X164" s="202">
        <f>W164*H164</f>
        <v>0</v>
      </c>
      <c r="Y164" s="34"/>
      <c r="Z164" s="34"/>
      <c r="AA164" s="34"/>
      <c r="AB164" s="34"/>
      <c r="AC164" s="34"/>
      <c r="AD164" s="34"/>
      <c r="AE164" s="34"/>
      <c r="AR164" s="203" t="s">
        <v>146</v>
      </c>
      <c r="AT164" s="203" t="s">
        <v>142</v>
      </c>
      <c r="AU164" s="203" t="s">
        <v>91</v>
      </c>
      <c r="AY164" s="17" t="s">
        <v>139</v>
      </c>
      <c r="BE164" s="204">
        <f>IF(O164="základní",K164,0)</f>
        <v>0</v>
      </c>
      <c r="BF164" s="204">
        <f>IF(O164="snížená",K164,0)</f>
        <v>0</v>
      </c>
      <c r="BG164" s="204">
        <f>IF(O164="zákl. přenesená",K164,0)</f>
        <v>0</v>
      </c>
      <c r="BH164" s="204">
        <f>IF(O164="sníž. přenesená",K164,0)</f>
        <v>0</v>
      </c>
      <c r="BI164" s="204">
        <f>IF(O164="nulová",K164,0)</f>
        <v>0</v>
      </c>
      <c r="BJ164" s="17" t="s">
        <v>89</v>
      </c>
      <c r="BK164" s="204">
        <f>ROUND(P164*H164,2)</f>
        <v>0</v>
      </c>
      <c r="BL164" s="17" t="s">
        <v>147</v>
      </c>
      <c r="BM164" s="203" t="s">
        <v>271</v>
      </c>
    </row>
    <row r="165" spans="1:65" s="2" customFormat="1" ht="11.25">
      <c r="A165" s="34"/>
      <c r="B165" s="35"/>
      <c r="C165" s="36"/>
      <c r="D165" s="205" t="s">
        <v>149</v>
      </c>
      <c r="E165" s="36"/>
      <c r="F165" s="206" t="s">
        <v>270</v>
      </c>
      <c r="G165" s="36"/>
      <c r="H165" s="36"/>
      <c r="I165" s="207"/>
      <c r="J165" s="207"/>
      <c r="K165" s="36"/>
      <c r="L165" s="36"/>
      <c r="M165" s="39"/>
      <c r="N165" s="208"/>
      <c r="O165" s="209"/>
      <c r="P165" s="71"/>
      <c r="Q165" s="71"/>
      <c r="R165" s="71"/>
      <c r="S165" s="71"/>
      <c r="T165" s="71"/>
      <c r="U165" s="71"/>
      <c r="V165" s="71"/>
      <c r="W165" s="71"/>
      <c r="X165" s="72"/>
      <c r="Y165" s="34"/>
      <c r="Z165" s="34"/>
      <c r="AA165" s="34"/>
      <c r="AB165" s="34"/>
      <c r="AC165" s="34"/>
      <c r="AD165" s="34"/>
      <c r="AE165" s="34"/>
      <c r="AT165" s="17" t="s">
        <v>149</v>
      </c>
      <c r="AU165" s="17" t="s">
        <v>91</v>
      </c>
    </row>
    <row r="166" spans="1:65" s="12" customFormat="1" ht="22.9" customHeight="1">
      <c r="B166" s="172"/>
      <c r="C166" s="173"/>
      <c r="D166" s="174" t="s">
        <v>80</v>
      </c>
      <c r="E166" s="187" t="s">
        <v>272</v>
      </c>
      <c r="F166" s="187" t="s">
        <v>273</v>
      </c>
      <c r="G166" s="173"/>
      <c r="H166" s="173"/>
      <c r="I166" s="176"/>
      <c r="J166" s="176"/>
      <c r="K166" s="188">
        <f>BK166</f>
        <v>0</v>
      </c>
      <c r="L166" s="173"/>
      <c r="M166" s="178"/>
      <c r="N166" s="179"/>
      <c r="O166" s="180"/>
      <c r="P166" s="180"/>
      <c r="Q166" s="181">
        <f>Q167</f>
        <v>0</v>
      </c>
      <c r="R166" s="181">
        <f>R167</f>
        <v>0</v>
      </c>
      <c r="S166" s="180"/>
      <c r="T166" s="182">
        <f>T167</f>
        <v>0</v>
      </c>
      <c r="U166" s="180"/>
      <c r="V166" s="182">
        <f>V167</f>
        <v>0</v>
      </c>
      <c r="W166" s="180"/>
      <c r="X166" s="183">
        <f>X167</f>
        <v>0</v>
      </c>
      <c r="AR166" s="184" t="s">
        <v>174</v>
      </c>
      <c r="AT166" s="185" t="s">
        <v>80</v>
      </c>
      <c r="AU166" s="185" t="s">
        <v>89</v>
      </c>
      <c r="AY166" s="184" t="s">
        <v>139</v>
      </c>
      <c r="BK166" s="186">
        <f>BK167</f>
        <v>0</v>
      </c>
    </row>
    <row r="167" spans="1:65" s="12" customFormat="1" ht="20.85" customHeight="1">
      <c r="B167" s="172"/>
      <c r="C167" s="173"/>
      <c r="D167" s="174" t="s">
        <v>80</v>
      </c>
      <c r="E167" s="187" t="s">
        <v>274</v>
      </c>
      <c r="F167" s="187" t="s">
        <v>275</v>
      </c>
      <c r="G167" s="173"/>
      <c r="H167" s="173"/>
      <c r="I167" s="176"/>
      <c r="J167" s="176"/>
      <c r="K167" s="188">
        <f>BK167</f>
        <v>0</v>
      </c>
      <c r="L167" s="173"/>
      <c r="M167" s="178"/>
      <c r="N167" s="179"/>
      <c r="O167" s="180"/>
      <c r="P167" s="180"/>
      <c r="Q167" s="181">
        <f>SUM(Q168:Q174)</f>
        <v>0</v>
      </c>
      <c r="R167" s="181">
        <f>SUM(R168:R174)</f>
        <v>0</v>
      </c>
      <c r="S167" s="180"/>
      <c r="T167" s="182">
        <f>SUM(T168:T174)</f>
        <v>0</v>
      </c>
      <c r="U167" s="180"/>
      <c r="V167" s="182">
        <f>SUM(V168:V174)</f>
        <v>0</v>
      </c>
      <c r="W167" s="180"/>
      <c r="X167" s="183">
        <f>SUM(X168:X174)</f>
        <v>0</v>
      </c>
      <c r="AR167" s="184" t="s">
        <v>174</v>
      </c>
      <c r="AT167" s="185" t="s">
        <v>80</v>
      </c>
      <c r="AU167" s="185" t="s">
        <v>91</v>
      </c>
      <c r="AY167" s="184" t="s">
        <v>139</v>
      </c>
      <c r="BK167" s="186">
        <f>SUM(BK168:BK174)</f>
        <v>0</v>
      </c>
    </row>
    <row r="168" spans="1:65" s="2" customFormat="1" ht="16.5" customHeight="1">
      <c r="A168" s="34"/>
      <c r="B168" s="35"/>
      <c r="C168" s="242" t="s">
        <v>201</v>
      </c>
      <c r="D168" s="242" t="s">
        <v>153</v>
      </c>
      <c r="E168" s="243" t="s">
        <v>277</v>
      </c>
      <c r="F168" s="244" t="s">
        <v>278</v>
      </c>
      <c r="G168" s="245" t="s">
        <v>266</v>
      </c>
      <c r="H168" s="246">
        <v>1</v>
      </c>
      <c r="I168" s="247"/>
      <c r="J168" s="247"/>
      <c r="K168" s="248">
        <f>ROUND(P168*H168,2)</f>
        <v>0</v>
      </c>
      <c r="L168" s="244" t="s">
        <v>1</v>
      </c>
      <c r="M168" s="39"/>
      <c r="N168" s="249" t="s">
        <v>1</v>
      </c>
      <c r="O168" s="199" t="s">
        <v>44</v>
      </c>
      <c r="P168" s="200">
        <f>I168+J168</f>
        <v>0</v>
      </c>
      <c r="Q168" s="200">
        <f>ROUND(I168*H168,2)</f>
        <v>0</v>
      </c>
      <c r="R168" s="200">
        <f>ROUND(J168*H168,2)</f>
        <v>0</v>
      </c>
      <c r="S168" s="71"/>
      <c r="T168" s="201">
        <f>S168*H168</f>
        <v>0</v>
      </c>
      <c r="U168" s="201">
        <v>0</v>
      </c>
      <c r="V168" s="201">
        <f>U168*H168</f>
        <v>0</v>
      </c>
      <c r="W168" s="201">
        <v>0</v>
      </c>
      <c r="X168" s="202">
        <f>W168*H168</f>
        <v>0</v>
      </c>
      <c r="Y168" s="34"/>
      <c r="Z168" s="34"/>
      <c r="AA168" s="34"/>
      <c r="AB168" s="34"/>
      <c r="AC168" s="34"/>
      <c r="AD168" s="34"/>
      <c r="AE168" s="34"/>
      <c r="AR168" s="203" t="s">
        <v>147</v>
      </c>
      <c r="AT168" s="203" t="s">
        <v>153</v>
      </c>
      <c r="AU168" s="203" t="s">
        <v>163</v>
      </c>
      <c r="AY168" s="17" t="s">
        <v>139</v>
      </c>
      <c r="BE168" s="204">
        <f>IF(O168="základní",K168,0)</f>
        <v>0</v>
      </c>
      <c r="BF168" s="204">
        <f>IF(O168="snížená",K168,0)</f>
        <v>0</v>
      </c>
      <c r="BG168" s="204">
        <f>IF(O168="zákl. přenesená",K168,0)</f>
        <v>0</v>
      </c>
      <c r="BH168" s="204">
        <f>IF(O168="sníž. přenesená",K168,0)</f>
        <v>0</v>
      </c>
      <c r="BI168" s="204">
        <f>IF(O168="nulová",K168,0)</f>
        <v>0</v>
      </c>
      <c r="BJ168" s="17" t="s">
        <v>89</v>
      </c>
      <c r="BK168" s="204">
        <f>ROUND(P168*H168,2)</f>
        <v>0</v>
      </c>
      <c r="BL168" s="17" t="s">
        <v>147</v>
      </c>
      <c r="BM168" s="203" t="s">
        <v>279</v>
      </c>
    </row>
    <row r="169" spans="1:65" s="2" customFormat="1" ht="11.25">
      <c r="A169" s="34"/>
      <c r="B169" s="35"/>
      <c r="C169" s="36"/>
      <c r="D169" s="205" t="s">
        <v>149</v>
      </c>
      <c r="E169" s="36"/>
      <c r="F169" s="206" t="s">
        <v>278</v>
      </c>
      <c r="G169" s="36"/>
      <c r="H169" s="36"/>
      <c r="I169" s="207"/>
      <c r="J169" s="207"/>
      <c r="K169" s="36"/>
      <c r="L169" s="36"/>
      <c r="M169" s="39"/>
      <c r="N169" s="208"/>
      <c r="O169" s="209"/>
      <c r="P169" s="71"/>
      <c r="Q169" s="71"/>
      <c r="R169" s="71"/>
      <c r="S169" s="71"/>
      <c r="T169" s="71"/>
      <c r="U169" s="71"/>
      <c r="V169" s="71"/>
      <c r="W169" s="71"/>
      <c r="X169" s="72"/>
      <c r="Y169" s="34"/>
      <c r="Z169" s="34"/>
      <c r="AA169" s="34"/>
      <c r="AB169" s="34"/>
      <c r="AC169" s="34"/>
      <c r="AD169" s="34"/>
      <c r="AE169" s="34"/>
      <c r="AT169" s="17" t="s">
        <v>149</v>
      </c>
      <c r="AU169" s="17" t="s">
        <v>163</v>
      </c>
    </row>
    <row r="170" spans="1:65" s="2" customFormat="1" ht="24.2" customHeight="1">
      <c r="A170" s="34"/>
      <c r="B170" s="35"/>
      <c r="C170" s="242" t="s">
        <v>207</v>
      </c>
      <c r="D170" s="242" t="s">
        <v>153</v>
      </c>
      <c r="E170" s="243" t="s">
        <v>280</v>
      </c>
      <c r="F170" s="244" t="s">
        <v>281</v>
      </c>
      <c r="G170" s="245" t="s">
        <v>145</v>
      </c>
      <c r="H170" s="246">
        <v>1</v>
      </c>
      <c r="I170" s="247"/>
      <c r="J170" s="247"/>
      <c r="K170" s="248">
        <f>ROUND(P170*H170,2)</f>
        <v>0</v>
      </c>
      <c r="L170" s="244" t="s">
        <v>157</v>
      </c>
      <c r="M170" s="39"/>
      <c r="N170" s="249" t="s">
        <v>1</v>
      </c>
      <c r="O170" s="199" t="s">
        <v>44</v>
      </c>
      <c r="P170" s="200">
        <f>I170+J170</f>
        <v>0</v>
      </c>
      <c r="Q170" s="200">
        <f>ROUND(I170*H170,2)</f>
        <v>0</v>
      </c>
      <c r="R170" s="200">
        <f>ROUND(J170*H170,2)</f>
        <v>0</v>
      </c>
      <c r="S170" s="71"/>
      <c r="T170" s="201">
        <f>S170*H170</f>
        <v>0</v>
      </c>
      <c r="U170" s="201">
        <v>0</v>
      </c>
      <c r="V170" s="201">
        <f>U170*H170</f>
        <v>0</v>
      </c>
      <c r="W170" s="201">
        <v>0</v>
      </c>
      <c r="X170" s="202">
        <f>W170*H170</f>
        <v>0</v>
      </c>
      <c r="Y170" s="34"/>
      <c r="Z170" s="34"/>
      <c r="AA170" s="34"/>
      <c r="AB170" s="34"/>
      <c r="AC170" s="34"/>
      <c r="AD170" s="34"/>
      <c r="AE170" s="34"/>
      <c r="AR170" s="203" t="s">
        <v>147</v>
      </c>
      <c r="AT170" s="203" t="s">
        <v>153</v>
      </c>
      <c r="AU170" s="203" t="s">
        <v>163</v>
      </c>
      <c r="AY170" s="17" t="s">
        <v>139</v>
      </c>
      <c r="BE170" s="204">
        <f>IF(O170="základní",K170,0)</f>
        <v>0</v>
      </c>
      <c r="BF170" s="204">
        <f>IF(O170="snížená",K170,0)</f>
        <v>0</v>
      </c>
      <c r="BG170" s="204">
        <f>IF(O170="zákl. přenesená",K170,0)</f>
        <v>0</v>
      </c>
      <c r="BH170" s="204">
        <f>IF(O170="sníž. přenesená",K170,0)</f>
        <v>0</v>
      </c>
      <c r="BI170" s="204">
        <f>IF(O170="nulová",K170,0)</f>
        <v>0</v>
      </c>
      <c r="BJ170" s="17" t="s">
        <v>89</v>
      </c>
      <c r="BK170" s="204">
        <f>ROUND(P170*H170,2)</f>
        <v>0</v>
      </c>
      <c r="BL170" s="17" t="s">
        <v>147</v>
      </c>
      <c r="BM170" s="203" t="s">
        <v>282</v>
      </c>
    </row>
    <row r="171" spans="1:65" s="2" customFormat="1" ht="29.25">
      <c r="A171" s="34"/>
      <c r="B171" s="35"/>
      <c r="C171" s="36"/>
      <c r="D171" s="205" t="s">
        <v>149</v>
      </c>
      <c r="E171" s="36"/>
      <c r="F171" s="206" t="s">
        <v>283</v>
      </c>
      <c r="G171" s="36"/>
      <c r="H171" s="36"/>
      <c r="I171" s="207"/>
      <c r="J171" s="207"/>
      <c r="K171" s="36"/>
      <c r="L171" s="36"/>
      <c r="M171" s="39"/>
      <c r="N171" s="208"/>
      <c r="O171" s="209"/>
      <c r="P171" s="71"/>
      <c r="Q171" s="71"/>
      <c r="R171" s="71"/>
      <c r="S171" s="71"/>
      <c r="T171" s="71"/>
      <c r="U171" s="71"/>
      <c r="V171" s="71"/>
      <c r="W171" s="71"/>
      <c r="X171" s="72"/>
      <c r="Y171" s="34"/>
      <c r="Z171" s="34"/>
      <c r="AA171" s="34"/>
      <c r="AB171" s="34"/>
      <c r="AC171" s="34"/>
      <c r="AD171" s="34"/>
      <c r="AE171" s="34"/>
      <c r="AT171" s="17" t="s">
        <v>149</v>
      </c>
      <c r="AU171" s="17" t="s">
        <v>163</v>
      </c>
    </row>
    <row r="172" spans="1:65" s="2" customFormat="1" ht="11.25">
      <c r="A172" s="34"/>
      <c r="B172" s="35"/>
      <c r="C172" s="36"/>
      <c r="D172" s="250" t="s">
        <v>160</v>
      </c>
      <c r="E172" s="36"/>
      <c r="F172" s="251" t="s">
        <v>284</v>
      </c>
      <c r="G172" s="36"/>
      <c r="H172" s="36"/>
      <c r="I172" s="207"/>
      <c r="J172" s="207"/>
      <c r="K172" s="36"/>
      <c r="L172" s="36"/>
      <c r="M172" s="39"/>
      <c r="N172" s="208"/>
      <c r="O172" s="209"/>
      <c r="P172" s="71"/>
      <c r="Q172" s="71"/>
      <c r="R172" s="71"/>
      <c r="S172" s="71"/>
      <c r="T172" s="71"/>
      <c r="U172" s="71"/>
      <c r="V172" s="71"/>
      <c r="W172" s="71"/>
      <c r="X172" s="72"/>
      <c r="Y172" s="34"/>
      <c r="Z172" s="34"/>
      <c r="AA172" s="34"/>
      <c r="AB172" s="34"/>
      <c r="AC172" s="34"/>
      <c r="AD172" s="34"/>
      <c r="AE172" s="34"/>
      <c r="AT172" s="17" t="s">
        <v>160</v>
      </c>
      <c r="AU172" s="17" t="s">
        <v>163</v>
      </c>
    </row>
    <row r="173" spans="1:65" s="2" customFormat="1" ht="16.5" customHeight="1">
      <c r="A173" s="34"/>
      <c r="B173" s="35"/>
      <c r="C173" s="242" t="s">
        <v>212</v>
      </c>
      <c r="D173" s="242" t="s">
        <v>153</v>
      </c>
      <c r="E173" s="243" t="s">
        <v>286</v>
      </c>
      <c r="F173" s="244" t="s">
        <v>287</v>
      </c>
      <c r="G173" s="245" t="s">
        <v>288</v>
      </c>
      <c r="H173" s="253"/>
      <c r="I173" s="247"/>
      <c r="J173" s="247"/>
      <c r="K173" s="248">
        <f>ROUND(P173*H173,2)</f>
        <v>0</v>
      </c>
      <c r="L173" s="244" t="s">
        <v>1</v>
      </c>
      <c r="M173" s="39"/>
      <c r="N173" s="249" t="s">
        <v>1</v>
      </c>
      <c r="O173" s="199" t="s">
        <v>44</v>
      </c>
      <c r="P173" s="200">
        <f>I173+J173</f>
        <v>0</v>
      </c>
      <c r="Q173" s="200">
        <f>ROUND(I173*H173,2)</f>
        <v>0</v>
      </c>
      <c r="R173" s="200">
        <f>ROUND(J173*H173,2)</f>
        <v>0</v>
      </c>
      <c r="S173" s="71"/>
      <c r="T173" s="201">
        <f>S173*H173</f>
        <v>0</v>
      </c>
      <c r="U173" s="201">
        <v>0</v>
      </c>
      <c r="V173" s="201">
        <f>U173*H173</f>
        <v>0</v>
      </c>
      <c r="W173" s="201">
        <v>0</v>
      </c>
      <c r="X173" s="202">
        <f>W173*H173</f>
        <v>0</v>
      </c>
      <c r="Y173" s="34"/>
      <c r="Z173" s="34"/>
      <c r="AA173" s="34"/>
      <c r="AB173" s="34"/>
      <c r="AC173" s="34"/>
      <c r="AD173" s="34"/>
      <c r="AE173" s="34"/>
      <c r="AR173" s="203" t="s">
        <v>147</v>
      </c>
      <c r="AT173" s="203" t="s">
        <v>153</v>
      </c>
      <c r="AU173" s="203" t="s">
        <v>163</v>
      </c>
      <c r="AY173" s="17" t="s">
        <v>139</v>
      </c>
      <c r="BE173" s="204">
        <f>IF(O173="základní",K173,0)</f>
        <v>0</v>
      </c>
      <c r="BF173" s="204">
        <f>IF(O173="snížená",K173,0)</f>
        <v>0</v>
      </c>
      <c r="BG173" s="204">
        <f>IF(O173="zákl. přenesená",K173,0)</f>
        <v>0</v>
      </c>
      <c r="BH173" s="204">
        <f>IF(O173="sníž. přenesená",K173,0)</f>
        <v>0</v>
      </c>
      <c r="BI173" s="204">
        <f>IF(O173="nulová",K173,0)</f>
        <v>0</v>
      </c>
      <c r="BJ173" s="17" t="s">
        <v>89</v>
      </c>
      <c r="BK173" s="204">
        <f>ROUND(P173*H173,2)</f>
        <v>0</v>
      </c>
      <c r="BL173" s="17" t="s">
        <v>147</v>
      </c>
      <c r="BM173" s="203" t="s">
        <v>289</v>
      </c>
    </row>
    <row r="174" spans="1:65" s="2" customFormat="1" ht="11.25">
      <c r="A174" s="34"/>
      <c r="B174" s="35"/>
      <c r="C174" s="36"/>
      <c r="D174" s="205" t="s">
        <v>149</v>
      </c>
      <c r="E174" s="36"/>
      <c r="F174" s="206" t="s">
        <v>287</v>
      </c>
      <c r="G174" s="36"/>
      <c r="H174" s="36"/>
      <c r="I174" s="207"/>
      <c r="J174" s="207"/>
      <c r="K174" s="36"/>
      <c r="L174" s="36"/>
      <c r="M174" s="39"/>
      <c r="N174" s="254"/>
      <c r="O174" s="255"/>
      <c r="P174" s="256"/>
      <c r="Q174" s="256"/>
      <c r="R174" s="256"/>
      <c r="S174" s="256"/>
      <c r="T174" s="256"/>
      <c r="U174" s="256"/>
      <c r="V174" s="256"/>
      <c r="W174" s="256"/>
      <c r="X174" s="257"/>
      <c r="Y174" s="34"/>
      <c r="Z174" s="34"/>
      <c r="AA174" s="34"/>
      <c r="AB174" s="34"/>
      <c r="AC174" s="34"/>
      <c r="AD174" s="34"/>
      <c r="AE174" s="34"/>
      <c r="AT174" s="17" t="s">
        <v>149</v>
      </c>
      <c r="AU174" s="17" t="s">
        <v>163</v>
      </c>
    </row>
    <row r="175" spans="1:65" s="2" customFormat="1" ht="6.95" customHeight="1">
      <c r="A175" s="3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39"/>
      <c r="N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D48evTd4s//B47grYvJG2clqlZwzHMZSdORBAFWM7fP3Sv+onSkGxYflCYiadr1PSDQSFCGBz1oziKMqMJHpAg==" saltValue="PSh9aDTCLsLT+pvQB0xPv3mBQdsbZcNbYVVm3xxkL/0wM+EJsRhJ0dQEtdPcO8ZKmYhbPiA5GAXa6W66iwfenQ==" spinCount="100000" sheet="1" objects="1" scenarios="1" formatColumns="0" formatRows="0" autoFilter="0"/>
  <autoFilter ref="C119:L174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hyperlinks>
    <hyperlink ref="F125" r:id="rId1"/>
    <hyperlink ref="F137" r:id="rId2"/>
    <hyperlink ref="F143" r:id="rId3"/>
    <hyperlink ref="F155" r:id="rId4"/>
    <hyperlink ref="F172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T2" s="17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91</v>
      </c>
    </row>
    <row r="4" spans="1:46" s="1" customFormat="1" ht="24.95" customHeight="1">
      <c r="B4" s="20"/>
      <c r="D4" s="111" t="s">
        <v>104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9" t="str">
        <f>'Rekapitulace stavby'!K6</f>
        <v>Oprava elektroinstalace šatny a prostor provozního pavilonu, MŠ M. Majerové, Sokolov</v>
      </c>
      <c r="F7" s="300"/>
      <c r="G7" s="300"/>
      <c r="H7" s="300"/>
      <c r="M7" s="20"/>
    </row>
    <row r="8" spans="1:46" s="2" customFormat="1" ht="12" customHeight="1">
      <c r="A8" s="34"/>
      <c r="B8" s="39"/>
      <c r="C8" s="34"/>
      <c r="D8" s="113" t="s">
        <v>105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345</v>
      </c>
      <c r="F9" s="302"/>
      <c r="G9" s="302"/>
      <c r="H9" s="302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20</v>
      </c>
      <c r="G11" s="34"/>
      <c r="H11" s="34"/>
      <c r="I11" s="113" t="s">
        <v>21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23</v>
      </c>
      <c r="E12" s="34"/>
      <c r="F12" s="114" t="s">
        <v>24</v>
      </c>
      <c r="G12" s="34"/>
      <c r="H12" s="34"/>
      <c r="I12" s="113" t="s">
        <v>25</v>
      </c>
      <c r="J12" s="115" t="str">
        <f>'Rekapitulace stavby'!AN8</f>
        <v>10. 3. 2022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27</v>
      </c>
      <c r="E14" s="34"/>
      <c r="F14" s="34"/>
      <c r="G14" s="34"/>
      <c r="H14" s="34"/>
      <c r="I14" s="113" t="s">
        <v>28</v>
      </c>
      <c r="J14" s="114" t="s">
        <v>29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30</v>
      </c>
      <c r="F15" s="34"/>
      <c r="G15" s="34"/>
      <c r="H15" s="34"/>
      <c r="I15" s="113" t="s">
        <v>31</v>
      </c>
      <c r="J15" s="114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32</v>
      </c>
      <c r="E17" s="34"/>
      <c r="F17" s="34"/>
      <c r="G17" s="34"/>
      <c r="H17" s="34"/>
      <c r="I17" s="113" t="s">
        <v>28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3" t="s">
        <v>31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34</v>
      </c>
      <c r="E20" s="34"/>
      <c r="F20" s="34"/>
      <c r="G20" s="34"/>
      <c r="H20" s="34"/>
      <c r="I20" s="113" t="s">
        <v>28</v>
      </c>
      <c r="J20" s="114" t="s">
        <v>1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35</v>
      </c>
      <c r="F21" s="34"/>
      <c r="G21" s="34"/>
      <c r="H21" s="34"/>
      <c r="I21" s="113" t="s">
        <v>31</v>
      </c>
      <c r="J21" s="114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28</v>
      </c>
      <c r="J23" s="114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35</v>
      </c>
      <c r="F24" s="34"/>
      <c r="G24" s="34"/>
      <c r="H24" s="34"/>
      <c r="I24" s="113" t="s">
        <v>31</v>
      </c>
      <c r="J24" s="114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5" t="s">
        <v>1</v>
      </c>
      <c r="F27" s="305"/>
      <c r="G27" s="305"/>
      <c r="H27" s="305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107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108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34"/>
      <c r="K32" s="122">
        <f>ROUND(K123,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34"/>
      <c r="K34" s="123" t="s">
        <v>42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3" t="s">
        <v>44</v>
      </c>
      <c r="F35" s="120">
        <f>ROUND((SUM(BE123:BE188)),  2)</f>
        <v>0</v>
      </c>
      <c r="G35" s="34"/>
      <c r="H35" s="34"/>
      <c r="I35" s="125">
        <v>0.21</v>
      </c>
      <c r="J35" s="34"/>
      <c r="K35" s="120">
        <f>ROUND(((SUM(BE123:BE188))*I35),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45</v>
      </c>
      <c r="F36" s="120">
        <f>ROUND((SUM(BF123:BF188)),  2)</f>
        <v>0</v>
      </c>
      <c r="G36" s="34"/>
      <c r="H36" s="34"/>
      <c r="I36" s="125">
        <v>0.15</v>
      </c>
      <c r="J36" s="34"/>
      <c r="K36" s="120">
        <f>ROUND(((SUM(BF123:BF188))*I36),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46</v>
      </c>
      <c r="F37" s="120">
        <f>ROUND((SUM(BG123:BG188)),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47</v>
      </c>
      <c r="F38" s="120">
        <f>ROUND((SUM(BH123:BH188)),  2)</f>
        <v>0</v>
      </c>
      <c r="G38" s="34"/>
      <c r="H38" s="34"/>
      <c r="I38" s="125">
        <v>0.15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48</v>
      </c>
      <c r="F39" s="120">
        <f>ROUND((SUM(BI123:BI188)),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Oprava elektroinstalace šatny a prostor provozního pavilonu, MŠ M. Majerové, Sokolov</v>
      </c>
      <c r="F85" s="307"/>
      <c r="G85" s="307"/>
      <c r="H85" s="307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04 - Stavební přípomoc m.č. 101</v>
      </c>
      <c r="F87" s="308"/>
      <c r="G87" s="308"/>
      <c r="H87" s="308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23</v>
      </c>
      <c r="D89" s="36"/>
      <c r="E89" s="36"/>
      <c r="F89" s="27" t="str">
        <f>F12</f>
        <v>Sokolov</v>
      </c>
      <c r="G89" s="36"/>
      <c r="H89" s="36"/>
      <c r="I89" s="29" t="s">
        <v>25</v>
      </c>
      <c r="J89" s="66" t="str">
        <f>IF(J12="","",J12)</f>
        <v>10. 3. 2022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27</v>
      </c>
      <c r="D91" s="36"/>
      <c r="E91" s="36"/>
      <c r="F91" s="27" t="str">
        <f>E15</f>
        <v>Město Sokolov</v>
      </c>
      <c r="G91" s="36"/>
      <c r="H91" s="36"/>
      <c r="I91" s="29" t="s">
        <v>34</v>
      </c>
      <c r="J91" s="32" t="str">
        <f>E21</f>
        <v>Ing. Jiří Voráč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Jiří Voráč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110</v>
      </c>
      <c r="D94" s="145"/>
      <c r="E94" s="145"/>
      <c r="F94" s="145"/>
      <c r="G94" s="145"/>
      <c r="H94" s="145"/>
      <c r="I94" s="146" t="s">
        <v>111</v>
      </c>
      <c r="J94" s="146" t="s">
        <v>112</v>
      </c>
      <c r="K94" s="146" t="s">
        <v>113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84">
        <f t="shared" ref="I96:J98" si="0">Q123</f>
        <v>0</v>
      </c>
      <c r="J96" s="84">
        <f t="shared" si="0"/>
        <v>0</v>
      </c>
      <c r="K96" s="84">
        <f>K123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346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K124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347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K125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348</v>
      </c>
      <c r="E99" s="157"/>
      <c r="F99" s="157"/>
      <c r="G99" s="157"/>
      <c r="H99" s="157"/>
      <c r="I99" s="158">
        <f>Q136</f>
        <v>0</v>
      </c>
      <c r="J99" s="158">
        <f>R136</f>
        <v>0</v>
      </c>
      <c r="K99" s="158">
        <f>K136</f>
        <v>0</v>
      </c>
      <c r="L99" s="155"/>
      <c r="M99" s="159"/>
    </row>
    <row r="100" spans="1:31" s="9" customFormat="1" ht="24.95" customHeight="1">
      <c r="B100" s="148"/>
      <c r="C100" s="149"/>
      <c r="D100" s="150" t="s">
        <v>349</v>
      </c>
      <c r="E100" s="151"/>
      <c r="F100" s="151"/>
      <c r="G100" s="151"/>
      <c r="H100" s="151"/>
      <c r="I100" s="152">
        <f>Q140</f>
        <v>0</v>
      </c>
      <c r="J100" s="152">
        <f>R140</f>
        <v>0</v>
      </c>
      <c r="K100" s="152">
        <f>K140</f>
        <v>0</v>
      </c>
      <c r="L100" s="149"/>
      <c r="M100" s="153"/>
    </row>
    <row r="101" spans="1:31" s="10" customFormat="1" ht="19.899999999999999" customHeight="1">
      <c r="B101" s="154"/>
      <c r="C101" s="155"/>
      <c r="D101" s="156" t="s">
        <v>350</v>
      </c>
      <c r="E101" s="157"/>
      <c r="F101" s="157"/>
      <c r="G101" s="157"/>
      <c r="H101" s="157"/>
      <c r="I101" s="158">
        <f>Q141</f>
        <v>0</v>
      </c>
      <c r="J101" s="158">
        <f>R141</f>
        <v>0</v>
      </c>
      <c r="K101" s="158">
        <f>K141</f>
        <v>0</v>
      </c>
      <c r="L101" s="155"/>
      <c r="M101" s="159"/>
    </row>
    <row r="102" spans="1:31" s="9" customFormat="1" ht="24.95" customHeight="1">
      <c r="B102" s="148"/>
      <c r="C102" s="149"/>
      <c r="D102" s="150" t="s">
        <v>351</v>
      </c>
      <c r="E102" s="151"/>
      <c r="F102" s="151"/>
      <c r="G102" s="151"/>
      <c r="H102" s="151"/>
      <c r="I102" s="152">
        <f>Q150</f>
        <v>0</v>
      </c>
      <c r="J102" s="152">
        <f>R150</f>
        <v>0</v>
      </c>
      <c r="K102" s="152">
        <f>K150</f>
        <v>0</v>
      </c>
      <c r="L102" s="149"/>
      <c r="M102" s="153"/>
    </row>
    <row r="103" spans="1:31" s="10" customFormat="1" ht="19.899999999999999" customHeight="1">
      <c r="B103" s="154"/>
      <c r="C103" s="155"/>
      <c r="D103" s="156" t="s">
        <v>352</v>
      </c>
      <c r="E103" s="157"/>
      <c r="F103" s="157"/>
      <c r="G103" s="157"/>
      <c r="H103" s="157"/>
      <c r="I103" s="158">
        <f>Q151</f>
        <v>0</v>
      </c>
      <c r="J103" s="158">
        <f>R151</f>
        <v>0</v>
      </c>
      <c r="K103" s="158">
        <f>K151</f>
        <v>0</v>
      </c>
      <c r="L103" s="155"/>
      <c r="M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06" t="str">
        <f>E7</f>
        <v>Oprava elektroinstalace šatny a prostor provozního pavilonu, MŠ M. Majerové, Sokolov</v>
      </c>
      <c r="F113" s="307"/>
      <c r="G113" s="307"/>
      <c r="H113" s="307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105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8" t="str">
        <f>E9</f>
        <v>04 - Stavební přípomoc m.č. 101</v>
      </c>
      <c r="F115" s="308"/>
      <c r="G115" s="308"/>
      <c r="H115" s="308"/>
      <c r="I115" s="36"/>
      <c r="J115" s="36"/>
      <c r="K115" s="36"/>
      <c r="L115" s="36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23</v>
      </c>
      <c r="D117" s="36"/>
      <c r="E117" s="36"/>
      <c r="F117" s="27" t="str">
        <f>F12</f>
        <v>Sokolov</v>
      </c>
      <c r="G117" s="36"/>
      <c r="H117" s="36"/>
      <c r="I117" s="29" t="s">
        <v>25</v>
      </c>
      <c r="J117" s="66" t="str">
        <f>IF(J12="","",J12)</f>
        <v>10. 3. 2022</v>
      </c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E15</f>
        <v>Město Sokolov</v>
      </c>
      <c r="G119" s="36"/>
      <c r="H119" s="36"/>
      <c r="I119" s="29" t="s">
        <v>34</v>
      </c>
      <c r="J119" s="32" t="str">
        <f>E21</f>
        <v>Ing. Jiří Voráč</v>
      </c>
      <c r="K119" s="36"/>
      <c r="L119" s="36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32</v>
      </c>
      <c r="D120" s="36"/>
      <c r="E120" s="36"/>
      <c r="F120" s="27" t="str">
        <f>IF(E18="","",E18)</f>
        <v>Vyplň údaj</v>
      </c>
      <c r="G120" s="36"/>
      <c r="H120" s="36"/>
      <c r="I120" s="29" t="s">
        <v>36</v>
      </c>
      <c r="J120" s="32" t="str">
        <f>E24</f>
        <v>Ing. Jiří Voráč</v>
      </c>
      <c r="K120" s="36"/>
      <c r="L120" s="36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121</v>
      </c>
      <c r="D122" s="163" t="s">
        <v>64</v>
      </c>
      <c r="E122" s="163" t="s">
        <v>60</v>
      </c>
      <c r="F122" s="163" t="s">
        <v>61</v>
      </c>
      <c r="G122" s="163" t="s">
        <v>122</v>
      </c>
      <c r="H122" s="163" t="s">
        <v>123</v>
      </c>
      <c r="I122" s="163" t="s">
        <v>124</v>
      </c>
      <c r="J122" s="163" t="s">
        <v>125</v>
      </c>
      <c r="K122" s="163" t="s">
        <v>113</v>
      </c>
      <c r="L122" s="164" t="s">
        <v>126</v>
      </c>
      <c r="M122" s="165"/>
      <c r="N122" s="75" t="s">
        <v>1</v>
      </c>
      <c r="O122" s="76" t="s">
        <v>43</v>
      </c>
      <c r="P122" s="76" t="s">
        <v>127</v>
      </c>
      <c r="Q122" s="76" t="s">
        <v>128</v>
      </c>
      <c r="R122" s="76" t="s">
        <v>129</v>
      </c>
      <c r="S122" s="76" t="s">
        <v>130</v>
      </c>
      <c r="T122" s="76" t="s">
        <v>131</v>
      </c>
      <c r="U122" s="76" t="s">
        <v>132</v>
      </c>
      <c r="V122" s="76" t="s">
        <v>133</v>
      </c>
      <c r="W122" s="76" t="s">
        <v>134</v>
      </c>
      <c r="X122" s="77" t="s">
        <v>135</v>
      </c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136</v>
      </c>
      <c r="D123" s="36"/>
      <c r="E123" s="36"/>
      <c r="F123" s="36"/>
      <c r="G123" s="36"/>
      <c r="H123" s="36"/>
      <c r="I123" s="36"/>
      <c r="J123" s="36"/>
      <c r="K123" s="166">
        <f>BK123</f>
        <v>0</v>
      </c>
      <c r="L123" s="36"/>
      <c r="M123" s="39"/>
      <c r="N123" s="78"/>
      <c r="O123" s="167"/>
      <c r="P123" s="79"/>
      <c r="Q123" s="168">
        <f>Q124+Q140+Q150</f>
        <v>0</v>
      </c>
      <c r="R123" s="168">
        <f>R124+R140+R150</f>
        <v>0</v>
      </c>
      <c r="S123" s="79"/>
      <c r="T123" s="169">
        <f>T124+T140+T150</f>
        <v>0</v>
      </c>
      <c r="U123" s="79"/>
      <c r="V123" s="169">
        <f>V124+V140+V150</f>
        <v>6.7869999999999996E-3</v>
      </c>
      <c r="W123" s="79"/>
      <c r="X123" s="170">
        <f>X124+X140+X150</f>
        <v>4.9200000000000001E-2</v>
      </c>
      <c r="Y123" s="34"/>
      <c r="Z123" s="34"/>
      <c r="AA123" s="34"/>
      <c r="AB123" s="34"/>
      <c r="AC123" s="34"/>
      <c r="AD123" s="34"/>
      <c r="AE123" s="34"/>
      <c r="AT123" s="17" t="s">
        <v>80</v>
      </c>
      <c r="AU123" s="17" t="s">
        <v>115</v>
      </c>
      <c r="BK123" s="171">
        <f>BK124+BK140+BK150</f>
        <v>0</v>
      </c>
    </row>
    <row r="124" spans="1:65" s="12" customFormat="1" ht="25.9" customHeight="1">
      <c r="B124" s="172"/>
      <c r="C124" s="173"/>
      <c r="D124" s="174" t="s">
        <v>80</v>
      </c>
      <c r="E124" s="175" t="s">
        <v>353</v>
      </c>
      <c r="F124" s="175" t="s">
        <v>354</v>
      </c>
      <c r="G124" s="173"/>
      <c r="H124" s="173"/>
      <c r="I124" s="176"/>
      <c r="J124" s="176"/>
      <c r="K124" s="177">
        <f>BK124</f>
        <v>0</v>
      </c>
      <c r="L124" s="173"/>
      <c r="M124" s="178"/>
      <c r="N124" s="179"/>
      <c r="O124" s="180"/>
      <c r="P124" s="180"/>
      <c r="Q124" s="181">
        <f>Q125+Q136</f>
        <v>0</v>
      </c>
      <c r="R124" s="181">
        <f>R125+R136</f>
        <v>0</v>
      </c>
      <c r="S124" s="180"/>
      <c r="T124" s="182">
        <f>T125+T136</f>
        <v>0</v>
      </c>
      <c r="U124" s="180"/>
      <c r="V124" s="182">
        <f>V125+V136</f>
        <v>1.9250000000000003E-3</v>
      </c>
      <c r="W124" s="180"/>
      <c r="X124" s="183">
        <f>X125+X136</f>
        <v>2.0000000000000001E-4</v>
      </c>
      <c r="AR124" s="184" t="s">
        <v>89</v>
      </c>
      <c r="AT124" s="185" t="s">
        <v>80</v>
      </c>
      <c r="AU124" s="185" t="s">
        <v>81</v>
      </c>
      <c r="AY124" s="184" t="s">
        <v>139</v>
      </c>
      <c r="BK124" s="186">
        <f>BK125+BK136</f>
        <v>0</v>
      </c>
    </row>
    <row r="125" spans="1:65" s="12" customFormat="1" ht="22.9" customHeight="1">
      <c r="B125" s="172"/>
      <c r="C125" s="173"/>
      <c r="D125" s="174" t="s">
        <v>80</v>
      </c>
      <c r="E125" s="187" t="s">
        <v>196</v>
      </c>
      <c r="F125" s="187" t="s">
        <v>355</v>
      </c>
      <c r="G125" s="173"/>
      <c r="H125" s="173"/>
      <c r="I125" s="176"/>
      <c r="J125" s="176"/>
      <c r="K125" s="188">
        <f>BK125</f>
        <v>0</v>
      </c>
      <c r="L125" s="173"/>
      <c r="M125" s="178"/>
      <c r="N125" s="179"/>
      <c r="O125" s="180"/>
      <c r="P125" s="180"/>
      <c r="Q125" s="181">
        <f>SUM(Q126:Q135)</f>
        <v>0</v>
      </c>
      <c r="R125" s="181">
        <f>SUM(R126:R135)</f>
        <v>0</v>
      </c>
      <c r="S125" s="180"/>
      <c r="T125" s="182">
        <f>SUM(T126:T135)</f>
        <v>0</v>
      </c>
      <c r="U125" s="180"/>
      <c r="V125" s="182">
        <f>SUM(V126:V135)</f>
        <v>1.9250000000000003E-3</v>
      </c>
      <c r="W125" s="180"/>
      <c r="X125" s="183">
        <f>SUM(X126:X135)</f>
        <v>2.0000000000000001E-4</v>
      </c>
      <c r="AR125" s="184" t="s">
        <v>89</v>
      </c>
      <c r="AT125" s="185" t="s">
        <v>80</v>
      </c>
      <c r="AU125" s="185" t="s">
        <v>89</v>
      </c>
      <c r="AY125" s="184" t="s">
        <v>139</v>
      </c>
      <c r="BK125" s="186">
        <f>SUM(BK126:BK135)</f>
        <v>0</v>
      </c>
    </row>
    <row r="126" spans="1:65" s="2" customFormat="1" ht="33" customHeight="1">
      <c r="A126" s="34"/>
      <c r="B126" s="35"/>
      <c r="C126" s="242" t="s">
        <v>89</v>
      </c>
      <c r="D126" s="242" t="s">
        <v>153</v>
      </c>
      <c r="E126" s="243" t="s">
        <v>356</v>
      </c>
      <c r="F126" s="244" t="s">
        <v>357</v>
      </c>
      <c r="G126" s="245" t="s">
        <v>358</v>
      </c>
      <c r="H126" s="246">
        <v>11.3</v>
      </c>
      <c r="I126" s="247"/>
      <c r="J126" s="247"/>
      <c r="K126" s="248">
        <f>ROUND(P126*H126,2)</f>
        <v>0</v>
      </c>
      <c r="L126" s="244" t="s">
        <v>157</v>
      </c>
      <c r="M126" s="39"/>
      <c r="N126" s="249" t="s">
        <v>1</v>
      </c>
      <c r="O126" s="199" t="s">
        <v>44</v>
      </c>
      <c r="P126" s="200">
        <f>I126+J126</f>
        <v>0</v>
      </c>
      <c r="Q126" s="200">
        <f>ROUND(I126*H126,2)</f>
        <v>0</v>
      </c>
      <c r="R126" s="200">
        <f>ROUND(J126*H126,2)</f>
        <v>0</v>
      </c>
      <c r="S126" s="71"/>
      <c r="T126" s="201">
        <f>S126*H126</f>
        <v>0</v>
      </c>
      <c r="U126" s="201">
        <v>1.2999999999999999E-4</v>
      </c>
      <c r="V126" s="201">
        <f>U126*H126</f>
        <v>1.469E-3</v>
      </c>
      <c r="W126" s="201">
        <v>0</v>
      </c>
      <c r="X126" s="202">
        <f>W126*H126</f>
        <v>0</v>
      </c>
      <c r="Y126" s="34"/>
      <c r="Z126" s="34"/>
      <c r="AA126" s="34"/>
      <c r="AB126" s="34"/>
      <c r="AC126" s="34"/>
      <c r="AD126" s="34"/>
      <c r="AE126" s="34"/>
      <c r="AR126" s="203" t="s">
        <v>147</v>
      </c>
      <c r="AT126" s="203" t="s">
        <v>153</v>
      </c>
      <c r="AU126" s="203" t="s">
        <v>91</v>
      </c>
      <c r="AY126" s="17" t="s">
        <v>139</v>
      </c>
      <c r="BE126" s="204">
        <f>IF(O126="základní",K126,0)</f>
        <v>0</v>
      </c>
      <c r="BF126" s="204">
        <f>IF(O126="snížená",K126,0)</f>
        <v>0</v>
      </c>
      <c r="BG126" s="204">
        <f>IF(O126="zákl. přenesená",K126,0)</f>
        <v>0</v>
      </c>
      <c r="BH126" s="204">
        <f>IF(O126="sníž. přenesená",K126,0)</f>
        <v>0</v>
      </c>
      <c r="BI126" s="204">
        <f>IF(O126="nulová",K126,0)</f>
        <v>0</v>
      </c>
      <c r="BJ126" s="17" t="s">
        <v>89</v>
      </c>
      <c r="BK126" s="204">
        <f>ROUND(P126*H126,2)</f>
        <v>0</v>
      </c>
      <c r="BL126" s="17" t="s">
        <v>147</v>
      </c>
      <c r="BM126" s="203" t="s">
        <v>359</v>
      </c>
    </row>
    <row r="127" spans="1:65" s="2" customFormat="1" ht="19.5">
      <c r="A127" s="34"/>
      <c r="B127" s="35"/>
      <c r="C127" s="36"/>
      <c r="D127" s="205" t="s">
        <v>149</v>
      </c>
      <c r="E127" s="36"/>
      <c r="F127" s="206" t="s">
        <v>360</v>
      </c>
      <c r="G127" s="36"/>
      <c r="H127" s="36"/>
      <c r="I127" s="207"/>
      <c r="J127" s="207"/>
      <c r="K127" s="36"/>
      <c r="L127" s="36"/>
      <c r="M127" s="39"/>
      <c r="N127" s="208"/>
      <c r="O127" s="209"/>
      <c r="P127" s="71"/>
      <c r="Q127" s="71"/>
      <c r="R127" s="71"/>
      <c r="S127" s="71"/>
      <c r="T127" s="71"/>
      <c r="U127" s="71"/>
      <c r="V127" s="71"/>
      <c r="W127" s="71"/>
      <c r="X127" s="72"/>
      <c r="Y127" s="34"/>
      <c r="Z127" s="34"/>
      <c r="AA127" s="34"/>
      <c r="AB127" s="34"/>
      <c r="AC127" s="34"/>
      <c r="AD127" s="34"/>
      <c r="AE127" s="34"/>
      <c r="AT127" s="17" t="s">
        <v>149</v>
      </c>
      <c r="AU127" s="17" t="s">
        <v>91</v>
      </c>
    </row>
    <row r="128" spans="1:65" s="2" customFormat="1" ht="11.25">
      <c r="A128" s="34"/>
      <c r="B128" s="35"/>
      <c r="C128" s="36"/>
      <c r="D128" s="250" t="s">
        <v>160</v>
      </c>
      <c r="E128" s="36"/>
      <c r="F128" s="251" t="s">
        <v>361</v>
      </c>
      <c r="G128" s="36"/>
      <c r="H128" s="36"/>
      <c r="I128" s="207"/>
      <c r="J128" s="207"/>
      <c r="K128" s="36"/>
      <c r="L128" s="36"/>
      <c r="M128" s="39"/>
      <c r="N128" s="208"/>
      <c r="O128" s="209"/>
      <c r="P128" s="71"/>
      <c r="Q128" s="71"/>
      <c r="R128" s="71"/>
      <c r="S128" s="71"/>
      <c r="T128" s="71"/>
      <c r="U128" s="71"/>
      <c r="V128" s="71"/>
      <c r="W128" s="71"/>
      <c r="X128" s="72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91</v>
      </c>
    </row>
    <row r="129" spans="1:65" s="2" customFormat="1" ht="24.2" customHeight="1">
      <c r="A129" s="34"/>
      <c r="B129" s="35"/>
      <c r="C129" s="242" t="s">
        <v>91</v>
      </c>
      <c r="D129" s="242" t="s">
        <v>153</v>
      </c>
      <c r="E129" s="243" t="s">
        <v>362</v>
      </c>
      <c r="F129" s="244" t="s">
        <v>363</v>
      </c>
      <c r="G129" s="245" t="s">
        <v>358</v>
      </c>
      <c r="H129" s="246">
        <v>11.3</v>
      </c>
      <c r="I129" s="247"/>
      <c r="J129" s="247"/>
      <c r="K129" s="248">
        <f>ROUND(P129*H129,2)</f>
        <v>0</v>
      </c>
      <c r="L129" s="244" t="s">
        <v>157</v>
      </c>
      <c r="M129" s="39"/>
      <c r="N129" s="249" t="s">
        <v>1</v>
      </c>
      <c r="O129" s="199" t="s">
        <v>44</v>
      </c>
      <c r="P129" s="200">
        <f>I129+J129</f>
        <v>0</v>
      </c>
      <c r="Q129" s="200">
        <f>ROUND(I129*H129,2)</f>
        <v>0</v>
      </c>
      <c r="R129" s="200">
        <f>ROUND(J129*H129,2)</f>
        <v>0</v>
      </c>
      <c r="S129" s="71"/>
      <c r="T129" s="201">
        <f>S129*H129</f>
        <v>0</v>
      </c>
      <c r="U129" s="201">
        <v>4.0000000000000003E-5</v>
      </c>
      <c r="V129" s="201">
        <f>U129*H129</f>
        <v>4.5200000000000009E-4</v>
      </c>
      <c r="W129" s="201">
        <v>0</v>
      </c>
      <c r="X129" s="202">
        <f>W129*H129</f>
        <v>0</v>
      </c>
      <c r="Y129" s="34"/>
      <c r="Z129" s="34"/>
      <c r="AA129" s="34"/>
      <c r="AB129" s="34"/>
      <c r="AC129" s="34"/>
      <c r="AD129" s="34"/>
      <c r="AE129" s="34"/>
      <c r="AR129" s="203" t="s">
        <v>147</v>
      </c>
      <c r="AT129" s="203" t="s">
        <v>153</v>
      </c>
      <c r="AU129" s="203" t="s">
        <v>91</v>
      </c>
      <c r="AY129" s="17" t="s">
        <v>139</v>
      </c>
      <c r="BE129" s="204">
        <f>IF(O129="základní",K129,0)</f>
        <v>0</v>
      </c>
      <c r="BF129" s="204">
        <f>IF(O129="snížená",K129,0)</f>
        <v>0</v>
      </c>
      <c r="BG129" s="204">
        <f>IF(O129="zákl. přenesená",K129,0)</f>
        <v>0</v>
      </c>
      <c r="BH129" s="204">
        <f>IF(O129="sníž. přenesená",K129,0)</f>
        <v>0</v>
      </c>
      <c r="BI129" s="204">
        <f>IF(O129="nulová",K129,0)</f>
        <v>0</v>
      </c>
      <c r="BJ129" s="17" t="s">
        <v>89</v>
      </c>
      <c r="BK129" s="204">
        <f>ROUND(P129*H129,2)</f>
        <v>0</v>
      </c>
      <c r="BL129" s="17" t="s">
        <v>147</v>
      </c>
      <c r="BM129" s="203" t="s">
        <v>364</v>
      </c>
    </row>
    <row r="130" spans="1:65" s="2" customFormat="1" ht="19.5">
      <c r="A130" s="34"/>
      <c r="B130" s="35"/>
      <c r="C130" s="36"/>
      <c r="D130" s="205" t="s">
        <v>149</v>
      </c>
      <c r="E130" s="36"/>
      <c r="F130" s="206" t="s">
        <v>365</v>
      </c>
      <c r="G130" s="36"/>
      <c r="H130" s="36"/>
      <c r="I130" s="207"/>
      <c r="J130" s="207"/>
      <c r="K130" s="36"/>
      <c r="L130" s="36"/>
      <c r="M130" s="39"/>
      <c r="N130" s="208"/>
      <c r="O130" s="209"/>
      <c r="P130" s="71"/>
      <c r="Q130" s="71"/>
      <c r="R130" s="71"/>
      <c r="S130" s="71"/>
      <c r="T130" s="71"/>
      <c r="U130" s="71"/>
      <c r="V130" s="71"/>
      <c r="W130" s="71"/>
      <c r="X130" s="72"/>
      <c r="Y130" s="34"/>
      <c r="Z130" s="34"/>
      <c r="AA130" s="34"/>
      <c r="AB130" s="34"/>
      <c r="AC130" s="34"/>
      <c r="AD130" s="34"/>
      <c r="AE130" s="34"/>
      <c r="AT130" s="17" t="s">
        <v>149</v>
      </c>
      <c r="AU130" s="17" t="s">
        <v>91</v>
      </c>
    </row>
    <row r="131" spans="1:65" s="2" customFormat="1" ht="11.25">
      <c r="A131" s="34"/>
      <c r="B131" s="35"/>
      <c r="C131" s="36"/>
      <c r="D131" s="250" t="s">
        <v>160</v>
      </c>
      <c r="E131" s="36"/>
      <c r="F131" s="251" t="s">
        <v>366</v>
      </c>
      <c r="G131" s="36"/>
      <c r="H131" s="36"/>
      <c r="I131" s="207"/>
      <c r="J131" s="207"/>
      <c r="K131" s="36"/>
      <c r="L131" s="36"/>
      <c r="M131" s="39"/>
      <c r="N131" s="208"/>
      <c r="O131" s="209"/>
      <c r="P131" s="71"/>
      <c r="Q131" s="71"/>
      <c r="R131" s="71"/>
      <c r="S131" s="71"/>
      <c r="T131" s="71"/>
      <c r="U131" s="71"/>
      <c r="V131" s="71"/>
      <c r="W131" s="71"/>
      <c r="X131" s="72"/>
      <c r="Y131" s="34"/>
      <c r="Z131" s="34"/>
      <c r="AA131" s="34"/>
      <c r="AB131" s="34"/>
      <c r="AC131" s="34"/>
      <c r="AD131" s="34"/>
      <c r="AE131" s="34"/>
      <c r="AT131" s="17" t="s">
        <v>160</v>
      </c>
      <c r="AU131" s="17" t="s">
        <v>91</v>
      </c>
    </row>
    <row r="132" spans="1:65" s="2" customFormat="1" ht="24.2" customHeight="1">
      <c r="A132" s="34"/>
      <c r="B132" s="35"/>
      <c r="C132" s="242" t="s">
        <v>163</v>
      </c>
      <c r="D132" s="242" t="s">
        <v>153</v>
      </c>
      <c r="E132" s="243" t="s">
        <v>367</v>
      </c>
      <c r="F132" s="244" t="s">
        <v>368</v>
      </c>
      <c r="G132" s="245" t="s">
        <v>156</v>
      </c>
      <c r="H132" s="246">
        <v>0.2</v>
      </c>
      <c r="I132" s="247"/>
      <c r="J132" s="247"/>
      <c r="K132" s="248">
        <f>ROUND(P132*H132,2)</f>
        <v>0</v>
      </c>
      <c r="L132" s="244" t="s">
        <v>157</v>
      </c>
      <c r="M132" s="39"/>
      <c r="N132" s="249" t="s">
        <v>1</v>
      </c>
      <c r="O132" s="199" t="s">
        <v>44</v>
      </c>
      <c r="P132" s="200">
        <f>I132+J132</f>
        <v>0</v>
      </c>
      <c r="Q132" s="200">
        <f>ROUND(I132*H132,2)</f>
        <v>0</v>
      </c>
      <c r="R132" s="200">
        <f>ROUND(J132*H132,2)</f>
        <v>0</v>
      </c>
      <c r="S132" s="71"/>
      <c r="T132" s="201">
        <f>S132*H132</f>
        <v>0</v>
      </c>
      <c r="U132" s="201">
        <v>2.0000000000000002E-5</v>
      </c>
      <c r="V132" s="201">
        <f>U132*H132</f>
        <v>4.0000000000000007E-6</v>
      </c>
      <c r="W132" s="201">
        <v>1E-3</v>
      </c>
      <c r="X132" s="202">
        <f>W132*H132</f>
        <v>2.0000000000000001E-4</v>
      </c>
      <c r="Y132" s="34"/>
      <c r="Z132" s="34"/>
      <c r="AA132" s="34"/>
      <c r="AB132" s="34"/>
      <c r="AC132" s="34"/>
      <c r="AD132" s="34"/>
      <c r="AE132" s="34"/>
      <c r="AR132" s="203" t="s">
        <v>147</v>
      </c>
      <c r="AT132" s="203" t="s">
        <v>153</v>
      </c>
      <c r="AU132" s="203" t="s">
        <v>91</v>
      </c>
      <c r="AY132" s="17" t="s">
        <v>139</v>
      </c>
      <c r="BE132" s="204">
        <f>IF(O132="základní",K132,0)</f>
        <v>0</v>
      </c>
      <c r="BF132" s="204">
        <f>IF(O132="snížená",K132,0)</f>
        <v>0</v>
      </c>
      <c r="BG132" s="204">
        <f>IF(O132="zákl. přenesená",K132,0)</f>
        <v>0</v>
      </c>
      <c r="BH132" s="204">
        <f>IF(O132="sníž. přenesená",K132,0)</f>
        <v>0</v>
      </c>
      <c r="BI132" s="204">
        <f>IF(O132="nulová",K132,0)</f>
        <v>0</v>
      </c>
      <c r="BJ132" s="17" t="s">
        <v>89</v>
      </c>
      <c r="BK132" s="204">
        <f>ROUND(P132*H132,2)</f>
        <v>0</v>
      </c>
      <c r="BL132" s="17" t="s">
        <v>147</v>
      </c>
      <c r="BM132" s="203" t="s">
        <v>369</v>
      </c>
    </row>
    <row r="133" spans="1:65" s="2" customFormat="1" ht="19.5">
      <c r="A133" s="34"/>
      <c r="B133" s="35"/>
      <c r="C133" s="36"/>
      <c r="D133" s="205" t="s">
        <v>149</v>
      </c>
      <c r="E133" s="36"/>
      <c r="F133" s="206" t="s">
        <v>370</v>
      </c>
      <c r="G133" s="36"/>
      <c r="H133" s="36"/>
      <c r="I133" s="207"/>
      <c r="J133" s="207"/>
      <c r="K133" s="36"/>
      <c r="L133" s="36"/>
      <c r="M133" s="39"/>
      <c r="N133" s="208"/>
      <c r="O133" s="209"/>
      <c r="P133" s="71"/>
      <c r="Q133" s="71"/>
      <c r="R133" s="71"/>
      <c r="S133" s="71"/>
      <c r="T133" s="71"/>
      <c r="U133" s="71"/>
      <c r="V133" s="71"/>
      <c r="W133" s="71"/>
      <c r="X133" s="72"/>
      <c r="Y133" s="34"/>
      <c r="Z133" s="34"/>
      <c r="AA133" s="34"/>
      <c r="AB133" s="34"/>
      <c r="AC133" s="34"/>
      <c r="AD133" s="34"/>
      <c r="AE133" s="34"/>
      <c r="AT133" s="17" t="s">
        <v>149</v>
      </c>
      <c r="AU133" s="17" t="s">
        <v>91</v>
      </c>
    </row>
    <row r="134" spans="1:65" s="2" customFormat="1" ht="11.25">
      <c r="A134" s="34"/>
      <c r="B134" s="35"/>
      <c r="C134" s="36"/>
      <c r="D134" s="250" t="s">
        <v>160</v>
      </c>
      <c r="E134" s="36"/>
      <c r="F134" s="251" t="s">
        <v>371</v>
      </c>
      <c r="G134" s="36"/>
      <c r="H134" s="36"/>
      <c r="I134" s="207"/>
      <c r="J134" s="207"/>
      <c r="K134" s="36"/>
      <c r="L134" s="36"/>
      <c r="M134" s="39"/>
      <c r="N134" s="208"/>
      <c r="O134" s="209"/>
      <c r="P134" s="71"/>
      <c r="Q134" s="71"/>
      <c r="R134" s="71"/>
      <c r="S134" s="71"/>
      <c r="T134" s="71"/>
      <c r="U134" s="71"/>
      <c r="V134" s="71"/>
      <c r="W134" s="71"/>
      <c r="X134" s="72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91</v>
      </c>
    </row>
    <row r="135" spans="1:65" s="14" customFormat="1" ht="11.25">
      <c r="B135" s="220"/>
      <c r="C135" s="221"/>
      <c r="D135" s="205" t="s">
        <v>150</v>
      </c>
      <c r="E135" s="222" t="s">
        <v>1</v>
      </c>
      <c r="F135" s="223" t="s">
        <v>372</v>
      </c>
      <c r="G135" s="221"/>
      <c r="H135" s="224">
        <v>0.2</v>
      </c>
      <c r="I135" s="225"/>
      <c r="J135" s="225"/>
      <c r="K135" s="221"/>
      <c r="L135" s="221"/>
      <c r="M135" s="226"/>
      <c r="N135" s="227"/>
      <c r="O135" s="228"/>
      <c r="P135" s="228"/>
      <c r="Q135" s="228"/>
      <c r="R135" s="228"/>
      <c r="S135" s="228"/>
      <c r="T135" s="228"/>
      <c r="U135" s="228"/>
      <c r="V135" s="228"/>
      <c r="W135" s="228"/>
      <c r="X135" s="229"/>
      <c r="AT135" s="230" t="s">
        <v>150</v>
      </c>
      <c r="AU135" s="230" t="s">
        <v>91</v>
      </c>
      <c r="AV135" s="14" t="s">
        <v>91</v>
      </c>
      <c r="AW135" s="14" t="s">
        <v>5</v>
      </c>
      <c r="AX135" s="14" t="s">
        <v>89</v>
      </c>
      <c r="AY135" s="230" t="s">
        <v>139</v>
      </c>
    </row>
    <row r="136" spans="1:65" s="12" customFormat="1" ht="22.9" customHeight="1">
      <c r="B136" s="172"/>
      <c r="C136" s="173"/>
      <c r="D136" s="174" t="s">
        <v>80</v>
      </c>
      <c r="E136" s="187" t="s">
        <v>373</v>
      </c>
      <c r="F136" s="187" t="s">
        <v>374</v>
      </c>
      <c r="G136" s="173"/>
      <c r="H136" s="173"/>
      <c r="I136" s="176"/>
      <c r="J136" s="176"/>
      <c r="K136" s="188">
        <f>BK136</f>
        <v>0</v>
      </c>
      <c r="L136" s="173"/>
      <c r="M136" s="178"/>
      <c r="N136" s="179"/>
      <c r="O136" s="180"/>
      <c r="P136" s="180"/>
      <c r="Q136" s="181">
        <f>SUM(Q137:Q139)</f>
        <v>0</v>
      </c>
      <c r="R136" s="181">
        <f>SUM(R137:R139)</f>
        <v>0</v>
      </c>
      <c r="S136" s="180"/>
      <c r="T136" s="182">
        <f>SUM(T137:T139)</f>
        <v>0</v>
      </c>
      <c r="U136" s="180"/>
      <c r="V136" s="182">
        <f>SUM(V137:V139)</f>
        <v>0</v>
      </c>
      <c r="W136" s="180"/>
      <c r="X136" s="183">
        <f>SUM(X137:X139)</f>
        <v>0</v>
      </c>
      <c r="AR136" s="184" t="s">
        <v>89</v>
      </c>
      <c r="AT136" s="185" t="s">
        <v>80</v>
      </c>
      <c r="AU136" s="185" t="s">
        <v>89</v>
      </c>
      <c r="AY136" s="184" t="s">
        <v>139</v>
      </c>
      <c r="BK136" s="186">
        <f>SUM(BK137:BK139)</f>
        <v>0</v>
      </c>
    </row>
    <row r="137" spans="1:65" s="2" customFormat="1" ht="24.2" customHeight="1">
      <c r="A137" s="34"/>
      <c r="B137" s="35"/>
      <c r="C137" s="242" t="s">
        <v>147</v>
      </c>
      <c r="D137" s="242" t="s">
        <v>153</v>
      </c>
      <c r="E137" s="243" t="s">
        <v>375</v>
      </c>
      <c r="F137" s="244" t="s">
        <v>376</v>
      </c>
      <c r="G137" s="245" t="s">
        <v>377</v>
      </c>
      <c r="H137" s="246">
        <v>2E-3</v>
      </c>
      <c r="I137" s="247"/>
      <c r="J137" s="247"/>
      <c r="K137" s="248">
        <f>ROUND(P137*H137,2)</f>
        <v>0</v>
      </c>
      <c r="L137" s="244" t="s">
        <v>157</v>
      </c>
      <c r="M137" s="39"/>
      <c r="N137" s="249" t="s">
        <v>1</v>
      </c>
      <c r="O137" s="199" t="s">
        <v>44</v>
      </c>
      <c r="P137" s="200">
        <f>I137+J137</f>
        <v>0</v>
      </c>
      <c r="Q137" s="200">
        <f>ROUND(I137*H137,2)</f>
        <v>0</v>
      </c>
      <c r="R137" s="200">
        <f>ROUND(J137*H137,2)</f>
        <v>0</v>
      </c>
      <c r="S137" s="71"/>
      <c r="T137" s="201">
        <f>S137*H137</f>
        <v>0</v>
      </c>
      <c r="U137" s="201">
        <v>0</v>
      </c>
      <c r="V137" s="201">
        <f>U137*H137</f>
        <v>0</v>
      </c>
      <c r="W137" s="201">
        <v>0</v>
      </c>
      <c r="X137" s="202">
        <f>W137*H137</f>
        <v>0</v>
      </c>
      <c r="Y137" s="34"/>
      <c r="Z137" s="34"/>
      <c r="AA137" s="34"/>
      <c r="AB137" s="34"/>
      <c r="AC137" s="34"/>
      <c r="AD137" s="34"/>
      <c r="AE137" s="34"/>
      <c r="AR137" s="203" t="s">
        <v>147</v>
      </c>
      <c r="AT137" s="203" t="s">
        <v>153</v>
      </c>
      <c r="AU137" s="203" t="s">
        <v>91</v>
      </c>
      <c r="AY137" s="17" t="s">
        <v>139</v>
      </c>
      <c r="BE137" s="204">
        <f>IF(O137="základní",K137,0)</f>
        <v>0</v>
      </c>
      <c r="BF137" s="204">
        <f>IF(O137="snížená",K137,0)</f>
        <v>0</v>
      </c>
      <c r="BG137" s="204">
        <f>IF(O137="zákl. přenesená",K137,0)</f>
        <v>0</v>
      </c>
      <c r="BH137" s="204">
        <f>IF(O137="sníž. přenesená",K137,0)</f>
        <v>0</v>
      </c>
      <c r="BI137" s="204">
        <f>IF(O137="nulová",K137,0)</f>
        <v>0</v>
      </c>
      <c r="BJ137" s="17" t="s">
        <v>89</v>
      </c>
      <c r="BK137" s="204">
        <f>ROUND(P137*H137,2)</f>
        <v>0</v>
      </c>
      <c r="BL137" s="17" t="s">
        <v>147</v>
      </c>
      <c r="BM137" s="203" t="s">
        <v>378</v>
      </c>
    </row>
    <row r="138" spans="1:65" s="2" customFormat="1" ht="39">
      <c r="A138" s="34"/>
      <c r="B138" s="35"/>
      <c r="C138" s="36"/>
      <c r="D138" s="205" t="s">
        <v>149</v>
      </c>
      <c r="E138" s="36"/>
      <c r="F138" s="206" t="s">
        <v>379</v>
      </c>
      <c r="G138" s="36"/>
      <c r="H138" s="36"/>
      <c r="I138" s="207"/>
      <c r="J138" s="207"/>
      <c r="K138" s="36"/>
      <c r="L138" s="36"/>
      <c r="M138" s="39"/>
      <c r="N138" s="208"/>
      <c r="O138" s="209"/>
      <c r="P138" s="71"/>
      <c r="Q138" s="71"/>
      <c r="R138" s="71"/>
      <c r="S138" s="71"/>
      <c r="T138" s="71"/>
      <c r="U138" s="71"/>
      <c r="V138" s="71"/>
      <c r="W138" s="71"/>
      <c r="X138" s="72"/>
      <c r="Y138" s="34"/>
      <c r="Z138" s="34"/>
      <c r="AA138" s="34"/>
      <c r="AB138" s="34"/>
      <c r="AC138" s="34"/>
      <c r="AD138" s="34"/>
      <c r="AE138" s="34"/>
      <c r="AT138" s="17" t="s">
        <v>149</v>
      </c>
      <c r="AU138" s="17" t="s">
        <v>91</v>
      </c>
    </row>
    <row r="139" spans="1:65" s="2" customFormat="1" ht="11.25">
      <c r="A139" s="34"/>
      <c r="B139" s="35"/>
      <c r="C139" s="36"/>
      <c r="D139" s="250" t="s">
        <v>160</v>
      </c>
      <c r="E139" s="36"/>
      <c r="F139" s="251" t="s">
        <v>380</v>
      </c>
      <c r="G139" s="36"/>
      <c r="H139" s="36"/>
      <c r="I139" s="207"/>
      <c r="J139" s="207"/>
      <c r="K139" s="36"/>
      <c r="L139" s="36"/>
      <c r="M139" s="39"/>
      <c r="N139" s="208"/>
      <c r="O139" s="209"/>
      <c r="P139" s="71"/>
      <c r="Q139" s="71"/>
      <c r="R139" s="71"/>
      <c r="S139" s="71"/>
      <c r="T139" s="71"/>
      <c r="U139" s="71"/>
      <c r="V139" s="71"/>
      <c r="W139" s="71"/>
      <c r="X139" s="72"/>
      <c r="Y139" s="34"/>
      <c r="Z139" s="34"/>
      <c r="AA139" s="34"/>
      <c r="AB139" s="34"/>
      <c r="AC139" s="34"/>
      <c r="AD139" s="34"/>
      <c r="AE139" s="34"/>
      <c r="AT139" s="17" t="s">
        <v>160</v>
      </c>
      <c r="AU139" s="17" t="s">
        <v>91</v>
      </c>
    </row>
    <row r="140" spans="1:65" s="12" customFormat="1" ht="25.9" customHeight="1">
      <c r="B140" s="172"/>
      <c r="C140" s="173"/>
      <c r="D140" s="174" t="s">
        <v>80</v>
      </c>
      <c r="E140" s="175" t="s">
        <v>381</v>
      </c>
      <c r="F140" s="175" t="s">
        <v>382</v>
      </c>
      <c r="G140" s="173"/>
      <c r="H140" s="173"/>
      <c r="I140" s="176"/>
      <c r="J140" s="176"/>
      <c r="K140" s="177">
        <f>BK140</f>
        <v>0</v>
      </c>
      <c r="L140" s="173"/>
      <c r="M140" s="178"/>
      <c r="N140" s="179"/>
      <c r="O140" s="180"/>
      <c r="P140" s="180"/>
      <c r="Q140" s="181">
        <f>Q141</f>
        <v>0</v>
      </c>
      <c r="R140" s="181">
        <f>R141</f>
        <v>0</v>
      </c>
      <c r="S140" s="180"/>
      <c r="T140" s="182">
        <f>T141</f>
        <v>0</v>
      </c>
      <c r="U140" s="180"/>
      <c r="V140" s="182">
        <f>V141</f>
        <v>1.0120000000000001E-3</v>
      </c>
      <c r="W140" s="180"/>
      <c r="X140" s="183">
        <f>X141</f>
        <v>0</v>
      </c>
      <c r="AR140" s="184" t="s">
        <v>91</v>
      </c>
      <c r="AT140" s="185" t="s">
        <v>80</v>
      </c>
      <c r="AU140" s="185" t="s">
        <v>81</v>
      </c>
      <c r="AY140" s="184" t="s">
        <v>139</v>
      </c>
      <c r="BK140" s="186">
        <f>BK141</f>
        <v>0</v>
      </c>
    </row>
    <row r="141" spans="1:65" s="12" customFormat="1" ht="22.9" customHeight="1">
      <c r="B141" s="172"/>
      <c r="C141" s="173"/>
      <c r="D141" s="174" t="s">
        <v>80</v>
      </c>
      <c r="E141" s="187" t="s">
        <v>383</v>
      </c>
      <c r="F141" s="187" t="s">
        <v>384</v>
      </c>
      <c r="G141" s="173"/>
      <c r="H141" s="173"/>
      <c r="I141" s="176"/>
      <c r="J141" s="176"/>
      <c r="K141" s="188">
        <f>BK141</f>
        <v>0</v>
      </c>
      <c r="L141" s="173"/>
      <c r="M141" s="178"/>
      <c r="N141" s="179"/>
      <c r="O141" s="180"/>
      <c r="P141" s="180"/>
      <c r="Q141" s="181">
        <f>SUM(Q142:Q149)</f>
        <v>0</v>
      </c>
      <c r="R141" s="181">
        <f>SUM(R142:R149)</f>
        <v>0</v>
      </c>
      <c r="S141" s="180"/>
      <c r="T141" s="182">
        <f>SUM(T142:T149)</f>
        <v>0</v>
      </c>
      <c r="U141" s="180"/>
      <c r="V141" s="182">
        <f>SUM(V142:V149)</f>
        <v>1.0120000000000001E-3</v>
      </c>
      <c r="W141" s="180"/>
      <c r="X141" s="183">
        <f>SUM(X142:X149)</f>
        <v>0</v>
      </c>
      <c r="AR141" s="184" t="s">
        <v>91</v>
      </c>
      <c r="AT141" s="185" t="s">
        <v>80</v>
      </c>
      <c r="AU141" s="185" t="s">
        <v>89</v>
      </c>
      <c r="AY141" s="184" t="s">
        <v>139</v>
      </c>
      <c r="BK141" s="186">
        <f>SUM(BK142:BK149)</f>
        <v>0</v>
      </c>
    </row>
    <row r="142" spans="1:65" s="2" customFormat="1" ht="24.2" customHeight="1">
      <c r="A142" s="34"/>
      <c r="B142" s="35"/>
      <c r="C142" s="242" t="s">
        <v>174</v>
      </c>
      <c r="D142" s="242" t="s">
        <v>153</v>
      </c>
      <c r="E142" s="243" t="s">
        <v>385</v>
      </c>
      <c r="F142" s="244" t="s">
        <v>386</v>
      </c>
      <c r="G142" s="245" t="s">
        <v>358</v>
      </c>
      <c r="H142" s="246">
        <v>2.2000000000000002</v>
      </c>
      <c r="I142" s="247"/>
      <c r="J142" s="247"/>
      <c r="K142" s="248">
        <f>ROUND(P142*H142,2)</f>
        <v>0</v>
      </c>
      <c r="L142" s="244" t="s">
        <v>157</v>
      </c>
      <c r="M142" s="39"/>
      <c r="N142" s="249" t="s">
        <v>1</v>
      </c>
      <c r="O142" s="199" t="s">
        <v>44</v>
      </c>
      <c r="P142" s="200">
        <f>I142+J142</f>
        <v>0</v>
      </c>
      <c r="Q142" s="200">
        <f>ROUND(I142*H142,2)</f>
        <v>0</v>
      </c>
      <c r="R142" s="200">
        <f>ROUND(J142*H142,2)</f>
        <v>0</v>
      </c>
      <c r="S142" s="71"/>
      <c r="T142" s="201">
        <f>S142*H142</f>
        <v>0</v>
      </c>
      <c r="U142" s="201">
        <v>2.0000000000000001E-4</v>
      </c>
      <c r="V142" s="201">
        <f>U142*H142</f>
        <v>4.4000000000000007E-4</v>
      </c>
      <c r="W142" s="201">
        <v>0</v>
      </c>
      <c r="X142" s="202">
        <f>W142*H142</f>
        <v>0</v>
      </c>
      <c r="Y142" s="34"/>
      <c r="Z142" s="34"/>
      <c r="AA142" s="34"/>
      <c r="AB142" s="34"/>
      <c r="AC142" s="34"/>
      <c r="AD142" s="34"/>
      <c r="AE142" s="34"/>
      <c r="AR142" s="203" t="s">
        <v>229</v>
      </c>
      <c r="AT142" s="203" t="s">
        <v>153</v>
      </c>
      <c r="AU142" s="203" t="s">
        <v>91</v>
      </c>
      <c r="AY142" s="17" t="s">
        <v>139</v>
      </c>
      <c r="BE142" s="204">
        <f>IF(O142="základní",K142,0)</f>
        <v>0</v>
      </c>
      <c r="BF142" s="204">
        <f>IF(O142="snížená",K142,0)</f>
        <v>0</v>
      </c>
      <c r="BG142" s="204">
        <f>IF(O142="zákl. přenesená",K142,0)</f>
        <v>0</v>
      </c>
      <c r="BH142" s="204">
        <f>IF(O142="sníž. přenesená",K142,0)</f>
        <v>0</v>
      </c>
      <c r="BI142" s="204">
        <f>IF(O142="nulová",K142,0)</f>
        <v>0</v>
      </c>
      <c r="BJ142" s="17" t="s">
        <v>89</v>
      </c>
      <c r="BK142" s="204">
        <f>ROUND(P142*H142,2)</f>
        <v>0</v>
      </c>
      <c r="BL142" s="17" t="s">
        <v>229</v>
      </c>
      <c r="BM142" s="203" t="s">
        <v>387</v>
      </c>
    </row>
    <row r="143" spans="1:65" s="2" customFormat="1" ht="19.5">
      <c r="A143" s="34"/>
      <c r="B143" s="35"/>
      <c r="C143" s="36"/>
      <c r="D143" s="205" t="s">
        <v>149</v>
      </c>
      <c r="E143" s="36"/>
      <c r="F143" s="206" t="s">
        <v>388</v>
      </c>
      <c r="G143" s="36"/>
      <c r="H143" s="36"/>
      <c r="I143" s="207"/>
      <c r="J143" s="207"/>
      <c r="K143" s="36"/>
      <c r="L143" s="36"/>
      <c r="M143" s="39"/>
      <c r="N143" s="208"/>
      <c r="O143" s="209"/>
      <c r="P143" s="71"/>
      <c r="Q143" s="71"/>
      <c r="R143" s="71"/>
      <c r="S143" s="71"/>
      <c r="T143" s="71"/>
      <c r="U143" s="71"/>
      <c r="V143" s="71"/>
      <c r="W143" s="71"/>
      <c r="X143" s="72"/>
      <c r="Y143" s="34"/>
      <c r="Z143" s="34"/>
      <c r="AA143" s="34"/>
      <c r="AB143" s="34"/>
      <c r="AC143" s="34"/>
      <c r="AD143" s="34"/>
      <c r="AE143" s="34"/>
      <c r="AT143" s="17" t="s">
        <v>149</v>
      </c>
      <c r="AU143" s="17" t="s">
        <v>91</v>
      </c>
    </row>
    <row r="144" spans="1:65" s="2" customFormat="1" ht="11.25">
      <c r="A144" s="34"/>
      <c r="B144" s="35"/>
      <c r="C144" s="36"/>
      <c r="D144" s="250" t="s">
        <v>160</v>
      </c>
      <c r="E144" s="36"/>
      <c r="F144" s="251" t="s">
        <v>389</v>
      </c>
      <c r="G144" s="36"/>
      <c r="H144" s="36"/>
      <c r="I144" s="207"/>
      <c r="J144" s="207"/>
      <c r="K144" s="36"/>
      <c r="L144" s="36"/>
      <c r="M144" s="39"/>
      <c r="N144" s="208"/>
      <c r="O144" s="209"/>
      <c r="P144" s="71"/>
      <c r="Q144" s="71"/>
      <c r="R144" s="71"/>
      <c r="S144" s="71"/>
      <c r="T144" s="71"/>
      <c r="U144" s="71"/>
      <c r="V144" s="71"/>
      <c r="W144" s="71"/>
      <c r="X144" s="72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91</v>
      </c>
    </row>
    <row r="145" spans="1:65" s="13" customFormat="1" ht="11.25">
      <c r="B145" s="210"/>
      <c r="C145" s="211"/>
      <c r="D145" s="205" t="s">
        <v>150</v>
      </c>
      <c r="E145" s="212" t="s">
        <v>1</v>
      </c>
      <c r="F145" s="213" t="s">
        <v>390</v>
      </c>
      <c r="G145" s="211"/>
      <c r="H145" s="212" t="s">
        <v>1</v>
      </c>
      <c r="I145" s="214"/>
      <c r="J145" s="214"/>
      <c r="K145" s="211"/>
      <c r="L145" s="211"/>
      <c r="M145" s="215"/>
      <c r="N145" s="216"/>
      <c r="O145" s="217"/>
      <c r="P145" s="217"/>
      <c r="Q145" s="217"/>
      <c r="R145" s="217"/>
      <c r="S145" s="217"/>
      <c r="T145" s="217"/>
      <c r="U145" s="217"/>
      <c r="V145" s="217"/>
      <c r="W145" s="217"/>
      <c r="X145" s="218"/>
      <c r="AT145" s="219" t="s">
        <v>150</v>
      </c>
      <c r="AU145" s="219" t="s">
        <v>91</v>
      </c>
      <c r="AV145" s="13" t="s">
        <v>89</v>
      </c>
      <c r="AW145" s="13" t="s">
        <v>5</v>
      </c>
      <c r="AX145" s="13" t="s">
        <v>81</v>
      </c>
      <c r="AY145" s="219" t="s">
        <v>139</v>
      </c>
    </row>
    <row r="146" spans="1:65" s="14" customFormat="1" ht="11.25">
      <c r="B146" s="220"/>
      <c r="C146" s="221"/>
      <c r="D146" s="205" t="s">
        <v>150</v>
      </c>
      <c r="E146" s="222" t="s">
        <v>1</v>
      </c>
      <c r="F146" s="223" t="s">
        <v>391</v>
      </c>
      <c r="G146" s="221"/>
      <c r="H146" s="224">
        <v>2.2000000000000002</v>
      </c>
      <c r="I146" s="225"/>
      <c r="J146" s="225"/>
      <c r="K146" s="221"/>
      <c r="L146" s="221"/>
      <c r="M146" s="226"/>
      <c r="N146" s="227"/>
      <c r="O146" s="228"/>
      <c r="P146" s="228"/>
      <c r="Q146" s="228"/>
      <c r="R146" s="228"/>
      <c r="S146" s="228"/>
      <c r="T146" s="228"/>
      <c r="U146" s="228"/>
      <c r="V146" s="228"/>
      <c r="W146" s="228"/>
      <c r="X146" s="229"/>
      <c r="AT146" s="230" t="s">
        <v>150</v>
      </c>
      <c r="AU146" s="230" t="s">
        <v>91</v>
      </c>
      <c r="AV146" s="14" t="s">
        <v>91</v>
      </c>
      <c r="AW146" s="14" t="s">
        <v>5</v>
      </c>
      <c r="AX146" s="14" t="s">
        <v>89</v>
      </c>
      <c r="AY146" s="230" t="s">
        <v>139</v>
      </c>
    </row>
    <row r="147" spans="1:65" s="2" customFormat="1" ht="33" customHeight="1">
      <c r="A147" s="34"/>
      <c r="B147" s="35"/>
      <c r="C147" s="242" t="s">
        <v>181</v>
      </c>
      <c r="D147" s="242" t="s">
        <v>153</v>
      </c>
      <c r="E147" s="243" t="s">
        <v>392</v>
      </c>
      <c r="F147" s="244" t="s">
        <v>393</v>
      </c>
      <c r="G147" s="245" t="s">
        <v>358</v>
      </c>
      <c r="H147" s="246">
        <v>2.2000000000000002</v>
      </c>
      <c r="I147" s="247"/>
      <c r="J147" s="247"/>
      <c r="K147" s="248">
        <f>ROUND(P147*H147,2)</f>
        <v>0</v>
      </c>
      <c r="L147" s="244" t="s">
        <v>157</v>
      </c>
      <c r="M147" s="39"/>
      <c r="N147" s="249" t="s">
        <v>1</v>
      </c>
      <c r="O147" s="199" t="s">
        <v>44</v>
      </c>
      <c r="P147" s="200">
        <f>I147+J147</f>
        <v>0</v>
      </c>
      <c r="Q147" s="200">
        <f>ROUND(I147*H147,2)</f>
        <v>0</v>
      </c>
      <c r="R147" s="200">
        <f>ROUND(J147*H147,2)</f>
        <v>0</v>
      </c>
      <c r="S147" s="71"/>
      <c r="T147" s="201">
        <f>S147*H147</f>
        <v>0</v>
      </c>
      <c r="U147" s="201">
        <v>2.5999999999999998E-4</v>
      </c>
      <c r="V147" s="201">
        <f>U147*H147</f>
        <v>5.7200000000000003E-4</v>
      </c>
      <c r="W147" s="201">
        <v>0</v>
      </c>
      <c r="X147" s="202">
        <f>W147*H147</f>
        <v>0</v>
      </c>
      <c r="Y147" s="34"/>
      <c r="Z147" s="34"/>
      <c r="AA147" s="34"/>
      <c r="AB147" s="34"/>
      <c r="AC147" s="34"/>
      <c r="AD147" s="34"/>
      <c r="AE147" s="34"/>
      <c r="AR147" s="203" t="s">
        <v>229</v>
      </c>
      <c r="AT147" s="203" t="s">
        <v>153</v>
      </c>
      <c r="AU147" s="203" t="s">
        <v>91</v>
      </c>
      <c r="AY147" s="17" t="s">
        <v>139</v>
      </c>
      <c r="BE147" s="204">
        <f>IF(O147="základní",K147,0)</f>
        <v>0</v>
      </c>
      <c r="BF147" s="204">
        <f>IF(O147="snížená",K147,0)</f>
        <v>0</v>
      </c>
      <c r="BG147" s="204">
        <f>IF(O147="zákl. přenesená",K147,0)</f>
        <v>0</v>
      </c>
      <c r="BH147" s="204">
        <f>IF(O147="sníž. přenesená",K147,0)</f>
        <v>0</v>
      </c>
      <c r="BI147" s="204">
        <f>IF(O147="nulová",K147,0)</f>
        <v>0</v>
      </c>
      <c r="BJ147" s="17" t="s">
        <v>89</v>
      </c>
      <c r="BK147" s="204">
        <f>ROUND(P147*H147,2)</f>
        <v>0</v>
      </c>
      <c r="BL147" s="17" t="s">
        <v>229</v>
      </c>
      <c r="BM147" s="203" t="s">
        <v>394</v>
      </c>
    </row>
    <row r="148" spans="1:65" s="2" customFormat="1" ht="29.25">
      <c r="A148" s="34"/>
      <c r="B148" s="35"/>
      <c r="C148" s="36"/>
      <c r="D148" s="205" t="s">
        <v>149</v>
      </c>
      <c r="E148" s="36"/>
      <c r="F148" s="206" t="s">
        <v>395</v>
      </c>
      <c r="G148" s="36"/>
      <c r="H148" s="36"/>
      <c r="I148" s="207"/>
      <c r="J148" s="207"/>
      <c r="K148" s="36"/>
      <c r="L148" s="36"/>
      <c r="M148" s="39"/>
      <c r="N148" s="208"/>
      <c r="O148" s="209"/>
      <c r="P148" s="71"/>
      <c r="Q148" s="71"/>
      <c r="R148" s="71"/>
      <c r="S148" s="71"/>
      <c r="T148" s="71"/>
      <c r="U148" s="71"/>
      <c r="V148" s="71"/>
      <c r="W148" s="71"/>
      <c r="X148" s="72"/>
      <c r="Y148" s="34"/>
      <c r="Z148" s="34"/>
      <c r="AA148" s="34"/>
      <c r="AB148" s="34"/>
      <c r="AC148" s="34"/>
      <c r="AD148" s="34"/>
      <c r="AE148" s="34"/>
      <c r="AT148" s="17" t="s">
        <v>149</v>
      </c>
      <c r="AU148" s="17" t="s">
        <v>91</v>
      </c>
    </row>
    <row r="149" spans="1:65" s="2" customFormat="1" ht="11.25">
      <c r="A149" s="34"/>
      <c r="B149" s="35"/>
      <c r="C149" s="36"/>
      <c r="D149" s="250" t="s">
        <v>160</v>
      </c>
      <c r="E149" s="36"/>
      <c r="F149" s="251" t="s">
        <v>396</v>
      </c>
      <c r="G149" s="36"/>
      <c r="H149" s="36"/>
      <c r="I149" s="207"/>
      <c r="J149" s="207"/>
      <c r="K149" s="36"/>
      <c r="L149" s="36"/>
      <c r="M149" s="39"/>
      <c r="N149" s="208"/>
      <c r="O149" s="209"/>
      <c r="P149" s="71"/>
      <c r="Q149" s="71"/>
      <c r="R149" s="71"/>
      <c r="S149" s="71"/>
      <c r="T149" s="71"/>
      <c r="U149" s="71"/>
      <c r="V149" s="71"/>
      <c r="W149" s="71"/>
      <c r="X149" s="72"/>
      <c r="Y149" s="34"/>
      <c r="Z149" s="34"/>
      <c r="AA149" s="34"/>
      <c r="AB149" s="34"/>
      <c r="AC149" s="34"/>
      <c r="AD149" s="34"/>
      <c r="AE149" s="34"/>
      <c r="AT149" s="17" t="s">
        <v>160</v>
      </c>
      <c r="AU149" s="17" t="s">
        <v>91</v>
      </c>
    </row>
    <row r="150" spans="1:65" s="12" customFormat="1" ht="25.9" customHeight="1">
      <c r="B150" s="172"/>
      <c r="C150" s="173"/>
      <c r="D150" s="174" t="s">
        <v>80</v>
      </c>
      <c r="E150" s="175" t="s">
        <v>142</v>
      </c>
      <c r="F150" s="175" t="s">
        <v>397</v>
      </c>
      <c r="G150" s="173"/>
      <c r="H150" s="173"/>
      <c r="I150" s="176"/>
      <c r="J150" s="176"/>
      <c r="K150" s="177">
        <f>BK150</f>
        <v>0</v>
      </c>
      <c r="L150" s="173"/>
      <c r="M150" s="178"/>
      <c r="N150" s="179"/>
      <c r="O150" s="180"/>
      <c r="P150" s="180"/>
      <c r="Q150" s="181">
        <f>Q151</f>
        <v>0</v>
      </c>
      <c r="R150" s="181">
        <f>R151</f>
        <v>0</v>
      </c>
      <c r="S150" s="180"/>
      <c r="T150" s="182">
        <f>T151</f>
        <v>0</v>
      </c>
      <c r="U150" s="180"/>
      <c r="V150" s="182">
        <f>V151</f>
        <v>3.8499999999999997E-3</v>
      </c>
      <c r="W150" s="180"/>
      <c r="X150" s="183">
        <f>X151</f>
        <v>4.9000000000000002E-2</v>
      </c>
      <c r="AR150" s="184" t="s">
        <v>163</v>
      </c>
      <c r="AT150" s="185" t="s">
        <v>80</v>
      </c>
      <c r="AU150" s="185" t="s">
        <v>81</v>
      </c>
      <c r="AY150" s="184" t="s">
        <v>139</v>
      </c>
      <c r="BK150" s="186">
        <f>BK151</f>
        <v>0</v>
      </c>
    </row>
    <row r="151" spans="1:65" s="12" customFormat="1" ht="22.9" customHeight="1">
      <c r="B151" s="172"/>
      <c r="C151" s="173"/>
      <c r="D151" s="174" t="s">
        <v>80</v>
      </c>
      <c r="E151" s="187" t="s">
        <v>398</v>
      </c>
      <c r="F151" s="187" t="s">
        <v>399</v>
      </c>
      <c r="G151" s="173"/>
      <c r="H151" s="173"/>
      <c r="I151" s="176"/>
      <c r="J151" s="176"/>
      <c r="K151" s="188">
        <f>BK151</f>
        <v>0</v>
      </c>
      <c r="L151" s="173"/>
      <c r="M151" s="178"/>
      <c r="N151" s="179"/>
      <c r="O151" s="180"/>
      <c r="P151" s="180"/>
      <c r="Q151" s="181">
        <f>SUM(Q152:Q188)</f>
        <v>0</v>
      </c>
      <c r="R151" s="181">
        <f>SUM(R152:R188)</f>
        <v>0</v>
      </c>
      <c r="S151" s="180"/>
      <c r="T151" s="182">
        <f>SUM(T152:T188)</f>
        <v>0</v>
      </c>
      <c r="U151" s="180"/>
      <c r="V151" s="182">
        <f>SUM(V152:V188)</f>
        <v>3.8499999999999997E-3</v>
      </c>
      <c r="W151" s="180"/>
      <c r="X151" s="183">
        <f>SUM(X152:X188)</f>
        <v>4.9000000000000002E-2</v>
      </c>
      <c r="AR151" s="184" t="s">
        <v>163</v>
      </c>
      <c r="AT151" s="185" t="s">
        <v>80</v>
      </c>
      <c r="AU151" s="185" t="s">
        <v>89</v>
      </c>
      <c r="AY151" s="184" t="s">
        <v>139</v>
      </c>
      <c r="BK151" s="186">
        <f>SUM(BK152:BK188)</f>
        <v>0</v>
      </c>
    </row>
    <row r="152" spans="1:65" s="2" customFormat="1" ht="24.2" customHeight="1">
      <c r="A152" s="34"/>
      <c r="B152" s="35"/>
      <c r="C152" s="242" t="s">
        <v>185</v>
      </c>
      <c r="D152" s="242" t="s">
        <v>153</v>
      </c>
      <c r="E152" s="243" t="s">
        <v>400</v>
      </c>
      <c r="F152" s="244" t="s">
        <v>401</v>
      </c>
      <c r="G152" s="245" t="s">
        <v>156</v>
      </c>
      <c r="H152" s="246">
        <v>5</v>
      </c>
      <c r="I152" s="247"/>
      <c r="J152" s="247"/>
      <c r="K152" s="248">
        <f>ROUND(P152*H152,2)</f>
        <v>0</v>
      </c>
      <c r="L152" s="244" t="s">
        <v>157</v>
      </c>
      <c r="M152" s="39"/>
      <c r="N152" s="249" t="s">
        <v>1</v>
      </c>
      <c r="O152" s="199" t="s">
        <v>44</v>
      </c>
      <c r="P152" s="200">
        <f>I152+J152</f>
        <v>0</v>
      </c>
      <c r="Q152" s="200">
        <f>ROUND(I152*H152,2)</f>
        <v>0</v>
      </c>
      <c r="R152" s="200">
        <f>ROUND(J152*H152,2)</f>
        <v>0</v>
      </c>
      <c r="S152" s="71"/>
      <c r="T152" s="201">
        <f>S152*H152</f>
        <v>0</v>
      </c>
      <c r="U152" s="201">
        <v>0</v>
      </c>
      <c r="V152" s="201">
        <f>U152*H152</f>
        <v>0</v>
      </c>
      <c r="W152" s="201">
        <v>2E-3</v>
      </c>
      <c r="X152" s="202">
        <f>W152*H152</f>
        <v>0.01</v>
      </c>
      <c r="Y152" s="34"/>
      <c r="Z152" s="34"/>
      <c r="AA152" s="34"/>
      <c r="AB152" s="34"/>
      <c r="AC152" s="34"/>
      <c r="AD152" s="34"/>
      <c r="AE152" s="34"/>
      <c r="AR152" s="203" t="s">
        <v>402</v>
      </c>
      <c r="AT152" s="203" t="s">
        <v>153</v>
      </c>
      <c r="AU152" s="203" t="s">
        <v>91</v>
      </c>
      <c r="AY152" s="17" t="s">
        <v>139</v>
      </c>
      <c r="BE152" s="204">
        <f>IF(O152="základní",K152,0)</f>
        <v>0</v>
      </c>
      <c r="BF152" s="204">
        <f>IF(O152="snížená",K152,0)</f>
        <v>0</v>
      </c>
      <c r="BG152" s="204">
        <f>IF(O152="zákl. přenesená",K152,0)</f>
        <v>0</v>
      </c>
      <c r="BH152" s="204">
        <f>IF(O152="sníž. přenesená",K152,0)</f>
        <v>0</v>
      </c>
      <c r="BI152" s="204">
        <f>IF(O152="nulová",K152,0)</f>
        <v>0</v>
      </c>
      <c r="BJ152" s="17" t="s">
        <v>89</v>
      </c>
      <c r="BK152" s="204">
        <f>ROUND(P152*H152,2)</f>
        <v>0</v>
      </c>
      <c r="BL152" s="17" t="s">
        <v>402</v>
      </c>
      <c r="BM152" s="203" t="s">
        <v>403</v>
      </c>
    </row>
    <row r="153" spans="1:65" s="2" customFormat="1" ht="19.5">
      <c r="A153" s="34"/>
      <c r="B153" s="35"/>
      <c r="C153" s="36"/>
      <c r="D153" s="205" t="s">
        <v>149</v>
      </c>
      <c r="E153" s="36"/>
      <c r="F153" s="206" t="s">
        <v>404</v>
      </c>
      <c r="G153" s="36"/>
      <c r="H153" s="36"/>
      <c r="I153" s="207"/>
      <c r="J153" s="207"/>
      <c r="K153" s="36"/>
      <c r="L153" s="36"/>
      <c r="M153" s="39"/>
      <c r="N153" s="208"/>
      <c r="O153" s="209"/>
      <c r="P153" s="71"/>
      <c r="Q153" s="71"/>
      <c r="R153" s="71"/>
      <c r="S153" s="71"/>
      <c r="T153" s="71"/>
      <c r="U153" s="71"/>
      <c r="V153" s="71"/>
      <c r="W153" s="71"/>
      <c r="X153" s="72"/>
      <c r="Y153" s="34"/>
      <c r="Z153" s="34"/>
      <c r="AA153" s="34"/>
      <c r="AB153" s="34"/>
      <c r="AC153" s="34"/>
      <c r="AD153" s="34"/>
      <c r="AE153" s="34"/>
      <c r="AT153" s="17" t="s">
        <v>149</v>
      </c>
      <c r="AU153" s="17" t="s">
        <v>91</v>
      </c>
    </row>
    <row r="154" spans="1:65" s="2" customFormat="1" ht="11.25">
      <c r="A154" s="34"/>
      <c r="B154" s="35"/>
      <c r="C154" s="36"/>
      <c r="D154" s="250" t="s">
        <v>160</v>
      </c>
      <c r="E154" s="36"/>
      <c r="F154" s="251" t="s">
        <v>405</v>
      </c>
      <c r="G154" s="36"/>
      <c r="H154" s="36"/>
      <c r="I154" s="207"/>
      <c r="J154" s="207"/>
      <c r="K154" s="36"/>
      <c r="L154" s="36"/>
      <c r="M154" s="39"/>
      <c r="N154" s="208"/>
      <c r="O154" s="209"/>
      <c r="P154" s="71"/>
      <c r="Q154" s="71"/>
      <c r="R154" s="71"/>
      <c r="S154" s="71"/>
      <c r="T154" s="71"/>
      <c r="U154" s="71"/>
      <c r="V154" s="71"/>
      <c r="W154" s="71"/>
      <c r="X154" s="72"/>
      <c r="Y154" s="34"/>
      <c r="Z154" s="34"/>
      <c r="AA154" s="34"/>
      <c r="AB154" s="34"/>
      <c r="AC154" s="34"/>
      <c r="AD154" s="34"/>
      <c r="AE154" s="34"/>
      <c r="AT154" s="17" t="s">
        <v>160</v>
      </c>
      <c r="AU154" s="17" t="s">
        <v>91</v>
      </c>
    </row>
    <row r="155" spans="1:65" s="2" customFormat="1" ht="24.2" customHeight="1">
      <c r="A155" s="34"/>
      <c r="B155" s="35"/>
      <c r="C155" s="242" t="s">
        <v>146</v>
      </c>
      <c r="D155" s="242" t="s">
        <v>153</v>
      </c>
      <c r="E155" s="243" t="s">
        <v>406</v>
      </c>
      <c r="F155" s="244" t="s">
        <v>407</v>
      </c>
      <c r="G155" s="245" t="s">
        <v>156</v>
      </c>
      <c r="H155" s="246">
        <v>12</v>
      </c>
      <c r="I155" s="247"/>
      <c r="J155" s="247"/>
      <c r="K155" s="248">
        <f>ROUND(P155*H155,2)</f>
        <v>0</v>
      </c>
      <c r="L155" s="244" t="s">
        <v>157</v>
      </c>
      <c r="M155" s="39"/>
      <c r="N155" s="249" t="s">
        <v>1</v>
      </c>
      <c r="O155" s="199" t="s">
        <v>44</v>
      </c>
      <c r="P155" s="200">
        <f>I155+J155</f>
        <v>0</v>
      </c>
      <c r="Q155" s="200">
        <f>ROUND(I155*H155,2)</f>
        <v>0</v>
      </c>
      <c r="R155" s="200">
        <f>ROUND(J155*H155,2)</f>
        <v>0</v>
      </c>
      <c r="S155" s="71"/>
      <c r="T155" s="201">
        <f>S155*H155</f>
        <v>0</v>
      </c>
      <c r="U155" s="201">
        <v>0</v>
      </c>
      <c r="V155" s="201">
        <f>U155*H155</f>
        <v>0</v>
      </c>
      <c r="W155" s="201">
        <v>2E-3</v>
      </c>
      <c r="X155" s="202">
        <f>W155*H155</f>
        <v>2.4E-2</v>
      </c>
      <c r="Y155" s="34"/>
      <c r="Z155" s="34"/>
      <c r="AA155" s="34"/>
      <c r="AB155" s="34"/>
      <c r="AC155" s="34"/>
      <c r="AD155" s="34"/>
      <c r="AE155" s="34"/>
      <c r="AR155" s="203" t="s">
        <v>402</v>
      </c>
      <c r="AT155" s="203" t="s">
        <v>153</v>
      </c>
      <c r="AU155" s="203" t="s">
        <v>91</v>
      </c>
      <c r="AY155" s="17" t="s">
        <v>139</v>
      </c>
      <c r="BE155" s="204">
        <f>IF(O155="základní",K155,0)</f>
        <v>0</v>
      </c>
      <c r="BF155" s="204">
        <f>IF(O155="snížená",K155,0)</f>
        <v>0</v>
      </c>
      <c r="BG155" s="204">
        <f>IF(O155="zákl. přenesená",K155,0)</f>
        <v>0</v>
      </c>
      <c r="BH155" s="204">
        <f>IF(O155="sníž. přenesená",K155,0)</f>
        <v>0</v>
      </c>
      <c r="BI155" s="204">
        <f>IF(O155="nulová",K155,0)</f>
        <v>0</v>
      </c>
      <c r="BJ155" s="17" t="s">
        <v>89</v>
      </c>
      <c r="BK155" s="204">
        <f>ROUND(P155*H155,2)</f>
        <v>0</v>
      </c>
      <c r="BL155" s="17" t="s">
        <v>402</v>
      </c>
      <c r="BM155" s="203" t="s">
        <v>408</v>
      </c>
    </row>
    <row r="156" spans="1:65" s="2" customFormat="1" ht="19.5">
      <c r="A156" s="34"/>
      <c r="B156" s="35"/>
      <c r="C156" s="36"/>
      <c r="D156" s="205" t="s">
        <v>149</v>
      </c>
      <c r="E156" s="36"/>
      <c r="F156" s="206" t="s">
        <v>409</v>
      </c>
      <c r="G156" s="36"/>
      <c r="H156" s="36"/>
      <c r="I156" s="207"/>
      <c r="J156" s="207"/>
      <c r="K156" s="36"/>
      <c r="L156" s="36"/>
      <c r="M156" s="39"/>
      <c r="N156" s="208"/>
      <c r="O156" s="209"/>
      <c r="P156" s="71"/>
      <c r="Q156" s="71"/>
      <c r="R156" s="71"/>
      <c r="S156" s="71"/>
      <c r="T156" s="71"/>
      <c r="U156" s="71"/>
      <c r="V156" s="71"/>
      <c r="W156" s="71"/>
      <c r="X156" s="72"/>
      <c r="Y156" s="34"/>
      <c r="Z156" s="34"/>
      <c r="AA156" s="34"/>
      <c r="AB156" s="34"/>
      <c r="AC156" s="34"/>
      <c r="AD156" s="34"/>
      <c r="AE156" s="34"/>
      <c r="AT156" s="17" t="s">
        <v>149</v>
      </c>
      <c r="AU156" s="17" t="s">
        <v>91</v>
      </c>
    </row>
    <row r="157" spans="1:65" s="2" customFormat="1" ht="11.25">
      <c r="A157" s="34"/>
      <c r="B157" s="35"/>
      <c r="C157" s="36"/>
      <c r="D157" s="250" t="s">
        <v>160</v>
      </c>
      <c r="E157" s="36"/>
      <c r="F157" s="251" t="s">
        <v>410</v>
      </c>
      <c r="G157" s="36"/>
      <c r="H157" s="36"/>
      <c r="I157" s="207"/>
      <c r="J157" s="207"/>
      <c r="K157" s="36"/>
      <c r="L157" s="36"/>
      <c r="M157" s="39"/>
      <c r="N157" s="208"/>
      <c r="O157" s="209"/>
      <c r="P157" s="71"/>
      <c r="Q157" s="71"/>
      <c r="R157" s="71"/>
      <c r="S157" s="71"/>
      <c r="T157" s="71"/>
      <c r="U157" s="71"/>
      <c r="V157" s="71"/>
      <c r="W157" s="71"/>
      <c r="X157" s="72"/>
      <c r="Y157" s="34"/>
      <c r="Z157" s="34"/>
      <c r="AA157" s="34"/>
      <c r="AB157" s="34"/>
      <c r="AC157" s="34"/>
      <c r="AD157" s="34"/>
      <c r="AE157" s="34"/>
      <c r="AT157" s="17" t="s">
        <v>160</v>
      </c>
      <c r="AU157" s="17" t="s">
        <v>91</v>
      </c>
    </row>
    <row r="158" spans="1:65" s="2" customFormat="1" ht="33" customHeight="1">
      <c r="A158" s="34"/>
      <c r="B158" s="35"/>
      <c r="C158" s="242" t="s">
        <v>196</v>
      </c>
      <c r="D158" s="242" t="s">
        <v>153</v>
      </c>
      <c r="E158" s="243" t="s">
        <v>411</v>
      </c>
      <c r="F158" s="244" t="s">
        <v>412</v>
      </c>
      <c r="G158" s="245" t="s">
        <v>156</v>
      </c>
      <c r="H158" s="246">
        <v>5</v>
      </c>
      <c r="I158" s="247"/>
      <c r="J158" s="247"/>
      <c r="K158" s="248">
        <f>ROUND(P158*H158,2)</f>
        <v>0</v>
      </c>
      <c r="L158" s="244" t="s">
        <v>157</v>
      </c>
      <c r="M158" s="39"/>
      <c r="N158" s="249" t="s">
        <v>1</v>
      </c>
      <c r="O158" s="199" t="s">
        <v>44</v>
      </c>
      <c r="P158" s="200">
        <f>I158+J158</f>
        <v>0</v>
      </c>
      <c r="Q158" s="200">
        <f>ROUND(I158*H158,2)</f>
        <v>0</v>
      </c>
      <c r="R158" s="200">
        <f>ROUND(J158*H158,2)</f>
        <v>0</v>
      </c>
      <c r="S158" s="71"/>
      <c r="T158" s="201">
        <f>S158*H158</f>
        <v>0</v>
      </c>
      <c r="U158" s="201">
        <v>0</v>
      </c>
      <c r="V158" s="201">
        <f>U158*H158</f>
        <v>0</v>
      </c>
      <c r="W158" s="201">
        <v>3.0000000000000001E-3</v>
      </c>
      <c r="X158" s="202">
        <f>W158*H158</f>
        <v>1.4999999999999999E-2</v>
      </c>
      <c r="Y158" s="34"/>
      <c r="Z158" s="34"/>
      <c r="AA158" s="34"/>
      <c r="AB158" s="34"/>
      <c r="AC158" s="34"/>
      <c r="AD158" s="34"/>
      <c r="AE158" s="34"/>
      <c r="AR158" s="203" t="s">
        <v>402</v>
      </c>
      <c r="AT158" s="203" t="s">
        <v>153</v>
      </c>
      <c r="AU158" s="203" t="s">
        <v>91</v>
      </c>
      <c r="AY158" s="17" t="s">
        <v>139</v>
      </c>
      <c r="BE158" s="204">
        <f>IF(O158="základní",K158,0)</f>
        <v>0</v>
      </c>
      <c r="BF158" s="204">
        <f>IF(O158="snížená",K158,0)</f>
        <v>0</v>
      </c>
      <c r="BG158" s="204">
        <f>IF(O158="zákl. přenesená",K158,0)</f>
        <v>0</v>
      </c>
      <c r="BH158" s="204">
        <f>IF(O158="sníž. přenesená",K158,0)</f>
        <v>0</v>
      </c>
      <c r="BI158" s="204">
        <f>IF(O158="nulová",K158,0)</f>
        <v>0</v>
      </c>
      <c r="BJ158" s="17" t="s">
        <v>89</v>
      </c>
      <c r="BK158" s="204">
        <f>ROUND(P158*H158,2)</f>
        <v>0</v>
      </c>
      <c r="BL158" s="17" t="s">
        <v>402</v>
      </c>
      <c r="BM158" s="203" t="s">
        <v>413</v>
      </c>
    </row>
    <row r="159" spans="1:65" s="2" customFormat="1" ht="19.5">
      <c r="A159" s="34"/>
      <c r="B159" s="35"/>
      <c r="C159" s="36"/>
      <c r="D159" s="205" t="s">
        <v>149</v>
      </c>
      <c r="E159" s="36"/>
      <c r="F159" s="206" t="s">
        <v>414</v>
      </c>
      <c r="G159" s="36"/>
      <c r="H159" s="36"/>
      <c r="I159" s="207"/>
      <c r="J159" s="207"/>
      <c r="K159" s="36"/>
      <c r="L159" s="36"/>
      <c r="M159" s="39"/>
      <c r="N159" s="208"/>
      <c r="O159" s="209"/>
      <c r="P159" s="71"/>
      <c r="Q159" s="71"/>
      <c r="R159" s="71"/>
      <c r="S159" s="71"/>
      <c r="T159" s="71"/>
      <c r="U159" s="71"/>
      <c r="V159" s="71"/>
      <c r="W159" s="71"/>
      <c r="X159" s="72"/>
      <c r="Y159" s="34"/>
      <c r="Z159" s="34"/>
      <c r="AA159" s="34"/>
      <c r="AB159" s="34"/>
      <c r="AC159" s="34"/>
      <c r="AD159" s="34"/>
      <c r="AE159" s="34"/>
      <c r="AT159" s="17" t="s">
        <v>149</v>
      </c>
      <c r="AU159" s="17" t="s">
        <v>91</v>
      </c>
    </row>
    <row r="160" spans="1:65" s="2" customFormat="1" ht="11.25">
      <c r="A160" s="34"/>
      <c r="B160" s="35"/>
      <c r="C160" s="36"/>
      <c r="D160" s="250" t="s">
        <v>160</v>
      </c>
      <c r="E160" s="36"/>
      <c r="F160" s="251" t="s">
        <v>415</v>
      </c>
      <c r="G160" s="36"/>
      <c r="H160" s="36"/>
      <c r="I160" s="207"/>
      <c r="J160" s="207"/>
      <c r="K160" s="36"/>
      <c r="L160" s="36"/>
      <c r="M160" s="39"/>
      <c r="N160" s="208"/>
      <c r="O160" s="209"/>
      <c r="P160" s="71"/>
      <c r="Q160" s="71"/>
      <c r="R160" s="71"/>
      <c r="S160" s="71"/>
      <c r="T160" s="71"/>
      <c r="U160" s="71"/>
      <c r="V160" s="71"/>
      <c r="W160" s="71"/>
      <c r="X160" s="72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91</v>
      </c>
    </row>
    <row r="161" spans="1:65" s="2" customFormat="1" ht="24.2" customHeight="1">
      <c r="A161" s="34"/>
      <c r="B161" s="35"/>
      <c r="C161" s="242" t="s">
        <v>201</v>
      </c>
      <c r="D161" s="242" t="s">
        <v>153</v>
      </c>
      <c r="E161" s="243" t="s">
        <v>416</v>
      </c>
      <c r="F161" s="244" t="s">
        <v>417</v>
      </c>
      <c r="G161" s="245" t="s">
        <v>156</v>
      </c>
      <c r="H161" s="246">
        <v>5</v>
      </c>
      <c r="I161" s="247"/>
      <c r="J161" s="247"/>
      <c r="K161" s="248">
        <f>ROUND(P161*H161,2)</f>
        <v>0</v>
      </c>
      <c r="L161" s="244" t="s">
        <v>157</v>
      </c>
      <c r="M161" s="39"/>
      <c r="N161" s="249" t="s">
        <v>1</v>
      </c>
      <c r="O161" s="199" t="s">
        <v>44</v>
      </c>
      <c r="P161" s="200">
        <f>I161+J161</f>
        <v>0</v>
      </c>
      <c r="Q161" s="200">
        <f>ROUND(I161*H161,2)</f>
        <v>0</v>
      </c>
      <c r="R161" s="200">
        <f>ROUND(J161*H161,2)</f>
        <v>0</v>
      </c>
      <c r="S161" s="71"/>
      <c r="T161" s="201">
        <f>S161*H161</f>
        <v>0</v>
      </c>
      <c r="U161" s="201">
        <v>1.4999999999999999E-4</v>
      </c>
      <c r="V161" s="201">
        <f>U161*H161</f>
        <v>7.4999999999999991E-4</v>
      </c>
      <c r="W161" s="201">
        <v>0</v>
      </c>
      <c r="X161" s="202">
        <f>W161*H161</f>
        <v>0</v>
      </c>
      <c r="Y161" s="34"/>
      <c r="Z161" s="34"/>
      <c r="AA161" s="34"/>
      <c r="AB161" s="34"/>
      <c r="AC161" s="34"/>
      <c r="AD161" s="34"/>
      <c r="AE161" s="34"/>
      <c r="AR161" s="203" t="s">
        <v>402</v>
      </c>
      <c r="AT161" s="203" t="s">
        <v>153</v>
      </c>
      <c r="AU161" s="203" t="s">
        <v>91</v>
      </c>
      <c r="AY161" s="17" t="s">
        <v>139</v>
      </c>
      <c r="BE161" s="204">
        <f>IF(O161="základní",K161,0)</f>
        <v>0</v>
      </c>
      <c r="BF161" s="204">
        <f>IF(O161="snížená",K161,0)</f>
        <v>0</v>
      </c>
      <c r="BG161" s="204">
        <f>IF(O161="zákl. přenesená",K161,0)</f>
        <v>0</v>
      </c>
      <c r="BH161" s="204">
        <f>IF(O161="sníž. přenesená",K161,0)</f>
        <v>0</v>
      </c>
      <c r="BI161" s="204">
        <f>IF(O161="nulová",K161,0)</f>
        <v>0</v>
      </c>
      <c r="BJ161" s="17" t="s">
        <v>89</v>
      </c>
      <c r="BK161" s="204">
        <f>ROUND(P161*H161,2)</f>
        <v>0</v>
      </c>
      <c r="BL161" s="17" t="s">
        <v>402</v>
      </c>
      <c r="BM161" s="203" t="s">
        <v>418</v>
      </c>
    </row>
    <row r="162" spans="1:65" s="2" customFormat="1" ht="19.5">
      <c r="A162" s="34"/>
      <c r="B162" s="35"/>
      <c r="C162" s="36"/>
      <c r="D162" s="205" t="s">
        <v>149</v>
      </c>
      <c r="E162" s="36"/>
      <c r="F162" s="206" t="s">
        <v>419</v>
      </c>
      <c r="G162" s="36"/>
      <c r="H162" s="36"/>
      <c r="I162" s="207"/>
      <c r="J162" s="207"/>
      <c r="K162" s="36"/>
      <c r="L162" s="36"/>
      <c r="M162" s="39"/>
      <c r="N162" s="208"/>
      <c r="O162" s="209"/>
      <c r="P162" s="71"/>
      <c r="Q162" s="71"/>
      <c r="R162" s="71"/>
      <c r="S162" s="71"/>
      <c r="T162" s="71"/>
      <c r="U162" s="71"/>
      <c r="V162" s="71"/>
      <c r="W162" s="71"/>
      <c r="X162" s="72"/>
      <c r="Y162" s="34"/>
      <c r="Z162" s="34"/>
      <c r="AA162" s="34"/>
      <c r="AB162" s="34"/>
      <c r="AC162" s="34"/>
      <c r="AD162" s="34"/>
      <c r="AE162" s="34"/>
      <c r="AT162" s="17" t="s">
        <v>149</v>
      </c>
      <c r="AU162" s="17" t="s">
        <v>91</v>
      </c>
    </row>
    <row r="163" spans="1:65" s="2" customFormat="1" ht="11.25">
      <c r="A163" s="34"/>
      <c r="B163" s="35"/>
      <c r="C163" s="36"/>
      <c r="D163" s="250" t="s">
        <v>160</v>
      </c>
      <c r="E163" s="36"/>
      <c r="F163" s="251" t="s">
        <v>420</v>
      </c>
      <c r="G163" s="36"/>
      <c r="H163" s="36"/>
      <c r="I163" s="207"/>
      <c r="J163" s="207"/>
      <c r="K163" s="36"/>
      <c r="L163" s="36"/>
      <c r="M163" s="39"/>
      <c r="N163" s="208"/>
      <c r="O163" s="209"/>
      <c r="P163" s="71"/>
      <c r="Q163" s="71"/>
      <c r="R163" s="71"/>
      <c r="S163" s="71"/>
      <c r="T163" s="71"/>
      <c r="U163" s="71"/>
      <c r="V163" s="71"/>
      <c r="W163" s="71"/>
      <c r="X163" s="72"/>
      <c r="Y163" s="34"/>
      <c r="Z163" s="34"/>
      <c r="AA163" s="34"/>
      <c r="AB163" s="34"/>
      <c r="AC163" s="34"/>
      <c r="AD163" s="34"/>
      <c r="AE163" s="34"/>
      <c r="AT163" s="17" t="s">
        <v>160</v>
      </c>
      <c r="AU163" s="17" t="s">
        <v>91</v>
      </c>
    </row>
    <row r="164" spans="1:65" s="2" customFormat="1" ht="24.2" customHeight="1">
      <c r="A164" s="34"/>
      <c r="B164" s="35"/>
      <c r="C164" s="242" t="s">
        <v>207</v>
      </c>
      <c r="D164" s="242" t="s">
        <v>153</v>
      </c>
      <c r="E164" s="243" t="s">
        <v>421</v>
      </c>
      <c r="F164" s="244" t="s">
        <v>422</v>
      </c>
      <c r="G164" s="245" t="s">
        <v>156</v>
      </c>
      <c r="H164" s="246">
        <v>12</v>
      </c>
      <c r="I164" s="247"/>
      <c r="J164" s="247"/>
      <c r="K164" s="248">
        <f>ROUND(P164*H164,2)</f>
        <v>0</v>
      </c>
      <c r="L164" s="244" t="s">
        <v>157</v>
      </c>
      <c r="M164" s="39"/>
      <c r="N164" s="249" t="s">
        <v>1</v>
      </c>
      <c r="O164" s="199" t="s">
        <v>44</v>
      </c>
      <c r="P164" s="200">
        <f>I164+J164</f>
        <v>0</v>
      </c>
      <c r="Q164" s="200">
        <f>ROUND(I164*H164,2)</f>
        <v>0</v>
      </c>
      <c r="R164" s="200">
        <f>ROUND(J164*H164,2)</f>
        <v>0</v>
      </c>
      <c r="S164" s="71"/>
      <c r="T164" s="201">
        <f>S164*H164</f>
        <v>0</v>
      </c>
      <c r="U164" s="201">
        <v>1.4999999999999999E-4</v>
      </c>
      <c r="V164" s="201">
        <f>U164*H164</f>
        <v>1.8E-3</v>
      </c>
      <c r="W164" s="201">
        <v>0</v>
      </c>
      <c r="X164" s="202">
        <f>W164*H164</f>
        <v>0</v>
      </c>
      <c r="Y164" s="34"/>
      <c r="Z164" s="34"/>
      <c r="AA164" s="34"/>
      <c r="AB164" s="34"/>
      <c r="AC164" s="34"/>
      <c r="AD164" s="34"/>
      <c r="AE164" s="34"/>
      <c r="AR164" s="203" t="s">
        <v>402</v>
      </c>
      <c r="AT164" s="203" t="s">
        <v>153</v>
      </c>
      <c r="AU164" s="203" t="s">
        <v>91</v>
      </c>
      <c r="AY164" s="17" t="s">
        <v>139</v>
      </c>
      <c r="BE164" s="204">
        <f>IF(O164="základní",K164,0)</f>
        <v>0</v>
      </c>
      <c r="BF164" s="204">
        <f>IF(O164="snížená",K164,0)</f>
        <v>0</v>
      </c>
      <c r="BG164" s="204">
        <f>IF(O164="zákl. přenesená",K164,0)</f>
        <v>0</v>
      </c>
      <c r="BH164" s="204">
        <f>IF(O164="sníž. přenesená",K164,0)</f>
        <v>0</v>
      </c>
      <c r="BI164" s="204">
        <f>IF(O164="nulová",K164,0)</f>
        <v>0</v>
      </c>
      <c r="BJ164" s="17" t="s">
        <v>89</v>
      </c>
      <c r="BK164" s="204">
        <f>ROUND(P164*H164,2)</f>
        <v>0</v>
      </c>
      <c r="BL164" s="17" t="s">
        <v>402</v>
      </c>
      <c r="BM164" s="203" t="s">
        <v>423</v>
      </c>
    </row>
    <row r="165" spans="1:65" s="2" customFormat="1" ht="19.5">
      <c r="A165" s="34"/>
      <c r="B165" s="35"/>
      <c r="C165" s="36"/>
      <c r="D165" s="205" t="s">
        <v>149</v>
      </c>
      <c r="E165" s="36"/>
      <c r="F165" s="206" t="s">
        <v>424</v>
      </c>
      <c r="G165" s="36"/>
      <c r="H165" s="36"/>
      <c r="I165" s="207"/>
      <c r="J165" s="207"/>
      <c r="K165" s="36"/>
      <c r="L165" s="36"/>
      <c r="M165" s="39"/>
      <c r="N165" s="208"/>
      <c r="O165" s="209"/>
      <c r="P165" s="71"/>
      <c r="Q165" s="71"/>
      <c r="R165" s="71"/>
      <c r="S165" s="71"/>
      <c r="T165" s="71"/>
      <c r="U165" s="71"/>
      <c r="V165" s="71"/>
      <c r="W165" s="71"/>
      <c r="X165" s="72"/>
      <c r="Y165" s="34"/>
      <c r="Z165" s="34"/>
      <c r="AA165" s="34"/>
      <c r="AB165" s="34"/>
      <c r="AC165" s="34"/>
      <c r="AD165" s="34"/>
      <c r="AE165" s="34"/>
      <c r="AT165" s="17" t="s">
        <v>149</v>
      </c>
      <c r="AU165" s="17" t="s">
        <v>91</v>
      </c>
    </row>
    <row r="166" spans="1:65" s="2" customFormat="1" ht="11.25">
      <c r="A166" s="34"/>
      <c r="B166" s="35"/>
      <c r="C166" s="36"/>
      <c r="D166" s="250" t="s">
        <v>160</v>
      </c>
      <c r="E166" s="36"/>
      <c r="F166" s="251" t="s">
        <v>425</v>
      </c>
      <c r="G166" s="36"/>
      <c r="H166" s="36"/>
      <c r="I166" s="207"/>
      <c r="J166" s="207"/>
      <c r="K166" s="36"/>
      <c r="L166" s="36"/>
      <c r="M166" s="39"/>
      <c r="N166" s="208"/>
      <c r="O166" s="209"/>
      <c r="P166" s="71"/>
      <c r="Q166" s="71"/>
      <c r="R166" s="71"/>
      <c r="S166" s="71"/>
      <c r="T166" s="71"/>
      <c r="U166" s="71"/>
      <c r="V166" s="71"/>
      <c r="W166" s="71"/>
      <c r="X166" s="72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91</v>
      </c>
    </row>
    <row r="167" spans="1:65" s="2" customFormat="1" ht="24.2" customHeight="1">
      <c r="A167" s="34"/>
      <c r="B167" s="35"/>
      <c r="C167" s="242" t="s">
        <v>212</v>
      </c>
      <c r="D167" s="242" t="s">
        <v>153</v>
      </c>
      <c r="E167" s="243" t="s">
        <v>426</v>
      </c>
      <c r="F167" s="244" t="s">
        <v>427</v>
      </c>
      <c r="G167" s="245" t="s">
        <v>156</v>
      </c>
      <c r="H167" s="246">
        <v>5</v>
      </c>
      <c r="I167" s="247"/>
      <c r="J167" s="247"/>
      <c r="K167" s="248">
        <f>ROUND(P167*H167,2)</f>
        <v>0</v>
      </c>
      <c r="L167" s="244" t="s">
        <v>157</v>
      </c>
      <c r="M167" s="39"/>
      <c r="N167" s="249" t="s">
        <v>1</v>
      </c>
      <c r="O167" s="199" t="s">
        <v>44</v>
      </c>
      <c r="P167" s="200">
        <f>I167+J167</f>
        <v>0</v>
      </c>
      <c r="Q167" s="200">
        <f>ROUND(I167*H167,2)</f>
        <v>0</v>
      </c>
      <c r="R167" s="200">
        <f>ROUND(J167*H167,2)</f>
        <v>0</v>
      </c>
      <c r="S167" s="71"/>
      <c r="T167" s="201">
        <f>S167*H167</f>
        <v>0</v>
      </c>
      <c r="U167" s="201">
        <v>2.5999999999999998E-4</v>
      </c>
      <c r="V167" s="201">
        <f>U167*H167</f>
        <v>1.2999999999999999E-3</v>
      </c>
      <c r="W167" s="201">
        <v>0</v>
      </c>
      <c r="X167" s="202">
        <f>W167*H167</f>
        <v>0</v>
      </c>
      <c r="Y167" s="34"/>
      <c r="Z167" s="34"/>
      <c r="AA167" s="34"/>
      <c r="AB167" s="34"/>
      <c r="AC167" s="34"/>
      <c r="AD167" s="34"/>
      <c r="AE167" s="34"/>
      <c r="AR167" s="203" t="s">
        <v>402</v>
      </c>
      <c r="AT167" s="203" t="s">
        <v>153</v>
      </c>
      <c r="AU167" s="203" t="s">
        <v>91</v>
      </c>
      <c r="AY167" s="17" t="s">
        <v>139</v>
      </c>
      <c r="BE167" s="204">
        <f>IF(O167="základní",K167,0)</f>
        <v>0</v>
      </c>
      <c r="BF167" s="204">
        <f>IF(O167="snížená",K167,0)</f>
        <v>0</v>
      </c>
      <c r="BG167" s="204">
        <f>IF(O167="zákl. přenesená",K167,0)</f>
        <v>0</v>
      </c>
      <c r="BH167" s="204">
        <f>IF(O167="sníž. přenesená",K167,0)</f>
        <v>0</v>
      </c>
      <c r="BI167" s="204">
        <f>IF(O167="nulová",K167,0)</f>
        <v>0</v>
      </c>
      <c r="BJ167" s="17" t="s">
        <v>89</v>
      </c>
      <c r="BK167" s="204">
        <f>ROUND(P167*H167,2)</f>
        <v>0</v>
      </c>
      <c r="BL167" s="17" t="s">
        <v>402</v>
      </c>
      <c r="BM167" s="203" t="s">
        <v>428</v>
      </c>
    </row>
    <row r="168" spans="1:65" s="2" customFormat="1" ht="19.5">
      <c r="A168" s="34"/>
      <c r="B168" s="35"/>
      <c r="C168" s="36"/>
      <c r="D168" s="205" t="s">
        <v>149</v>
      </c>
      <c r="E168" s="36"/>
      <c r="F168" s="206" t="s">
        <v>429</v>
      </c>
      <c r="G168" s="36"/>
      <c r="H168" s="36"/>
      <c r="I168" s="207"/>
      <c r="J168" s="207"/>
      <c r="K168" s="36"/>
      <c r="L168" s="36"/>
      <c r="M168" s="39"/>
      <c r="N168" s="208"/>
      <c r="O168" s="209"/>
      <c r="P168" s="71"/>
      <c r="Q168" s="71"/>
      <c r="R168" s="71"/>
      <c r="S168" s="71"/>
      <c r="T168" s="71"/>
      <c r="U168" s="71"/>
      <c r="V168" s="71"/>
      <c r="W168" s="71"/>
      <c r="X168" s="72"/>
      <c r="Y168" s="34"/>
      <c r="Z168" s="34"/>
      <c r="AA168" s="34"/>
      <c r="AB168" s="34"/>
      <c r="AC168" s="34"/>
      <c r="AD168" s="34"/>
      <c r="AE168" s="34"/>
      <c r="AT168" s="17" t="s">
        <v>149</v>
      </c>
      <c r="AU168" s="17" t="s">
        <v>91</v>
      </c>
    </row>
    <row r="169" spans="1:65" s="2" customFormat="1" ht="11.25">
      <c r="A169" s="34"/>
      <c r="B169" s="35"/>
      <c r="C169" s="36"/>
      <c r="D169" s="250" t="s">
        <v>160</v>
      </c>
      <c r="E169" s="36"/>
      <c r="F169" s="251" t="s">
        <v>430</v>
      </c>
      <c r="G169" s="36"/>
      <c r="H169" s="36"/>
      <c r="I169" s="207"/>
      <c r="J169" s="207"/>
      <c r="K169" s="36"/>
      <c r="L169" s="36"/>
      <c r="M169" s="39"/>
      <c r="N169" s="208"/>
      <c r="O169" s="209"/>
      <c r="P169" s="71"/>
      <c r="Q169" s="71"/>
      <c r="R169" s="71"/>
      <c r="S169" s="71"/>
      <c r="T169" s="71"/>
      <c r="U169" s="71"/>
      <c r="V169" s="71"/>
      <c r="W169" s="71"/>
      <c r="X169" s="72"/>
      <c r="Y169" s="34"/>
      <c r="Z169" s="34"/>
      <c r="AA169" s="34"/>
      <c r="AB169" s="34"/>
      <c r="AC169" s="34"/>
      <c r="AD169" s="34"/>
      <c r="AE169" s="34"/>
      <c r="AT169" s="17" t="s">
        <v>160</v>
      </c>
      <c r="AU169" s="17" t="s">
        <v>91</v>
      </c>
    </row>
    <row r="170" spans="1:65" s="2" customFormat="1" ht="24.2" customHeight="1">
      <c r="A170" s="34"/>
      <c r="B170" s="35"/>
      <c r="C170" s="242" t="s">
        <v>218</v>
      </c>
      <c r="D170" s="242" t="s">
        <v>153</v>
      </c>
      <c r="E170" s="243" t="s">
        <v>431</v>
      </c>
      <c r="F170" s="244" t="s">
        <v>432</v>
      </c>
      <c r="G170" s="245" t="s">
        <v>377</v>
      </c>
      <c r="H170" s="246">
        <v>4.9000000000000002E-2</v>
      </c>
      <c r="I170" s="247"/>
      <c r="J170" s="247"/>
      <c r="K170" s="248">
        <f>ROUND(P170*H170,2)</f>
        <v>0</v>
      </c>
      <c r="L170" s="244" t="s">
        <v>157</v>
      </c>
      <c r="M170" s="39"/>
      <c r="N170" s="249" t="s">
        <v>1</v>
      </c>
      <c r="O170" s="199" t="s">
        <v>44</v>
      </c>
      <c r="P170" s="200">
        <f>I170+J170</f>
        <v>0</v>
      </c>
      <c r="Q170" s="200">
        <f>ROUND(I170*H170,2)</f>
        <v>0</v>
      </c>
      <c r="R170" s="200">
        <f>ROUND(J170*H170,2)</f>
        <v>0</v>
      </c>
      <c r="S170" s="71"/>
      <c r="T170" s="201">
        <f>S170*H170</f>
        <v>0</v>
      </c>
      <c r="U170" s="201">
        <v>0</v>
      </c>
      <c r="V170" s="201">
        <f>U170*H170</f>
        <v>0</v>
      </c>
      <c r="W170" s="201">
        <v>0</v>
      </c>
      <c r="X170" s="202">
        <f>W170*H170</f>
        <v>0</v>
      </c>
      <c r="Y170" s="34"/>
      <c r="Z170" s="34"/>
      <c r="AA170" s="34"/>
      <c r="AB170" s="34"/>
      <c r="AC170" s="34"/>
      <c r="AD170" s="34"/>
      <c r="AE170" s="34"/>
      <c r="AR170" s="203" t="s">
        <v>402</v>
      </c>
      <c r="AT170" s="203" t="s">
        <v>153</v>
      </c>
      <c r="AU170" s="203" t="s">
        <v>91</v>
      </c>
      <c r="AY170" s="17" t="s">
        <v>139</v>
      </c>
      <c r="BE170" s="204">
        <f>IF(O170="základní",K170,0)</f>
        <v>0</v>
      </c>
      <c r="BF170" s="204">
        <f>IF(O170="snížená",K170,0)</f>
        <v>0</v>
      </c>
      <c r="BG170" s="204">
        <f>IF(O170="zákl. přenesená",K170,0)</f>
        <v>0</v>
      </c>
      <c r="BH170" s="204">
        <f>IF(O170="sníž. přenesená",K170,0)</f>
        <v>0</v>
      </c>
      <c r="BI170" s="204">
        <f>IF(O170="nulová",K170,0)</f>
        <v>0</v>
      </c>
      <c r="BJ170" s="17" t="s">
        <v>89</v>
      </c>
      <c r="BK170" s="204">
        <f>ROUND(P170*H170,2)</f>
        <v>0</v>
      </c>
      <c r="BL170" s="17" t="s">
        <v>402</v>
      </c>
      <c r="BM170" s="203" t="s">
        <v>433</v>
      </c>
    </row>
    <row r="171" spans="1:65" s="2" customFormat="1" ht="19.5">
      <c r="A171" s="34"/>
      <c r="B171" s="35"/>
      <c r="C171" s="36"/>
      <c r="D171" s="205" t="s">
        <v>149</v>
      </c>
      <c r="E171" s="36"/>
      <c r="F171" s="206" t="s">
        <v>434</v>
      </c>
      <c r="G171" s="36"/>
      <c r="H171" s="36"/>
      <c r="I171" s="207"/>
      <c r="J171" s="207"/>
      <c r="K171" s="36"/>
      <c r="L171" s="36"/>
      <c r="M171" s="39"/>
      <c r="N171" s="208"/>
      <c r="O171" s="209"/>
      <c r="P171" s="71"/>
      <c r="Q171" s="71"/>
      <c r="R171" s="71"/>
      <c r="S171" s="71"/>
      <c r="T171" s="71"/>
      <c r="U171" s="71"/>
      <c r="V171" s="71"/>
      <c r="W171" s="71"/>
      <c r="X171" s="72"/>
      <c r="Y171" s="34"/>
      <c r="Z171" s="34"/>
      <c r="AA171" s="34"/>
      <c r="AB171" s="34"/>
      <c r="AC171" s="34"/>
      <c r="AD171" s="34"/>
      <c r="AE171" s="34"/>
      <c r="AT171" s="17" t="s">
        <v>149</v>
      </c>
      <c r="AU171" s="17" t="s">
        <v>91</v>
      </c>
    </row>
    <row r="172" spans="1:65" s="2" customFormat="1" ht="11.25">
      <c r="A172" s="34"/>
      <c r="B172" s="35"/>
      <c r="C172" s="36"/>
      <c r="D172" s="250" t="s">
        <v>160</v>
      </c>
      <c r="E172" s="36"/>
      <c r="F172" s="251" t="s">
        <v>435</v>
      </c>
      <c r="G172" s="36"/>
      <c r="H172" s="36"/>
      <c r="I172" s="207"/>
      <c r="J172" s="207"/>
      <c r="K172" s="36"/>
      <c r="L172" s="36"/>
      <c r="M172" s="39"/>
      <c r="N172" s="208"/>
      <c r="O172" s="209"/>
      <c r="P172" s="71"/>
      <c r="Q172" s="71"/>
      <c r="R172" s="71"/>
      <c r="S172" s="71"/>
      <c r="T172" s="71"/>
      <c r="U172" s="71"/>
      <c r="V172" s="71"/>
      <c r="W172" s="71"/>
      <c r="X172" s="72"/>
      <c r="Y172" s="34"/>
      <c r="Z172" s="34"/>
      <c r="AA172" s="34"/>
      <c r="AB172" s="34"/>
      <c r="AC172" s="34"/>
      <c r="AD172" s="34"/>
      <c r="AE172" s="34"/>
      <c r="AT172" s="17" t="s">
        <v>160</v>
      </c>
      <c r="AU172" s="17" t="s">
        <v>91</v>
      </c>
    </row>
    <row r="173" spans="1:65" s="2" customFormat="1" ht="24.2" customHeight="1">
      <c r="A173" s="34"/>
      <c r="B173" s="35"/>
      <c r="C173" s="242" t="s">
        <v>222</v>
      </c>
      <c r="D173" s="242" t="s">
        <v>153</v>
      </c>
      <c r="E173" s="243" t="s">
        <v>436</v>
      </c>
      <c r="F173" s="244" t="s">
        <v>437</v>
      </c>
      <c r="G173" s="245" t="s">
        <v>377</v>
      </c>
      <c r="H173" s="246">
        <v>4.9000000000000002E-2</v>
      </c>
      <c r="I173" s="247"/>
      <c r="J173" s="247"/>
      <c r="K173" s="248">
        <f>ROUND(P173*H173,2)</f>
        <v>0</v>
      </c>
      <c r="L173" s="244" t="s">
        <v>157</v>
      </c>
      <c r="M173" s="39"/>
      <c r="N173" s="249" t="s">
        <v>1</v>
      </c>
      <c r="O173" s="199" t="s">
        <v>44</v>
      </c>
      <c r="P173" s="200">
        <f>I173+J173</f>
        <v>0</v>
      </c>
      <c r="Q173" s="200">
        <f>ROUND(I173*H173,2)</f>
        <v>0</v>
      </c>
      <c r="R173" s="200">
        <f>ROUND(J173*H173,2)</f>
        <v>0</v>
      </c>
      <c r="S173" s="71"/>
      <c r="T173" s="201">
        <f>S173*H173</f>
        <v>0</v>
      </c>
      <c r="U173" s="201">
        <v>0</v>
      </c>
      <c r="V173" s="201">
        <f>U173*H173</f>
        <v>0</v>
      </c>
      <c r="W173" s="201">
        <v>0</v>
      </c>
      <c r="X173" s="202">
        <f>W173*H173</f>
        <v>0</v>
      </c>
      <c r="Y173" s="34"/>
      <c r="Z173" s="34"/>
      <c r="AA173" s="34"/>
      <c r="AB173" s="34"/>
      <c r="AC173" s="34"/>
      <c r="AD173" s="34"/>
      <c r="AE173" s="34"/>
      <c r="AR173" s="203" t="s">
        <v>402</v>
      </c>
      <c r="AT173" s="203" t="s">
        <v>153</v>
      </c>
      <c r="AU173" s="203" t="s">
        <v>91</v>
      </c>
      <c r="AY173" s="17" t="s">
        <v>139</v>
      </c>
      <c r="BE173" s="204">
        <f>IF(O173="základní",K173,0)</f>
        <v>0</v>
      </c>
      <c r="BF173" s="204">
        <f>IF(O173="snížená",K173,0)</f>
        <v>0</v>
      </c>
      <c r="BG173" s="204">
        <f>IF(O173="zákl. přenesená",K173,0)</f>
        <v>0</v>
      </c>
      <c r="BH173" s="204">
        <f>IF(O173="sníž. přenesená",K173,0)</f>
        <v>0</v>
      </c>
      <c r="BI173" s="204">
        <f>IF(O173="nulová",K173,0)</f>
        <v>0</v>
      </c>
      <c r="BJ173" s="17" t="s">
        <v>89</v>
      </c>
      <c r="BK173" s="204">
        <f>ROUND(P173*H173,2)</f>
        <v>0</v>
      </c>
      <c r="BL173" s="17" t="s">
        <v>402</v>
      </c>
      <c r="BM173" s="203" t="s">
        <v>438</v>
      </c>
    </row>
    <row r="174" spans="1:65" s="2" customFormat="1" ht="19.5">
      <c r="A174" s="34"/>
      <c r="B174" s="35"/>
      <c r="C174" s="36"/>
      <c r="D174" s="205" t="s">
        <v>149</v>
      </c>
      <c r="E174" s="36"/>
      <c r="F174" s="206" t="s">
        <v>439</v>
      </c>
      <c r="G174" s="36"/>
      <c r="H174" s="36"/>
      <c r="I174" s="207"/>
      <c r="J174" s="207"/>
      <c r="K174" s="36"/>
      <c r="L174" s="36"/>
      <c r="M174" s="39"/>
      <c r="N174" s="208"/>
      <c r="O174" s="209"/>
      <c r="P174" s="71"/>
      <c r="Q174" s="71"/>
      <c r="R174" s="71"/>
      <c r="S174" s="71"/>
      <c r="T174" s="71"/>
      <c r="U174" s="71"/>
      <c r="V174" s="71"/>
      <c r="W174" s="71"/>
      <c r="X174" s="72"/>
      <c r="Y174" s="34"/>
      <c r="Z174" s="34"/>
      <c r="AA174" s="34"/>
      <c r="AB174" s="34"/>
      <c r="AC174" s="34"/>
      <c r="AD174" s="34"/>
      <c r="AE174" s="34"/>
      <c r="AT174" s="17" t="s">
        <v>149</v>
      </c>
      <c r="AU174" s="17" t="s">
        <v>91</v>
      </c>
    </row>
    <row r="175" spans="1:65" s="2" customFormat="1" ht="11.25">
      <c r="A175" s="34"/>
      <c r="B175" s="35"/>
      <c r="C175" s="36"/>
      <c r="D175" s="250" t="s">
        <v>160</v>
      </c>
      <c r="E175" s="36"/>
      <c r="F175" s="251" t="s">
        <v>440</v>
      </c>
      <c r="G175" s="36"/>
      <c r="H175" s="36"/>
      <c r="I175" s="207"/>
      <c r="J175" s="207"/>
      <c r="K175" s="36"/>
      <c r="L175" s="36"/>
      <c r="M175" s="39"/>
      <c r="N175" s="208"/>
      <c r="O175" s="209"/>
      <c r="P175" s="71"/>
      <c r="Q175" s="71"/>
      <c r="R175" s="71"/>
      <c r="S175" s="71"/>
      <c r="T175" s="71"/>
      <c r="U175" s="71"/>
      <c r="V175" s="71"/>
      <c r="W175" s="71"/>
      <c r="X175" s="72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91</v>
      </c>
    </row>
    <row r="176" spans="1:65" s="2" customFormat="1" ht="24.2" customHeight="1">
      <c r="A176" s="34"/>
      <c r="B176" s="35"/>
      <c r="C176" s="242" t="s">
        <v>9</v>
      </c>
      <c r="D176" s="242" t="s">
        <v>153</v>
      </c>
      <c r="E176" s="243" t="s">
        <v>441</v>
      </c>
      <c r="F176" s="244" t="s">
        <v>442</v>
      </c>
      <c r="G176" s="245" t="s">
        <v>377</v>
      </c>
      <c r="H176" s="246">
        <v>0.49</v>
      </c>
      <c r="I176" s="247"/>
      <c r="J176" s="247"/>
      <c r="K176" s="248">
        <f>ROUND(P176*H176,2)</f>
        <v>0</v>
      </c>
      <c r="L176" s="244" t="s">
        <v>157</v>
      </c>
      <c r="M176" s="39"/>
      <c r="N176" s="249" t="s">
        <v>1</v>
      </c>
      <c r="O176" s="199" t="s">
        <v>44</v>
      </c>
      <c r="P176" s="200">
        <f>I176+J176</f>
        <v>0</v>
      </c>
      <c r="Q176" s="200">
        <f>ROUND(I176*H176,2)</f>
        <v>0</v>
      </c>
      <c r="R176" s="200">
        <f>ROUND(J176*H176,2)</f>
        <v>0</v>
      </c>
      <c r="S176" s="71"/>
      <c r="T176" s="201">
        <f>S176*H176</f>
        <v>0</v>
      </c>
      <c r="U176" s="201">
        <v>0</v>
      </c>
      <c r="V176" s="201">
        <f>U176*H176</f>
        <v>0</v>
      </c>
      <c r="W176" s="201">
        <v>0</v>
      </c>
      <c r="X176" s="202">
        <f>W176*H176</f>
        <v>0</v>
      </c>
      <c r="Y176" s="34"/>
      <c r="Z176" s="34"/>
      <c r="AA176" s="34"/>
      <c r="AB176" s="34"/>
      <c r="AC176" s="34"/>
      <c r="AD176" s="34"/>
      <c r="AE176" s="34"/>
      <c r="AR176" s="203" t="s">
        <v>402</v>
      </c>
      <c r="AT176" s="203" t="s">
        <v>153</v>
      </c>
      <c r="AU176" s="203" t="s">
        <v>91</v>
      </c>
      <c r="AY176" s="17" t="s">
        <v>139</v>
      </c>
      <c r="BE176" s="204">
        <f>IF(O176="základní",K176,0)</f>
        <v>0</v>
      </c>
      <c r="BF176" s="204">
        <f>IF(O176="snížená",K176,0)</f>
        <v>0</v>
      </c>
      <c r="BG176" s="204">
        <f>IF(O176="zákl. přenesená",K176,0)</f>
        <v>0</v>
      </c>
      <c r="BH176" s="204">
        <f>IF(O176="sníž. přenesená",K176,0)</f>
        <v>0</v>
      </c>
      <c r="BI176" s="204">
        <f>IF(O176="nulová",K176,0)</f>
        <v>0</v>
      </c>
      <c r="BJ176" s="17" t="s">
        <v>89</v>
      </c>
      <c r="BK176" s="204">
        <f>ROUND(P176*H176,2)</f>
        <v>0</v>
      </c>
      <c r="BL176" s="17" t="s">
        <v>402</v>
      </c>
      <c r="BM176" s="203" t="s">
        <v>443</v>
      </c>
    </row>
    <row r="177" spans="1:65" s="2" customFormat="1" ht="19.5">
      <c r="A177" s="34"/>
      <c r="B177" s="35"/>
      <c r="C177" s="36"/>
      <c r="D177" s="205" t="s">
        <v>149</v>
      </c>
      <c r="E177" s="36"/>
      <c r="F177" s="206" t="s">
        <v>444</v>
      </c>
      <c r="G177" s="36"/>
      <c r="H177" s="36"/>
      <c r="I177" s="207"/>
      <c r="J177" s="207"/>
      <c r="K177" s="36"/>
      <c r="L177" s="36"/>
      <c r="M177" s="39"/>
      <c r="N177" s="208"/>
      <c r="O177" s="209"/>
      <c r="P177" s="71"/>
      <c r="Q177" s="71"/>
      <c r="R177" s="71"/>
      <c r="S177" s="71"/>
      <c r="T177" s="71"/>
      <c r="U177" s="71"/>
      <c r="V177" s="71"/>
      <c r="W177" s="71"/>
      <c r="X177" s="72"/>
      <c r="Y177" s="34"/>
      <c r="Z177" s="34"/>
      <c r="AA177" s="34"/>
      <c r="AB177" s="34"/>
      <c r="AC177" s="34"/>
      <c r="AD177" s="34"/>
      <c r="AE177" s="34"/>
      <c r="AT177" s="17" t="s">
        <v>149</v>
      </c>
      <c r="AU177" s="17" t="s">
        <v>91</v>
      </c>
    </row>
    <row r="178" spans="1:65" s="2" customFormat="1" ht="11.25">
      <c r="A178" s="34"/>
      <c r="B178" s="35"/>
      <c r="C178" s="36"/>
      <c r="D178" s="250" t="s">
        <v>160</v>
      </c>
      <c r="E178" s="36"/>
      <c r="F178" s="251" t="s">
        <v>445</v>
      </c>
      <c r="G178" s="36"/>
      <c r="H178" s="36"/>
      <c r="I178" s="207"/>
      <c r="J178" s="207"/>
      <c r="K178" s="36"/>
      <c r="L178" s="36"/>
      <c r="M178" s="39"/>
      <c r="N178" s="208"/>
      <c r="O178" s="209"/>
      <c r="P178" s="71"/>
      <c r="Q178" s="71"/>
      <c r="R178" s="71"/>
      <c r="S178" s="71"/>
      <c r="T178" s="71"/>
      <c r="U178" s="71"/>
      <c r="V178" s="71"/>
      <c r="W178" s="71"/>
      <c r="X178" s="72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91</v>
      </c>
    </row>
    <row r="179" spans="1:65" s="14" customFormat="1" ht="11.25">
      <c r="B179" s="220"/>
      <c r="C179" s="221"/>
      <c r="D179" s="205" t="s">
        <v>150</v>
      </c>
      <c r="E179" s="222" t="s">
        <v>1</v>
      </c>
      <c r="F179" s="223" t="s">
        <v>446</v>
      </c>
      <c r="G179" s="221"/>
      <c r="H179" s="224">
        <v>0.49</v>
      </c>
      <c r="I179" s="225"/>
      <c r="J179" s="225"/>
      <c r="K179" s="221"/>
      <c r="L179" s="221"/>
      <c r="M179" s="226"/>
      <c r="N179" s="227"/>
      <c r="O179" s="228"/>
      <c r="P179" s="228"/>
      <c r="Q179" s="228"/>
      <c r="R179" s="228"/>
      <c r="S179" s="228"/>
      <c r="T179" s="228"/>
      <c r="U179" s="228"/>
      <c r="V179" s="228"/>
      <c r="W179" s="228"/>
      <c r="X179" s="229"/>
      <c r="AT179" s="230" t="s">
        <v>150</v>
      </c>
      <c r="AU179" s="230" t="s">
        <v>91</v>
      </c>
      <c r="AV179" s="14" t="s">
        <v>91</v>
      </c>
      <c r="AW179" s="14" t="s">
        <v>5</v>
      </c>
      <c r="AX179" s="14" t="s">
        <v>89</v>
      </c>
      <c r="AY179" s="230" t="s">
        <v>139</v>
      </c>
    </row>
    <row r="180" spans="1:65" s="2" customFormat="1" ht="33" customHeight="1">
      <c r="A180" s="34"/>
      <c r="B180" s="35"/>
      <c r="C180" s="242" t="s">
        <v>229</v>
      </c>
      <c r="D180" s="242" t="s">
        <v>153</v>
      </c>
      <c r="E180" s="243" t="s">
        <v>447</v>
      </c>
      <c r="F180" s="244" t="s">
        <v>448</v>
      </c>
      <c r="G180" s="245" t="s">
        <v>377</v>
      </c>
      <c r="H180" s="246">
        <v>0.01</v>
      </c>
      <c r="I180" s="247"/>
      <c r="J180" s="247"/>
      <c r="K180" s="248">
        <f>ROUND(P180*H180,2)</f>
        <v>0</v>
      </c>
      <c r="L180" s="244" t="s">
        <v>157</v>
      </c>
      <c r="M180" s="39"/>
      <c r="N180" s="249" t="s">
        <v>1</v>
      </c>
      <c r="O180" s="199" t="s">
        <v>44</v>
      </c>
      <c r="P180" s="200">
        <f>I180+J180</f>
        <v>0</v>
      </c>
      <c r="Q180" s="200">
        <f>ROUND(I180*H180,2)</f>
        <v>0</v>
      </c>
      <c r="R180" s="200">
        <f>ROUND(J180*H180,2)</f>
        <v>0</v>
      </c>
      <c r="S180" s="71"/>
      <c r="T180" s="201">
        <f>S180*H180</f>
        <v>0</v>
      </c>
      <c r="U180" s="201">
        <v>0</v>
      </c>
      <c r="V180" s="201">
        <f>U180*H180</f>
        <v>0</v>
      </c>
      <c r="W180" s="201">
        <v>0</v>
      </c>
      <c r="X180" s="202">
        <f>W180*H180</f>
        <v>0</v>
      </c>
      <c r="Y180" s="34"/>
      <c r="Z180" s="34"/>
      <c r="AA180" s="34"/>
      <c r="AB180" s="34"/>
      <c r="AC180" s="34"/>
      <c r="AD180" s="34"/>
      <c r="AE180" s="34"/>
      <c r="AR180" s="203" t="s">
        <v>402</v>
      </c>
      <c r="AT180" s="203" t="s">
        <v>153</v>
      </c>
      <c r="AU180" s="203" t="s">
        <v>91</v>
      </c>
      <c r="AY180" s="17" t="s">
        <v>139</v>
      </c>
      <c r="BE180" s="204">
        <f>IF(O180="základní",K180,0)</f>
        <v>0</v>
      </c>
      <c r="BF180" s="204">
        <f>IF(O180="snížená",K180,0)</f>
        <v>0</v>
      </c>
      <c r="BG180" s="204">
        <f>IF(O180="zákl. přenesená",K180,0)</f>
        <v>0</v>
      </c>
      <c r="BH180" s="204">
        <f>IF(O180="sníž. přenesená",K180,0)</f>
        <v>0</v>
      </c>
      <c r="BI180" s="204">
        <f>IF(O180="nulová",K180,0)</f>
        <v>0</v>
      </c>
      <c r="BJ180" s="17" t="s">
        <v>89</v>
      </c>
      <c r="BK180" s="204">
        <f>ROUND(P180*H180,2)</f>
        <v>0</v>
      </c>
      <c r="BL180" s="17" t="s">
        <v>402</v>
      </c>
      <c r="BM180" s="203" t="s">
        <v>449</v>
      </c>
    </row>
    <row r="181" spans="1:65" s="2" customFormat="1" ht="29.25">
      <c r="A181" s="34"/>
      <c r="B181" s="35"/>
      <c r="C181" s="36"/>
      <c r="D181" s="205" t="s">
        <v>149</v>
      </c>
      <c r="E181" s="36"/>
      <c r="F181" s="206" t="s">
        <v>450</v>
      </c>
      <c r="G181" s="36"/>
      <c r="H181" s="36"/>
      <c r="I181" s="207"/>
      <c r="J181" s="207"/>
      <c r="K181" s="36"/>
      <c r="L181" s="36"/>
      <c r="M181" s="39"/>
      <c r="N181" s="208"/>
      <c r="O181" s="209"/>
      <c r="P181" s="71"/>
      <c r="Q181" s="71"/>
      <c r="R181" s="71"/>
      <c r="S181" s="71"/>
      <c r="T181" s="71"/>
      <c r="U181" s="71"/>
      <c r="V181" s="71"/>
      <c r="W181" s="71"/>
      <c r="X181" s="72"/>
      <c r="Y181" s="34"/>
      <c r="Z181" s="34"/>
      <c r="AA181" s="34"/>
      <c r="AB181" s="34"/>
      <c r="AC181" s="34"/>
      <c r="AD181" s="34"/>
      <c r="AE181" s="34"/>
      <c r="AT181" s="17" t="s">
        <v>149</v>
      </c>
      <c r="AU181" s="17" t="s">
        <v>91</v>
      </c>
    </row>
    <row r="182" spans="1:65" s="2" customFormat="1" ht="11.25">
      <c r="A182" s="34"/>
      <c r="B182" s="35"/>
      <c r="C182" s="36"/>
      <c r="D182" s="250" t="s">
        <v>160</v>
      </c>
      <c r="E182" s="36"/>
      <c r="F182" s="251" t="s">
        <v>451</v>
      </c>
      <c r="G182" s="36"/>
      <c r="H182" s="36"/>
      <c r="I182" s="207"/>
      <c r="J182" s="207"/>
      <c r="K182" s="36"/>
      <c r="L182" s="36"/>
      <c r="M182" s="39"/>
      <c r="N182" s="208"/>
      <c r="O182" s="209"/>
      <c r="P182" s="71"/>
      <c r="Q182" s="71"/>
      <c r="R182" s="71"/>
      <c r="S182" s="71"/>
      <c r="T182" s="71"/>
      <c r="U182" s="71"/>
      <c r="V182" s="71"/>
      <c r="W182" s="71"/>
      <c r="X182" s="72"/>
      <c r="Y182" s="34"/>
      <c r="Z182" s="34"/>
      <c r="AA182" s="34"/>
      <c r="AB182" s="34"/>
      <c r="AC182" s="34"/>
      <c r="AD182" s="34"/>
      <c r="AE182" s="34"/>
      <c r="AT182" s="17" t="s">
        <v>160</v>
      </c>
      <c r="AU182" s="17" t="s">
        <v>91</v>
      </c>
    </row>
    <row r="183" spans="1:65" s="2" customFormat="1" ht="33" customHeight="1">
      <c r="A183" s="34"/>
      <c r="B183" s="35"/>
      <c r="C183" s="242" t="s">
        <v>233</v>
      </c>
      <c r="D183" s="242" t="s">
        <v>153</v>
      </c>
      <c r="E183" s="243" t="s">
        <v>452</v>
      </c>
      <c r="F183" s="244" t="s">
        <v>453</v>
      </c>
      <c r="G183" s="245" t="s">
        <v>377</v>
      </c>
      <c r="H183" s="246">
        <v>3.9E-2</v>
      </c>
      <c r="I183" s="247"/>
      <c r="J183" s="247"/>
      <c r="K183" s="248">
        <f>ROUND(P183*H183,2)</f>
        <v>0</v>
      </c>
      <c r="L183" s="244" t="s">
        <v>157</v>
      </c>
      <c r="M183" s="39"/>
      <c r="N183" s="249" t="s">
        <v>1</v>
      </c>
      <c r="O183" s="199" t="s">
        <v>44</v>
      </c>
      <c r="P183" s="200">
        <f>I183+J183</f>
        <v>0</v>
      </c>
      <c r="Q183" s="200">
        <f>ROUND(I183*H183,2)</f>
        <v>0</v>
      </c>
      <c r="R183" s="200">
        <f>ROUND(J183*H183,2)</f>
        <v>0</v>
      </c>
      <c r="S183" s="71"/>
      <c r="T183" s="201">
        <f>S183*H183</f>
        <v>0</v>
      </c>
      <c r="U183" s="201">
        <v>0</v>
      </c>
      <c r="V183" s="201">
        <f>U183*H183</f>
        <v>0</v>
      </c>
      <c r="W183" s="201">
        <v>0</v>
      </c>
      <c r="X183" s="202">
        <f>W183*H183</f>
        <v>0</v>
      </c>
      <c r="Y183" s="34"/>
      <c r="Z183" s="34"/>
      <c r="AA183" s="34"/>
      <c r="AB183" s="34"/>
      <c r="AC183" s="34"/>
      <c r="AD183" s="34"/>
      <c r="AE183" s="34"/>
      <c r="AR183" s="203" t="s">
        <v>402</v>
      </c>
      <c r="AT183" s="203" t="s">
        <v>153</v>
      </c>
      <c r="AU183" s="203" t="s">
        <v>91</v>
      </c>
      <c r="AY183" s="17" t="s">
        <v>139</v>
      </c>
      <c r="BE183" s="204">
        <f>IF(O183="základní",K183,0)</f>
        <v>0</v>
      </c>
      <c r="BF183" s="204">
        <f>IF(O183="snížená",K183,0)</f>
        <v>0</v>
      </c>
      <c r="BG183" s="204">
        <f>IF(O183="zákl. přenesená",K183,0)</f>
        <v>0</v>
      </c>
      <c r="BH183" s="204">
        <f>IF(O183="sníž. přenesená",K183,0)</f>
        <v>0</v>
      </c>
      <c r="BI183" s="204">
        <f>IF(O183="nulová",K183,0)</f>
        <v>0</v>
      </c>
      <c r="BJ183" s="17" t="s">
        <v>89</v>
      </c>
      <c r="BK183" s="204">
        <f>ROUND(P183*H183,2)</f>
        <v>0</v>
      </c>
      <c r="BL183" s="17" t="s">
        <v>402</v>
      </c>
      <c r="BM183" s="203" t="s">
        <v>454</v>
      </c>
    </row>
    <row r="184" spans="1:65" s="2" customFormat="1" ht="19.5">
      <c r="A184" s="34"/>
      <c r="B184" s="35"/>
      <c r="C184" s="36"/>
      <c r="D184" s="205" t="s">
        <v>149</v>
      </c>
      <c r="E184" s="36"/>
      <c r="F184" s="206" t="s">
        <v>455</v>
      </c>
      <c r="G184" s="36"/>
      <c r="H184" s="36"/>
      <c r="I184" s="207"/>
      <c r="J184" s="207"/>
      <c r="K184" s="36"/>
      <c r="L184" s="36"/>
      <c r="M184" s="39"/>
      <c r="N184" s="208"/>
      <c r="O184" s="209"/>
      <c r="P184" s="71"/>
      <c r="Q184" s="71"/>
      <c r="R184" s="71"/>
      <c r="S184" s="71"/>
      <c r="T184" s="71"/>
      <c r="U184" s="71"/>
      <c r="V184" s="71"/>
      <c r="W184" s="71"/>
      <c r="X184" s="72"/>
      <c r="Y184" s="34"/>
      <c r="Z184" s="34"/>
      <c r="AA184" s="34"/>
      <c r="AB184" s="34"/>
      <c r="AC184" s="34"/>
      <c r="AD184" s="34"/>
      <c r="AE184" s="34"/>
      <c r="AT184" s="17" t="s">
        <v>149</v>
      </c>
      <c r="AU184" s="17" t="s">
        <v>91</v>
      </c>
    </row>
    <row r="185" spans="1:65" s="2" customFormat="1" ht="11.25">
      <c r="A185" s="34"/>
      <c r="B185" s="35"/>
      <c r="C185" s="36"/>
      <c r="D185" s="250" t="s">
        <v>160</v>
      </c>
      <c r="E185" s="36"/>
      <c r="F185" s="251" t="s">
        <v>456</v>
      </c>
      <c r="G185" s="36"/>
      <c r="H185" s="36"/>
      <c r="I185" s="207"/>
      <c r="J185" s="207"/>
      <c r="K185" s="36"/>
      <c r="L185" s="36"/>
      <c r="M185" s="39"/>
      <c r="N185" s="208"/>
      <c r="O185" s="209"/>
      <c r="P185" s="71"/>
      <c r="Q185" s="71"/>
      <c r="R185" s="71"/>
      <c r="S185" s="71"/>
      <c r="T185" s="71"/>
      <c r="U185" s="71"/>
      <c r="V185" s="71"/>
      <c r="W185" s="71"/>
      <c r="X185" s="72"/>
      <c r="Y185" s="34"/>
      <c r="Z185" s="34"/>
      <c r="AA185" s="34"/>
      <c r="AB185" s="34"/>
      <c r="AC185" s="34"/>
      <c r="AD185" s="34"/>
      <c r="AE185" s="34"/>
      <c r="AT185" s="17" t="s">
        <v>160</v>
      </c>
      <c r="AU185" s="17" t="s">
        <v>91</v>
      </c>
    </row>
    <row r="186" spans="1:65" s="2" customFormat="1" ht="24.2" customHeight="1">
      <c r="A186" s="34"/>
      <c r="B186" s="35"/>
      <c r="C186" s="242" t="s">
        <v>239</v>
      </c>
      <c r="D186" s="242" t="s">
        <v>153</v>
      </c>
      <c r="E186" s="243" t="s">
        <v>457</v>
      </c>
      <c r="F186" s="244" t="s">
        <v>458</v>
      </c>
      <c r="G186" s="245" t="s">
        <v>377</v>
      </c>
      <c r="H186" s="246">
        <v>4.0000000000000001E-3</v>
      </c>
      <c r="I186" s="247"/>
      <c r="J186" s="247"/>
      <c r="K186" s="248">
        <f>ROUND(P186*H186,2)</f>
        <v>0</v>
      </c>
      <c r="L186" s="244" t="s">
        <v>157</v>
      </c>
      <c r="M186" s="39"/>
      <c r="N186" s="249" t="s">
        <v>1</v>
      </c>
      <c r="O186" s="199" t="s">
        <v>44</v>
      </c>
      <c r="P186" s="200">
        <f>I186+J186</f>
        <v>0</v>
      </c>
      <c r="Q186" s="200">
        <f>ROUND(I186*H186,2)</f>
        <v>0</v>
      </c>
      <c r="R186" s="200">
        <f>ROUND(J186*H186,2)</f>
        <v>0</v>
      </c>
      <c r="S186" s="71"/>
      <c r="T186" s="201">
        <f>S186*H186</f>
        <v>0</v>
      </c>
      <c r="U186" s="201">
        <v>0</v>
      </c>
      <c r="V186" s="201">
        <f>U186*H186</f>
        <v>0</v>
      </c>
      <c r="W186" s="201">
        <v>0</v>
      </c>
      <c r="X186" s="202">
        <f>W186*H186</f>
        <v>0</v>
      </c>
      <c r="Y186" s="34"/>
      <c r="Z186" s="34"/>
      <c r="AA186" s="34"/>
      <c r="AB186" s="34"/>
      <c r="AC186" s="34"/>
      <c r="AD186" s="34"/>
      <c r="AE186" s="34"/>
      <c r="AR186" s="203" t="s">
        <v>402</v>
      </c>
      <c r="AT186" s="203" t="s">
        <v>153</v>
      </c>
      <c r="AU186" s="203" t="s">
        <v>91</v>
      </c>
      <c r="AY186" s="17" t="s">
        <v>139</v>
      </c>
      <c r="BE186" s="204">
        <f>IF(O186="základní",K186,0)</f>
        <v>0</v>
      </c>
      <c r="BF186" s="204">
        <f>IF(O186="snížená",K186,0)</f>
        <v>0</v>
      </c>
      <c r="BG186" s="204">
        <f>IF(O186="zákl. přenesená",K186,0)</f>
        <v>0</v>
      </c>
      <c r="BH186" s="204">
        <f>IF(O186="sníž. přenesená",K186,0)</f>
        <v>0</v>
      </c>
      <c r="BI186" s="204">
        <f>IF(O186="nulová",K186,0)</f>
        <v>0</v>
      </c>
      <c r="BJ186" s="17" t="s">
        <v>89</v>
      </c>
      <c r="BK186" s="204">
        <f>ROUND(P186*H186,2)</f>
        <v>0</v>
      </c>
      <c r="BL186" s="17" t="s">
        <v>402</v>
      </c>
      <c r="BM186" s="203" t="s">
        <v>459</v>
      </c>
    </row>
    <row r="187" spans="1:65" s="2" customFormat="1" ht="19.5">
      <c r="A187" s="34"/>
      <c r="B187" s="35"/>
      <c r="C187" s="36"/>
      <c r="D187" s="205" t="s">
        <v>149</v>
      </c>
      <c r="E187" s="36"/>
      <c r="F187" s="206" t="s">
        <v>460</v>
      </c>
      <c r="G187" s="36"/>
      <c r="H187" s="36"/>
      <c r="I187" s="207"/>
      <c r="J187" s="207"/>
      <c r="K187" s="36"/>
      <c r="L187" s="36"/>
      <c r="M187" s="39"/>
      <c r="N187" s="208"/>
      <c r="O187" s="209"/>
      <c r="P187" s="71"/>
      <c r="Q187" s="71"/>
      <c r="R187" s="71"/>
      <c r="S187" s="71"/>
      <c r="T187" s="71"/>
      <c r="U187" s="71"/>
      <c r="V187" s="71"/>
      <c r="W187" s="71"/>
      <c r="X187" s="72"/>
      <c r="Y187" s="34"/>
      <c r="Z187" s="34"/>
      <c r="AA187" s="34"/>
      <c r="AB187" s="34"/>
      <c r="AC187" s="34"/>
      <c r="AD187" s="34"/>
      <c r="AE187" s="34"/>
      <c r="AT187" s="17" t="s">
        <v>149</v>
      </c>
      <c r="AU187" s="17" t="s">
        <v>91</v>
      </c>
    </row>
    <row r="188" spans="1:65" s="2" customFormat="1" ht="11.25">
      <c r="A188" s="34"/>
      <c r="B188" s="35"/>
      <c r="C188" s="36"/>
      <c r="D188" s="250" t="s">
        <v>160</v>
      </c>
      <c r="E188" s="36"/>
      <c r="F188" s="251" t="s">
        <v>461</v>
      </c>
      <c r="G188" s="36"/>
      <c r="H188" s="36"/>
      <c r="I188" s="207"/>
      <c r="J188" s="207"/>
      <c r="K188" s="36"/>
      <c r="L188" s="36"/>
      <c r="M188" s="39"/>
      <c r="N188" s="254"/>
      <c r="O188" s="255"/>
      <c r="P188" s="256"/>
      <c r="Q188" s="256"/>
      <c r="R188" s="256"/>
      <c r="S188" s="256"/>
      <c r="T188" s="256"/>
      <c r="U188" s="256"/>
      <c r="V188" s="256"/>
      <c r="W188" s="256"/>
      <c r="X188" s="257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91</v>
      </c>
    </row>
    <row r="189" spans="1:65" s="2" customFormat="1" ht="6.95" customHeight="1">
      <c r="A189" s="3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39"/>
      <c r="N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sheetProtection algorithmName="SHA-512" hashValue="OT4ErwKPJkwikqiVDEGG72KFPCSwZq40GxOAdws6sFgSmbsUz+yiNNx6Yh0xRlf9JEPZvgHeBo1/jHByk2d+Gw==" saltValue="WTggtHJXlA1fmUTsZqwo/jcHFegJO0j08mjEgtWE9Mj1ncPhcblu/oIQeC17sDz7y+GJp4/F2mqfcgnmbC0OuA==" spinCount="100000" sheet="1" objects="1" scenarios="1" formatColumns="0" formatRows="0" autoFilter="0"/>
  <autoFilter ref="C122:L188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hyperlinks>
    <hyperlink ref="F128" r:id="rId1"/>
    <hyperlink ref="F131" r:id="rId2"/>
    <hyperlink ref="F134" r:id="rId3"/>
    <hyperlink ref="F139" r:id="rId4"/>
    <hyperlink ref="F144" r:id="rId5"/>
    <hyperlink ref="F149" r:id="rId6"/>
    <hyperlink ref="F154" r:id="rId7"/>
    <hyperlink ref="F157" r:id="rId8"/>
    <hyperlink ref="F160" r:id="rId9"/>
    <hyperlink ref="F163" r:id="rId10"/>
    <hyperlink ref="F166" r:id="rId11"/>
    <hyperlink ref="F169" r:id="rId12"/>
    <hyperlink ref="F172" r:id="rId13"/>
    <hyperlink ref="F175" r:id="rId14"/>
    <hyperlink ref="F178" r:id="rId15"/>
    <hyperlink ref="F182" r:id="rId16"/>
    <hyperlink ref="F185" r:id="rId17"/>
    <hyperlink ref="F188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T2" s="17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91</v>
      </c>
    </row>
    <row r="4" spans="1:46" s="1" customFormat="1" ht="24.95" customHeight="1">
      <c r="B4" s="20"/>
      <c r="D4" s="111" t="s">
        <v>104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9" t="str">
        <f>'Rekapitulace stavby'!K6</f>
        <v>Oprava elektroinstalace šatny a prostor provozního pavilonu, MŠ M. Majerové, Sokolov</v>
      </c>
      <c r="F7" s="300"/>
      <c r="G7" s="300"/>
      <c r="H7" s="300"/>
      <c r="M7" s="20"/>
    </row>
    <row r="8" spans="1:46" s="2" customFormat="1" ht="12" customHeight="1">
      <c r="A8" s="34"/>
      <c r="B8" s="39"/>
      <c r="C8" s="34"/>
      <c r="D8" s="113" t="s">
        <v>105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462</v>
      </c>
      <c r="F9" s="302"/>
      <c r="G9" s="302"/>
      <c r="H9" s="302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20</v>
      </c>
      <c r="G11" s="34"/>
      <c r="H11" s="34"/>
      <c r="I11" s="113" t="s">
        <v>21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23</v>
      </c>
      <c r="E12" s="34"/>
      <c r="F12" s="114" t="s">
        <v>24</v>
      </c>
      <c r="G12" s="34"/>
      <c r="H12" s="34"/>
      <c r="I12" s="113" t="s">
        <v>25</v>
      </c>
      <c r="J12" s="115" t="str">
        <f>'Rekapitulace stavby'!AN8</f>
        <v>10. 3. 2022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27</v>
      </c>
      <c r="E14" s="34"/>
      <c r="F14" s="34"/>
      <c r="G14" s="34"/>
      <c r="H14" s="34"/>
      <c r="I14" s="113" t="s">
        <v>28</v>
      </c>
      <c r="J14" s="114" t="s">
        <v>29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30</v>
      </c>
      <c r="F15" s="34"/>
      <c r="G15" s="34"/>
      <c r="H15" s="34"/>
      <c r="I15" s="113" t="s">
        <v>31</v>
      </c>
      <c r="J15" s="114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32</v>
      </c>
      <c r="E17" s="34"/>
      <c r="F17" s="34"/>
      <c r="G17" s="34"/>
      <c r="H17" s="34"/>
      <c r="I17" s="113" t="s">
        <v>28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3" t="s">
        <v>31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34</v>
      </c>
      <c r="E20" s="34"/>
      <c r="F20" s="34"/>
      <c r="G20" s="34"/>
      <c r="H20" s="34"/>
      <c r="I20" s="113" t="s">
        <v>28</v>
      </c>
      <c r="J20" s="114" t="s">
        <v>1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35</v>
      </c>
      <c r="F21" s="34"/>
      <c r="G21" s="34"/>
      <c r="H21" s="34"/>
      <c r="I21" s="113" t="s">
        <v>31</v>
      </c>
      <c r="J21" s="114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28</v>
      </c>
      <c r="J23" s="114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35</v>
      </c>
      <c r="F24" s="34"/>
      <c r="G24" s="34"/>
      <c r="H24" s="34"/>
      <c r="I24" s="113" t="s">
        <v>31</v>
      </c>
      <c r="J24" s="114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5" t="s">
        <v>1</v>
      </c>
      <c r="F27" s="305"/>
      <c r="G27" s="305"/>
      <c r="H27" s="305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107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108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34"/>
      <c r="K32" s="122">
        <f>ROUND(K123,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34"/>
      <c r="K34" s="123" t="s">
        <v>42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3" t="s">
        <v>44</v>
      </c>
      <c r="F35" s="120">
        <f>ROUND((SUM(BE123:BE189)),  2)</f>
        <v>0</v>
      </c>
      <c r="G35" s="34"/>
      <c r="H35" s="34"/>
      <c r="I35" s="125">
        <v>0.21</v>
      </c>
      <c r="J35" s="34"/>
      <c r="K35" s="120">
        <f>ROUND(((SUM(BE123:BE189))*I35),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45</v>
      </c>
      <c r="F36" s="120">
        <f>ROUND((SUM(BF123:BF189)),  2)</f>
        <v>0</v>
      </c>
      <c r="G36" s="34"/>
      <c r="H36" s="34"/>
      <c r="I36" s="125">
        <v>0.15</v>
      </c>
      <c r="J36" s="34"/>
      <c r="K36" s="120">
        <f>ROUND(((SUM(BF123:BF189))*I36),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46</v>
      </c>
      <c r="F37" s="120">
        <f>ROUND((SUM(BG123:BG189)),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47</v>
      </c>
      <c r="F38" s="120">
        <f>ROUND((SUM(BH123:BH189)),  2)</f>
        <v>0</v>
      </c>
      <c r="G38" s="34"/>
      <c r="H38" s="34"/>
      <c r="I38" s="125">
        <v>0.15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48</v>
      </c>
      <c r="F39" s="120">
        <f>ROUND((SUM(BI123:BI189)),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49</v>
      </c>
      <c r="E41" s="128"/>
      <c r="F41" s="128"/>
      <c r="G41" s="129" t="s">
        <v>50</v>
      </c>
      <c r="H41" s="130" t="s">
        <v>51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Oprava elektroinstalace šatny a prostor provozního pavilonu, MŠ M. Majerové, Sokolov</v>
      </c>
      <c r="F85" s="307"/>
      <c r="G85" s="307"/>
      <c r="H85" s="307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8" t="str">
        <f>E9</f>
        <v>05 - Stavební přípomoc m.č. 102+103</v>
      </c>
      <c r="F87" s="308"/>
      <c r="G87" s="308"/>
      <c r="H87" s="308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23</v>
      </c>
      <c r="D89" s="36"/>
      <c r="E89" s="36"/>
      <c r="F89" s="27" t="str">
        <f>F12</f>
        <v>Sokolov</v>
      </c>
      <c r="G89" s="36"/>
      <c r="H89" s="36"/>
      <c r="I89" s="29" t="s">
        <v>25</v>
      </c>
      <c r="J89" s="66" t="str">
        <f>IF(J12="","",J12)</f>
        <v>10. 3. 2022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27</v>
      </c>
      <c r="D91" s="36"/>
      <c r="E91" s="36"/>
      <c r="F91" s="27" t="str">
        <f>E15</f>
        <v>Město Sokolov</v>
      </c>
      <c r="G91" s="36"/>
      <c r="H91" s="36"/>
      <c r="I91" s="29" t="s">
        <v>34</v>
      </c>
      <c r="J91" s="32" t="str">
        <f>E21</f>
        <v>Ing. Jiří Voráč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Jiří Voráč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110</v>
      </c>
      <c r="D94" s="145"/>
      <c r="E94" s="145"/>
      <c r="F94" s="145"/>
      <c r="G94" s="145"/>
      <c r="H94" s="145"/>
      <c r="I94" s="146" t="s">
        <v>111</v>
      </c>
      <c r="J94" s="146" t="s">
        <v>112</v>
      </c>
      <c r="K94" s="146" t="s">
        <v>113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114</v>
      </c>
      <c r="D96" s="36"/>
      <c r="E96" s="36"/>
      <c r="F96" s="36"/>
      <c r="G96" s="36"/>
      <c r="H96" s="36"/>
      <c r="I96" s="84">
        <f t="shared" ref="I96:J98" si="0">Q123</f>
        <v>0</v>
      </c>
      <c r="J96" s="84">
        <f t="shared" si="0"/>
        <v>0</v>
      </c>
      <c r="K96" s="84">
        <f>K123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48"/>
      <c r="C97" s="149"/>
      <c r="D97" s="150" t="s">
        <v>346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K124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347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K125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348</v>
      </c>
      <c r="E99" s="157"/>
      <c r="F99" s="157"/>
      <c r="G99" s="157"/>
      <c r="H99" s="157"/>
      <c r="I99" s="158">
        <f>Q137</f>
        <v>0</v>
      </c>
      <c r="J99" s="158">
        <f>R137</f>
        <v>0</v>
      </c>
      <c r="K99" s="158">
        <f>K137</f>
        <v>0</v>
      </c>
      <c r="L99" s="155"/>
      <c r="M99" s="159"/>
    </row>
    <row r="100" spans="1:31" s="9" customFormat="1" ht="24.95" customHeight="1">
      <c r="B100" s="148"/>
      <c r="C100" s="149"/>
      <c r="D100" s="150" t="s">
        <v>349</v>
      </c>
      <c r="E100" s="151"/>
      <c r="F100" s="151"/>
      <c r="G100" s="151"/>
      <c r="H100" s="151"/>
      <c r="I100" s="152">
        <f>Q141</f>
        <v>0</v>
      </c>
      <c r="J100" s="152">
        <f>R141</f>
        <v>0</v>
      </c>
      <c r="K100" s="152">
        <f>K141</f>
        <v>0</v>
      </c>
      <c r="L100" s="149"/>
      <c r="M100" s="153"/>
    </row>
    <row r="101" spans="1:31" s="10" customFormat="1" ht="19.899999999999999" customHeight="1">
      <c r="B101" s="154"/>
      <c r="C101" s="155"/>
      <c r="D101" s="156" t="s">
        <v>350</v>
      </c>
      <c r="E101" s="157"/>
      <c r="F101" s="157"/>
      <c r="G101" s="157"/>
      <c r="H101" s="157"/>
      <c r="I101" s="158">
        <f>Q142</f>
        <v>0</v>
      </c>
      <c r="J101" s="158">
        <f>R142</f>
        <v>0</v>
      </c>
      <c r="K101" s="158">
        <f>K142</f>
        <v>0</v>
      </c>
      <c r="L101" s="155"/>
      <c r="M101" s="159"/>
    </row>
    <row r="102" spans="1:31" s="9" customFormat="1" ht="24.95" customHeight="1">
      <c r="B102" s="148"/>
      <c r="C102" s="149"/>
      <c r="D102" s="150" t="s">
        <v>351</v>
      </c>
      <c r="E102" s="151"/>
      <c r="F102" s="151"/>
      <c r="G102" s="151"/>
      <c r="H102" s="151"/>
      <c r="I102" s="152">
        <f>Q151</f>
        <v>0</v>
      </c>
      <c r="J102" s="152">
        <f>R151</f>
        <v>0</v>
      </c>
      <c r="K102" s="152">
        <f>K151</f>
        <v>0</v>
      </c>
      <c r="L102" s="149"/>
      <c r="M102" s="153"/>
    </row>
    <row r="103" spans="1:31" s="10" customFormat="1" ht="19.899999999999999" customHeight="1">
      <c r="B103" s="154"/>
      <c r="C103" s="155"/>
      <c r="D103" s="156" t="s">
        <v>352</v>
      </c>
      <c r="E103" s="157"/>
      <c r="F103" s="157"/>
      <c r="G103" s="157"/>
      <c r="H103" s="157"/>
      <c r="I103" s="158">
        <f>Q152</f>
        <v>0</v>
      </c>
      <c r="J103" s="158">
        <f>R152</f>
        <v>0</v>
      </c>
      <c r="K103" s="158">
        <f>K152</f>
        <v>0</v>
      </c>
      <c r="L103" s="155"/>
      <c r="M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06" t="str">
        <f>E7</f>
        <v>Oprava elektroinstalace šatny a prostor provozního pavilonu, MŠ M. Majerové, Sokolov</v>
      </c>
      <c r="F113" s="307"/>
      <c r="G113" s="307"/>
      <c r="H113" s="307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105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8" t="str">
        <f>E9</f>
        <v>05 - Stavební přípomoc m.č. 102+103</v>
      </c>
      <c r="F115" s="308"/>
      <c r="G115" s="308"/>
      <c r="H115" s="308"/>
      <c r="I115" s="36"/>
      <c r="J115" s="36"/>
      <c r="K115" s="36"/>
      <c r="L115" s="36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23</v>
      </c>
      <c r="D117" s="36"/>
      <c r="E117" s="36"/>
      <c r="F117" s="27" t="str">
        <f>F12</f>
        <v>Sokolov</v>
      </c>
      <c r="G117" s="36"/>
      <c r="H117" s="36"/>
      <c r="I117" s="29" t="s">
        <v>25</v>
      </c>
      <c r="J117" s="66" t="str">
        <f>IF(J12="","",J12)</f>
        <v>10. 3. 2022</v>
      </c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E15</f>
        <v>Město Sokolov</v>
      </c>
      <c r="G119" s="36"/>
      <c r="H119" s="36"/>
      <c r="I119" s="29" t="s">
        <v>34</v>
      </c>
      <c r="J119" s="32" t="str">
        <f>E21</f>
        <v>Ing. Jiří Voráč</v>
      </c>
      <c r="K119" s="36"/>
      <c r="L119" s="36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32</v>
      </c>
      <c r="D120" s="36"/>
      <c r="E120" s="36"/>
      <c r="F120" s="27" t="str">
        <f>IF(E18="","",E18)</f>
        <v>Vyplň údaj</v>
      </c>
      <c r="G120" s="36"/>
      <c r="H120" s="36"/>
      <c r="I120" s="29" t="s">
        <v>36</v>
      </c>
      <c r="J120" s="32" t="str">
        <f>E24</f>
        <v>Ing. Jiří Voráč</v>
      </c>
      <c r="K120" s="36"/>
      <c r="L120" s="36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121</v>
      </c>
      <c r="D122" s="163" t="s">
        <v>64</v>
      </c>
      <c r="E122" s="163" t="s">
        <v>60</v>
      </c>
      <c r="F122" s="163" t="s">
        <v>61</v>
      </c>
      <c r="G122" s="163" t="s">
        <v>122</v>
      </c>
      <c r="H122" s="163" t="s">
        <v>123</v>
      </c>
      <c r="I122" s="163" t="s">
        <v>124</v>
      </c>
      <c r="J122" s="163" t="s">
        <v>125</v>
      </c>
      <c r="K122" s="163" t="s">
        <v>113</v>
      </c>
      <c r="L122" s="164" t="s">
        <v>126</v>
      </c>
      <c r="M122" s="165"/>
      <c r="N122" s="75" t="s">
        <v>1</v>
      </c>
      <c r="O122" s="76" t="s">
        <v>43</v>
      </c>
      <c r="P122" s="76" t="s">
        <v>127</v>
      </c>
      <c r="Q122" s="76" t="s">
        <v>128</v>
      </c>
      <c r="R122" s="76" t="s">
        <v>129</v>
      </c>
      <c r="S122" s="76" t="s">
        <v>130</v>
      </c>
      <c r="T122" s="76" t="s">
        <v>131</v>
      </c>
      <c r="U122" s="76" t="s">
        <v>132</v>
      </c>
      <c r="V122" s="76" t="s">
        <v>133</v>
      </c>
      <c r="W122" s="76" t="s">
        <v>134</v>
      </c>
      <c r="X122" s="77" t="s">
        <v>135</v>
      </c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136</v>
      </c>
      <c r="D123" s="36"/>
      <c r="E123" s="36"/>
      <c r="F123" s="36"/>
      <c r="G123" s="36"/>
      <c r="H123" s="36"/>
      <c r="I123" s="36"/>
      <c r="J123" s="36"/>
      <c r="K123" s="166">
        <f>BK123</f>
        <v>0</v>
      </c>
      <c r="L123" s="36"/>
      <c r="M123" s="39"/>
      <c r="N123" s="78"/>
      <c r="O123" s="167"/>
      <c r="P123" s="79"/>
      <c r="Q123" s="168">
        <f>Q124+Q141+Q151</f>
        <v>0</v>
      </c>
      <c r="R123" s="168">
        <f>R124+R141+R151</f>
        <v>0</v>
      </c>
      <c r="S123" s="79"/>
      <c r="T123" s="169">
        <f>T124+T141+T151</f>
        <v>0</v>
      </c>
      <c r="U123" s="79"/>
      <c r="V123" s="169">
        <f>V124+V141+V151</f>
        <v>9.0042000000000004E-3</v>
      </c>
      <c r="W123" s="79"/>
      <c r="X123" s="170">
        <f>X124+X141+X151</f>
        <v>6.3399999999999998E-2</v>
      </c>
      <c r="Y123" s="34"/>
      <c r="Z123" s="34"/>
      <c r="AA123" s="34"/>
      <c r="AB123" s="34"/>
      <c r="AC123" s="34"/>
      <c r="AD123" s="34"/>
      <c r="AE123" s="34"/>
      <c r="AT123" s="17" t="s">
        <v>80</v>
      </c>
      <c r="AU123" s="17" t="s">
        <v>115</v>
      </c>
      <c r="BK123" s="171">
        <f>BK124+BK141+BK151</f>
        <v>0</v>
      </c>
    </row>
    <row r="124" spans="1:65" s="12" customFormat="1" ht="25.9" customHeight="1">
      <c r="B124" s="172"/>
      <c r="C124" s="173"/>
      <c r="D124" s="174" t="s">
        <v>80</v>
      </c>
      <c r="E124" s="175" t="s">
        <v>353</v>
      </c>
      <c r="F124" s="175" t="s">
        <v>354</v>
      </c>
      <c r="G124" s="173"/>
      <c r="H124" s="173"/>
      <c r="I124" s="176"/>
      <c r="J124" s="176"/>
      <c r="K124" s="177">
        <f>BK124</f>
        <v>0</v>
      </c>
      <c r="L124" s="173"/>
      <c r="M124" s="178"/>
      <c r="N124" s="179"/>
      <c r="O124" s="180"/>
      <c r="P124" s="180"/>
      <c r="Q124" s="181">
        <f>Q125+Q137</f>
        <v>0</v>
      </c>
      <c r="R124" s="181">
        <f>R125+R137</f>
        <v>0</v>
      </c>
      <c r="S124" s="180"/>
      <c r="T124" s="182">
        <f>T125+T137</f>
        <v>0</v>
      </c>
      <c r="U124" s="180"/>
      <c r="V124" s="182">
        <f>V125+V137</f>
        <v>2.6022000000000003E-3</v>
      </c>
      <c r="W124" s="180"/>
      <c r="X124" s="183">
        <f>X125+X137</f>
        <v>4.0000000000000002E-4</v>
      </c>
      <c r="AR124" s="184" t="s">
        <v>89</v>
      </c>
      <c r="AT124" s="185" t="s">
        <v>80</v>
      </c>
      <c r="AU124" s="185" t="s">
        <v>81</v>
      </c>
      <c r="AY124" s="184" t="s">
        <v>139</v>
      </c>
      <c r="BK124" s="186">
        <f>BK125+BK137</f>
        <v>0</v>
      </c>
    </row>
    <row r="125" spans="1:65" s="12" customFormat="1" ht="22.9" customHeight="1">
      <c r="B125" s="172"/>
      <c r="C125" s="173"/>
      <c r="D125" s="174" t="s">
        <v>80</v>
      </c>
      <c r="E125" s="187" t="s">
        <v>196</v>
      </c>
      <c r="F125" s="187" t="s">
        <v>355</v>
      </c>
      <c r="G125" s="173"/>
      <c r="H125" s="173"/>
      <c r="I125" s="176"/>
      <c r="J125" s="176"/>
      <c r="K125" s="188">
        <f>BK125</f>
        <v>0</v>
      </c>
      <c r="L125" s="173"/>
      <c r="M125" s="178"/>
      <c r="N125" s="179"/>
      <c r="O125" s="180"/>
      <c r="P125" s="180"/>
      <c r="Q125" s="181">
        <f>SUM(Q126:Q136)</f>
        <v>0</v>
      </c>
      <c r="R125" s="181">
        <f>SUM(R126:R136)</f>
        <v>0</v>
      </c>
      <c r="S125" s="180"/>
      <c r="T125" s="182">
        <f>SUM(T126:T136)</f>
        <v>0</v>
      </c>
      <c r="U125" s="180"/>
      <c r="V125" s="182">
        <f>SUM(V126:V136)</f>
        <v>2.6022000000000003E-3</v>
      </c>
      <c r="W125" s="180"/>
      <c r="X125" s="183">
        <f>SUM(X126:X136)</f>
        <v>4.0000000000000002E-4</v>
      </c>
      <c r="AR125" s="184" t="s">
        <v>89</v>
      </c>
      <c r="AT125" s="185" t="s">
        <v>80</v>
      </c>
      <c r="AU125" s="185" t="s">
        <v>89</v>
      </c>
      <c r="AY125" s="184" t="s">
        <v>139</v>
      </c>
      <c r="BK125" s="186">
        <f>SUM(BK126:BK136)</f>
        <v>0</v>
      </c>
    </row>
    <row r="126" spans="1:65" s="2" customFormat="1" ht="33" customHeight="1">
      <c r="A126" s="34"/>
      <c r="B126" s="35"/>
      <c r="C126" s="242" t="s">
        <v>89</v>
      </c>
      <c r="D126" s="242" t="s">
        <v>153</v>
      </c>
      <c r="E126" s="243" t="s">
        <v>356</v>
      </c>
      <c r="F126" s="244" t="s">
        <v>357</v>
      </c>
      <c r="G126" s="245" t="s">
        <v>358</v>
      </c>
      <c r="H126" s="246">
        <v>15.26</v>
      </c>
      <c r="I126" s="247"/>
      <c r="J126" s="247"/>
      <c r="K126" s="248">
        <f>ROUND(P126*H126,2)</f>
        <v>0</v>
      </c>
      <c r="L126" s="244" t="s">
        <v>157</v>
      </c>
      <c r="M126" s="39"/>
      <c r="N126" s="249" t="s">
        <v>1</v>
      </c>
      <c r="O126" s="199" t="s">
        <v>44</v>
      </c>
      <c r="P126" s="200">
        <f>I126+J126</f>
        <v>0</v>
      </c>
      <c r="Q126" s="200">
        <f>ROUND(I126*H126,2)</f>
        <v>0</v>
      </c>
      <c r="R126" s="200">
        <f>ROUND(J126*H126,2)</f>
        <v>0</v>
      </c>
      <c r="S126" s="71"/>
      <c r="T126" s="201">
        <f>S126*H126</f>
        <v>0</v>
      </c>
      <c r="U126" s="201">
        <v>1.2999999999999999E-4</v>
      </c>
      <c r="V126" s="201">
        <f>U126*H126</f>
        <v>1.9838E-3</v>
      </c>
      <c r="W126" s="201">
        <v>0</v>
      </c>
      <c r="X126" s="202">
        <f>W126*H126</f>
        <v>0</v>
      </c>
      <c r="Y126" s="34"/>
      <c r="Z126" s="34"/>
      <c r="AA126" s="34"/>
      <c r="AB126" s="34"/>
      <c r="AC126" s="34"/>
      <c r="AD126" s="34"/>
      <c r="AE126" s="34"/>
      <c r="AR126" s="203" t="s">
        <v>147</v>
      </c>
      <c r="AT126" s="203" t="s">
        <v>153</v>
      </c>
      <c r="AU126" s="203" t="s">
        <v>91</v>
      </c>
      <c r="AY126" s="17" t="s">
        <v>139</v>
      </c>
      <c r="BE126" s="204">
        <f>IF(O126="základní",K126,0)</f>
        <v>0</v>
      </c>
      <c r="BF126" s="204">
        <f>IF(O126="snížená",K126,0)</f>
        <v>0</v>
      </c>
      <c r="BG126" s="204">
        <f>IF(O126="zákl. přenesená",K126,0)</f>
        <v>0</v>
      </c>
      <c r="BH126" s="204">
        <f>IF(O126="sníž. přenesená",K126,0)</f>
        <v>0</v>
      </c>
      <c r="BI126" s="204">
        <f>IF(O126="nulová",K126,0)</f>
        <v>0</v>
      </c>
      <c r="BJ126" s="17" t="s">
        <v>89</v>
      </c>
      <c r="BK126" s="204">
        <f>ROUND(P126*H126,2)</f>
        <v>0</v>
      </c>
      <c r="BL126" s="17" t="s">
        <v>147</v>
      </c>
      <c r="BM126" s="203" t="s">
        <v>463</v>
      </c>
    </row>
    <row r="127" spans="1:65" s="2" customFormat="1" ht="19.5">
      <c r="A127" s="34"/>
      <c r="B127" s="35"/>
      <c r="C127" s="36"/>
      <c r="D127" s="205" t="s">
        <v>149</v>
      </c>
      <c r="E127" s="36"/>
      <c r="F127" s="206" t="s">
        <v>360</v>
      </c>
      <c r="G127" s="36"/>
      <c r="H127" s="36"/>
      <c r="I127" s="207"/>
      <c r="J127" s="207"/>
      <c r="K127" s="36"/>
      <c r="L127" s="36"/>
      <c r="M127" s="39"/>
      <c r="N127" s="208"/>
      <c r="O127" s="209"/>
      <c r="P127" s="71"/>
      <c r="Q127" s="71"/>
      <c r="R127" s="71"/>
      <c r="S127" s="71"/>
      <c r="T127" s="71"/>
      <c r="U127" s="71"/>
      <c r="V127" s="71"/>
      <c r="W127" s="71"/>
      <c r="X127" s="72"/>
      <c r="Y127" s="34"/>
      <c r="Z127" s="34"/>
      <c r="AA127" s="34"/>
      <c r="AB127" s="34"/>
      <c r="AC127" s="34"/>
      <c r="AD127" s="34"/>
      <c r="AE127" s="34"/>
      <c r="AT127" s="17" t="s">
        <v>149</v>
      </c>
      <c r="AU127" s="17" t="s">
        <v>91</v>
      </c>
    </row>
    <row r="128" spans="1:65" s="2" customFormat="1" ht="11.25">
      <c r="A128" s="34"/>
      <c r="B128" s="35"/>
      <c r="C128" s="36"/>
      <c r="D128" s="250" t="s">
        <v>160</v>
      </c>
      <c r="E128" s="36"/>
      <c r="F128" s="251" t="s">
        <v>361</v>
      </c>
      <c r="G128" s="36"/>
      <c r="H128" s="36"/>
      <c r="I128" s="207"/>
      <c r="J128" s="207"/>
      <c r="K128" s="36"/>
      <c r="L128" s="36"/>
      <c r="M128" s="39"/>
      <c r="N128" s="208"/>
      <c r="O128" s="209"/>
      <c r="P128" s="71"/>
      <c r="Q128" s="71"/>
      <c r="R128" s="71"/>
      <c r="S128" s="71"/>
      <c r="T128" s="71"/>
      <c r="U128" s="71"/>
      <c r="V128" s="71"/>
      <c r="W128" s="71"/>
      <c r="X128" s="72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91</v>
      </c>
    </row>
    <row r="129" spans="1:65" s="2" customFormat="1" ht="24.2" customHeight="1">
      <c r="A129" s="34"/>
      <c r="B129" s="35"/>
      <c r="C129" s="242" t="s">
        <v>91</v>
      </c>
      <c r="D129" s="242" t="s">
        <v>153</v>
      </c>
      <c r="E129" s="243" t="s">
        <v>362</v>
      </c>
      <c r="F129" s="244" t="s">
        <v>363</v>
      </c>
      <c r="G129" s="245" t="s">
        <v>358</v>
      </c>
      <c r="H129" s="246">
        <v>15.26</v>
      </c>
      <c r="I129" s="247"/>
      <c r="J129" s="247"/>
      <c r="K129" s="248">
        <f>ROUND(P129*H129,2)</f>
        <v>0</v>
      </c>
      <c r="L129" s="244" t="s">
        <v>157</v>
      </c>
      <c r="M129" s="39"/>
      <c r="N129" s="249" t="s">
        <v>1</v>
      </c>
      <c r="O129" s="199" t="s">
        <v>44</v>
      </c>
      <c r="P129" s="200">
        <f>I129+J129</f>
        <v>0</v>
      </c>
      <c r="Q129" s="200">
        <f>ROUND(I129*H129,2)</f>
        <v>0</v>
      </c>
      <c r="R129" s="200">
        <f>ROUND(J129*H129,2)</f>
        <v>0</v>
      </c>
      <c r="S129" s="71"/>
      <c r="T129" s="201">
        <f>S129*H129</f>
        <v>0</v>
      </c>
      <c r="U129" s="201">
        <v>4.0000000000000003E-5</v>
      </c>
      <c r="V129" s="201">
        <f>U129*H129</f>
        <v>6.1040000000000009E-4</v>
      </c>
      <c r="W129" s="201">
        <v>0</v>
      </c>
      <c r="X129" s="202">
        <f>W129*H129</f>
        <v>0</v>
      </c>
      <c r="Y129" s="34"/>
      <c r="Z129" s="34"/>
      <c r="AA129" s="34"/>
      <c r="AB129" s="34"/>
      <c r="AC129" s="34"/>
      <c r="AD129" s="34"/>
      <c r="AE129" s="34"/>
      <c r="AR129" s="203" t="s">
        <v>147</v>
      </c>
      <c r="AT129" s="203" t="s">
        <v>153</v>
      </c>
      <c r="AU129" s="203" t="s">
        <v>91</v>
      </c>
      <c r="AY129" s="17" t="s">
        <v>139</v>
      </c>
      <c r="BE129" s="204">
        <f>IF(O129="základní",K129,0)</f>
        <v>0</v>
      </c>
      <c r="BF129" s="204">
        <f>IF(O129="snížená",K129,0)</f>
        <v>0</v>
      </c>
      <c r="BG129" s="204">
        <f>IF(O129="zákl. přenesená",K129,0)</f>
        <v>0</v>
      </c>
      <c r="BH129" s="204">
        <f>IF(O129="sníž. přenesená",K129,0)</f>
        <v>0</v>
      </c>
      <c r="BI129" s="204">
        <f>IF(O129="nulová",K129,0)</f>
        <v>0</v>
      </c>
      <c r="BJ129" s="17" t="s">
        <v>89</v>
      </c>
      <c r="BK129" s="204">
        <f>ROUND(P129*H129,2)</f>
        <v>0</v>
      </c>
      <c r="BL129" s="17" t="s">
        <v>147</v>
      </c>
      <c r="BM129" s="203" t="s">
        <v>464</v>
      </c>
    </row>
    <row r="130" spans="1:65" s="2" customFormat="1" ht="19.5">
      <c r="A130" s="34"/>
      <c r="B130" s="35"/>
      <c r="C130" s="36"/>
      <c r="D130" s="205" t="s">
        <v>149</v>
      </c>
      <c r="E130" s="36"/>
      <c r="F130" s="206" t="s">
        <v>365</v>
      </c>
      <c r="G130" s="36"/>
      <c r="H130" s="36"/>
      <c r="I130" s="207"/>
      <c r="J130" s="207"/>
      <c r="K130" s="36"/>
      <c r="L130" s="36"/>
      <c r="M130" s="39"/>
      <c r="N130" s="208"/>
      <c r="O130" s="209"/>
      <c r="P130" s="71"/>
      <c r="Q130" s="71"/>
      <c r="R130" s="71"/>
      <c r="S130" s="71"/>
      <c r="T130" s="71"/>
      <c r="U130" s="71"/>
      <c r="V130" s="71"/>
      <c r="W130" s="71"/>
      <c r="X130" s="72"/>
      <c r="Y130" s="34"/>
      <c r="Z130" s="34"/>
      <c r="AA130" s="34"/>
      <c r="AB130" s="34"/>
      <c r="AC130" s="34"/>
      <c r="AD130" s="34"/>
      <c r="AE130" s="34"/>
      <c r="AT130" s="17" t="s">
        <v>149</v>
      </c>
      <c r="AU130" s="17" t="s">
        <v>91</v>
      </c>
    </row>
    <row r="131" spans="1:65" s="2" customFormat="1" ht="11.25">
      <c r="A131" s="34"/>
      <c r="B131" s="35"/>
      <c r="C131" s="36"/>
      <c r="D131" s="250" t="s">
        <v>160</v>
      </c>
      <c r="E131" s="36"/>
      <c r="F131" s="251" t="s">
        <v>366</v>
      </c>
      <c r="G131" s="36"/>
      <c r="H131" s="36"/>
      <c r="I131" s="207"/>
      <c r="J131" s="207"/>
      <c r="K131" s="36"/>
      <c r="L131" s="36"/>
      <c r="M131" s="39"/>
      <c r="N131" s="208"/>
      <c r="O131" s="209"/>
      <c r="P131" s="71"/>
      <c r="Q131" s="71"/>
      <c r="R131" s="71"/>
      <c r="S131" s="71"/>
      <c r="T131" s="71"/>
      <c r="U131" s="71"/>
      <c r="V131" s="71"/>
      <c r="W131" s="71"/>
      <c r="X131" s="72"/>
      <c r="Y131" s="34"/>
      <c r="Z131" s="34"/>
      <c r="AA131" s="34"/>
      <c r="AB131" s="34"/>
      <c r="AC131" s="34"/>
      <c r="AD131" s="34"/>
      <c r="AE131" s="34"/>
      <c r="AT131" s="17" t="s">
        <v>160</v>
      </c>
      <c r="AU131" s="17" t="s">
        <v>91</v>
      </c>
    </row>
    <row r="132" spans="1:65" s="14" customFormat="1" ht="11.25">
      <c r="B132" s="220"/>
      <c r="C132" s="221"/>
      <c r="D132" s="205" t="s">
        <v>150</v>
      </c>
      <c r="E132" s="222" t="s">
        <v>1</v>
      </c>
      <c r="F132" s="223" t="s">
        <v>465</v>
      </c>
      <c r="G132" s="221"/>
      <c r="H132" s="224">
        <v>15.26</v>
      </c>
      <c r="I132" s="225"/>
      <c r="J132" s="225"/>
      <c r="K132" s="221"/>
      <c r="L132" s="221"/>
      <c r="M132" s="226"/>
      <c r="N132" s="227"/>
      <c r="O132" s="228"/>
      <c r="P132" s="228"/>
      <c r="Q132" s="228"/>
      <c r="R132" s="228"/>
      <c r="S132" s="228"/>
      <c r="T132" s="228"/>
      <c r="U132" s="228"/>
      <c r="V132" s="228"/>
      <c r="W132" s="228"/>
      <c r="X132" s="229"/>
      <c r="AT132" s="230" t="s">
        <v>150</v>
      </c>
      <c r="AU132" s="230" t="s">
        <v>91</v>
      </c>
      <c r="AV132" s="14" t="s">
        <v>91</v>
      </c>
      <c r="AW132" s="14" t="s">
        <v>5</v>
      </c>
      <c r="AX132" s="14" t="s">
        <v>89</v>
      </c>
      <c r="AY132" s="230" t="s">
        <v>139</v>
      </c>
    </row>
    <row r="133" spans="1:65" s="2" customFormat="1" ht="24.2" customHeight="1">
      <c r="A133" s="34"/>
      <c r="B133" s="35"/>
      <c r="C133" s="242" t="s">
        <v>163</v>
      </c>
      <c r="D133" s="242" t="s">
        <v>153</v>
      </c>
      <c r="E133" s="243" t="s">
        <v>367</v>
      </c>
      <c r="F133" s="244" t="s">
        <v>368</v>
      </c>
      <c r="G133" s="245" t="s">
        <v>156</v>
      </c>
      <c r="H133" s="246">
        <v>0.4</v>
      </c>
      <c r="I133" s="247"/>
      <c r="J133" s="247"/>
      <c r="K133" s="248">
        <f>ROUND(P133*H133,2)</f>
        <v>0</v>
      </c>
      <c r="L133" s="244" t="s">
        <v>157</v>
      </c>
      <c r="M133" s="39"/>
      <c r="N133" s="249" t="s">
        <v>1</v>
      </c>
      <c r="O133" s="199" t="s">
        <v>44</v>
      </c>
      <c r="P133" s="200">
        <f>I133+J133</f>
        <v>0</v>
      </c>
      <c r="Q133" s="200">
        <f>ROUND(I133*H133,2)</f>
        <v>0</v>
      </c>
      <c r="R133" s="200">
        <f>ROUND(J133*H133,2)</f>
        <v>0</v>
      </c>
      <c r="S133" s="71"/>
      <c r="T133" s="201">
        <f>S133*H133</f>
        <v>0</v>
      </c>
      <c r="U133" s="201">
        <v>2.0000000000000002E-5</v>
      </c>
      <c r="V133" s="201">
        <f>U133*H133</f>
        <v>8.0000000000000013E-6</v>
      </c>
      <c r="W133" s="201">
        <v>1E-3</v>
      </c>
      <c r="X133" s="202">
        <f>W133*H133</f>
        <v>4.0000000000000002E-4</v>
      </c>
      <c r="Y133" s="34"/>
      <c r="Z133" s="34"/>
      <c r="AA133" s="34"/>
      <c r="AB133" s="34"/>
      <c r="AC133" s="34"/>
      <c r="AD133" s="34"/>
      <c r="AE133" s="34"/>
      <c r="AR133" s="203" t="s">
        <v>147</v>
      </c>
      <c r="AT133" s="203" t="s">
        <v>153</v>
      </c>
      <c r="AU133" s="203" t="s">
        <v>91</v>
      </c>
      <c r="AY133" s="17" t="s">
        <v>139</v>
      </c>
      <c r="BE133" s="204">
        <f>IF(O133="základní",K133,0)</f>
        <v>0</v>
      </c>
      <c r="BF133" s="204">
        <f>IF(O133="snížená",K133,0)</f>
        <v>0</v>
      </c>
      <c r="BG133" s="204">
        <f>IF(O133="zákl. přenesená",K133,0)</f>
        <v>0</v>
      </c>
      <c r="BH133" s="204">
        <f>IF(O133="sníž. přenesená",K133,0)</f>
        <v>0</v>
      </c>
      <c r="BI133" s="204">
        <f>IF(O133="nulová",K133,0)</f>
        <v>0</v>
      </c>
      <c r="BJ133" s="17" t="s">
        <v>89</v>
      </c>
      <c r="BK133" s="204">
        <f>ROUND(P133*H133,2)</f>
        <v>0</v>
      </c>
      <c r="BL133" s="17" t="s">
        <v>147</v>
      </c>
      <c r="BM133" s="203" t="s">
        <v>466</v>
      </c>
    </row>
    <row r="134" spans="1:65" s="2" customFormat="1" ht="19.5">
      <c r="A134" s="34"/>
      <c r="B134" s="35"/>
      <c r="C134" s="36"/>
      <c r="D134" s="205" t="s">
        <v>149</v>
      </c>
      <c r="E134" s="36"/>
      <c r="F134" s="206" t="s">
        <v>370</v>
      </c>
      <c r="G134" s="36"/>
      <c r="H134" s="36"/>
      <c r="I134" s="207"/>
      <c r="J134" s="207"/>
      <c r="K134" s="36"/>
      <c r="L134" s="36"/>
      <c r="M134" s="39"/>
      <c r="N134" s="208"/>
      <c r="O134" s="209"/>
      <c r="P134" s="71"/>
      <c r="Q134" s="71"/>
      <c r="R134" s="71"/>
      <c r="S134" s="71"/>
      <c r="T134" s="71"/>
      <c r="U134" s="71"/>
      <c r="V134" s="71"/>
      <c r="W134" s="71"/>
      <c r="X134" s="72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91</v>
      </c>
    </row>
    <row r="135" spans="1:65" s="2" customFormat="1" ht="11.25">
      <c r="A135" s="34"/>
      <c r="B135" s="35"/>
      <c r="C135" s="36"/>
      <c r="D135" s="250" t="s">
        <v>160</v>
      </c>
      <c r="E135" s="36"/>
      <c r="F135" s="251" t="s">
        <v>371</v>
      </c>
      <c r="G135" s="36"/>
      <c r="H135" s="36"/>
      <c r="I135" s="207"/>
      <c r="J135" s="207"/>
      <c r="K135" s="36"/>
      <c r="L135" s="36"/>
      <c r="M135" s="39"/>
      <c r="N135" s="208"/>
      <c r="O135" s="209"/>
      <c r="P135" s="71"/>
      <c r="Q135" s="71"/>
      <c r="R135" s="71"/>
      <c r="S135" s="71"/>
      <c r="T135" s="71"/>
      <c r="U135" s="71"/>
      <c r="V135" s="71"/>
      <c r="W135" s="71"/>
      <c r="X135" s="72"/>
      <c r="Y135" s="34"/>
      <c r="Z135" s="34"/>
      <c r="AA135" s="34"/>
      <c r="AB135" s="34"/>
      <c r="AC135" s="34"/>
      <c r="AD135" s="34"/>
      <c r="AE135" s="34"/>
      <c r="AT135" s="17" t="s">
        <v>160</v>
      </c>
      <c r="AU135" s="17" t="s">
        <v>91</v>
      </c>
    </row>
    <row r="136" spans="1:65" s="14" customFormat="1" ht="11.25">
      <c r="B136" s="220"/>
      <c r="C136" s="221"/>
      <c r="D136" s="205" t="s">
        <v>150</v>
      </c>
      <c r="E136" s="222" t="s">
        <v>1</v>
      </c>
      <c r="F136" s="223" t="s">
        <v>467</v>
      </c>
      <c r="G136" s="221"/>
      <c r="H136" s="224">
        <v>0.4</v>
      </c>
      <c r="I136" s="225"/>
      <c r="J136" s="225"/>
      <c r="K136" s="221"/>
      <c r="L136" s="221"/>
      <c r="M136" s="226"/>
      <c r="N136" s="227"/>
      <c r="O136" s="228"/>
      <c r="P136" s="228"/>
      <c r="Q136" s="228"/>
      <c r="R136" s="228"/>
      <c r="S136" s="228"/>
      <c r="T136" s="228"/>
      <c r="U136" s="228"/>
      <c r="V136" s="228"/>
      <c r="W136" s="228"/>
      <c r="X136" s="229"/>
      <c r="AT136" s="230" t="s">
        <v>150</v>
      </c>
      <c r="AU136" s="230" t="s">
        <v>91</v>
      </c>
      <c r="AV136" s="14" t="s">
        <v>91</v>
      </c>
      <c r="AW136" s="14" t="s">
        <v>5</v>
      </c>
      <c r="AX136" s="14" t="s">
        <v>89</v>
      </c>
      <c r="AY136" s="230" t="s">
        <v>139</v>
      </c>
    </row>
    <row r="137" spans="1:65" s="12" customFormat="1" ht="22.9" customHeight="1">
      <c r="B137" s="172"/>
      <c r="C137" s="173"/>
      <c r="D137" s="174" t="s">
        <v>80</v>
      </c>
      <c r="E137" s="187" t="s">
        <v>373</v>
      </c>
      <c r="F137" s="187" t="s">
        <v>374</v>
      </c>
      <c r="G137" s="173"/>
      <c r="H137" s="173"/>
      <c r="I137" s="176"/>
      <c r="J137" s="176"/>
      <c r="K137" s="188">
        <f>BK137</f>
        <v>0</v>
      </c>
      <c r="L137" s="173"/>
      <c r="M137" s="178"/>
      <c r="N137" s="179"/>
      <c r="O137" s="180"/>
      <c r="P137" s="180"/>
      <c r="Q137" s="181">
        <f>SUM(Q138:Q140)</f>
        <v>0</v>
      </c>
      <c r="R137" s="181">
        <f>SUM(R138:R140)</f>
        <v>0</v>
      </c>
      <c r="S137" s="180"/>
      <c r="T137" s="182">
        <f>SUM(T138:T140)</f>
        <v>0</v>
      </c>
      <c r="U137" s="180"/>
      <c r="V137" s="182">
        <f>SUM(V138:V140)</f>
        <v>0</v>
      </c>
      <c r="W137" s="180"/>
      <c r="X137" s="183">
        <f>SUM(X138:X140)</f>
        <v>0</v>
      </c>
      <c r="AR137" s="184" t="s">
        <v>89</v>
      </c>
      <c r="AT137" s="185" t="s">
        <v>80</v>
      </c>
      <c r="AU137" s="185" t="s">
        <v>89</v>
      </c>
      <c r="AY137" s="184" t="s">
        <v>139</v>
      </c>
      <c r="BK137" s="186">
        <f>SUM(BK138:BK140)</f>
        <v>0</v>
      </c>
    </row>
    <row r="138" spans="1:65" s="2" customFormat="1" ht="24.2" customHeight="1">
      <c r="A138" s="34"/>
      <c r="B138" s="35"/>
      <c r="C138" s="242" t="s">
        <v>147</v>
      </c>
      <c r="D138" s="242" t="s">
        <v>153</v>
      </c>
      <c r="E138" s="243" t="s">
        <v>375</v>
      </c>
      <c r="F138" s="244" t="s">
        <v>376</v>
      </c>
      <c r="G138" s="245" t="s">
        <v>377</v>
      </c>
      <c r="H138" s="246">
        <v>3.0000000000000001E-3</v>
      </c>
      <c r="I138" s="247"/>
      <c r="J138" s="247"/>
      <c r="K138" s="248">
        <f>ROUND(P138*H138,2)</f>
        <v>0</v>
      </c>
      <c r="L138" s="244" t="s">
        <v>157</v>
      </c>
      <c r="M138" s="39"/>
      <c r="N138" s="249" t="s">
        <v>1</v>
      </c>
      <c r="O138" s="199" t="s">
        <v>44</v>
      </c>
      <c r="P138" s="200">
        <f>I138+J138</f>
        <v>0</v>
      </c>
      <c r="Q138" s="200">
        <f>ROUND(I138*H138,2)</f>
        <v>0</v>
      </c>
      <c r="R138" s="200">
        <f>ROUND(J138*H138,2)</f>
        <v>0</v>
      </c>
      <c r="S138" s="71"/>
      <c r="T138" s="201">
        <f>S138*H138</f>
        <v>0</v>
      </c>
      <c r="U138" s="201">
        <v>0</v>
      </c>
      <c r="V138" s="201">
        <f>U138*H138</f>
        <v>0</v>
      </c>
      <c r="W138" s="201">
        <v>0</v>
      </c>
      <c r="X138" s="202">
        <f>W138*H138</f>
        <v>0</v>
      </c>
      <c r="Y138" s="34"/>
      <c r="Z138" s="34"/>
      <c r="AA138" s="34"/>
      <c r="AB138" s="34"/>
      <c r="AC138" s="34"/>
      <c r="AD138" s="34"/>
      <c r="AE138" s="34"/>
      <c r="AR138" s="203" t="s">
        <v>147</v>
      </c>
      <c r="AT138" s="203" t="s">
        <v>153</v>
      </c>
      <c r="AU138" s="203" t="s">
        <v>91</v>
      </c>
      <c r="AY138" s="17" t="s">
        <v>139</v>
      </c>
      <c r="BE138" s="204">
        <f>IF(O138="základní",K138,0)</f>
        <v>0</v>
      </c>
      <c r="BF138" s="204">
        <f>IF(O138="snížená",K138,0)</f>
        <v>0</v>
      </c>
      <c r="BG138" s="204">
        <f>IF(O138="zákl. přenesená",K138,0)</f>
        <v>0</v>
      </c>
      <c r="BH138" s="204">
        <f>IF(O138="sníž. přenesená",K138,0)</f>
        <v>0</v>
      </c>
      <c r="BI138" s="204">
        <f>IF(O138="nulová",K138,0)</f>
        <v>0</v>
      </c>
      <c r="BJ138" s="17" t="s">
        <v>89</v>
      </c>
      <c r="BK138" s="204">
        <f>ROUND(P138*H138,2)</f>
        <v>0</v>
      </c>
      <c r="BL138" s="17" t="s">
        <v>147</v>
      </c>
      <c r="BM138" s="203" t="s">
        <v>468</v>
      </c>
    </row>
    <row r="139" spans="1:65" s="2" customFormat="1" ht="39">
      <c r="A139" s="34"/>
      <c r="B139" s="35"/>
      <c r="C139" s="36"/>
      <c r="D139" s="205" t="s">
        <v>149</v>
      </c>
      <c r="E139" s="36"/>
      <c r="F139" s="206" t="s">
        <v>379</v>
      </c>
      <c r="G139" s="36"/>
      <c r="H139" s="36"/>
      <c r="I139" s="207"/>
      <c r="J139" s="207"/>
      <c r="K139" s="36"/>
      <c r="L139" s="36"/>
      <c r="M139" s="39"/>
      <c r="N139" s="208"/>
      <c r="O139" s="209"/>
      <c r="P139" s="71"/>
      <c r="Q139" s="71"/>
      <c r="R139" s="71"/>
      <c r="S139" s="71"/>
      <c r="T139" s="71"/>
      <c r="U139" s="71"/>
      <c r="V139" s="71"/>
      <c r="W139" s="71"/>
      <c r="X139" s="72"/>
      <c r="Y139" s="34"/>
      <c r="Z139" s="34"/>
      <c r="AA139" s="34"/>
      <c r="AB139" s="34"/>
      <c r="AC139" s="34"/>
      <c r="AD139" s="34"/>
      <c r="AE139" s="34"/>
      <c r="AT139" s="17" t="s">
        <v>149</v>
      </c>
      <c r="AU139" s="17" t="s">
        <v>91</v>
      </c>
    </row>
    <row r="140" spans="1:65" s="2" customFormat="1" ht="11.25">
      <c r="A140" s="34"/>
      <c r="B140" s="35"/>
      <c r="C140" s="36"/>
      <c r="D140" s="250" t="s">
        <v>160</v>
      </c>
      <c r="E140" s="36"/>
      <c r="F140" s="251" t="s">
        <v>380</v>
      </c>
      <c r="G140" s="36"/>
      <c r="H140" s="36"/>
      <c r="I140" s="207"/>
      <c r="J140" s="207"/>
      <c r="K140" s="36"/>
      <c r="L140" s="36"/>
      <c r="M140" s="39"/>
      <c r="N140" s="208"/>
      <c r="O140" s="209"/>
      <c r="P140" s="71"/>
      <c r="Q140" s="71"/>
      <c r="R140" s="71"/>
      <c r="S140" s="71"/>
      <c r="T140" s="71"/>
      <c r="U140" s="71"/>
      <c r="V140" s="71"/>
      <c r="W140" s="71"/>
      <c r="X140" s="72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91</v>
      </c>
    </row>
    <row r="141" spans="1:65" s="12" customFormat="1" ht="25.9" customHeight="1">
      <c r="B141" s="172"/>
      <c r="C141" s="173"/>
      <c r="D141" s="174" t="s">
        <v>80</v>
      </c>
      <c r="E141" s="175" t="s">
        <v>381</v>
      </c>
      <c r="F141" s="175" t="s">
        <v>382</v>
      </c>
      <c r="G141" s="173"/>
      <c r="H141" s="173"/>
      <c r="I141" s="176"/>
      <c r="J141" s="176"/>
      <c r="K141" s="177">
        <f>BK141</f>
        <v>0</v>
      </c>
      <c r="L141" s="173"/>
      <c r="M141" s="178"/>
      <c r="N141" s="179"/>
      <c r="O141" s="180"/>
      <c r="P141" s="180"/>
      <c r="Q141" s="181">
        <f>Q142</f>
        <v>0</v>
      </c>
      <c r="R141" s="181">
        <f>R142</f>
        <v>0</v>
      </c>
      <c r="S141" s="180"/>
      <c r="T141" s="182">
        <f>T142</f>
        <v>0</v>
      </c>
      <c r="U141" s="180"/>
      <c r="V141" s="182">
        <f>V142</f>
        <v>1.132E-3</v>
      </c>
      <c r="W141" s="180"/>
      <c r="X141" s="183">
        <f>X142</f>
        <v>0</v>
      </c>
      <c r="AR141" s="184" t="s">
        <v>91</v>
      </c>
      <c r="AT141" s="185" t="s">
        <v>80</v>
      </c>
      <c r="AU141" s="185" t="s">
        <v>81</v>
      </c>
      <c r="AY141" s="184" t="s">
        <v>139</v>
      </c>
      <c r="BK141" s="186">
        <f>BK142</f>
        <v>0</v>
      </c>
    </row>
    <row r="142" spans="1:65" s="12" customFormat="1" ht="22.9" customHeight="1">
      <c r="B142" s="172"/>
      <c r="C142" s="173"/>
      <c r="D142" s="174" t="s">
        <v>80</v>
      </c>
      <c r="E142" s="187" t="s">
        <v>383</v>
      </c>
      <c r="F142" s="187" t="s">
        <v>384</v>
      </c>
      <c r="G142" s="173"/>
      <c r="H142" s="173"/>
      <c r="I142" s="176"/>
      <c r="J142" s="176"/>
      <c r="K142" s="188">
        <f>BK142</f>
        <v>0</v>
      </c>
      <c r="L142" s="173"/>
      <c r="M142" s="178"/>
      <c r="N142" s="179"/>
      <c r="O142" s="180"/>
      <c r="P142" s="180"/>
      <c r="Q142" s="181">
        <f>SUM(Q143:Q150)</f>
        <v>0</v>
      </c>
      <c r="R142" s="181">
        <f>SUM(R143:R150)</f>
        <v>0</v>
      </c>
      <c r="S142" s="180"/>
      <c r="T142" s="182">
        <f>SUM(T143:T150)</f>
        <v>0</v>
      </c>
      <c r="U142" s="180"/>
      <c r="V142" s="182">
        <f>SUM(V143:V150)</f>
        <v>1.132E-3</v>
      </c>
      <c r="W142" s="180"/>
      <c r="X142" s="183">
        <f>SUM(X143:X150)</f>
        <v>0</v>
      </c>
      <c r="AR142" s="184" t="s">
        <v>91</v>
      </c>
      <c r="AT142" s="185" t="s">
        <v>80</v>
      </c>
      <c r="AU142" s="185" t="s">
        <v>89</v>
      </c>
      <c r="AY142" s="184" t="s">
        <v>139</v>
      </c>
      <c r="BK142" s="186">
        <f>SUM(BK143:BK150)</f>
        <v>0</v>
      </c>
    </row>
    <row r="143" spans="1:65" s="2" customFormat="1" ht="24.2" customHeight="1">
      <c r="A143" s="34"/>
      <c r="B143" s="35"/>
      <c r="C143" s="242" t="s">
        <v>174</v>
      </c>
      <c r="D143" s="242" t="s">
        <v>153</v>
      </c>
      <c r="E143" s="243" t="s">
        <v>385</v>
      </c>
      <c r="F143" s="244" t="s">
        <v>386</v>
      </c>
      <c r="G143" s="245" t="s">
        <v>358</v>
      </c>
      <c r="H143" s="246">
        <v>2.8</v>
      </c>
      <c r="I143" s="247"/>
      <c r="J143" s="247"/>
      <c r="K143" s="248">
        <f>ROUND(P143*H143,2)</f>
        <v>0</v>
      </c>
      <c r="L143" s="244" t="s">
        <v>157</v>
      </c>
      <c r="M143" s="39"/>
      <c r="N143" s="249" t="s">
        <v>1</v>
      </c>
      <c r="O143" s="199" t="s">
        <v>44</v>
      </c>
      <c r="P143" s="200">
        <f>I143+J143</f>
        <v>0</v>
      </c>
      <c r="Q143" s="200">
        <f>ROUND(I143*H143,2)</f>
        <v>0</v>
      </c>
      <c r="R143" s="200">
        <f>ROUND(J143*H143,2)</f>
        <v>0</v>
      </c>
      <c r="S143" s="71"/>
      <c r="T143" s="201">
        <f>S143*H143</f>
        <v>0</v>
      </c>
      <c r="U143" s="201">
        <v>2.0000000000000001E-4</v>
      </c>
      <c r="V143" s="201">
        <f>U143*H143</f>
        <v>5.5999999999999995E-4</v>
      </c>
      <c r="W143" s="201">
        <v>0</v>
      </c>
      <c r="X143" s="202">
        <f>W143*H143</f>
        <v>0</v>
      </c>
      <c r="Y143" s="34"/>
      <c r="Z143" s="34"/>
      <c r="AA143" s="34"/>
      <c r="AB143" s="34"/>
      <c r="AC143" s="34"/>
      <c r="AD143" s="34"/>
      <c r="AE143" s="34"/>
      <c r="AR143" s="203" t="s">
        <v>229</v>
      </c>
      <c r="AT143" s="203" t="s">
        <v>153</v>
      </c>
      <c r="AU143" s="203" t="s">
        <v>91</v>
      </c>
      <c r="AY143" s="17" t="s">
        <v>139</v>
      </c>
      <c r="BE143" s="204">
        <f>IF(O143="základní",K143,0)</f>
        <v>0</v>
      </c>
      <c r="BF143" s="204">
        <f>IF(O143="snížená",K143,0)</f>
        <v>0</v>
      </c>
      <c r="BG143" s="204">
        <f>IF(O143="zákl. přenesená",K143,0)</f>
        <v>0</v>
      </c>
      <c r="BH143" s="204">
        <f>IF(O143="sníž. přenesená",K143,0)</f>
        <v>0</v>
      </c>
      <c r="BI143" s="204">
        <f>IF(O143="nulová",K143,0)</f>
        <v>0</v>
      </c>
      <c r="BJ143" s="17" t="s">
        <v>89</v>
      </c>
      <c r="BK143" s="204">
        <f>ROUND(P143*H143,2)</f>
        <v>0</v>
      </c>
      <c r="BL143" s="17" t="s">
        <v>229</v>
      </c>
      <c r="BM143" s="203" t="s">
        <v>469</v>
      </c>
    </row>
    <row r="144" spans="1:65" s="2" customFormat="1" ht="19.5">
      <c r="A144" s="34"/>
      <c r="B144" s="35"/>
      <c r="C144" s="36"/>
      <c r="D144" s="205" t="s">
        <v>149</v>
      </c>
      <c r="E144" s="36"/>
      <c r="F144" s="206" t="s">
        <v>388</v>
      </c>
      <c r="G144" s="36"/>
      <c r="H144" s="36"/>
      <c r="I144" s="207"/>
      <c r="J144" s="207"/>
      <c r="K144" s="36"/>
      <c r="L144" s="36"/>
      <c r="M144" s="39"/>
      <c r="N144" s="208"/>
      <c r="O144" s="209"/>
      <c r="P144" s="71"/>
      <c r="Q144" s="71"/>
      <c r="R144" s="71"/>
      <c r="S144" s="71"/>
      <c r="T144" s="71"/>
      <c r="U144" s="71"/>
      <c r="V144" s="71"/>
      <c r="W144" s="71"/>
      <c r="X144" s="72"/>
      <c r="Y144" s="34"/>
      <c r="Z144" s="34"/>
      <c r="AA144" s="34"/>
      <c r="AB144" s="34"/>
      <c r="AC144" s="34"/>
      <c r="AD144" s="34"/>
      <c r="AE144" s="34"/>
      <c r="AT144" s="17" t="s">
        <v>149</v>
      </c>
      <c r="AU144" s="17" t="s">
        <v>91</v>
      </c>
    </row>
    <row r="145" spans="1:65" s="2" customFormat="1" ht="11.25">
      <c r="A145" s="34"/>
      <c r="B145" s="35"/>
      <c r="C145" s="36"/>
      <c r="D145" s="250" t="s">
        <v>160</v>
      </c>
      <c r="E145" s="36"/>
      <c r="F145" s="251" t="s">
        <v>389</v>
      </c>
      <c r="G145" s="36"/>
      <c r="H145" s="36"/>
      <c r="I145" s="207"/>
      <c r="J145" s="207"/>
      <c r="K145" s="36"/>
      <c r="L145" s="36"/>
      <c r="M145" s="39"/>
      <c r="N145" s="208"/>
      <c r="O145" s="209"/>
      <c r="P145" s="71"/>
      <c r="Q145" s="71"/>
      <c r="R145" s="71"/>
      <c r="S145" s="71"/>
      <c r="T145" s="71"/>
      <c r="U145" s="71"/>
      <c r="V145" s="71"/>
      <c r="W145" s="71"/>
      <c r="X145" s="72"/>
      <c r="Y145" s="34"/>
      <c r="Z145" s="34"/>
      <c r="AA145" s="34"/>
      <c r="AB145" s="34"/>
      <c r="AC145" s="34"/>
      <c r="AD145" s="34"/>
      <c r="AE145" s="34"/>
      <c r="AT145" s="17" t="s">
        <v>160</v>
      </c>
      <c r="AU145" s="17" t="s">
        <v>91</v>
      </c>
    </row>
    <row r="146" spans="1:65" s="13" customFormat="1" ht="11.25">
      <c r="B146" s="210"/>
      <c r="C146" s="211"/>
      <c r="D146" s="205" t="s">
        <v>150</v>
      </c>
      <c r="E146" s="212" t="s">
        <v>1</v>
      </c>
      <c r="F146" s="213" t="s">
        <v>390</v>
      </c>
      <c r="G146" s="211"/>
      <c r="H146" s="212" t="s">
        <v>1</v>
      </c>
      <c r="I146" s="214"/>
      <c r="J146" s="214"/>
      <c r="K146" s="211"/>
      <c r="L146" s="211"/>
      <c r="M146" s="215"/>
      <c r="N146" s="216"/>
      <c r="O146" s="217"/>
      <c r="P146" s="217"/>
      <c r="Q146" s="217"/>
      <c r="R146" s="217"/>
      <c r="S146" s="217"/>
      <c r="T146" s="217"/>
      <c r="U146" s="217"/>
      <c r="V146" s="217"/>
      <c r="W146" s="217"/>
      <c r="X146" s="218"/>
      <c r="AT146" s="219" t="s">
        <v>150</v>
      </c>
      <c r="AU146" s="219" t="s">
        <v>91</v>
      </c>
      <c r="AV146" s="13" t="s">
        <v>89</v>
      </c>
      <c r="AW146" s="13" t="s">
        <v>5</v>
      </c>
      <c r="AX146" s="13" t="s">
        <v>81</v>
      </c>
      <c r="AY146" s="219" t="s">
        <v>139</v>
      </c>
    </row>
    <row r="147" spans="1:65" s="14" customFormat="1" ht="11.25">
      <c r="B147" s="220"/>
      <c r="C147" s="221"/>
      <c r="D147" s="205" t="s">
        <v>150</v>
      </c>
      <c r="E147" s="222" t="s">
        <v>1</v>
      </c>
      <c r="F147" s="223" t="s">
        <v>470</v>
      </c>
      <c r="G147" s="221"/>
      <c r="H147" s="224">
        <v>2.8</v>
      </c>
      <c r="I147" s="225"/>
      <c r="J147" s="225"/>
      <c r="K147" s="221"/>
      <c r="L147" s="221"/>
      <c r="M147" s="226"/>
      <c r="N147" s="227"/>
      <c r="O147" s="228"/>
      <c r="P147" s="228"/>
      <c r="Q147" s="228"/>
      <c r="R147" s="228"/>
      <c r="S147" s="228"/>
      <c r="T147" s="228"/>
      <c r="U147" s="228"/>
      <c r="V147" s="228"/>
      <c r="W147" s="228"/>
      <c r="X147" s="229"/>
      <c r="AT147" s="230" t="s">
        <v>150</v>
      </c>
      <c r="AU147" s="230" t="s">
        <v>91</v>
      </c>
      <c r="AV147" s="14" t="s">
        <v>91</v>
      </c>
      <c r="AW147" s="14" t="s">
        <v>5</v>
      </c>
      <c r="AX147" s="14" t="s">
        <v>89</v>
      </c>
      <c r="AY147" s="230" t="s">
        <v>139</v>
      </c>
    </row>
    <row r="148" spans="1:65" s="2" customFormat="1" ht="33" customHeight="1">
      <c r="A148" s="34"/>
      <c r="B148" s="35"/>
      <c r="C148" s="242" t="s">
        <v>181</v>
      </c>
      <c r="D148" s="242" t="s">
        <v>153</v>
      </c>
      <c r="E148" s="243" t="s">
        <v>392</v>
      </c>
      <c r="F148" s="244" t="s">
        <v>393</v>
      </c>
      <c r="G148" s="245" t="s">
        <v>358</v>
      </c>
      <c r="H148" s="246">
        <v>2.2000000000000002</v>
      </c>
      <c r="I148" s="247"/>
      <c r="J148" s="247"/>
      <c r="K148" s="248">
        <f>ROUND(P148*H148,2)</f>
        <v>0</v>
      </c>
      <c r="L148" s="244" t="s">
        <v>157</v>
      </c>
      <c r="M148" s="39"/>
      <c r="N148" s="249" t="s">
        <v>1</v>
      </c>
      <c r="O148" s="199" t="s">
        <v>44</v>
      </c>
      <c r="P148" s="200">
        <f>I148+J148</f>
        <v>0</v>
      </c>
      <c r="Q148" s="200">
        <f>ROUND(I148*H148,2)</f>
        <v>0</v>
      </c>
      <c r="R148" s="200">
        <f>ROUND(J148*H148,2)</f>
        <v>0</v>
      </c>
      <c r="S148" s="71"/>
      <c r="T148" s="201">
        <f>S148*H148</f>
        <v>0</v>
      </c>
      <c r="U148" s="201">
        <v>2.5999999999999998E-4</v>
      </c>
      <c r="V148" s="201">
        <f>U148*H148</f>
        <v>5.7200000000000003E-4</v>
      </c>
      <c r="W148" s="201">
        <v>0</v>
      </c>
      <c r="X148" s="202">
        <f>W148*H148</f>
        <v>0</v>
      </c>
      <c r="Y148" s="34"/>
      <c r="Z148" s="34"/>
      <c r="AA148" s="34"/>
      <c r="AB148" s="34"/>
      <c r="AC148" s="34"/>
      <c r="AD148" s="34"/>
      <c r="AE148" s="34"/>
      <c r="AR148" s="203" t="s">
        <v>229</v>
      </c>
      <c r="AT148" s="203" t="s">
        <v>153</v>
      </c>
      <c r="AU148" s="203" t="s">
        <v>91</v>
      </c>
      <c r="AY148" s="17" t="s">
        <v>139</v>
      </c>
      <c r="BE148" s="204">
        <f>IF(O148="základní",K148,0)</f>
        <v>0</v>
      </c>
      <c r="BF148" s="204">
        <f>IF(O148="snížená",K148,0)</f>
        <v>0</v>
      </c>
      <c r="BG148" s="204">
        <f>IF(O148="zákl. přenesená",K148,0)</f>
        <v>0</v>
      </c>
      <c r="BH148" s="204">
        <f>IF(O148="sníž. přenesená",K148,0)</f>
        <v>0</v>
      </c>
      <c r="BI148" s="204">
        <f>IF(O148="nulová",K148,0)</f>
        <v>0</v>
      </c>
      <c r="BJ148" s="17" t="s">
        <v>89</v>
      </c>
      <c r="BK148" s="204">
        <f>ROUND(P148*H148,2)</f>
        <v>0</v>
      </c>
      <c r="BL148" s="17" t="s">
        <v>229</v>
      </c>
      <c r="BM148" s="203" t="s">
        <v>471</v>
      </c>
    </row>
    <row r="149" spans="1:65" s="2" customFormat="1" ht="29.25">
      <c r="A149" s="34"/>
      <c r="B149" s="35"/>
      <c r="C149" s="36"/>
      <c r="D149" s="205" t="s">
        <v>149</v>
      </c>
      <c r="E149" s="36"/>
      <c r="F149" s="206" t="s">
        <v>395</v>
      </c>
      <c r="G149" s="36"/>
      <c r="H149" s="36"/>
      <c r="I149" s="207"/>
      <c r="J149" s="207"/>
      <c r="K149" s="36"/>
      <c r="L149" s="36"/>
      <c r="M149" s="39"/>
      <c r="N149" s="208"/>
      <c r="O149" s="209"/>
      <c r="P149" s="71"/>
      <c r="Q149" s="71"/>
      <c r="R149" s="71"/>
      <c r="S149" s="71"/>
      <c r="T149" s="71"/>
      <c r="U149" s="71"/>
      <c r="V149" s="71"/>
      <c r="W149" s="71"/>
      <c r="X149" s="72"/>
      <c r="Y149" s="34"/>
      <c r="Z149" s="34"/>
      <c r="AA149" s="34"/>
      <c r="AB149" s="34"/>
      <c r="AC149" s="34"/>
      <c r="AD149" s="34"/>
      <c r="AE149" s="34"/>
      <c r="AT149" s="17" t="s">
        <v>149</v>
      </c>
      <c r="AU149" s="17" t="s">
        <v>91</v>
      </c>
    </row>
    <row r="150" spans="1:65" s="2" customFormat="1" ht="11.25">
      <c r="A150" s="34"/>
      <c r="B150" s="35"/>
      <c r="C150" s="36"/>
      <c r="D150" s="250" t="s">
        <v>160</v>
      </c>
      <c r="E150" s="36"/>
      <c r="F150" s="251" t="s">
        <v>396</v>
      </c>
      <c r="G150" s="36"/>
      <c r="H150" s="36"/>
      <c r="I150" s="207"/>
      <c r="J150" s="207"/>
      <c r="K150" s="36"/>
      <c r="L150" s="36"/>
      <c r="M150" s="39"/>
      <c r="N150" s="208"/>
      <c r="O150" s="209"/>
      <c r="P150" s="71"/>
      <c r="Q150" s="71"/>
      <c r="R150" s="71"/>
      <c r="S150" s="71"/>
      <c r="T150" s="71"/>
      <c r="U150" s="71"/>
      <c r="V150" s="71"/>
      <c r="W150" s="71"/>
      <c r="X150" s="72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91</v>
      </c>
    </row>
    <row r="151" spans="1:65" s="12" customFormat="1" ht="25.9" customHeight="1">
      <c r="B151" s="172"/>
      <c r="C151" s="173"/>
      <c r="D151" s="174" t="s">
        <v>80</v>
      </c>
      <c r="E151" s="175" t="s">
        <v>142</v>
      </c>
      <c r="F151" s="175" t="s">
        <v>397</v>
      </c>
      <c r="G151" s="173"/>
      <c r="H151" s="173"/>
      <c r="I151" s="176"/>
      <c r="J151" s="176"/>
      <c r="K151" s="177">
        <f>BK151</f>
        <v>0</v>
      </c>
      <c r="L151" s="173"/>
      <c r="M151" s="178"/>
      <c r="N151" s="179"/>
      <c r="O151" s="180"/>
      <c r="P151" s="180"/>
      <c r="Q151" s="181">
        <f>Q152</f>
        <v>0</v>
      </c>
      <c r="R151" s="181">
        <f>R152</f>
        <v>0</v>
      </c>
      <c r="S151" s="180"/>
      <c r="T151" s="182">
        <f>T152</f>
        <v>0</v>
      </c>
      <c r="U151" s="180"/>
      <c r="V151" s="182">
        <f>V152</f>
        <v>5.2699999999999995E-3</v>
      </c>
      <c r="W151" s="180"/>
      <c r="X151" s="183">
        <f>X152</f>
        <v>6.3E-2</v>
      </c>
      <c r="AR151" s="184" t="s">
        <v>163</v>
      </c>
      <c r="AT151" s="185" t="s">
        <v>80</v>
      </c>
      <c r="AU151" s="185" t="s">
        <v>81</v>
      </c>
      <c r="AY151" s="184" t="s">
        <v>139</v>
      </c>
      <c r="BK151" s="186">
        <f>BK152</f>
        <v>0</v>
      </c>
    </row>
    <row r="152" spans="1:65" s="12" customFormat="1" ht="22.9" customHeight="1">
      <c r="B152" s="172"/>
      <c r="C152" s="173"/>
      <c r="D152" s="174" t="s">
        <v>80</v>
      </c>
      <c r="E152" s="187" t="s">
        <v>398</v>
      </c>
      <c r="F152" s="187" t="s">
        <v>399</v>
      </c>
      <c r="G152" s="173"/>
      <c r="H152" s="173"/>
      <c r="I152" s="176"/>
      <c r="J152" s="176"/>
      <c r="K152" s="188">
        <f>BK152</f>
        <v>0</v>
      </c>
      <c r="L152" s="173"/>
      <c r="M152" s="178"/>
      <c r="N152" s="179"/>
      <c r="O152" s="180"/>
      <c r="P152" s="180"/>
      <c r="Q152" s="181">
        <f>SUM(Q153:Q189)</f>
        <v>0</v>
      </c>
      <c r="R152" s="181">
        <f>SUM(R153:R189)</f>
        <v>0</v>
      </c>
      <c r="S152" s="180"/>
      <c r="T152" s="182">
        <f>SUM(T153:T189)</f>
        <v>0</v>
      </c>
      <c r="U152" s="180"/>
      <c r="V152" s="182">
        <f>SUM(V153:V189)</f>
        <v>5.2699999999999995E-3</v>
      </c>
      <c r="W152" s="180"/>
      <c r="X152" s="183">
        <f>SUM(X153:X189)</f>
        <v>6.3E-2</v>
      </c>
      <c r="AR152" s="184" t="s">
        <v>163</v>
      </c>
      <c r="AT152" s="185" t="s">
        <v>80</v>
      </c>
      <c r="AU152" s="185" t="s">
        <v>89</v>
      </c>
      <c r="AY152" s="184" t="s">
        <v>139</v>
      </c>
      <c r="BK152" s="186">
        <f>SUM(BK153:BK189)</f>
        <v>0</v>
      </c>
    </row>
    <row r="153" spans="1:65" s="2" customFormat="1" ht="24.2" customHeight="1">
      <c r="A153" s="34"/>
      <c r="B153" s="35"/>
      <c r="C153" s="242" t="s">
        <v>185</v>
      </c>
      <c r="D153" s="242" t="s">
        <v>153</v>
      </c>
      <c r="E153" s="243" t="s">
        <v>400</v>
      </c>
      <c r="F153" s="244" t="s">
        <v>401</v>
      </c>
      <c r="G153" s="245" t="s">
        <v>156</v>
      </c>
      <c r="H153" s="246">
        <v>3</v>
      </c>
      <c r="I153" s="247"/>
      <c r="J153" s="247"/>
      <c r="K153" s="248">
        <f>ROUND(P153*H153,2)</f>
        <v>0</v>
      </c>
      <c r="L153" s="244" t="s">
        <v>157</v>
      </c>
      <c r="M153" s="39"/>
      <c r="N153" s="249" t="s">
        <v>1</v>
      </c>
      <c r="O153" s="199" t="s">
        <v>44</v>
      </c>
      <c r="P153" s="200">
        <f>I153+J153</f>
        <v>0</v>
      </c>
      <c r="Q153" s="200">
        <f>ROUND(I153*H153,2)</f>
        <v>0</v>
      </c>
      <c r="R153" s="200">
        <f>ROUND(J153*H153,2)</f>
        <v>0</v>
      </c>
      <c r="S153" s="71"/>
      <c r="T153" s="201">
        <f>S153*H153</f>
        <v>0</v>
      </c>
      <c r="U153" s="201">
        <v>0</v>
      </c>
      <c r="V153" s="201">
        <f>U153*H153</f>
        <v>0</v>
      </c>
      <c r="W153" s="201">
        <v>2E-3</v>
      </c>
      <c r="X153" s="202">
        <f>W153*H153</f>
        <v>6.0000000000000001E-3</v>
      </c>
      <c r="Y153" s="34"/>
      <c r="Z153" s="34"/>
      <c r="AA153" s="34"/>
      <c r="AB153" s="34"/>
      <c r="AC153" s="34"/>
      <c r="AD153" s="34"/>
      <c r="AE153" s="34"/>
      <c r="AR153" s="203" t="s">
        <v>402</v>
      </c>
      <c r="AT153" s="203" t="s">
        <v>153</v>
      </c>
      <c r="AU153" s="203" t="s">
        <v>91</v>
      </c>
      <c r="AY153" s="17" t="s">
        <v>139</v>
      </c>
      <c r="BE153" s="204">
        <f>IF(O153="základní",K153,0)</f>
        <v>0</v>
      </c>
      <c r="BF153" s="204">
        <f>IF(O153="snížená",K153,0)</f>
        <v>0</v>
      </c>
      <c r="BG153" s="204">
        <f>IF(O153="zákl. přenesená",K153,0)</f>
        <v>0</v>
      </c>
      <c r="BH153" s="204">
        <f>IF(O153="sníž. přenesená",K153,0)</f>
        <v>0</v>
      </c>
      <c r="BI153" s="204">
        <f>IF(O153="nulová",K153,0)</f>
        <v>0</v>
      </c>
      <c r="BJ153" s="17" t="s">
        <v>89</v>
      </c>
      <c r="BK153" s="204">
        <f>ROUND(P153*H153,2)</f>
        <v>0</v>
      </c>
      <c r="BL153" s="17" t="s">
        <v>402</v>
      </c>
      <c r="BM153" s="203" t="s">
        <v>472</v>
      </c>
    </row>
    <row r="154" spans="1:65" s="2" customFormat="1" ht="19.5">
      <c r="A154" s="34"/>
      <c r="B154" s="35"/>
      <c r="C154" s="36"/>
      <c r="D154" s="205" t="s">
        <v>149</v>
      </c>
      <c r="E154" s="36"/>
      <c r="F154" s="206" t="s">
        <v>404</v>
      </c>
      <c r="G154" s="36"/>
      <c r="H154" s="36"/>
      <c r="I154" s="207"/>
      <c r="J154" s="207"/>
      <c r="K154" s="36"/>
      <c r="L154" s="36"/>
      <c r="M154" s="39"/>
      <c r="N154" s="208"/>
      <c r="O154" s="209"/>
      <c r="P154" s="71"/>
      <c r="Q154" s="71"/>
      <c r="R154" s="71"/>
      <c r="S154" s="71"/>
      <c r="T154" s="71"/>
      <c r="U154" s="71"/>
      <c r="V154" s="71"/>
      <c r="W154" s="71"/>
      <c r="X154" s="72"/>
      <c r="Y154" s="34"/>
      <c r="Z154" s="34"/>
      <c r="AA154" s="34"/>
      <c r="AB154" s="34"/>
      <c r="AC154" s="34"/>
      <c r="AD154" s="34"/>
      <c r="AE154" s="34"/>
      <c r="AT154" s="17" t="s">
        <v>149</v>
      </c>
      <c r="AU154" s="17" t="s">
        <v>91</v>
      </c>
    </row>
    <row r="155" spans="1:65" s="2" customFormat="1" ht="11.25">
      <c r="A155" s="34"/>
      <c r="B155" s="35"/>
      <c r="C155" s="36"/>
      <c r="D155" s="250" t="s">
        <v>160</v>
      </c>
      <c r="E155" s="36"/>
      <c r="F155" s="251" t="s">
        <v>405</v>
      </c>
      <c r="G155" s="36"/>
      <c r="H155" s="36"/>
      <c r="I155" s="207"/>
      <c r="J155" s="207"/>
      <c r="K155" s="36"/>
      <c r="L155" s="36"/>
      <c r="M155" s="39"/>
      <c r="N155" s="208"/>
      <c r="O155" s="209"/>
      <c r="P155" s="71"/>
      <c r="Q155" s="71"/>
      <c r="R155" s="71"/>
      <c r="S155" s="71"/>
      <c r="T155" s="71"/>
      <c r="U155" s="71"/>
      <c r="V155" s="71"/>
      <c r="W155" s="71"/>
      <c r="X155" s="72"/>
      <c r="Y155" s="34"/>
      <c r="Z155" s="34"/>
      <c r="AA155" s="34"/>
      <c r="AB155" s="34"/>
      <c r="AC155" s="34"/>
      <c r="AD155" s="34"/>
      <c r="AE155" s="34"/>
      <c r="AT155" s="17" t="s">
        <v>160</v>
      </c>
      <c r="AU155" s="17" t="s">
        <v>91</v>
      </c>
    </row>
    <row r="156" spans="1:65" s="2" customFormat="1" ht="24.2" customHeight="1">
      <c r="A156" s="34"/>
      <c r="B156" s="35"/>
      <c r="C156" s="242" t="s">
        <v>146</v>
      </c>
      <c r="D156" s="242" t="s">
        <v>153</v>
      </c>
      <c r="E156" s="243" t="s">
        <v>406</v>
      </c>
      <c r="F156" s="244" t="s">
        <v>407</v>
      </c>
      <c r="G156" s="245" t="s">
        <v>156</v>
      </c>
      <c r="H156" s="246">
        <v>18</v>
      </c>
      <c r="I156" s="247"/>
      <c r="J156" s="247"/>
      <c r="K156" s="248">
        <f>ROUND(P156*H156,2)</f>
        <v>0</v>
      </c>
      <c r="L156" s="244" t="s">
        <v>157</v>
      </c>
      <c r="M156" s="39"/>
      <c r="N156" s="249" t="s">
        <v>1</v>
      </c>
      <c r="O156" s="199" t="s">
        <v>44</v>
      </c>
      <c r="P156" s="200">
        <f>I156+J156</f>
        <v>0</v>
      </c>
      <c r="Q156" s="200">
        <f>ROUND(I156*H156,2)</f>
        <v>0</v>
      </c>
      <c r="R156" s="200">
        <f>ROUND(J156*H156,2)</f>
        <v>0</v>
      </c>
      <c r="S156" s="71"/>
      <c r="T156" s="201">
        <f>S156*H156</f>
        <v>0</v>
      </c>
      <c r="U156" s="201">
        <v>0</v>
      </c>
      <c r="V156" s="201">
        <f>U156*H156</f>
        <v>0</v>
      </c>
      <c r="W156" s="201">
        <v>2E-3</v>
      </c>
      <c r="X156" s="202">
        <f>W156*H156</f>
        <v>3.6000000000000004E-2</v>
      </c>
      <c r="Y156" s="34"/>
      <c r="Z156" s="34"/>
      <c r="AA156" s="34"/>
      <c r="AB156" s="34"/>
      <c r="AC156" s="34"/>
      <c r="AD156" s="34"/>
      <c r="AE156" s="34"/>
      <c r="AR156" s="203" t="s">
        <v>402</v>
      </c>
      <c r="AT156" s="203" t="s">
        <v>153</v>
      </c>
      <c r="AU156" s="203" t="s">
        <v>91</v>
      </c>
      <c r="AY156" s="17" t="s">
        <v>139</v>
      </c>
      <c r="BE156" s="204">
        <f>IF(O156="základní",K156,0)</f>
        <v>0</v>
      </c>
      <c r="BF156" s="204">
        <f>IF(O156="snížená",K156,0)</f>
        <v>0</v>
      </c>
      <c r="BG156" s="204">
        <f>IF(O156="zákl. přenesená",K156,0)</f>
        <v>0</v>
      </c>
      <c r="BH156" s="204">
        <f>IF(O156="sníž. přenesená",K156,0)</f>
        <v>0</v>
      </c>
      <c r="BI156" s="204">
        <f>IF(O156="nulová",K156,0)</f>
        <v>0</v>
      </c>
      <c r="BJ156" s="17" t="s">
        <v>89</v>
      </c>
      <c r="BK156" s="204">
        <f>ROUND(P156*H156,2)</f>
        <v>0</v>
      </c>
      <c r="BL156" s="17" t="s">
        <v>402</v>
      </c>
      <c r="BM156" s="203" t="s">
        <v>473</v>
      </c>
    </row>
    <row r="157" spans="1:65" s="2" customFormat="1" ht="19.5">
      <c r="A157" s="34"/>
      <c r="B157" s="35"/>
      <c r="C157" s="36"/>
      <c r="D157" s="205" t="s">
        <v>149</v>
      </c>
      <c r="E157" s="36"/>
      <c r="F157" s="206" t="s">
        <v>409</v>
      </c>
      <c r="G157" s="36"/>
      <c r="H157" s="36"/>
      <c r="I157" s="207"/>
      <c r="J157" s="207"/>
      <c r="K157" s="36"/>
      <c r="L157" s="36"/>
      <c r="M157" s="39"/>
      <c r="N157" s="208"/>
      <c r="O157" s="209"/>
      <c r="P157" s="71"/>
      <c r="Q157" s="71"/>
      <c r="R157" s="71"/>
      <c r="S157" s="71"/>
      <c r="T157" s="71"/>
      <c r="U157" s="71"/>
      <c r="V157" s="71"/>
      <c r="W157" s="71"/>
      <c r="X157" s="72"/>
      <c r="Y157" s="34"/>
      <c r="Z157" s="34"/>
      <c r="AA157" s="34"/>
      <c r="AB157" s="34"/>
      <c r="AC157" s="34"/>
      <c r="AD157" s="34"/>
      <c r="AE157" s="34"/>
      <c r="AT157" s="17" t="s">
        <v>149</v>
      </c>
      <c r="AU157" s="17" t="s">
        <v>91</v>
      </c>
    </row>
    <row r="158" spans="1:65" s="2" customFormat="1" ht="11.25">
      <c r="A158" s="34"/>
      <c r="B158" s="35"/>
      <c r="C158" s="36"/>
      <c r="D158" s="250" t="s">
        <v>160</v>
      </c>
      <c r="E158" s="36"/>
      <c r="F158" s="251" t="s">
        <v>410</v>
      </c>
      <c r="G158" s="36"/>
      <c r="H158" s="36"/>
      <c r="I158" s="207"/>
      <c r="J158" s="207"/>
      <c r="K158" s="36"/>
      <c r="L158" s="36"/>
      <c r="M158" s="39"/>
      <c r="N158" s="208"/>
      <c r="O158" s="209"/>
      <c r="P158" s="71"/>
      <c r="Q158" s="71"/>
      <c r="R158" s="71"/>
      <c r="S158" s="71"/>
      <c r="T158" s="71"/>
      <c r="U158" s="71"/>
      <c r="V158" s="71"/>
      <c r="W158" s="71"/>
      <c r="X158" s="72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91</v>
      </c>
    </row>
    <row r="159" spans="1:65" s="2" customFormat="1" ht="33" customHeight="1">
      <c r="A159" s="34"/>
      <c r="B159" s="35"/>
      <c r="C159" s="242" t="s">
        <v>196</v>
      </c>
      <c r="D159" s="242" t="s">
        <v>153</v>
      </c>
      <c r="E159" s="243" t="s">
        <v>411</v>
      </c>
      <c r="F159" s="244" t="s">
        <v>412</v>
      </c>
      <c r="G159" s="245" t="s">
        <v>156</v>
      </c>
      <c r="H159" s="246">
        <v>7</v>
      </c>
      <c r="I159" s="247"/>
      <c r="J159" s="247"/>
      <c r="K159" s="248">
        <f>ROUND(P159*H159,2)</f>
        <v>0</v>
      </c>
      <c r="L159" s="244" t="s">
        <v>157</v>
      </c>
      <c r="M159" s="39"/>
      <c r="N159" s="249" t="s">
        <v>1</v>
      </c>
      <c r="O159" s="199" t="s">
        <v>44</v>
      </c>
      <c r="P159" s="200">
        <f>I159+J159</f>
        <v>0</v>
      </c>
      <c r="Q159" s="200">
        <f>ROUND(I159*H159,2)</f>
        <v>0</v>
      </c>
      <c r="R159" s="200">
        <f>ROUND(J159*H159,2)</f>
        <v>0</v>
      </c>
      <c r="S159" s="71"/>
      <c r="T159" s="201">
        <f>S159*H159</f>
        <v>0</v>
      </c>
      <c r="U159" s="201">
        <v>0</v>
      </c>
      <c r="V159" s="201">
        <f>U159*H159</f>
        <v>0</v>
      </c>
      <c r="W159" s="201">
        <v>3.0000000000000001E-3</v>
      </c>
      <c r="X159" s="202">
        <f>W159*H159</f>
        <v>2.1000000000000001E-2</v>
      </c>
      <c r="Y159" s="34"/>
      <c r="Z159" s="34"/>
      <c r="AA159" s="34"/>
      <c r="AB159" s="34"/>
      <c r="AC159" s="34"/>
      <c r="AD159" s="34"/>
      <c r="AE159" s="34"/>
      <c r="AR159" s="203" t="s">
        <v>402</v>
      </c>
      <c r="AT159" s="203" t="s">
        <v>153</v>
      </c>
      <c r="AU159" s="203" t="s">
        <v>91</v>
      </c>
      <c r="AY159" s="17" t="s">
        <v>139</v>
      </c>
      <c r="BE159" s="204">
        <f>IF(O159="základní",K159,0)</f>
        <v>0</v>
      </c>
      <c r="BF159" s="204">
        <f>IF(O159="snížená",K159,0)</f>
        <v>0</v>
      </c>
      <c r="BG159" s="204">
        <f>IF(O159="zákl. přenesená",K159,0)</f>
        <v>0</v>
      </c>
      <c r="BH159" s="204">
        <f>IF(O159="sníž. přenesená",K159,0)</f>
        <v>0</v>
      </c>
      <c r="BI159" s="204">
        <f>IF(O159="nulová",K159,0)</f>
        <v>0</v>
      </c>
      <c r="BJ159" s="17" t="s">
        <v>89</v>
      </c>
      <c r="BK159" s="204">
        <f>ROUND(P159*H159,2)</f>
        <v>0</v>
      </c>
      <c r="BL159" s="17" t="s">
        <v>402</v>
      </c>
      <c r="BM159" s="203" t="s">
        <v>474</v>
      </c>
    </row>
    <row r="160" spans="1:65" s="2" customFormat="1" ht="19.5">
      <c r="A160" s="34"/>
      <c r="B160" s="35"/>
      <c r="C160" s="36"/>
      <c r="D160" s="205" t="s">
        <v>149</v>
      </c>
      <c r="E160" s="36"/>
      <c r="F160" s="206" t="s">
        <v>414</v>
      </c>
      <c r="G160" s="36"/>
      <c r="H160" s="36"/>
      <c r="I160" s="207"/>
      <c r="J160" s="207"/>
      <c r="K160" s="36"/>
      <c r="L160" s="36"/>
      <c r="M160" s="39"/>
      <c r="N160" s="208"/>
      <c r="O160" s="209"/>
      <c r="P160" s="71"/>
      <c r="Q160" s="71"/>
      <c r="R160" s="71"/>
      <c r="S160" s="71"/>
      <c r="T160" s="71"/>
      <c r="U160" s="71"/>
      <c r="V160" s="71"/>
      <c r="W160" s="71"/>
      <c r="X160" s="72"/>
      <c r="Y160" s="34"/>
      <c r="Z160" s="34"/>
      <c r="AA160" s="34"/>
      <c r="AB160" s="34"/>
      <c r="AC160" s="34"/>
      <c r="AD160" s="34"/>
      <c r="AE160" s="34"/>
      <c r="AT160" s="17" t="s">
        <v>149</v>
      </c>
      <c r="AU160" s="17" t="s">
        <v>91</v>
      </c>
    </row>
    <row r="161" spans="1:65" s="2" customFormat="1" ht="11.25">
      <c r="A161" s="34"/>
      <c r="B161" s="35"/>
      <c r="C161" s="36"/>
      <c r="D161" s="250" t="s">
        <v>160</v>
      </c>
      <c r="E161" s="36"/>
      <c r="F161" s="251" t="s">
        <v>415</v>
      </c>
      <c r="G161" s="36"/>
      <c r="H161" s="36"/>
      <c r="I161" s="207"/>
      <c r="J161" s="207"/>
      <c r="K161" s="36"/>
      <c r="L161" s="36"/>
      <c r="M161" s="39"/>
      <c r="N161" s="208"/>
      <c r="O161" s="209"/>
      <c r="P161" s="71"/>
      <c r="Q161" s="71"/>
      <c r="R161" s="71"/>
      <c r="S161" s="71"/>
      <c r="T161" s="71"/>
      <c r="U161" s="71"/>
      <c r="V161" s="71"/>
      <c r="W161" s="71"/>
      <c r="X161" s="72"/>
      <c r="Y161" s="34"/>
      <c r="Z161" s="34"/>
      <c r="AA161" s="34"/>
      <c r="AB161" s="34"/>
      <c r="AC161" s="34"/>
      <c r="AD161" s="34"/>
      <c r="AE161" s="34"/>
      <c r="AT161" s="17" t="s">
        <v>160</v>
      </c>
      <c r="AU161" s="17" t="s">
        <v>91</v>
      </c>
    </row>
    <row r="162" spans="1:65" s="2" customFormat="1" ht="24.2" customHeight="1">
      <c r="A162" s="34"/>
      <c r="B162" s="35"/>
      <c r="C162" s="242" t="s">
        <v>201</v>
      </c>
      <c r="D162" s="242" t="s">
        <v>153</v>
      </c>
      <c r="E162" s="243" t="s">
        <v>416</v>
      </c>
      <c r="F162" s="244" t="s">
        <v>417</v>
      </c>
      <c r="G162" s="245" t="s">
        <v>156</v>
      </c>
      <c r="H162" s="246">
        <v>5</v>
      </c>
      <c r="I162" s="247"/>
      <c r="J162" s="247"/>
      <c r="K162" s="248">
        <f>ROUND(P162*H162,2)</f>
        <v>0</v>
      </c>
      <c r="L162" s="244" t="s">
        <v>157</v>
      </c>
      <c r="M162" s="39"/>
      <c r="N162" s="249" t="s">
        <v>1</v>
      </c>
      <c r="O162" s="199" t="s">
        <v>44</v>
      </c>
      <c r="P162" s="200">
        <f>I162+J162</f>
        <v>0</v>
      </c>
      <c r="Q162" s="200">
        <f>ROUND(I162*H162,2)</f>
        <v>0</v>
      </c>
      <c r="R162" s="200">
        <f>ROUND(J162*H162,2)</f>
        <v>0</v>
      </c>
      <c r="S162" s="71"/>
      <c r="T162" s="201">
        <f>S162*H162</f>
        <v>0</v>
      </c>
      <c r="U162" s="201">
        <v>1.4999999999999999E-4</v>
      </c>
      <c r="V162" s="201">
        <f>U162*H162</f>
        <v>7.4999999999999991E-4</v>
      </c>
      <c r="W162" s="201">
        <v>0</v>
      </c>
      <c r="X162" s="202">
        <f>W162*H162</f>
        <v>0</v>
      </c>
      <c r="Y162" s="34"/>
      <c r="Z162" s="34"/>
      <c r="AA162" s="34"/>
      <c r="AB162" s="34"/>
      <c r="AC162" s="34"/>
      <c r="AD162" s="34"/>
      <c r="AE162" s="34"/>
      <c r="AR162" s="203" t="s">
        <v>402</v>
      </c>
      <c r="AT162" s="203" t="s">
        <v>153</v>
      </c>
      <c r="AU162" s="203" t="s">
        <v>91</v>
      </c>
      <c r="AY162" s="17" t="s">
        <v>139</v>
      </c>
      <c r="BE162" s="204">
        <f>IF(O162="základní",K162,0)</f>
        <v>0</v>
      </c>
      <c r="BF162" s="204">
        <f>IF(O162="snížená",K162,0)</f>
        <v>0</v>
      </c>
      <c r="BG162" s="204">
        <f>IF(O162="zákl. přenesená",K162,0)</f>
        <v>0</v>
      </c>
      <c r="BH162" s="204">
        <f>IF(O162="sníž. přenesená",K162,0)</f>
        <v>0</v>
      </c>
      <c r="BI162" s="204">
        <f>IF(O162="nulová",K162,0)</f>
        <v>0</v>
      </c>
      <c r="BJ162" s="17" t="s">
        <v>89</v>
      </c>
      <c r="BK162" s="204">
        <f>ROUND(P162*H162,2)</f>
        <v>0</v>
      </c>
      <c r="BL162" s="17" t="s">
        <v>402</v>
      </c>
      <c r="BM162" s="203" t="s">
        <v>475</v>
      </c>
    </row>
    <row r="163" spans="1:65" s="2" customFormat="1" ht="19.5">
      <c r="A163" s="34"/>
      <c r="B163" s="35"/>
      <c r="C163" s="36"/>
      <c r="D163" s="205" t="s">
        <v>149</v>
      </c>
      <c r="E163" s="36"/>
      <c r="F163" s="206" t="s">
        <v>419</v>
      </c>
      <c r="G163" s="36"/>
      <c r="H163" s="36"/>
      <c r="I163" s="207"/>
      <c r="J163" s="207"/>
      <c r="K163" s="36"/>
      <c r="L163" s="36"/>
      <c r="M163" s="39"/>
      <c r="N163" s="208"/>
      <c r="O163" s="209"/>
      <c r="P163" s="71"/>
      <c r="Q163" s="71"/>
      <c r="R163" s="71"/>
      <c r="S163" s="71"/>
      <c r="T163" s="71"/>
      <c r="U163" s="71"/>
      <c r="V163" s="71"/>
      <c r="W163" s="71"/>
      <c r="X163" s="72"/>
      <c r="Y163" s="34"/>
      <c r="Z163" s="34"/>
      <c r="AA163" s="34"/>
      <c r="AB163" s="34"/>
      <c r="AC163" s="34"/>
      <c r="AD163" s="34"/>
      <c r="AE163" s="34"/>
      <c r="AT163" s="17" t="s">
        <v>149</v>
      </c>
      <c r="AU163" s="17" t="s">
        <v>91</v>
      </c>
    </row>
    <row r="164" spans="1:65" s="2" customFormat="1" ht="11.25">
      <c r="A164" s="34"/>
      <c r="B164" s="35"/>
      <c r="C164" s="36"/>
      <c r="D164" s="250" t="s">
        <v>160</v>
      </c>
      <c r="E164" s="36"/>
      <c r="F164" s="251" t="s">
        <v>420</v>
      </c>
      <c r="G164" s="36"/>
      <c r="H164" s="36"/>
      <c r="I164" s="207"/>
      <c r="J164" s="207"/>
      <c r="K164" s="36"/>
      <c r="L164" s="36"/>
      <c r="M164" s="39"/>
      <c r="N164" s="208"/>
      <c r="O164" s="209"/>
      <c r="P164" s="71"/>
      <c r="Q164" s="71"/>
      <c r="R164" s="71"/>
      <c r="S164" s="71"/>
      <c r="T164" s="71"/>
      <c r="U164" s="71"/>
      <c r="V164" s="71"/>
      <c r="W164" s="71"/>
      <c r="X164" s="72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91</v>
      </c>
    </row>
    <row r="165" spans="1:65" s="2" customFormat="1" ht="24.2" customHeight="1">
      <c r="A165" s="34"/>
      <c r="B165" s="35"/>
      <c r="C165" s="242" t="s">
        <v>207</v>
      </c>
      <c r="D165" s="242" t="s">
        <v>153</v>
      </c>
      <c r="E165" s="243" t="s">
        <v>421</v>
      </c>
      <c r="F165" s="244" t="s">
        <v>422</v>
      </c>
      <c r="G165" s="245" t="s">
        <v>156</v>
      </c>
      <c r="H165" s="246">
        <v>18</v>
      </c>
      <c r="I165" s="247"/>
      <c r="J165" s="247"/>
      <c r="K165" s="248">
        <f>ROUND(P165*H165,2)</f>
        <v>0</v>
      </c>
      <c r="L165" s="244" t="s">
        <v>157</v>
      </c>
      <c r="M165" s="39"/>
      <c r="N165" s="249" t="s">
        <v>1</v>
      </c>
      <c r="O165" s="199" t="s">
        <v>44</v>
      </c>
      <c r="P165" s="200">
        <f>I165+J165</f>
        <v>0</v>
      </c>
      <c r="Q165" s="200">
        <f>ROUND(I165*H165,2)</f>
        <v>0</v>
      </c>
      <c r="R165" s="200">
        <f>ROUND(J165*H165,2)</f>
        <v>0</v>
      </c>
      <c r="S165" s="71"/>
      <c r="T165" s="201">
        <f>S165*H165</f>
        <v>0</v>
      </c>
      <c r="U165" s="201">
        <v>1.4999999999999999E-4</v>
      </c>
      <c r="V165" s="201">
        <f>U165*H165</f>
        <v>2.6999999999999997E-3</v>
      </c>
      <c r="W165" s="201">
        <v>0</v>
      </c>
      <c r="X165" s="202">
        <f>W165*H165</f>
        <v>0</v>
      </c>
      <c r="Y165" s="34"/>
      <c r="Z165" s="34"/>
      <c r="AA165" s="34"/>
      <c r="AB165" s="34"/>
      <c r="AC165" s="34"/>
      <c r="AD165" s="34"/>
      <c r="AE165" s="34"/>
      <c r="AR165" s="203" t="s">
        <v>402</v>
      </c>
      <c r="AT165" s="203" t="s">
        <v>153</v>
      </c>
      <c r="AU165" s="203" t="s">
        <v>91</v>
      </c>
      <c r="AY165" s="17" t="s">
        <v>139</v>
      </c>
      <c r="BE165" s="204">
        <f>IF(O165="základní",K165,0)</f>
        <v>0</v>
      </c>
      <c r="BF165" s="204">
        <f>IF(O165="snížená",K165,0)</f>
        <v>0</v>
      </c>
      <c r="BG165" s="204">
        <f>IF(O165="zákl. přenesená",K165,0)</f>
        <v>0</v>
      </c>
      <c r="BH165" s="204">
        <f>IF(O165="sníž. přenesená",K165,0)</f>
        <v>0</v>
      </c>
      <c r="BI165" s="204">
        <f>IF(O165="nulová",K165,0)</f>
        <v>0</v>
      </c>
      <c r="BJ165" s="17" t="s">
        <v>89</v>
      </c>
      <c r="BK165" s="204">
        <f>ROUND(P165*H165,2)</f>
        <v>0</v>
      </c>
      <c r="BL165" s="17" t="s">
        <v>402</v>
      </c>
      <c r="BM165" s="203" t="s">
        <v>476</v>
      </c>
    </row>
    <row r="166" spans="1:65" s="2" customFormat="1" ht="19.5">
      <c r="A166" s="34"/>
      <c r="B166" s="35"/>
      <c r="C166" s="36"/>
      <c r="D166" s="205" t="s">
        <v>149</v>
      </c>
      <c r="E166" s="36"/>
      <c r="F166" s="206" t="s">
        <v>424</v>
      </c>
      <c r="G166" s="36"/>
      <c r="H166" s="36"/>
      <c r="I166" s="207"/>
      <c r="J166" s="207"/>
      <c r="K166" s="36"/>
      <c r="L166" s="36"/>
      <c r="M166" s="39"/>
      <c r="N166" s="208"/>
      <c r="O166" s="209"/>
      <c r="P166" s="71"/>
      <c r="Q166" s="71"/>
      <c r="R166" s="71"/>
      <c r="S166" s="71"/>
      <c r="T166" s="71"/>
      <c r="U166" s="71"/>
      <c r="V166" s="71"/>
      <c r="W166" s="71"/>
      <c r="X166" s="72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91</v>
      </c>
    </row>
    <row r="167" spans="1:65" s="2" customFormat="1" ht="11.25">
      <c r="A167" s="34"/>
      <c r="B167" s="35"/>
      <c r="C167" s="36"/>
      <c r="D167" s="250" t="s">
        <v>160</v>
      </c>
      <c r="E167" s="36"/>
      <c r="F167" s="251" t="s">
        <v>425</v>
      </c>
      <c r="G167" s="36"/>
      <c r="H167" s="36"/>
      <c r="I167" s="207"/>
      <c r="J167" s="207"/>
      <c r="K167" s="36"/>
      <c r="L167" s="36"/>
      <c r="M167" s="39"/>
      <c r="N167" s="208"/>
      <c r="O167" s="209"/>
      <c r="P167" s="71"/>
      <c r="Q167" s="71"/>
      <c r="R167" s="71"/>
      <c r="S167" s="71"/>
      <c r="T167" s="71"/>
      <c r="U167" s="71"/>
      <c r="V167" s="71"/>
      <c r="W167" s="71"/>
      <c r="X167" s="72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91</v>
      </c>
    </row>
    <row r="168" spans="1:65" s="2" customFormat="1" ht="24.2" customHeight="1">
      <c r="A168" s="34"/>
      <c r="B168" s="35"/>
      <c r="C168" s="242" t="s">
        <v>212</v>
      </c>
      <c r="D168" s="242" t="s">
        <v>153</v>
      </c>
      <c r="E168" s="243" t="s">
        <v>426</v>
      </c>
      <c r="F168" s="244" t="s">
        <v>427</v>
      </c>
      <c r="G168" s="245" t="s">
        <v>156</v>
      </c>
      <c r="H168" s="246">
        <v>7</v>
      </c>
      <c r="I168" s="247"/>
      <c r="J168" s="247"/>
      <c r="K168" s="248">
        <f>ROUND(P168*H168,2)</f>
        <v>0</v>
      </c>
      <c r="L168" s="244" t="s">
        <v>157</v>
      </c>
      <c r="M168" s="39"/>
      <c r="N168" s="249" t="s">
        <v>1</v>
      </c>
      <c r="O168" s="199" t="s">
        <v>44</v>
      </c>
      <c r="P168" s="200">
        <f>I168+J168</f>
        <v>0</v>
      </c>
      <c r="Q168" s="200">
        <f>ROUND(I168*H168,2)</f>
        <v>0</v>
      </c>
      <c r="R168" s="200">
        <f>ROUND(J168*H168,2)</f>
        <v>0</v>
      </c>
      <c r="S168" s="71"/>
      <c r="T168" s="201">
        <f>S168*H168</f>
        <v>0</v>
      </c>
      <c r="U168" s="201">
        <v>2.5999999999999998E-4</v>
      </c>
      <c r="V168" s="201">
        <f>U168*H168</f>
        <v>1.8199999999999998E-3</v>
      </c>
      <c r="W168" s="201">
        <v>0</v>
      </c>
      <c r="X168" s="202">
        <f>W168*H168</f>
        <v>0</v>
      </c>
      <c r="Y168" s="34"/>
      <c r="Z168" s="34"/>
      <c r="AA168" s="34"/>
      <c r="AB168" s="34"/>
      <c r="AC168" s="34"/>
      <c r="AD168" s="34"/>
      <c r="AE168" s="34"/>
      <c r="AR168" s="203" t="s">
        <v>402</v>
      </c>
      <c r="AT168" s="203" t="s">
        <v>153</v>
      </c>
      <c r="AU168" s="203" t="s">
        <v>91</v>
      </c>
      <c r="AY168" s="17" t="s">
        <v>139</v>
      </c>
      <c r="BE168" s="204">
        <f>IF(O168="základní",K168,0)</f>
        <v>0</v>
      </c>
      <c r="BF168" s="204">
        <f>IF(O168="snížená",K168,0)</f>
        <v>0</v>
      </c>
      <c r="BG168" s="204">
        <f>IF(O168="zákl. přenesená",K168,0)</f>
        <v>0</v>
      </c>
      <c r="BH168" s="204">
        <f>IF(O168="sníž. přenesená",K168,0)</f>
        <v>0</v>
      </c>
      <c r="BI168" s="204">
        <f>IF(O168="nulová",K168,0)</f>
        <v>0</v>
      </c>
      <c r="BJ168" s="17" t="s">
        <v>89</v>
      </c>
      <c r="BK168" s="204">
        <f>ROUND(P168*H168,2)</f>
        <v>0</v>
      </c>
      <c r="BL168" s="17" t="s">
        <v>402</v>
      </c>
      <c r="BM168" s="203" t="s">
        <v>477</v>
      </c>
    </row>
    <row r="169" spans="1:65" s="2" customFormat="1" ht="19.5">
      <c r="A169" s="34"/>
      <c r="B169" s="35"/>
      <c r="C169" s="36"/>
      <c r="D169" s="205" t="s">
        <v>149</v>
      </c>
      <c r="E169" s="36"/>
      <c r="F169" s="206" t="s">
        <v>429</v>
      </c>
      <c r="G169" s="36"/>
      <c r="H169" s="36"/>
      <c r="I169" s="207"/>
      <c r="J169" s="207"/>
      <c r="K169" s="36"/>
      <c r="L169" s="36"/>
      <c r="M169" s="39"/>
      <c r="N169" s="208"/>
      <c r="O169" s="209"/>
      <c r="P169" s="71"/>
      <c r="Q169" s="71"/>
      <c r="R169" s="71"/>
      <c r="S169" s="71"/>
      <c r="T169" s="71"/>
      <c r="U169" s="71"/>
      <c r="V169" s="71"/>
      <c r="W169" s="71"/>
      <c r="X169" s="72"/>
      <c r="Y169" s="34"/>
      <c r="Z169" s="34"/>
      <c r="AA169" s="34"/>
      <c r="AB169" s="34"/>
      <c r="AC169" s="34"/>
      <c r="AD169" s="34"/>
      <c r="AE169" s="34"/>
      <c r="AT169" s="17" t="s">
        <v>149</v>
      </c>
      <c r="AU169" s="17" t="s">
        <v>91</v>
      </c>
    </row>
    <row r="170" spans="1:65" s="2" customFormat="1" ht="11.25">
      <c r="A170" s="34"/>
      <c r="B170" s="35"/>
      <c r="C170" s="36"/>
      <c r="D170" s="250" t="s">
        <v>160</v>
      </c>
      <c r="E170" s="36"/>
      <c r="F170" s="251" t="s">
        <v>430</v>
      </c>
      <c r="G170" s="36"/>
      <c r="H170" s="36"/>
      <c r="I170" s="207"/>
      <c r="J170" s="207"/>
      <c r="K170" s="36"/>
      <c r="L170" s="36"/>
      <c r="M170" s="39"/>
      <c r="N170" s="208"/>
      <c r="O170" s="209"/>
      <c r="P170" s="71"/>
      <c r="Q170" s="71"/>
      <c r="R170" s="71"/>
      <c r="S170" s="71"/>
      <c r="T170" s="71"/>
      <c r="U170" s="71"/>
      <c r="V170" s="71"/>
      <c r="W170" s="71"/>
      <c r="X170" s="72"/>
      <c r="Y170" s="34"/>
      <c r="Z170" s="34"/>
      <c r="AA170" s="34"/>
      <c r="AB170" s="34"/>
      <c r="AC170" s="34"/>
      <c r="AD170" s="34"/>
      <c r="AE170" s="34"/>
      <c r="AT170" s="17" t="s">
        <v>160</v>
      </c>
      <c r="AU170" s="17" t="s">
        <v>91</v>
      </c>
    </row>
    <row r="171" spans="1:65" s="2" customFormat="1" ht="24.2" customHeight="1">
      <c r="A171" s="34"/>
      <c r="B171" s="35"/>
      <c r="C171" s="242" t="s">
        <v>218</v>
      </c>
      <c r="D171" s="242" t="s">
        <v>153</v>
      </c>
      <c r="E171" s="243" t="s">
        <v>431</v>
      </c>
      <c r="F171" s="244" t="s">
        <v>432</v>
      </c>
      <c r="G171" s="245" t="s">
        <v>377</v>
      </c>
      <c r="H171" s="246">
        <v>6.3E-2</v>
      </c>
      <c r="I171" s="247"/>
      <c r="J171" s="247"/>
      <c r="K171" s="248">
        <f>ROUND(P171*H171,2)</f>
        <v>0</v>
      </c>
      <c r="L171" s="244" t="s">
        <v>157</v>
      </c>
      <c r="M171" s="39"/>
      <c r="N171" s="249" t="s">
        <v>1</v>
      </c>
      <c r="O171" s="199" t="s">
        <v>44</v>
      </c>
      <c r="P171" s="200">
        <f>I171+J171</f>
        <v>0</v>
      </c>
      <c r="Q171" s="200">
        <f>ROUND(I171*H171,2)</f>
        <v>0</v>
      </c>
      <c r="R171" s="200">
        <f>ROUND(J171*H171,2)</f>
        <v>0</v>
      </c>
      <c r="S171" s="71"/>
      <c r="T171" s="201">
        <f>S171*H171</f>
        <v>0</v>
      </c>
      <c r="U171" s="201">
        <v>0</v>
      </c>
      <c r="V171" s="201">
        <f>U171*H171</f>
        <v>0</v>
      </c>
      <c r="W171" s="201">
        <v>0</v>
      </c>
      <c r="X171" s="202">
        <f>W171*H171</f>
        <v>0</v>
      </c>
      <c r="Y171" s="34"/>
      <c r="Z171" s="34"/>
      <c r="AA171" s="34"/>
      <c r="AB171" s="34"/>
      <c r="AC171" s="34"/>
      <c r="AD171" s="34"/>
      <c r="AE171" s="34"/>
      <c r="AR171" s="203" t="s">
        <v>402</v>
      </c>
      <c r="AT171" s="203" t="s">
        <v>153</v>
      </c>
      <c r="AU171" s="203" t="s">
        <v>91</v>
      </c>
      <c r="AY171" s="17" t="s">
        <v>139</v>
      </c>
      <c r="BE171" s="204">
        <f>IF(O171="základní",K171,0)</f>
        <v>0</v>
      </c>
      <c r="BF171" s="204">
        <f>IF(O171="snížená",K171,0)</f>
        <v>0</v>
      </c>
      <c r="BG171" s="204">
        <f>IF(O171="zákl. přenesená",K171,0)</f>
        <v>0</v>
      </c>
      <c r="BH171" s="204">
        <f>IF(O171="sníž. přenesená",K171,0)</f>
        <v>0</v>
      </c>
      <c r="BI171" s="204">
        <f>IF(O171="nulová",K171,0)</f>
        <v>0</v>
      </c>
      <c r="BJ171" s="17" t="s">
        <v>89</v>
      </c>
      <c r="BK171" s="204">
        <f>ROUND(P171*H171,2)</f>
        <v>0</v>
      </c>
      <c r="BL171" s="17" t="s">
        <v>402</v>
      </c>
      <c r="BM171" s="203" t="s">
        <v>478</v>
      </c>
    </row>
    <row r="172" spans="1:65" s="2" customFormat="1" ht="19.5">
      <c r="A172" s="34"/>
      <c r="B172" s="35"/>
      <c r="C172" s="36"/>
      <c r="D172" s="205" t="s">
        <v>149</v>
      </c>
      <c r="E172" s="36"/>
      <c r="F172" s="206" t="s">
        <v>434</v>
      </c>
      <c r="G172" s="36"/>
      <c r="H172" s="36"/>
      <c r="I172" s="207"/>
      <c r="J172" s="207"/>
      <c r="K172" s="36"/>
      <c r="L172" s="36"/>
      <c r="M172" s="39"/>
      <c r="N172" s="208"/>
      <c r="O172" s="209"/>
      <c r="P172" s="71"/>
      <c r="Q172" s="71"/>
      <c r="R172" s="71"/>
      <c r="S172" s="71"/>
      <c r="T172" s="71"/>
      <c r="U172" s="71"/>
      <c r="V172" s="71"/>
      <c r="W172" s="71"/>
      <c r="X172" s="72"/>
      <c r="Y172" s="34"/>
      <c r="Z172" s="34"/>
      <c r="AA172" s="34"/>
      <c r="AB172" s="34"/>
      <c r="AC172" s="34"/>
      <c r="AD172" s="34"/>
      <c r="AE172" s="34"/>
      <c r="AT172" s="17" t="s">
        <v>149</v>
      </c>
      <c r="AU172" s="17" t="s">
        <v>91</v>
      </c>
    </row>
    <row r="173" spans="1:65" s="2" customFormat="1" ht="11.25">
      <c r="A173" s="34"/>
      <c r="B173" s="35"/>
      <c r="C173" s="36"/>
      <c r="D173" s="250" t="s">
        <v>160</v>
      </c>
      <c r="E173" s="36"/>
      <c r="F173" s="251" t="s">
        <v>435</v>
      </c>
      <c r="G173" s="36"/>
      <c r="H173" s="36"/>
      <c r="I173" s="207"/>
      <c r="J173" s="207"/>
      <c r="K173" s="36"/>
      <c r="L173" s="36"/>
      <c r="M173" s="39"/>
      <c r="N173" s="208"/>
      <c r="O173" s="209"/>
      <c r="P173" s="71"/>
      <c r="Q173" s="71"/>
      <c r="R173" s="71"/>
      <c r="S173" s="71"/>
      <c r="T173" s="71"/>
      <c r="U173" s="71"/>
      <c r="V173" s="71"/>
      <c r="W173" s="71"/>
      <c r="X173" s="72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91</v>
      </c>
    </row>
    <row r="174" spans="1:65" s="2" customFormat="1" ht="24.2" customHeight="1">
      <c r="A174" s="34"/>
      <c r="B174" s="35"/>
      <c r="C174" s="242" t="s">
        <v>222</v>
      </c>
      <c r="D174" s="242" t="s">
        <v>153</v>
      </c>
      <c r="E174" s="243" t="s">
        <v>436</v>
      </c>
      <c r="F174" s="244" t="s">
        <v>437</v>
      </c>
      <c r="G174" s="245" t="s">
        <v>377</v>
      </c>
      <c r="H174" s="246">
        <v>6.3E-2</v>
      </c>
      <c r="I174" s="247"/>
      <c r="J174" s="247"/>
      <c r="K174" s="248">
        <f>ROUND(P174*H174,2)</f>
        <v>0</v>
      </c>
      <c r="L174" s="244" t="s">
        <v>157</v>
      </c>
      <c r="M174" s="39"/>
      <c r="N174" s="249" t="s">
        <v>1</v>
      </c>
      <c r="O174" s="199" t="s">
        <v>44</v>
      </c>
      <c r="P174" s="200">
        <f>I174+J174</f>
        <v>0</v>
      </c>
      <c r="Q174" s="200">
        <f>ROUND(I174*H174,2)</f>
        <v>0</v>
      </c>
      <c r="R174" s="200">
        <f>ROUND(J174*H174,2)</f>
        <v>0</v>
      </c>
      <c r="S174" s="71"/>
      <c r="T174" s="201">
        <f>S174*H174</f>
        <v>0</v>
      </c>
      <c r="U174" s="201">
        <v>0</v>
      </c>
      <c r="V174" s="201">
        <f>U174*H174</f>
        <v>0</v>
      </c>
      <c r="W174" s="201">
        <v>0</v>
      </c>
      <c r="X174" s="202">
        <f>W174*H174</f>
        <v>0</v>
      </c>
      <c r="Y174" s="34"/>
      <c r="Z174" s="34"/>
      <c r="AA174" s="34"/>
      <c r="AB174" s="34"/>
      <c r="AC174" s="34"/>
      <c r="AD174" s="34"/>
      <c r="AE174" s="34"/>
      <c r="AR174" s="203" t="s">
        <v>402</v>
      </c>
      <c r="AT174" s="203" t="s">
        <v>153</v>
      </c>
      <c r="AU174" s="203" t="s">
        <v>91</v>
      </c>
      <c r="AY174" s="17" t="s">
        <v>139</v>
      </c>
      <c r="BE174" s="204">
        <f>IF(O174="základní",K174,0)</f>
        <v>0</v>
      </c>
      <c r="BF174" s="204">
        <f>IF(O174="snížená",K174,0)</f>
        <v>0</v>
      </c>
      <c r="BG174" s="204">
        <f>IF(O174="zákl. přenesená",K174,0)</f>
        <v>0</v>
      </c>
      <c r="BH174" s="204">
        <f>IF(O174="sníž. přenesená",K174,0)</f>
        <v>0</v>
      </c>
      <c r="BI174" s="204">
        <f>IF(O174="nulová",K174,0)</f>
        <v>0</v>
      </c>
      <c r="BJ174" s="17" t="s">
        <v>89</v>
      </c>
      <c r="BK174" s="204">
        <f>ROUND(P174*H174,2)</f>
        <v>0</v>
      </c>
      <c r="BL174" s="17" t="s">
        <v>402</v>
      </c>
      <c r="BM174" s="203" t="s">
        <v>479</v>
      </c>
    </row>
    <row r="175" spans="1:65" s="2" customFormat="1" ht="19.5">
      <c r="A175" s="34"/>
      <c r="B175" s="35"/>
      <c r="C175" s="36"/>
      <c r="D175" s="205" t="s">
        <v>149</v>
      </c>
      <c r="E175" s="36"/>
      <c r="F175" s="206" t="s">
        <v>439</v>
      </c>
      <c r="G175" s="36"/>
      <c r="H175" s="36"/>
      <c r="I175" s="207"/>
      <c r="J175" s="207"/>
      <c r="K175" s="36"/>
      <c r="L175" s="36"/>
      <c r="M175" s="39"/>
      <c r="N175" s="208"/>
      <c r="O175" s="209"/>
      <c r="P175" s="71"/>
      <c r="Q175" s="71"/>
      <c r="R175" s="71"/>
      <c r="S175" s="71"/>
      <c r="T175" s="71"/>
      <c r="U175" s="71"/>
      <c r="V175" s="71"/>
      <c r="W175" s="71"/>
      <c r="X175" s="72"/>
      <c r="Y175" s="34"/>
      <c r="Z175" s="34"/>
      <c r="AA175" s="34"/>
      <c r="AB175" s="34"/>
      <c r="AC175" s="34"/>
      <c r="AD175" s="34"/>
      <c r="AE175" s="34"/>
      <c r="AT175" s="17" t="s">
        <v>149</v>
      </c>
      <c r="AU175" s="17" t="s">
        <v>91</v>
      </c>
    </row>
    <row r="176" spans="1:65" s="2" customFormat="1" ht="11.25">
      <c r="A176" s="34"/>
      <c r="B176" s="35"/>
      <c r="C176" s="36"/>
      <c r="D176" s="250" t="s">
        <v>160</v>
      </c>
      <c r="E176" s="36"/>
      <c r="F176" s="251" t="s">
        <v>440</v>
      </c>
      <c r="G176" s="36"/>
      <c r="H176" s="36"/>
      <c r="I176" s="207"/>
      <c r="J176" s="207"/>
      <c r="K176" s="36"/>
      <c r="L176" s="36"/>
      <c r="M176" s="39"/>
      <c r="N176" s="208"/>
      <c r="O176" s="209"/>
      <c r="P176" s="71"/>
      <c r="Q176" s="71"/>
      <c r="R176" s="71"/>
      <c r="S176" s="71"/>
      <c r="T176" s="71"/>
      <c r="U176" s="71"/>
      <c r="V176" s="71"/>
      <c r="W176" s="71"/>
      <c r="X176" s="72"/>
      <c r="Y176" s="34"/>
      <c r="Z176" s="34"/>
      <c r="AA176" s="34"/>
      <c r="AB176" s="34"/>
      <c r="AC176" s="34"/>
      <c r="AD176" s="34"/>
      <c r="AE176" s="34"/>
      <c r="AT176" s="17" t="s">
        <v>160</v>
      </c>
      <c r="AU176" s="17" t="s">
        <v>91</v>
      </c>
    </row>
    <row r="177" spans="1:65" s="2" customFormat="1" ht="24.2" customHeight="1">
      <c r="A177" s="34"/>
      <c r="B177" s="35"/>
      <c r="C177" s="242" t="s">
        <v>9</v>
      </c>
      <c r="D177" s="242" t="s">
        <v>153</v>
      </c>
      <c r="E177" s="243" t="s">
        <v>441</v>
      </c>
      <c r="F177" s="244" t="s">
        <v>442</v>
      </c>
      <c r="G177" s="245" t="s">
        <v>377</v>
      </c>
      <c r="H177" s="246">
        <v>0.63</v>
      </c>
      <c r="I177" s="247"/>
      <c r="J177" s="247"/>
      <c r="K177" s="248">
        <f>ROUND(P177*H177,2)</f>
        <v>0</v>
      </c>
      <c r="L177" s="244" t="s">
        <v>157</v>
      </c>
      <c r="M177" s="39"/>
      <c r="N177" s="249" t="s">
        <v>1</v>
      </c>
      <c r="O177" s="199" t="s">
        <v>44</v>
      </c>
      <c r="P177" s="200">
        <f>I177+J177</f>
        <v>0</v>
      </c>
      <c r="Q177" s="200">
        <f>ROUND(I177*H177,2)</f>
        <v>0</v>
      </c>
      <c r="R177" s="200">
        <f>ROUND(J177*H177,2)</f>
        <v>0</v>
      </c>
      <c r="S177" s="71"/>
      <c r="T177" s="201">
        <f>S177*H177</f>
        <v>0</v>
      </c>
      <c r="U177" s="201">
        <v>0</v>
      </c>
      <c r="V177" s="201">
        <f>U177*H177</f>
        <v>0</v>
      </c>
      <c r="W177" s="201">
        <v>0</v>
      </c>
      <c r="X177" s="202">
        <f>W177*H177</f>
        <v>0</v>
      </c>
      <c r="Y177" s="34"/>
      <c r="Z177" s="34"/>
      <c r="AA177" s="34"/>
      <c r="AB177" s="34"/>
      <c r="AC177" s="34"/>
      <c r="AD177" s="34"/>
      <c r="AE177" s="34"/>
      <c r="AR177" s="203" t="s">
        <v>402</v>
      </c>
      <c r="AT177" s="203" t="s">
        <v>153</v>
      </c>
      <c r="AU177" s="203" t="s">
        <v>91</v>
      </c>
      <c r="AY177" s="17" t="s">
        <v>139</v>
      </c>
      <c r="BE177" s="204">
        <f>IF(O177="základní",K177,0)</f>
        <v>0</v>
      </c>
      <c r="BF177" s="204">
        <f>IF(O177="snížená",K177,0)</f>
        <v>0</v>
      </c>
      <c r="BG177" s="204">
        <f>IF(O177="zákl. přenesená",K177,0)</f>
        <v>0</v>
      </c>
      <c r="BH177" s="204">
        <f>IF(O177="sníž. přenesená",K177,0)</f>
        <v>0</v>
      </c>
      <c r="BI177" s="204">
        <f>IF(O177="nulová",K177,0)</f>
        <v>0</v>
      </c>
      <c r="BJ177" s="17" t="s">
        <v>89</v>
      </c>
      <c r="BK177" s="204">
        <f>ROUND(P177*H177,2)</f>
        <v>0</v>
      </c>
      <c r="BL177" s="17" t="s">
        <v>402</v>
      </c>
      <c r="BM177" s="203" t="s">
        <v>480</v>
      </c>
    </row>
    <row r="178" spans="1:65" s="2" customFormat="1" ht="19.5">
      <c r="A178" s="34"/>
      <c r="B178" s="35"/>
      <c r="C178" s="36"/>
      <c r="D178" s="205" t="s">
        <v>149</v>
      </c>
      <c r="E178" s="36"/>
      <c r="F178" s="206" t="s">
        <v>444</v>
      </c>
      <c r="G178" s="36"/>
      <c r="H178" s="36"/>
      <c r="I178" s="207"/>
      <c r="J178" s="207"/>
      <c r="K178" s="36"/>
      <c r="L178" s="36"/>
      <c r="M178" s="39"/>
      <c r="N178" s="208"/>
      <c r="O178" s="209"/>
      <c r="P178" s="71"/>
      <c r="Q178" s="71"/>
      <c r="R178" s="71"/>
      <c r="S178" s="71"/>
      <c r="T178" s="71"/>
      <c r="U178" s="71"/>
      <c r="V178" s="71"/>
      <c r="W178" s="71"/>
      <c r="X178" s="72"/>
      <c r="Y178" s="34"/>
      <c r="Z178" s="34"/>
      <c r="AA178" s="34"/>
      <c r="AB178" s="34"/>
      <c r="AC178" s="34"/>
      <c r="AD178" s="34"/>
      <c r="AE178" s="34"/>
      <c r="AT178" s="17" t="s">
        <v>149</v>
      </c>
      <c r="AU178" s="17" t="s">
        <v>91</v>
      </c>
    </row>
    <row r="179" spans="1:65" s="2" customFormat="1" ht="11.25">
      <c r="A179" s="34"/>
      <c r="B179" s="35"/>
      <c r="C179" s="36"/>
      <c r="D179" s="250" t="s">
        <v>160</v>
      </c>
      <c r="E179" s="36"/>
      <c r="F179" s="251" t="s">
        <v>445</v>
      </c>
      <c r="G179" s="36"/>
      <c r="H179" s="36"/>
      <c r="I179" s="207"/>
      <c r="J179" s="207"/>
      <c r="K179" s="36"/>
      <c r="L179" s="36"/>
      <c r="M179" s="39"/>
      <c r="N179" s="208"/>
      <c r="O179" s="209"/>
      <c r="P179" s="71"/>
      <c r="Q179" s="71"/>
      <c r="R179" s="71"/>
      <c r="S179" s="71"/>
      <c r="T179" s="71"/>
      <c r="U179" s="71"/>
      <c r="V179" s="71"/>
      <c r="W179" s="71"/>
      <c r="X179" s="72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91</v>
      </c>
    </row>
    <row r="180" spans="1:65" s="14" customFormat="1" ht="11.25">
      <c r="B180" s="220"/>
      <c r="C180" s="221"/>
      <c r="D180" s="205" t="s">
        <v>150</v>
      </c>
      <c r="E180" s="222" t="s">
        <v>1</v>
      </c>
      <c r="F180" s="223" t="s">
        <v>481</v>
      </c>
      <c r="G180" s="221"/>
      <c r="H180" s="224">
        <v>0.63</v>
      </c>
      <c r="I180" s="225"/>
      <c r="J180" s="225"/>
      <c r="K180" s="221"/>
      <c r="L180" s="221"/>
      <c r="M180" s="226"/>
      <c r="N180" s="227"/>
      <c r="O180" s="228"/>
      <c r="P180" s="228"/>
      <c r="Q180" s="228"/>
      <c r="R180" s="228"/>
      <c r="S180" s="228"/>
      <c r="T180" s="228"/>
      <c r="U180" s="228"/>
      <c r="V180" s="228"/>
      <c r="W180" s="228"/>
      <c r="X180" s="229"/>
      <c r="AT180" s="230" t="s">
        <v>150</v>
      </c>
      <c r="AU180" s="230" t="s">
        <v>91</v>
      </c>
      <c r="AV180" s="14" t="s">
        <v>91</v>
      </c>
      <c r="AW180" s="14" t="s">
        <v>5</v>
      </c>
      <c r="AX180" s="14" t="s">
        <v>89</v>
      </c>
      <c r="AY180" s="230" t="s">
        <v>139</v>
      </c>
    </row>
    <row r="181" spans="1:65" s="2" customFormat="1" ht="33" customHeight="1">
      <c r="A181" s="34"/>
      <c r="B181" s="35"/>
      <c r="C181" s="242" t="s">
        <v>229</v>
      </c>
      <c r="D181" s="242" t="s">
        <v>153</v>
      </c>
      <c r="E181" s="243" t="s">
        <v>447</v>
      </c>
      <c r="F181" s="244" t="s">
        <v>448</v>
      </c>
      <c r="G181" s="245" t="s">
        <v>377</v>
      </c>
      <c r="H181" s="246">
        <v>6.0000000000000001E-3</v>
      </c>
      <c r="I181" s="247"/>
      <c r="J181" s="247"/>
      <c r="K181" s="248">
        <f>ROUND(P181*H181,2)</f>
        <v>0</v>
      </c>
      <c r="L181" s="244" t="s">
        <v>157</v>
      </c>
      <c r="M181" s="39"/>
      <c r="N181" s="249" t="s">
        <v>1</v>
      </c>
      <c r="O181" s="199" t="s">
        <v>44</v>
      </c>
      <c r="P181" s="200">
        <f>I181+J181</f>
        <v>0</v>
      </c>
      <c r="Q181" s="200">
        <f>ROUND(I181*H181,2)</f>
        <v>0</v>
      </c>
      <c r="R181" s="200">
        <f>ROUND(J181*H181,2)</f>
        <v>0</v>
      </c>
      <c r="S181" s="71"/>
      <c r="T181" s="201">
        <f>S181*H181</f>
        <v>0</v>
      </c>
      <c r="U181" s="201">
        <v>0</v>
      </c>
      <c r="V181" s="201">
        <f>U181*H181</f>
        <v>0</v>
      </c>
      <c r="W181" s="201">
        <v>0</v>
      </c>
      <c r="X181" s="202">
        <f>W181*H181</f>
        <v>0</v>
      </c>
      <c r="Y181" s="34"/>
      <c r="Z181" s="34"/>
      <c r="AA181" s="34"/>
      <c r="AB181" s="34"/>
      <c r="AC181" s="34"/>
      <c r="AD181" s="34"/>
      <c r="AE181" s="34"/>
      <c r="AR181" s="203" t="s">
        <v>402</v>
      </c>
      <c r="AT181" s="203" t="s">
        <v>153</v>
      </c>
      <c r="AU181" s="203" t="s">
        <v>91</v>
      </c>
      <c r="AY181" s="17" t="s">
        <v>139</v>
      </c>
      <c r="BE181" s="204">
        <f>IF(O181="základní",K181,0)</f>
        <v>0</v>
      </c>
      <c r="BF181" s="204">
        <f>IF(O181="snížená",K181,0)</f>
        <v>0</v>
      </c>
      <c r="BG181" s="204">
        <f>IF(O181="zákl. přenesená",K181,0)</f>
        <v>0</v>
      </c>
      <c r="BH181" s="204">
        <f>IF(O181="sníž. přenesená",K181,0)</f>
        <v>0</v>
      </c>
      <c r="BI181" s="204">
        <f>IF(O181="nulová",K181,0)</f>
        <v>0</v>
      </c>
      <c r="BJ181" s="17" t="s">
        <v>89</v>
      </c>
      <c r="BK181" s="204">
        <f>ROUND(P181*H181,2)</f>
        <v>0</v>
      </c>
      <c r="BL181" s="17" t="s">
        <v>402</v>
      </c>
      <c r="BM181" s="203" t="s">
        <v>482</v>
      </c>
    </row>
    <row r="182" spans="1:65" s="2" customFormat="1" ht="29.25">
      <c r="A182" s="34"/>
      <c r="B182" s="35"/>
      <c r="C182" s="36"/>
      <c r="D182" s="205" t="s">
        <v>149</v>
      </c>
      <c r="E182" s="36"/>
      <c r="F182" s="206" t="s">
        <v>450</v>
      </c>
      <c r="G182" s="36"/>
      <c r="H182" s="36"/>
      <c r="I182" s="207"/>
      <c r="J182" s="207"/>
      <c r="K182" s="36"/>
      <c r="L182" s="36"/>
      <c r="M182" s="39"/>
      <c r="N182" s="208"/>
      <c r="O182" s="209"/>
      <c r="P182" s="71"/>
      <c r="Q182" s="71"/>
      <c r="R182" s="71"/>
      <c r="S182" s="71"/>
      <c r="T182" s="71"/>
      <c r="U182" s="71"/>
      <c r="V182" s="71"/>
      <c r="W182" s="71"/>
      <c r="X182" s="72"/>
      <c r="Y182" s="34"/>
      <c r="Z182" s="34"/>
      <c r="AA182" s="34"/>
      <c r="AB182" s="34"/>
      <c r="AC182" s="34"/>
      <c r="AD182" s="34"/>
      <c r="AE182" s="34"/>
      <c r="AT182" s="17" t="s">
        <v>149</v>
      </c>
      <c r="AU182" s="17" t="s">
        <v>91</v>
      </c>
    </row>
    <row r="183" spans="1:65" s="2" customFormat="1" ht="11.25">
      <c r="A183" s="34"/>
      <c r="B183" s="35"/>
      <c r="C183" s="36"/>
      <c r="D183" s="250" t="s">
        <v>160</v>
      </c>
      <c r="E183" s="36"/>
      <c r="F183" s="251" t="s">
        <v>451</v>
      </c>
      <c r="G183" s="36"/>
      <c r="H183" s="36"/>
      <c r="I183" s="207"/>
      <c r="J183" s="207"/>
      <c r="K183" s="36"/>
      <c r="L183" s="36"/>
      <c r="M183" s="39"/>
      <c r="N183" s="208"/>
      <c r="O183" s="209"/>
      <c r="P183" s="71"/>
      <c r="Q183" s="71"/>
      <c r="R183" s="71"/>
      <c r="S183" s="71"/>
      <c r="T183" s="71"/>
      <c r="U183" s="71"/>
      <c r="V183" s="71"/>
      <c r="W183" s="71"/>
      <c r="X183" s="72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91</v>
      </c>
    </row>
    <row r="184" spans="1:65" s="2" customFormat="1" ht="33" customHeight="1">
      <c r="A184" s="34"/>
      <c r="B184" s="35"/>
      <c r="C184" s="242" t="s">
        <v>233</v>
      </c>
      <c r="D184" s="242" t="s">
        <v>153</v>
      </c>
      <c r="E184" s="243" t="s">
        <v>452</v>
      </c>
      <c r="F184" s="244" t="s">
        <v>453</v>
      </c>
      <c r="G184" s="245" t="s">
        <v>377</v>
      </c>
      <c r="H184" s="246">
        <v>5.7000000000000002E-2</v>
      </c>
      <c r="I184" s="247"/>
      <c r="J184" s="247"/>
      <c r="K184" s="248">
        <f>ROUND(P184*H184,2)</f>
        <v>0</v>
      </c>
      <c r="L184" s="244" t="s">
        <v>157</v>
      </c>
      <c r="M184" s="39"/>
      <c r="N184" s="249" t="s">
        <v>1</v>
      </c>
      <c r="O184" s="199" t="s">
        <v>44</v>
      </c>
      <c r="P184" s="200">
        <f>I184+J184</f>
        <v>0</v>
      </c>
      <c r="Q184" s="200">
        <f>ROUND(I184*H184,2)</f>
        <v>0</v>
      </c>
      <c r="R184" s="200">
        <f>ROUND(J184*H184,2)</f>
        <v>0</v>
      </c>
      <c r="S184" s="71"/>
      <c r="T184" s="201">
        <f>S184*H184</f>
        <v>0</v>
      </c>
      <c r="U184" s="201">
        <v>0</v>
      </c>
      <c r="V184" s="201">
        <f>U184*H184</f>
        <v>0</v>
      </c>
      <c r="W184" s="201">
        <v>0</v>
      </c>
      <c r="X184" s="202">
        <f>W184*H184</f>
        <v>0</v>
      </c>
      <c r="Y184" s="34"/>
      <c r="Z184" s="34"/>
      <c r="AA184" s="34"/>
      <c r="AB184" s="34"/>
      <c r="AC184" s="34"/>
      <c r="AD184" s="34"/>
      <c r="AE184" s="34"/>
      <c r="AR184" s="203" t="s">
        <v>402</v>
      </c>
      <c r="AT184" s="203" t="s">
        <v>153</v>
      </c>
      <c r="AU184" s="203" t="s">
        <v>91</v>
      </c>
      <c r="AY184" s="17" t="s">
        <v>139</v>
      </c>
      <c r="BE184" s="204">
        <f>IF(O184="základní",K184,0)</f>
        <v>0</v>
      </c>
      <c r="BF184" s="204">
        <f>IF(O184="snížená",K184,0)</f>
        <v>0</v>
      </c>
      <c r="BG184" s="204">
        <f>IF(O184="zákl. přenesená",K184,0)</f>
        <v>0</v>
      </c>
      <c r="BH184" s="204">
        <f>IF(O184="sníž. přenesená",K184,0)</f>
        <v>0</v>
      </c>
      <c r="BI184" s="204">
        <f>IF(O184="nulová",K184,0)</f>
        <v>0</v>
      </c>
      <c r="BJ184" s="17" t="s">
        <v>89</v>
      </c>
      <c r="BK184" s="204">
        <f>ROUND(P184*H184,2)</f>
        <v>0</v>
      </c>
      <c r="BL184" s="17" t="s">
        <v>402</v>
      </c>
      <c r="BM184" s="203" t="s">
        <v>483</v>
      </c>
    </row>
    <row r="185" spans="1:65" s="2" customFormat="1" ht="19.5">
      <c r="A185" s="34"/>
      <c r="B185" s="35"/>
      <c r="C185" s="36"/>
      <c r="D185" s="205" t="s">
        <v>149</v>
      </c>
      <c r="E185" s="36"/>
      <c r="F185" s="206" t="s">
        <v>455</v>
      </c>
      <c r="G185" s="36"/>
      <c r="H185" s="36"/>
      <c r="I185" s="207"/>
      <c r="J185" s="207"/>
      <c r="K185" s="36"/>
      <c r="L185" s="36"/>
      <c r="M185" s="39"/>
      <c r="N185" s="208"/>
      <c r="O185" s="209"/>
      <c r="P185" s="71"/>
      <c r="Q185" s="71"/>
      <c r="R185" s="71"/>
      <c r="S185" s="71"/>
      <c r="T185" s="71"/>
      <c r="U185" s="71"/>
      <c r="V185" s="71"/>
      <c r="W185" s="71"/>
      <c r="X185" s="72"/>
      <c r="Y185" s="34"/>
      <c r="Z185" s="34"/>
      <c r="AA185" s="34"/>
      <c r="AB185" s="34"/>
      <c r="AC185" s="34"/>
      <c r="AD185" s="34"/>
      <c r="AE185" s="34"/>
      <c r="AT185" s="17" t="s">
        <v>149</v>
      </c>
      <c r="AU185" s="17" t="s">
        <v>91</v>
      </c>
    </row>
    <row r="186" spans="1:65" s="2" customFormat="1" ht="11.25">
      <c r="A186" s="34"/>
      <c r="B186" s="35"/>
      <c r="C186" s="36"/>
      <c r="D186" s="250" t="s">
        <v>160</v>
      </c>
      <c r="E186" s="36"/>
      <c r="F186" s="251" t="s">
        <v>456</v>
      </c>
      <c r="G186" s="36"/>
      <c r="H186" s="36"/>
      <c r="I186" s="207"/>
      <c r="J186" s="207"/>
      <c r="K186" s="36"/>
      <c r="L186" s="36"/>
      <c r="M186" s="39"/>
      <c r="N186" s="208"/>
      <c r="O186" s="209"/>
      <c r="P186" s="71"/>
      <c r="Q186" s="71"/>
      <c r="R186" s="71"/>
      <c r="S186" s="71"/>
      <c r="T186" s="71"/>
      <c r="U186" s="71"/>
      <c r="V186" s="71"/>
      <c r="W186" s="71"/>
      <c r="X186" s="72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91</v>
      </c>
    </row>
    <row r="187" spans="1:65" s="2" customFormat="1" ht="24.2" customHeight="1">
      <c r="A187" s="34"/>
      <c r="B187" s="35"/>
      <c r="C187" s="242" t="s">
        <v>239</v>
      </c>
      <c r="D187" s="242" t="s">
        <v>153</v>
      </c>
      <c r="E187" s="243" t="s">
        <v>457</v>
      </c>
      <c r="F187" s="244" t="s">
        <v>458</v>
      </c>
      <c r="G187" s="245" t="s">
        <v>377</v>
      </c>
      <c r="H187" s="246">
        <v>5.0000000000000001E-3</v>
      </c>
      <c r="I187" s="247"/>
      <c r="J187" s="247"/>
      <c r="K187" s="248">
        <f>ROUND(P187*H187,2)</f>
        <v>0</v>
      </c>
      <c r="L187" s="244" t="s">
        <v>157</v>
      </c>
      <c r="M187" s="39"/>
      <c r="N187" s="249" t="s">
        <v>1</v>
      </c>
      <c r="O187" s="199" t="s">
        <v>44</v>
      </c>
      <c r="P187" s="200">
        <f>I187+J187</f>
        <v>0</v>
      </c>
      <c r="Q187" s="200">
        <f>ROUND(I187*H187,2)</f>
        <v>0</v>
      </c>
      <c r="R187" s="200">
        <f>ROUND(J187*H187,2)</f>
        <v>0</v>
      </c>
      <c r="S187" s="71"/>
      <c r="T187" s="201">
        <f>S187*H187</f>
        <v>0</v>
      </c>
      <c r="U187" s="201">
        <v>0</v>
      </c>
      <c r="V187" s="201">
        <f>U187*H187</f>
        <v>0</v>
      </c>
      <c r="W187" s="201">
        <v>0</v>
      </c>
      <c r="X187" s="202">
        <f>W187*H187</f>
        <v>0</v>
      </c>
      <c r="Y187" s="34"/>
      <c r="Z187" s="34"/>
      <c r="AA187" s="34"/>
      <c r="AB187" s="34"/>
      <c r="AC187" s="34"/>
      <c r="AD187" s="34"/>
      <c r="AE187" s="34"/>
      <c r="AR187" s="203" t="s">
        <v>402</v>
      </c>
      <c r="AT187" s="203" t="s">
        <v>153</v>
      </c>
      <c r="AU187" s="203" t="s">
        <v>91</v>
      </c>
      <c r="AY187" s="17" t="s">
        <v>139</v>
      </c>
      <c r="BE187" s="204">
        <f>IF(O187="základní",K187,0)</f>
        <v>0</v>
      </c>
      <c r="BF187" s="204">
        <f>IF(O187="snížená",K187,0)</f>
        <v>0</v>
      </c>
      <c r="BG187" s="204">
        <f>IF(O187="zákl. přenesená",K187,0)</f>
        <v>0</v>
      </c>
      <c r="BH187" s="204">
        <f>IF(O187="sníž. přenesená",K187,0)</f>
        <v>0</v>
      </c>
      <c r="BI187" s="204">
        <f>IF(O187="nulová",K187,0)</f>
        <v>0</v>
      </c>
      <c r="BJ187" s="17" t="s">
        <v>89</v>
      </c>
      <c r="BK187" s="204">
        <f>ROUND(P187*H187,2)</f>
        <v>0</v>
      </c>
      <c r="BL187" s="17" t="s">
        <v>402</v>
      </c>
      <c r="BM187" s="203" t="s">
        <v>484</v>
      </c>
    </row>
    <row r="188" spans="1:65" s="2" customFormat="1" ht="19.5">
      <c r="A188" s="34"/>
      <c r="B188" s="35"/>
      <c r="C188" s="36"/>
      <c r="D188" s="205" t="s">
        <v>149</v>
      </c>
      <c r="E188" s="36"/>
      <c r="F188" s="206" t="s">
        <v>460</v>
      </c>
      <c r="G188" s="36"/>
      <c r="H188" s="36"/>
      <c r="I188" s="207"/>
      <c r="J188" s="207"/>
      <c r="K188" s="36"/>
      <c r="L188" s="36"/>
      <c r="M188" s="39"/>
      <c r="N188" s="208"/>
      <c r="O188" s="209"/>
      <c r="P188" s="71"/>
      <c r="Q188" s="71"/>
      <c r="R188" s="71"/>
      <c r="S188" s="71"/>
      <c r="T188" s="71"/>
      <c r="U188" s="71"/>
      <c r="V188" s="71"/>
      <c r="W188" s="71"/>
      <c r="X188" s="72"/>
      <c r="Y188" s="34"/>
      <c r="Z188" s="34"/>
      <c r="AA188" s="34"/>
      <c r="AB188" s="34"/>
      <c r="AC188" s="34"/>
      <c r="AD188" s="34"/>
      <c r="AE188" s="34"/>
      <c r="AT188" s="17" t="s">
        <v>149</v>
      </c>
      <c r="AU188" s="17" t="s">
        <v>91</v>
      </c>
    </row>
    <row r="189" spans="1:65" s="2" customFormat="1" ht="11.25">
      <c r="A189" s="34"/>
      <c r="B189" s="35"/>
      <c r="C189" s="36"/>
      <c r="D189" s="250" t="s">
        <v>160</v>
      </c>
      <c r="E189" s="36"/>
      <c r="F189" s="251" t="s">
        <v>461</v>
      </c>
      <c r="G189" s="36"/>
      <c r="H189" s="36"/>
      <c r="I189" s="207"/>
      <c r="J189" s="207"/>
      <c r="K189" s="36"/>
      <c r="L189" s="36"/>
      <c r="M189" s="39"/>
      <c r="N189" s="254"/>
      <c r="O189" s="255"/>
      <c r="P189" s="256"/>
      <c r="Q189" s="256"/>
      <c r="R189" s="256"/>
      <c r="S189" s="256"/>
      <c r="T189" s="256"/>
      <c r="U189" s="256"/>
      <c r="V189" s="256"/>
      <c r="W189" s="256"/>
      <c r="X189" s="257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91</v>
      </c>
    </row>
    <row r="190" spans="1:65" s="2" customFormat="1" ht="6.95" customHeight="1">
      <c r="A190" s="3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39"/>
      <c r="N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sheetProtection algorithmName="SHA-512" hashValue="2mm3VWc0wjIWHic3ROM1EbzVGaacvC97Rcj3YxO7AyVA53C39Z4ro+at8+G0lD/ZR8MMNFkgXuOLN4hM0AjaYg==" saltValue="Py/52E6KiROuOzJh28SL6CnPMSqISIxn9TAiYFdVxEExtaiKXLoMYNt5YPELiUOFSPypqi/FFZPytNJDLFm+UQ==" spinCount="100000" sheet="1" objects="1" scenarios="1" formatColumns="0" formatRows="0" autoFilter="0"/>
  <autoFilter ref="C122:L189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hyperlinks>
    <hyperlink ref="F128" r:id="rId1"/>
    <hyperlink ref="F131" r:id="rId2"/>
    <hyperlink ref="F135" r:id="rId3"/>
    <hyperlink ref="F140" r:id="rId4"/>
    <hyperlink ref="F145" r:id="rId5"/>
    <hyperlink ref="F150" r:id="rId6"/>
    <hyperlink ref="F155" r:id="rId7"/>
    <hyperlink ref="F158" r:id="rId8"/>
    <hyperlink ref="F161" r:id="rId9"/>
    <hyperlink ref="F164" r:id="rId10"/>
    <hyperlink ref="F167" r:id="rId11"/>
    <hyperlink ref="F170" r:id="rId12"/>
    <hyperlink ref="F173" r:id="rId13"/>
    <hyperlink ref="F176" r:id="rId14"/>
    <hyperlink ref="F179" r:id="rId15"/>
    <hyperlink ref="F183" r:id="rId16"/>
    <hyperlink ref="F186" r:id="rId17"/>
    <hyperlink ref="F189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Elektroinstalace - š...</vt:lpstr>
      <vt:lpstr>02 - Elektroinstalace - p...</vt:lpstr>
      <vt:lpstr>03 - Elektroinstalace - s...</vt:lpstr>
      <vt:lpstr>04 - Stavební přípomoc m....</vt:lpstr>
      <vt:lpstr>05 - Stavební přípomoc m....</vt:lpstr>
      <vt:lpstr>'01 - Elektroinstalace - š...'!Názvy_tisku</vt:lpstr>
      <vt:lpstr>'02 - Elektroinstalace - p...'!Názvy_tisku</vt:lpstr>
      <vt:lpstr>'03 - Elektroinstalace - s...'!Názvy_tisku</vt:lpstr>
      <vt:lpstr>'04 - Stavební přípomoc m....'!Názvy_tisku</vt:lpstr>
      <vt:lpstr>'05 - Stavební přípomoc m....'!Názvy_tisku</vt:lpstr>
      <vt:lpstr>'Rekapitulace stavby'!Názvy_tisku</vt:lpstr>
      <vt:lpstr>'01 - Elektroinstalace - š...'!Oblast_tisku</vt:lpstr>
      <vt:lpstr>'02 - Elektroinstalace - p...'!Oblast_tisku</vt:lpstr>
      <vt:lpstr>'03 - Elektroinstalace - s...'!Oblast_tisku</vt:lpstr>
      <vt:lpstr>'04 - Stavební přípomoc m....'!Oblast_tisku</vt:lpstr>
      <vt:lpstr>'05 - Stavební přípomoc m....'!Oblast_tisku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Motlík, Martin</cp:lastModifiedBy>
  <dcterms:created xsi:type="dcterms:W3CDTF">2022-03-25T14:02:10Z</dcterms:created>
  <dcterms:modified xsi:type="dcterms:W3CDTF">2022-03-31T06:16:36Z</dcterms:modified>
</cp:coreProperties>
</file>