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G:\021 Areál BANÍK\Zimní stadion\ZS_střecha nad strojovnou II\2_PD\PD zpracovaná\Nová složka\"/>
    </mc:Choice>
  </mc:AlternateContent>
  <bookViews>
    <workbookView xWindow="0" yWindow="0" windowWidth="0" windowHeight="0"/>
  </bookViews>
  <sheets>
    <sheet name="Rekapitulace stavby" sheetId="1" r:id="rId1"/>
    <sheet name="22 - MDK - výměna vstupní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'22 - MDK - výměna vstupní...'!$C$123:$K$142</definedName>
    <definedName name="_xlnm.Print_Area" localSheetId="1">'22 - MDK - výměna vstupní...'!$C$4:$J$76,'22 - MDK - výměna vstupní...'!$C$82:$J$105,'22 - MDK - výměna vstupní...'!$C$111:$J$142</definedName>
    <definedName name="_xlnm.Print_Titles" localSheetId="1">'22 - MDK - výměna vstupní...'!$123:$123</definedName>
  </definedNames>
  <calcPr/>
</workbook>
</file>

<file path=xl/calcChain.xml><?xml version="1.0" encoding="utf-8"?>
<calcChain xmlns="http://schemas.openxmlformats.org/spreadsheetml/2006/main">
  <c i="2" l="1" r="P135"/>
  <c r="J37"/>
  <c r="J36"/>
  <c i="1" r="AY95"/>
  <c i="2" r="J35"/>
  <c i="1" r="AX95"/>
  <c i="2" r="BI142"/>
  <c r="BH142"/>
  <c r="BG142"/>
  <c r="BF142"/>
  <c r="T142"/>
  <c r="T141"/>
  <c r="R142"/>
  <c r="R141"/>
  <c r="P142"/>
  <c r="P141"/>
  <c r="BI140"/>
  <c r="BH140"/>
  <c r="BG140"/>
  <c r="BF140"/>
  <c r="T140"/>
  <c r="T139"/>
  <c r="T138"/>
  <c r="R140"/>
  <c r="R139"/>
  <c r="R138"/>
  <c r="P140"/>
  <c r="P139"/>
  <c r="P138"/>
  <c r="BI137"/>
  <c r="BH137"/>
  <c r="BG137"/>
  <c r="BF137"/>
  <c r="T137"/>
  <c r="R137"/>
  <c r="P137"/>
  <c r="BI136"/>
  <c r="BH136"/>
  <c r="BG136"/>
  <c r="BF136"/>
  <c r="T136"/>
  <c r="R136"/>
  <c r="P136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F118"/>
  <c r="E116"/>
  <c r="F89"/>
  <c r="E87"/>
  <c r="J24"/>
  <c r="E24"/>
  <c r="J121"/>
  <c r="J23"/>
  <c r="J21"/>
  <c r="E21"/>
  <c r="J91"/>
  <c r="J20"/>
  <c r="J18"/>
  <c r="E18"/>
  <c r="F92"/>
  <c r="J17"/>
  <c r="J15"/>
  <c r="E15"/>
  <c r="F120"/>
  <c r="J14"/>
  <c r="J12"/>
  <c r="J89"/>
  <c r="E7"/>
  <c r="E114"/>
  <c i="1" r="L90"/>
  <c r="AM90"/>
  <c r="AM89"/>
  <c r="L89"/>
  <c r="AM87"/>
  <c r="L87"/>
  <c r="L85"/>
  <c r="L84"/>
  <c i="2" r="J140"/>
  <c r="J129"/>
  <c r="J134"/>
  <c r="BK127"/>
  <c r="BK132"/>
  <c r="BK137"/>
  <c r="BK129"/>
  <c r="J136"/>
  <c r="J142"/>
  <c r="BK133"/>
  <c r="BK142"/>
  <c r="BK128"/>
  <c r="BK136"/>
  <c r="J128"/>
  <c r="J133"/>
  <c r="BK140"/>
  <c r="J132"/>
  <c r="BK134"/>
  <c r="J127"/>
  <c r="J137"/>
  <c i="1" r="AS94"/>
  <c i="2" l="1" r="R126"/>
  <c r="R125"/>
  <c r="R131"/>
  <c r="BK126"/>
  <c r="J126"/>
  <c r="J98"/>
  <c r="T135"/>
  <c r="P126"/>
  <c r="P125"/>
  <c r="BK131"/>
  <c r="J131"/>
  <c r="J100"/>
  <c r="R135"/>
  <c r="T131"/>
  <c r="T130"/>
  <c r="T126"/>
  <c r="T125"/>
  <c r="T124"/>
  <c r="P131"/>
  <c r="P130"/>
  <c r="BK135"/>
  <c r="J135"/>
  <c r="J101"/>
  <c r="BK141"/>
  <c r="J141"/>
  <c r="J104"/>
  <c r="BK139"/>
  <c r="BK138"/>
  <c r="J138"/>
  <c r="J102"/>
  <c r="E85"/>
  <c r="F91"/>
  <c r="J92"/>
  <c r="J118"/>
  <c r="J120"/>
  <c r="F121"/>
  <c r="BE127"/>
  <c r="BE128"/>
  <c r="BE132"/>
  <c r="BE133"/>
  <c r="BE134"/>
  <c r="BE137"/>
  <c r="BE140"/>
  <c r="BE129"/>
  <c r="BE136"/>
  <c r="BE142"/>
  <c r="F34"/>
  <c i="1" r="BA95"/>
  <c r="BA94"/>
  <c r="W30"/>
  <c i="2" r="J34"/>
  <c i="1" r="AW95"/>
  <c i="2" r="F37"/>
  <c i="1" r="BD95"/>
  <c r="BD94"/>
  <c r="W33"/>
  <c i="2" r="F36"/>
  <c i="1" r="BC95"/>
  <c r="BC94"/>
  <c r="AY94"/>
  <c i="2" r="F35"/>
  <c i="1" r="BB95"/>
  <c r="BB94"/>
  <c r="W31"/>
  <c i="2" l="1" r="R130"/>
  <c r="P124"/>
  <c i="1" r="AU95"/>
  <c i="2" r="R124"/>
  <c r="BK125"/>
  <c r="J125"/>
  <c r="J97"/>
  <c r="BK130"/>
  <c r="J130"/>
  <c r="J99"/>
  <c r="J139"/>
  <c r="J103"/>
  <c i="1" r="AU94"/>
  <c i="2" r="J33"/>
  <c i="1" r="AV95"/>
  <c r="AT95"/>
  <c r="AX94"/>
  <c r="W32"/>
  <c r="AW94"/>
  <c r="AK30"/>
  <c i="2" r="F33"/>
  <c i="1" r="AZ95"/>
  <c r="AZ94"/>
  <c r="AV94"/>
  <c r="AK29"/>
  <c i="2" l="1" r="BK124"/>
  <c r="J124"/>
  <c r="J96"/>
  <c i="1" r="AT94"/>
  <c r="W29"/>
  <c i="2" l="1" r="J30"/>
  <c i="1" r="AG95"/>
  <c r="AG94"/>
  <c r="AK26"/>
  <c r="AK35"/>
  <c l="1" r="AN94"/>
  <c i="2" r="J39"/>
  <c i="1" r="AN9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<sst xmlns="http://schemas.openxmlformats.org/spreadsheetml/2006/main">
  <si>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</si>
  <si>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</si>
  <si>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</si>
  <si>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</si>
  <si>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</si>
  <si>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{fb5ec5ce-2ba7-4de0-8118-159cde2cdc29}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</si>
  <si>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</si>
  <si>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</si>
  <si>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</si>
  <si>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</si>
  <si>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</si>
  <si>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</si>
  <si>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</si>
  <si>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</si>
  <si>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22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</si>
  <si>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</si>
  <si>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</si>
  <si>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MDK - výměna vstupních dveří</t>
  </si>
  <si>
    <t>KSO:</t>
  </si>
  <si>
    <t>CC-CZ:</t>
  </si>
  <si>
    <t>Místo:</t>
  </si>
  <si>
    <t xml:space="preserve"> </t>
  </si>
  <si>
    <t>Datum:</t>
  </si>
  <si>
    <t>19. 1. 2022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</si>
  <si>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</si>
  <si>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</si>
  <si>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</si>
  <si>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</si>
  <si>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</si>
  <si>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</si>
  <si>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</si>
  <si>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</si>
  <si>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</si>
  <si>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</si>
  <si>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</si>
  <si>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</si>
  <si>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</si>
  <si>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</si>
  <si>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</si>
  <si>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</si>
  <si>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</si>
  <si>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</si>
  <si>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</si>
  <si>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</si>
  <si>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</si>
  <si>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</si>
  <si>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</si>
  <si>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</si>
  <si>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</si>
  <si>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</si>
  <si>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</si>
  <si>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</si>
  <si>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</si>
  <si>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</si>
  <si>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</si>
  <si>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</si>
  <si>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</si>
  <si>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</si>
  <si>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</si>
  <si>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</si>
  <si>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</si>
  <si>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</si>
  <si>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</si>
  <si>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</si>
  <si>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</si>
  <si>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</si>
  <si>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</si>
  <si>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</si>
  <si>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</si>
  <si>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</si>
  <si>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</si>
  <si>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</si>
  <si>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</si>
  <si>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</si>
  <si>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</si>
  <si>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</si>
  <si>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</si>
  <si>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</si>
  <si>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</si>
  <si>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</si>
  <si>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{f017bd6d-8ea9-4e0a-85fa-8ea1d139e306}</t>
  </si>
  <si>
    <t>2</t>
  </si>
  <si>
    <t>KRYCÍ LIST SOUPISU PRACÍ</t>
  </si>
  <si>
    <t>Objekt:</t>
  </si>
  <si>
    <t>22 - MDK - výměna vstupních dveří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</si>
  <si>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</si>
  <si>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</si>
  <si>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</si>
  <si>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</si>
  <si>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</si>
  <si>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</si>
  <si>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</si>
  <si>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>PSV - Práce a dodávky PSV</t>
  </si>
  <si>
    <t xml:space="preserve">    766 - Konstrukce truhlářské</t>
  </si>
  <si>
    <t xml:space="preserve">    782 - Dokončovací práce - obklady z kamene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</si>
  <si>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</si>
  <si>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</si>
  <si>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</si>
  <si>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</si>
  <si>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</si>
  <si>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</si>
  <si>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</si>
  <si>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</si>
  <si>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</si>
  <si>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</si>
  <si>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</si>
  <si>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</si>
  <si>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</si>
  <si>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</si>
  <si>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</si>
  <si>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</si>
  <si>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</si>
  <si>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</si>
  <si>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</si>
  <si>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</si>
  <si>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</si>
  <si>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</si>
  <si>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619991001</t>
  </si>
  <si>
    <t>Zakrytí podlah fólií přilepenou lepící páskou</t>
  </si>
  <si>
    <t>m2</t>
  </si>
  <si>
    <t>4</t>
  </si>
  <si>
    <t>64</t>
  </si>
  <si>
    <t>619995001</t>
  </si>
  <si>
    <t>Začištění omítek (s dodáním hmot) kolem oken, dveří, podlah nebo obkladů</t>
  </si>
  <si>
    <t>m</t>
  </si>
  <si>
    <t>-1813686997</t>
  </si>
  <si>
    <t>629991011</t>
  </si>
  <si>
    <t>Zakrytí výplní otvorů a svislých ploch fólií přilepenou lepící páskou</t>
  </si>
  <si>
    <t>PSV</t>
  </si>
  <si>
    <t>Práce a dodávky PSV</t>
  </si>
  <si>
    <t>766</t>
  </si>
  <si>
    <t>Konstrukce truhlářské</t>
  </si>
  <si>
    <t>34</t>
  </si>
  <si>
    <t>766-x1</t>
  </si>
  <si>
    <t>D+M Dřevěná stěna s dveřmi a příslušenstvím vel. 2830x3750mm ozn. 01/T - spec. dle PD</t>
  </si>
  <si>
    <t>kus</t>
  </si>
  <si>
    <t>16</t>
  </si>
  <si>
    <t>68</t>
  </si>
  <si>
    <t>35</t>
  </si>
  <si>
    <t>766-x2</t>
  </si>
  <si>
    <t>D+M Dřevěná stěna s dveřmi a příslušenstvím vel. 2830x3750mm ozn. 02/T - spec. dle PD</t>
  </si>
  <si>
    <t>70</t>
  </si>
  <si>
    <t>43</t>
  </si>
  <si>
    <t>998766201</t>
  </si>
  <si>
    <t>Přesun hmot procentní pro konstrukce truhlářské v objektech v do 6 m</t>
  </si>
  <si>
    <t>%</t>
  </si>
  <si>
    <t>86</t>
  </si>
  <si>
    <t>782</t>
  </si>
  <si>
    <t>Dokončovací práce - obklady z kamene</t>
  </si>
  <si>
    <t>50</t>
  </si>
  <si>
    <t>782-x1</t>
  </si>
  <si>
    <t>Demontáž a zpětná montáž stávajících kamenných obkladů vč. případných lokálních oprav (bude čerpáno pouze se schválením TDS nebo zástupce objednatele)</t>
  </si>
  <si>
    <t>soubor</t>
  </si>
  <si>
    <t>100</t>
  </si>
  <si>
    <t>51</t>
  </si>
  <si>
    <t>998782201</t>
  </si>
  <si>
    <t>Přesun hmot procentní pro obklady kamenné v objektech v do 6 m (bude čerpáno pouze se schválením TDS nebo zástupce objednatele)</t>
  </si>
  <si>
    <t>102</t>
  </si>
  <si>
    <t>VRN</t>
  </si>
  <si>
    <t>Vedlejší rozpočtové náklady</t>
  </si>
  <si>
    <t>5</t>
  </si>
  <si>
    <t>VRN3</t>
  </si>
  <si>
    <t>Zařízení staveniště</t>
  </si>
  <si>
    <t>61</t>
  </si>
  <si>
    <t>030001000</t>
  </si>
  <si>
    <t>122</t>
  </si>
  <si>
    <t>VRN9</t>
  </si>
  <si>
    <t>Ostatní náklady</t>
  </si>
  <si>
    <t>63</t>
  </si>
  <si>
    <t>090001000</t>
  </si>
  <si>
    <t>Ostatní náklady - náklady dle uvážení zhotovitele - např. průběžný úklid stavby, pomocné lešení, likvidace odpadu, náklady spojené s pracemi za provozu, inž. činnost apod...</t>
  </si>
  <si>
    <t>126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</si>
</sst>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="1" customFormat="1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="1" customFormat="1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3" customFormat="1" ht="14.4" customHeight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3" customFormat="1" ht="14.4" customHeight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3" customFormat="1" ht="14.4" customHeight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="2" customFormat="1" ht="6.96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="2" customFormat="1" ht="24.96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22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="5" customFormat="1" ht="36.96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MDK - výměna vstupních dveří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 "","",AN8)</f>
        <v>19. 1. 2022</v>
      </c>
      <c r="AN87" s="76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="2" customFormat="1" ht="29.28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72</v>
      </c>
      <c r="BT94" s="114" t="s">
        <v>73</v>
      </c>
      <c r="BU94" s="115" t="s">
        <v>74</v>
      </c>
      <c r="BV94" s="114" t="s">
        <v>75</v>
      </c>
      <c r="BW94" s="114" t="s">
        <v>5</v>
      </c>
      <c r="BX94" s="114" t="s">
        <v>76</v>
      </c>
      <c r="CL94" s="114" t="s">
        <v>1</v>
      </c>
    </row>
    <row r="95" s="7" customFormat="1" ht="16.5" customHeight="1">
      <c r="A95" s="116" t="s">
        <v>77</v>
      </c>
      <c r="B95" s="117"/>
      <c r="C95" s="118"/>
      <c r="D95" s="119" t="s">
        <v>14</v>
      </c>
      <c r="E95" s="119"/>
      <c r="F95" s="119"/>
      <c r="G95" s="119"/>
      <c r="H95" s="119"/>
      <c r="I95" s="120"/>
      <c r="J95" s="119" t="s">
        <v>17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'22 - MDK - výměna vstupní...'!J30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78</v>
      </c>
      <c r="AR95" s="123"/>
      <c r="AS95" s="124">
        <v>0</v>
      </c>
      <c r="AT95" s="125">
        <f>ROUND(SUM(AV95:AW95),2)</f>
        <v>0</v>
      </c>
      <c r="AU95" s="126">
        <f>'22 - MDK - výměna vstupní...'!P124</f>
        <v>0</v>
      </c>
      <c r="AV95" s="125">
        <f>'22 - MDK - výměna vstupní...'!J33</f>
        <v>0</v>
      </c>
      <c r="AW95" s="125">
        <f>'22 - MDK - výměna vstupní...'!J34</f>
        <v>0</v>
      </c>
      <c r="AX95" s="125">
        <f>'22 - MDK - výměna vstupní...'!J35</f>
        <v>0</v>
      </c>
      <c r="AY95" s="125">
        <f>'22 - MDK - výměna vstupní...'!J36</f>
        <v>0</v>
      </c>
      <c r="AZ95" s="125">
        <f>'22 - MDK - výměna vstupní...'!F33</f>
        <v>0</v>
      </c>
      <c r="BA95" s="125">
        <f>'22 - MDK - výměna vstupní...'!F34</f>
        <v>0</v>
      </c>
      <c r="BB95" s="125">
        <f>'22 - MDK - výměna vstupní...'!F35</f>
        <v>0</v>
      </c>
      <c r="BC95" s="125">
        <f>'22 - MDK - výměna vstupní...'!F36</f>
        <v>0</v>
      </c>
      <c r="BD95" s="127">
        <f>'22 - MDK - výměna vstupní...'!F37</f>
        <v>0</v>
      </c>
      <c r="BE95" s="7"/>
      <c r="BT95" s="128" t="s">
        <v>79</v>
      </c>
      <c r="BV95" s="128" t="s">
        <v>75</v>
      </c>
      <c r="BW95" s="128" t="s">
        <v>80</v>
      </c>
      <c r="BX95" s="128" t="s">
        <v>5</v>
      </c>
      <c r="CL95" s="128" t="s">
        <v>1</v>
      </c>
      <c r="CM95" s="128" t="s">
        <v>81</v>
      </c>
    </row>
    <row r="96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="2" customFormat="1" ht="6.96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sheet="1" formatColumns="0" formatRows="0" objects="1" scenarios="1" spinCount="100000" saltValue="KgWL0X/NZTgmqTIxqvbrLGfUbDmfqxAX2QqUWAeXc8H6KIf8m2J3fuLaEFDcZBt/xOSbisxw/dgDjeNXPmcvvQ==" hashValue="WOcX68nKc+1Hz3zulV3F40tiszjZFgsTK+H+pQsoUkRYUa03iXn+5WfdXPOnQ0LxY4MOZg3XkgLslB8NvHRtwQ==" algorithmName="SHA-512" password="CC64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2 - MDK - výměna vstupní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80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7"/>
      <c r="AT3" s="14" t="s">
        <v>81</v>
      </c>
    </row>
    <row r="4" s="1" customFormat="1" ht="24.96" customHeight="1">
      <c r="B4" s="17"/>
      <c r="D4" s="131" t="s">
        <v>82</v>
      </c>
      <c r="L4" s="17"/>
      <c r="M4" s="132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33" t="s">
        <v>16</v>
      </c>
      <c r="L6" s="17"/>
    </row>
    <row r="7" s="1" customFormat="1" ht="16.5" customHeight="1">
      <c r="B7" s="17"/>
      <c r="E7" s="134" t="str">
        <f>'Rekapitulace stavby'!K6</f>
        <v>MDK - výměna vstupních dveří</v>
      </c>
      <c r="F7" s="133"/>
      <c r="G7" s="133"/>
      <c r="H7" s="133"/>
      <c r="L7" s="17"/>
    </row>
    <row r="8" s="2" customFormat="1" ht="12" customHeight="1">
      <c r="A8" s="35"/>
      <c r="B8" s="41"/>
      <c r="C8" s="35"/>
      <c r="D8" s="133" t="s">
        <v>83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35" t="s">
        <v>84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3" t="s">
        <v>18</v>
      </c>
      <c r="E11" s="35"/>
      <c r="F11" s="136" t="s">
        <v>1</v>
      </c>
      <c r="G11" s="35"/>
      <c r="H11" s="35"/>
      <c r="I11" s="133" t="s">
        <v>19</v>
      </c>
      <c r="J11" s="136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3" t="s">
        <v>20</v>
      </c>
      <c r="E12" s="35"/>
      <c r="F12" s="136" t="s">
        <v>21</v>
      </c>
      <c r="G12" s="35"/>
      <c r="H12" s="35"/>
      <c r="I12" s="133" t="s">
        <v>22</v>
      </c>
      <c r="J12" s="137" t="str">
        <f>'Rekapitulace stavby'!AN8</f>
        <v>19. 1. 2022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3" t="s">
        <v>24</v>
      </c>
      <c r="E14" s="35"/>
      <c r="F14" s="35"/>
      <c r="G14" s="35"/>
      <c r="H14" s="35"/>
      <c r="I14" s="133" t="s">
        <v>25</v>
      </c>
      <c r="J14" s="136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36" t="str">
        <f>IF('Rekapitulace stavby'!E11="","",'Rekapitulace stavby'!E11)</f>
        <v xml:space="preserve"> </v>
      </c>
      <c r="F15" s="35"/>
      <c r="G15" s="35"/>
      <c r="H15" s="35"/>
      <c r="I15" s="133" t="s">
        <v>26</v>
      </c>
      <c r="J15" s="136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3" t="s">
        <v>27</v>
      </c>
      <c r="E17" s="35"/>
      <c r="F17" s="35"/>
      <c r="G17" s="35"/>
      <c r="H17" s="35"/>
      <c r="I17" s="133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6"/>
      <c r="G18" s="136"/>
      <c r="H18" s="136"/>
      <c r="I18" s="133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3" t="s">
        <v>29</v>
      </c>
      <c r="E20" s="35"/>
      <c r="F20" s="35"/>
      <c r="G20" s="35"/>
      <c r="H20" s="35"/>
      <c r="I20" s="133" t="s">
        <v>25</v>
      </c>
      <c r="J20" s="136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36" t="str">
        <f>IF('Rekapitulace stavby'!E17="","",'Rekapitulace stavby'!E17)</f>
        <v xml:space="preserve"> </v>
      </c>
      <c r="F21" s="35"/>
      <c r="G21" s="35"/>
      <c r="H21" s="35"/>
      <c r="I21" s="133" t="s">
        <v>26</v>
      </c>
      <c r="J21" s="136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3" t="s">
        <v>31</v>
      </c>
      <c r="E23" s="35"/>
      <c r="F23" s="35"/>
      <c r="G23" s="35"/>
      <c r="H23" s="35"/>
      <c r="I23" s="133" t="s">
        <v>25</v>
      </c>
      <c r="J23" s="136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36" t="str">
        <f>IF('Rekapitulace stavby'!E20="","",'Rekapitulace stavby'!E20)</f>
        <v xml:space="preserve"> </v>
      </c>
      <c r="F24" s="35"/>
      <c r="G24" s="35"/>
      <c r="H24" s="35"/>
      <c r="I24" s="133" t="s">
        <v>26</v>
      </c>
      <c r="J24" s="136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3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38"/>
      <c r="B27" s="139"/>
      <c r="C27" s="138"/>
      <c r="D27" s="138"/>
      <c r="E27" s="140" t="s">
        <v>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2"/>
      <c r="E29" s="142"/>
      <c r="F29" s="142"/>
      <c r="G29" s="142"/>
      <c r="H29" s="142"/>
      <c r="I29" s="142"/>
      <c r="J29" s="142"/>
      <c r="K29" s="142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43" t="s">
        <v>33</v>
      </c>
      <c r="E30" s="35"/>
      <c r="F30" s="35"/>
      <c r="G30" s="35"/>
      <c r="H30" s="35"/>
      <c r="I30" s="35"/>
      <c r="J30" s="144">
        <f>ROUND(J124,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42"/>
      <c r="E31" s="142"/>
      <c r="F31" s="142"/>
      <c r="G31" s="142"/>
      <c r="H31" s="142"/>
      <c r="I31" s="142"/>
      <c r="J31" s="142"/>
      <c r="K31" s="142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45" t="s">
        <v>35</v>
      </c>
      <c r="G32" s="35"/>
      <c r="H32" s="35"/>
      <c r="I32" s="145" t="s">
        <v>34</v>
      </c>
      <c r="J32" s="14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46" t="s">
        <v>37</v>
      </c>
      <c r="E33" s="133" t="s">
        <v>38</v>
      </c>
      <c r="F33" s="147">
        <f>ROUND((SUM(BE124:BE142)),  2)</f>
        <v>0</v>
      </c>
      <c r="G33" s="35"/>
      <c r="H33" s="35"/>
      <c r="I33" s="148">
        <v>0.20999999999999999</v>
      </c>
      <c r="J33" s="147">
        <f>ROUND(((SUM(BE124:BE142))*I33),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3" t="s">
        <v>39</v>
      </c>
      <c r="F34" s="147">
        <f>ROUND((SUM(BF124:BF142)),  2)</f>
        <v>0</v>
      </c>
      <c r="G34" s="35"/>
      <c r="H34" s="35"/>
      <c r="I34" s="148">
        <v>0.14999999999999999</v>
      </c>
      <c r="J34" s="147">
        <f>ROUND(((SUM(BF124:BF142))*I34),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3" t="s">
        <v>40</v>
      </c>
      <c r="F35" s="147">
        <f>ROUND((SUM(BG124:BG142)),  2)</f>
        <v>0</v>
      </c>
      <c r="G35" s="35"/>
      <c r="H35" s="35"/>
      <c r="I35" s="148">
        <v>0.20999999999999999</v>
      </c>
      <c r="J35" s="147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3" t="s">
        <v>41</v>
      </c>
      <c r="F36" s="147">
        <f>ROUND((SUM(BH124:BH142)),  2)</f>
        <v>0</v>
      </c>
      <c r="G36" s="35"/>
      <c r="H36" s="35"/>
      <c r="I36" s="148">
        <v>0.14999999999999999</v>
      </c>
      <c r="J36" s="147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3" t="s">
        <v>42</v>
      </c>
      <c r="F37" s="147">
        <f>ROUND((SUM(BI124:BI142)),  2)</f>
        <v>0</v>
      </c>
      <c r="G37" s="35"/>
      <c r="H37" s="35"/>
      <c r="I37" s="148">
        <v>0</v>
      </c>
      <c r="J37" s="147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49"/>
      <c r="D39" s="150" t="s">
        <v>43</v>
      </c>
      <c r="E39" s="151"/>
      <c r="F39" s="151"/>
      <c r="G39" s="152" t="s">
        <v>44</v>
      </c>
      <c r="H39" s="153" t="s">
        <v>45</v>
      </c>
      <c r="I39" s="151"/>
      <c r="J39" s="154">
        <f>SUM(J30:J37)</f>
        <v>0</v>
      </c>
      <c r="K39" s="15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56" t="s">
        <v>46</v>
      </c>
      <c r="E50" s="157"/>
      <c r="F50" s="157"/>
      <c r="G50" s="156" t="s">
        <v>47</v>
      </c>
      <c r="H50" s="157"/>
      <c r="I50" s="157"/>
      <c r="J50" s="157"/>
      <c r="K50" s="157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58" t="s">
        <v>48</v>
      </c>
      <c r="E61" s="159"/>
      <c r="F61" s="160" t="s">
        <v>49</v>
      </c>
      <c r="G61" s="158" t="s">
        <v>48</v>
      </c>
      <c r="H61" s="159"/>
      <c r="I61" s="159"/>
      <c r="J61" s="161" t="s">
        <v>49</v>
      </c>
      <c r="K61" s="159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56" t="s">
        <v>50</v>
      </c>
      <c r="E65" s="162"/>
      <c r="F65" s="162"/>
      <c r="G65" s="156" t="s">
        <v>51</v>
      </c>
      <c r="H65" s="162"/>
      <c r="I65" s="162"/>
      <c r="J65" s="162"/>
      <c r="K65" s="162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58" t="s">
        <v>48</v>
      </c>
      <c r="E76" s="159"/>
      <c r="F76" s="160" t="s">
        <v>49</v>
      </c>
      <c r="G76" s="158" t="s">
        <v>48</v>
      </c>
      <c r="H76" s="159"/>
      <c r="I76" s="159"/>
      <c r="J76" s="161" t="s">
        <v>49</v>
      </c>
      <c r="K76" s="159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85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67" t="str">
        <f>E7</f>
        <v>MDK - výměna vstupních dveří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83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22 - MDK - výměna vstupních dveří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19. 1. 2022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68" t="s">
        <v>86</v>
      </c>
      <c r="D94" s="169"/>
      <c r="E94" s="169"/>
      <c r="F94" s="169"/>
      <c r="G94" s="169"/>
      <c r="H94" s="169"/>
      <c r="I94" s="169"/>
      <c r="J94" s="170" t="s">
        <v>87</v>
      </c>
      <c r="K94" s="169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71" t="s">
        <v>88</v>
      </c>
      <c r="D96" s="37"/>
      <c r="E96" s="37"/>
      <c r="F96" s="37"/>
      <c r="G96" s="37"/>
      <c r="H96" s="37"/>
      <c r="I96" s="37"/>
      <c r="J96" s="107">
        <f>J124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89</v>
      </c>
    </row>
    <row r="97" s="9" customFormat="1" ht="24.96" customHeight="1">
      <c r="A97" s="9"/>
      <c r="B97" s="172"/>
      <c r="C97" s="173"/>
      <c r="D97" s="174" t="s">
        <v>90</v>
      </c>
      <c r="E97" s="175"/>
      <c r="F97" s="175"/>
      <c r="G97" s="175"/>
      <c r="H97" s="175"/>
      <c r="I97" s="175"/>
      <c r="J97" s="176">
        <f>J125</f>
        <v>0</v>
      </c>
      <c r="K97" s="173"/>
      <c r="L97" s="17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78"/>
      <c r="C98" s="179"/>
      <c r="D98" s="180" t="s">
        <v>91</v>
      </c>
      <c r="E98" s="181"/>
      <c r="F98" s="181"/>
      <c r="G98" s="181"/>
      <c r="H98" s="181"/>
      <c r="I98" s="181"/>
      <c r="J98" s="182">
        <f>J126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72"/>
      <c r="C99" s="173"/>
      <c r="D99" s="174" t="s">
        <v>92</v>
      </c>
      <c r="E99" s="175"/>
      <c r="F99" s="175"/>
      <c r="G99" s="175"/>
      <c r="H99" s="175"/>
      <c r="I99" s="175"/>
      <c r="J99" s="176">
        <f>J130</f>
        <v>0</v>
      </c>
      <c r="K99" s="173"/>
      <c r="L99" s="17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78"/>
      <c r="C100" s="179"/>
      <c r="D100" s="180" t="s">
        <v>93</v>
      </c>
      <c r="E100" s="181"/>
      <c r="F100" s="181"/>
      <c r="G100" s="181"/>
      <c r="H100" s="181"/>
      <c r="I100" s="181"/>
      <c r="J100" s="182">
        <f>J131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78"/>
      <c r="C101" s="179"/>
      <c r="D101" s="180" t="s">
        <v>94</v>
      </c>
      <c r="E101" s="181"/>
      <c r="F101" s="181"/>
      <c r="G101" s="181"/>
      <c r="H101" s="181"/>
      <c r="I101" s="181"/>
      <c r="J101" s="182">
        <f>J135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72"/>
      <c r="C102" s="173"/>
      <c r="D102" s="174" t="s">
        <v>95</v>
      </c>
      <c r="E102" s="175"/>
      <c r="F102" s="175"/>
      <c r="G102" s="175"/>
      <c r="H102" s="175"/>
      <c r="I102" s="175"/>
      <c r="J102" s="176">
        <f>J138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78"/>
      <c r="C103" s="179"/>
      <c r="D103" s="180" t="s">
        <v>96</v>
      </c>
      <c r="E103" s="181"/>
      <c r="F103" s="181"/>
      <c r="G103" s="181"/>
      <c r="H103" s="181"/>
      <c r="I103" s="181"/>
      <c r="J103" s="182">
        <f>J139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78"/>
      <c r="C104" s="179"/>
      <c r="D104" s="180" t="s">
        <v>97</v>
      </c>
      <c r="E104" s="181"/>
      <c r="F104" s="181"/>
      <c r="G104" s="181"/>
      <c r="H104" s="181"/>
      <c r="I104" s="181"/>
      <c r="J104" s="182">
        <f>J141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="2" customFormat="1" ht="6.96" customHeight="1">
      <c r="A110" s="35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4.96" customHeight="1">
      <c r="A111" s="35"/>
      <c r="B111" s="36"/>
      <c r="C111" s="20" t="s">
        <v>98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167" t="str">
        <f>E7</f>
        <v>MDK - výměna vstupních dveří</v>
      </c>
      <c r="F114" s="29"/>
      <c r="G114" s="29"/>
      <c r="H114" s="29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83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6.5" customHeight="1">
      <c r="A116" s="35"/>
      <c r="B116" s="36"/>
      <c r="C116" s="37"/>
      <c r="D116" s="37"/>
      <c r="E116" s="73" t="str">
        <f>E9</f>
        <v>22 - MDK - výměna vstupních dveří</v>
      </c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20</v>
      </c>
      <c r="D118" s="37"/>
      <c r="E118" s="37"/>
      <c r="F118" s="24" t="str">
        <f>F12</f>
        <v xml:space="preserve"> </v>
      </c>
      <c r="G118" s="37"/>
      <c r="H118" s="37"/>
      <c r="I118" s="29" t="s">
        <v>22</v>
      </c>
      <c r="J118" s="76" t="str">
        <f>IF(J12="","",J12)</f>
        <v>19. 1. 2022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5.15" customHeight="1">
      <c r="A120" s="35"/>
      <c r="B120" s="36"/>
      <c r="C120" s="29" t="s">
        <v>24</v>
      </c>
      <c r="D120" s="37"/>
      <c r="E120" s="37"/>
      <c r="F120" s="24" t="str">
        <f>E15</f>
        <v xml:space="preserve"> </v>
      </c>
      <c r="G120" s="37"/>
      <c r="H120" s="37"/>
      <c r="I120" s="29" t="s">
        <v>29</v>
      </c>
      <c r="J120" s="33" t="str">
        <f>E21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5.15" customHeight="1">
      <c r="A121" s="35"/>
      <c r="B121" s="36"/>
      <c r="C121" s="29" t="s">
        <v>27</v>
      </c>
      <c r="D121" s="37"/>
      <c r="E121" s="37"/>
      <c r="F121" s="24" t="str">
        <f>IF(E18="","",E18)</f>
        <v>Vyplň údaj</v>
      </c>
      <c r="G121" s="37"/>
      <c r="H121" s="37"/>
      <c r="I121" s="29" t="s">
        <v>31</v>
      </c>
      <c r="J121" s="33" t="str">
        <f>E24</f>
        <v xml:space="preserve"> 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0.32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11" customFormat="1" ht="29.28" customHeight="1">
      <c r="A123" s="184"/>
      <c r="B123" s="185"/>
      <c r="C123" s="186" t="s">
        <v>99</v>
      </c>
      <c r="D123" s="187" t="s">
        <v>58</v>
      </c>
      <c r="E123" s="187" t="s">
        <v>54</v>
      </c>
      <c r="F123" s="187" t="s">
        <v>55</v>
      </c>
      <c r="G123" s="187" t="s">
        <v>100</v>
      </c>
      <c r="H123" s="187" t="s">
        <v>101</v>
      </c>
      <c r="I123" s="187" t="s">
        <v>102</v>
      </c>
      <c r="J123" s="188" t="s">
        <v>87</v>
      </c>
      <c r="K123" s="189" t="s">
        <v>103</v>
      </c>
      <c r="L123" s="190"/>
      <c r="M123" s="97" t="s">
        <v>1</v>
      </c>
      <c r="N123" s="98" t="s">
        <v>37</v>
      </c>
      <c r="O123" s="98" t="s">
        <v>104</v>
      </c>
      <c r="P123" s="98" t="s">
        <v>105</v>
      </c>
      <c r="Q123" s="98" t="s">
        <v>106</v>
      </c>
      <c r="R123" s="98" t="s">
        <v>107</v>
      </c>
      <c r="S123" s="98" t="s">
        <v>108</v>
      </c>
      <c r="T123" s="99" t="s">
        <v>109</v>
      </c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</row>
    <row r="124" s="2" customFormat="1" ht="22.8" customHeight="1">
      <c r="A124" s="35"/>
      <c r="B124" s="36"/>
      <c r="C124" s="104" t="s">
        <v>110</v>
      </c>
      <c r="D124" s="37"/>
      <c r="E124" s="37"/>
      <c r="F124" s="37"/>
      <c r="G124" s="37"/>
      <c r="H124" s="37"/>
      <c r="I124" s="37"/>
      <c r="J124" s="191">
        <f>BK124</f>
        <v>0</v>
      </c>
      <c r="K124" s="37"/>
      <c r="L124" s="41"/>
      <c r="M124" s="100"/>
      <c r="N124" s="192"/>
      <c r="O124" s="101"/>
      <c r="P124" s="193">
        <f>P125+P130+P138</f>
        <v>0</v>
      </c>
      <c r="Q124" s="101"/>
      <c r="R124" s="193">
        <f>R125+R130+R138</f>
        <v>0.004797</v>
      </c>
      <c r="S124" s="101"/>
      <c r="T124" s="194">
        <f>T125+T130+T138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72</v>
      </c>
      <c r="AU124" s="14" t="s">
        <v>89</v>
      </c>
      <c r="BK124" s="195">
        <f>BK125+BK130+BK138</f>
        <v>0</v>
      </c>
    </row>
    <row r="125" s="12" customFormat="1" ht="25.92" customHeight="1">
      <c r="A125" s="12"/>
      <c r="B125" s="196"/>
      <c r="C125" s="197"/>
      <c r="D125" s="198" t="s">
        <v>72</v>
      </c>
      <c r="E125" s="199" t="s">
        <v>111</v>
      </c>
      <c r="F125" s="199" t="s">
        <v>112</v>
      </c>
      <c r="G125" s="197"/>
      <c r="H125" s="197"/>
      <c r="I125" s="200"/>
      <c r="J125" s="201">
        <f>BK125</f>
        <v>0</v>
      </c>
      <c r="K125" s="197"/>
      <c r="L125" s="202"/>
      <c r="M125" s="203"/>
      <c r="N125" s="204"/>
      <c r="O125" s="204"/>
      <c r="P125" s="205">
        <f>P126</f>
        <v>0</v>
      </c>
      <c r="Q125" s="204"/>
      <c r="R125" s="205">
        <f>R126</f>
        <v>0.004797</v>
      </c>
      <c r="S125" s="204"/>
      <c r="T125" s="206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7" t="s">
        <v>79</v>
      </c>
      <c r="AT125" s="208" t="s">
        <v>72</v>
      </c>
      <c r="AU125" s="208" t="s">
        <v>73</v>
      </c>
      <c r="AY125" s="207" t="s">
        <v>113</v>
      </c>
      <c r="BK125" s="209">
        <f>BK126</f>
        <v>0</v>
      </c>
    </row>
    <row r="126" s="12" customFormat="1" ht="22.8" customHeight="1">
      <c r="A126" s="12"/>
      <c r="B126" s="196"/>
      <c r="C126" s="197"/>
      <c r="D126" s="198" t="s">
        <v>72</v>
      </c>
      <c r="E126" s="210" t="s">
        <v>114</v>
      </c>
      <c r="F126" s="210" t="s">
        <v>115</v>
      </c>
      <c r="G126" s="197"/>
      <c r="H126" s="197"/>
      <c r="I126" s="200"/>
      <c r="J126" s="211">
        <f>BK126</f>
        <v>0</v>
      </c>
      <c r="K126" s="197"/>
      <c r="L126" s="202"/>
      <c r="M126" s="203"/>
      <c r="N126" s="204"/>
      <c r="O126" s="204"/>
      <c r="P126" s="205">
        <f>SUM(P127:P129)</f>
        <v>0</v>
      </c>
      <c r="Q126" s="204"/>
      <c r="R126" s="205">
        <f>SUM(R127:R129)</f>
        <v>0.004797</v>
      </c>
      <c r="S126" s="204"/>
      <c r="T126" s="206">
        <f>SUM(T127:T129)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7" t="s">
        <v>79</v>
      </c>
      <c r="AT126" s="208" t="s">
        <v>72</v>
      </c>
      <c r="AU126" s="208" t="s">
        <v>79</v>
      </c>
      <c r="AY126" s="207" t="s">
        <v>113</v>
      </c>
      <c r="BK126" s="209">
        <f>SUM(BK127:BK129)</f>
        <v>0</v>
      </c>
    </row>
    <row r="127" s="2" customFormat="1" ht="16.5" customHeight="1">
      <c r="A127" s="35"/>
      <c r="B127" s="36"/>
      <c r="C127" s="212" t="s">
        <v>79</v>
      </c>
      <c r="D127" s="212" t="s">
        <v>116</v>
      </c>
      <c r="E127" s="213" t="s">
        <v>117</v>
      </c>
      <c r="F127" s="214" t="s">
        <v>118</v>
      </c>
      <c r="G127" s="215" t="s">
        <v>119</v>
      </c>
      <c r="H127" s="216">
        <v>21</v>
      </c>
      <c r="I127" s="217"/>
      <c r="J127" s="218">
        <f>ROUND(I127*H127,2)</f>
        <v>0</v>
      </c>
      <c r="K127" s="219"/>
      <c r="L127" s="41"/>
      <c r="M127" s="220" t="s">
        <v>1</v>
      </c>
      <c r="N127" s="221" t="s">
        <v>38</v>
      </c>
      <c r="O127" s="88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4" t="s">
        <v>120</v>
      </c>
      <c r="AT127" s="224" t="s">
        <v>116</v>
      </c>
      <c r="AU127" s="224" t="s">
        <v>81</v>
      </c>
      <c r="AY127" s="14" t="s">
        <v>113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4" t="s">
        <v>79</v>
      </c>
      <c r="BK127" s="225">
        <f>ROUND(I127*H127,2)</f>
        <v>0</v>
      </c>
      <c r="BL127" s="14" t="s">
        <v>120</v>
      </c>
      <c r="BM127" s="224" t="s">
        <v>81</v>
      </c>
    </row>
    <row r="128" s="2" customFormat="1" ht="24.15" customHeight="1">
      <c r="A128" s="35"/>
      <c r="B128" s="36"/>
      <c r="C128" s="212" t="s">
        <v>121</v>
      </c>
      <c r="D128" s="212" t="s">
        <v>116</v>
      </c>
      <c r="E128" s="213" t="s">
        <v>122</v>
      </c>
      <c r="F128" s="214" t="s">
        <v>123</v>
      </c>
      <c r="G128" s="215" t="s">
        <v>124</v>
      </c>
      <c r="H128" s="216">
        <v>3.198</v>
      </c>
      <c r="I128" s="217"/>
      <c r="J128" s="218">
        <f>ROUND(I128*H128,2)</f>
        <v>0</v>
      </c>
      <c r="K128" s="219"/>
      <c r="L128" s="41"/>
      <c r="M128" s="220" t="s">
        <v>1</v>
      </c>
      <c r="N128" s="221" t="s">
        <v>38</v>
      </c>
      <c r="O128" s="88"/>
      <c r="P128" s="222">
        <f>O128*H128</f>
        <v>0</v>
      </c>
      <c r="Q128" s="222">
        <v>0.0015</v>
      </c>
      <c r="R128" s="222">
        <f>Q128*H128</f>
        <v>0.004797</v>
      </c>
      <c r="S128" s="222">
        <v>0</v>
      </c>
      <c r="T128" s="22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4" t="s">
        <v>120</v>
      </c>
      <c r="AT128" s="224" t="s">
        <v>116</v>
      </c>
      <c r="AU128" s="224" t="s">
        <v>81</v>
      </c>
      <c r="AY128" s="14" t="s">
        <v>113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4" t="s">
        <v>79</v>
      </c>
      <c r="BK128" s="225">
        <f>ROUND(I128*H128,2)</f>
        <v>0</v>
      </c>
      <c r="BL128" s="14" t="s">
        <v>120</v>
      </c>
      <c r="BM128" s="224" t="s">
        <v>125</v>
      </c>
    </row>
    <row r="129" s="2" customFormat="1" ht="24.15" customHeight="1">
      <c r="A129" s="35"/>
      <c r="B129" s="36"/>
      <c r="C129" s="212" t="s">
        <v>81</v>
      </c>
      <c r="D129" s="212" t="s">
        <v>116</v>
      </c>
      <c r="E129" s="213" t="s">
        <v>126</v>
      </c>
      <c r="F129" s="214" t="s">
        <v>127</v>
      </c>
      <c r="G129" s="215" t="s">
        <v>119</v>
      </c>
      <c r="H129" s="216">
        <v>28.600000000000001</v>
      </c>
      <c r="I129" s="217"/>
      <c r="J129" s="218">
        <f>ROUND(I129*H129,2)</f>
        <v>0</v>
      </c>
      <c r="K129" s="219"/>
      <c r="L129" s="41"/>
      <c r="M129" s="220" t="s">
        <v>1</v>
      </c>
      <c r="N129" s="221" t="s">
        <v>38</v>
      </c>
      <c r="O129" s="88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4" t="s">
        <v>120</v>
      </c>
      <c r="AT129" s="224" t="s">
        <v>116</v>
      </c>
      <c r="AU129" s="224" t="s">
        <v>81</v>
      </c>
      <c r="AY129" s="14" t="s">
        <v>113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4" t="s">
        <v>79</v>
      </c>
      <c r="BK129" s="225">
        <f>ROUND(I129*H129,2)</f>
        <v>0</v>
      </c>
      <c r="BL129" s="14" t="s">
        <v>120</v>
      </c>
      <c r="BM129" s="224" t="s">
        <v>120</v>
      </c>
    </row>
    <row r="130" s="12" customFormat="1" ht="25.92" customHeight="1">
      <c r="A130" s="12"/>
      <c r="B130" s="196"/>
      <c r="C130" s="197"/>
      <c r="D130" s="198" t="s">
        <v>72</v>
      </c>
      <c r="E130" s="199" t="s">
        <v>128</v>
      </c>
      <c r="F130" s="199" t="s">
        <v>129</v>
      </c>
      <c r="G130" s="197"/>
      <c r="H130" s="197"/>
      <c r="I130" s="200"/>
      <c r="J130" s="201">
        <f>BK130</f>
        <v>0</v>
      </c>
      <c r="K130" s="197"/>
      <c r="L130" s="202"/>
      <c r="M130" s="203"/>
      <c r="N130" s="204"/>
      <c r="O130" s="204"/>
      <c r="P130" s="205">
        <f>P131+P135</f>
        <v>0</v>
      </c>
      <c r="Q130" s="204"/>
      <c r="R130" s="205">
        <f>R131+R135</f>
        <v>0</v>
      </c>
      <c r="S130" s="204"/>
      <c r="T130" s="206">
        <f>T131+T135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7" t="s">
        <v>81</v>
      </c>
      <c r="AT130" s="208" t="s">
        <v>72</v>
      </c>
      <c r="AU130" s="208" t="s">
        <v>73</v>
      </c>
      <c r="AY130" s="207" t="s">
        <v>113</v>
      </c>
      <c r="BK130" s="209">
        <f>BK131+BK135</f>
        <v>0</v>
      </c>
    </row>
    <row r="131" s="12" customFormat="1" ht="22.8" customHeight="1">
      <c r="A131" s="12"/>
      <c r="B131" s="196"/>
      <c r="C131" s="197"/>
      <c r="D131" s="198" t="s">
        <v>72</v>
      </c>
      <c r="E131" s="210" t="s">
        <v>130</v>
      </c>
      <c r="F131" s="210" t="s">
        <v>131</v>
      </c>
      <c r="G131" s="197"/>
      <c r="H131" s="197"/>
      <c r="I131" s="200"/>
      <c r="J131" s="211">
        <f>BK131</f>
        <v>0</v>
      </c>
      <c r="K131" s="197"/>
      <c r="L131" s="202"/>
      <c r="M131" s="203"/>
      <c r="N131" s="204"/>
      <c r="O131" s="204"/>
      <c r="P131" s="205">
        <f>SUM(P132:P134)</f>
        <v>0</v>
      </c>
      <c r="Q131" s="204"/>
      <c r="R131" s="205">
        <f>SUM(R132:R134)</f>
        <v>0</v>
      </c>
      <c r="S131" s="204"/>
      <c r="T131" s="206">
        <f>SUM(T132:T134)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7" t="s">
        <v>81</v>
      </c>
      <c r="AT131" s="208" t="s">
        <v>72</v>
      </c>
      <c r="AU131" s="208" t="s">
        <v>79</v>
      </c>
      <c r="AY131" s="207" t="s">
        <v>113</v>
      </c>
      <c r="BK131" s="209">
        <f>SUM(BK132:BK134)</f>
        <v>0</v>
      </c>
    </row>
    <row r="132" s="2" customFormat="1" ht="24.15" customHeight="1">
      <c r="A132" s="35"/>
      <c r="B132" s="36"/>
      <c r="C132" s="212" t="s">
        <v>132</v>
      </c>
      <c r="D132" s="212" t="s">
        <v>116</v>
      </c>
      <c r="E132" s="213" t="s">
        <v>133</v>
      </c>
      <c r="F132" s="214" t="s">
        <v>134</v>
      </c>
      <c r="G132" s="215" t="s">
        <v>135</v>
      </c>
      <c r="H132" s="216">
        <v>2</v>
      </c>
      <c r="I132" s="217"/>
      <c r="J132" s="218">
        <f>ROUND(I132*H132,2)</f>
        <v>0</v>
      </c>
      <c r="K132" s="219"/>
      <c r="L132" s="41"/>
      <c r="M132" s="220" t="s">
        <v>1</v>
      </c>
      <c r="N132" s="221" t="s">
        <v>38</v>
      </c>
      <c r="O132" s="88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4" t="s">
        <v>136</v>
      </c>
      <c r="AT132" s="224" t="s">
        <v>116</v>
      </c>
      <c r="AU132" s="224" t="s">
        <v>81</v>
      </c>
      <c r="AY132" s="14" t="s">
        <v>113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4" t="s">
        <v>79</v>
      </c>
      <c r="BK132" s="225">
        <f>ROUND(I132*H132,2)</f>
        <v>0</v>
      </c>
      <c r="BL132" s="14" t="s">
        <v>136</v>
      </c>
      <c r="BM132" s="224" t="s">
        <v>137</v>
      </c>
    </row>
    <row r="133" s="2" customFormat="1" ht="24.15" customHeight="1">
      <c r="A133" s="35"/>
      <c r="B133" s="36"/>
      <c r="C133" s="212" t="s">
        <v>138</v>
      </c>
      <c r="D133" s="212" t="s">
        <v>116</v>
      </c>
      <c r="E133" s="213" t="s">
        <v>139</v>
      </c>
      <c r="F133" s="214" t="s">
        <v>140</v>
      </c>
      <c r="G133" s="215" t="s">
        <v>135</v>
      </c>
      <c r="H133" s="216">
        <v>1</v>
      </c>
      <c r="I133" s="217"/>
      <c r="J133" s="218">
        <f>ROUND(I133*H133,2)</f>
        <v>0</v>
      </c>
      <c r="K133" s="219"/>
      <c r="L133" s="41"/>
      <c r="M133" s="220" t="s">
        <v>1</v>
      </c>
      <c r="N133" s="221" t="s">
        <v>38</v>
      </c>
      <c r="O133" s="88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4" t="s">
        <v>136</v>
      </c>
      <c r="AT133" s="224" t="s">
        <v>116</v>
      </c>
      <c r="AU133" s="224" t="s">
        <v>81</v>
      </c>
      <c r="AY133" s="14" t="s">
        <v>113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4" t="s">
        <v>79</v>
      </c>
      <c r="BK133" s="225">
        <f>ROUND(I133*H133,2)</f>
        <v>0</v>
      </c>
      <c r="BL133" s="14" t="s">
        <v>136</v>
      </c>
      <c r="BM133" s="224" t="s">
        <v>141</v>
      </c>
    </row>
    <row r="134" s="2" customFormat="1" ht="24.15" customHeight="1">
      <c r="A134" s="35"/>
      <c r="B134" s="36"/>
      <c r="C134" s="212" t="s">
        <v>142</v>
      </c>
      <c r="D134" s="212" t="s">
        <v>116</v>
      </c>
      <c r="E134" s="213" t="s">
        <v>143</v>
      </c>
      <c r="F134" s="214" t="s">
        <v>144</v>
      </c>
      <c r="G134" s="215" t="s">
        <v>145</v>
      </c>
      <c r="H134" s="226"/>
      <c r="I134" s="217"/>
      <c r="J134" s="218">
        <f>ROUND(I134*H134,2)</f>
        <v>0</v>
      </c>
      <c r="K134" s="219"/>
      <c r="L134" s="41"/>
      <c r="M134" s="220" t="s">
        <v>1</v>
      </c>
      <c r="N134" s="221" t="s">
        <v>38</v>
      </c>
      <c r="O134" s="88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4" t="s">
        <v>136</v>
      </c>
      <c r="AT134" s="224" t="s">
        <v>116</v>
      </c>
      <c r="AU134" s="224" t="s">
        <v>81</v>
      </c>
      <c r="AY134" s="14" t="s">
        <v>113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4" t="s">
        <v>79</v>
      </c>
      <c r="BK134" s="225">
        <f>ROUND(I134*H134,2)</f>
        <v>0</v>
      </c>
      <c r="BL134" s="14" t="s">
        <v>136</v>
      </c>
      <c r="BM134" s="224" t="s">
        <v>146</v>
      </c>
    </row>
    <row r="135" s="12" customFormat="1" ht="22.8" customHeight="1">
      <c r="A135" s="12"/>
      <c r="B135" s="196"/>
      <c r="C135" s="197"/>
      <c r="D135" s="198" t="s">
        <v>72</v>
      </c>
      <c r="E135" s="210" t="s">
        <v>147</v>
      </c>
      <c r="F135" s="210" t="s">
        <v>148</v>
      </c>
      <c r="G135" s="197"/>
      <c r="H135" s="197"/>
      <c r="I135" s="200"/>
      <c r="J135" s="211">
        <f>BK135</f>
        <v>0</v>
      </c>
      <c r="K135" s="197"/>
      <c r="L135" s="202"/>
      <c r="M135" s="203"/>
      <c r="N135" s="204"/>
      <c r="O135" s="204"/>
      <c r="P135" s="205">
        <f>SUM(P136:P137)</f>
        <v>0</v>
      </c>
      <c r="Q135" s="204"/>
      <c r="R135" s="205">
        <f>SUM(R136:R137)</f>
        <v>0</v>
      </c>
      <c r="S135" s="204"/>
      <c r="T135" s="206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7" t="s">
        <v>81</v>
      </c>
      <c r="AT135" s="208" t="s">
        <v>72</v>
      </c>
      <c r="AU135" s="208" t="s">
        <v>79</v>
      </c>
      <c r="AY135" s="207" t="s">
        <v>113</v>
      </c>
      <c r="BK135" s="209">
        <f>SUM(BK136:BK137)</f>
        <v>0</v>
      </c>
    </row>
    <row r="136" s="2" customFormat="1" ht="44.25" customHeight="1">
      <c r="A136" s="35"/>
      <c r="B136" s="36"/>
      <c r="C136" s="212" t="s">
        <v>149</v>
      </c>
      <c r="D136" s="212" t="s">
        <v>116</v>
      </c>
      <c r="E136" s="213" t="s">
        <v>150</v>
      </c>
      <c r="F136" s="214" t="s">
        <v>151</v>
      </c>
      <c r="G136" s="215" t="s">
        <v>152</v>
      </c>
      <c r="H136" s="216">
        <v>1</v>
      </c>
      <c r="I136" s="217"/>
      <c r="J136" s="218">
        <f>ROUND(I136*H136,2)</f>
        <v>0</v>
      </c>
      <c r="K136" s="219"/>
      <c r="L136" s="41"/>
      <c r="M136" s="220" t="s">
        <v>1</v>
      </c>
      <c r="N136" s="221" t="s">
        <v>38</v>
      </c>
      <c r="O136" s="88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4" t="s">
        <v>136</v>
      </c>
      <c r="AT136" s="224" t="s">
        <v>116</v>
      </c>
      <c r="AU136" s="224" t="s">
        <v>81</v>
      </c>
      <c r="AY136" s="14" t="s">
        <v>113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4" t="s">
        <v>79</v>
      </c>
      <c r="BK136" s="225">
        <f>ROUND(I136*H136,2)</f>
        <v>0</v>
      </c>
      <c r="BL136" s="14" t="s">
        <v>136</v>
      </c>
      <c r="BM136" s="224" t="s">
        <v>153</v>
      </c>
    </row>
    <row r="137" s="2" customFormat="1" ht="37.8" customHeight="1">
      <c r="A137" s="35"/>
      <c r="B137" s="36"/>
      <c r="C137" s="212" t="s">
        <v>154</v>
      </c>
      <c r="D137" s="212" t="s">
        <v>116</v>
      </c>
      <c r="E137" s="213" t="s">
        <v>155</v>
      </c>
      <c r="F137" s="214" t="s">
        <v>156</v>
      </c>
      <c r="G137" s="215" t="s">
        <v>145</v>
      </c>
      <c r="H137" s="226"/>
      <c r="I137" s="217"/>
      <c r="J137" s="218">
        <f>ROUND(I137*H137,2)</f>
        <v>0</v>
      </c>
      <c r="K137" s="219"/>
      <c r="L137" s="41"/>
      <c r="M137" s="220" t="s">
        <v>1</v>
      </c>
      <c r="N137" s="221" t="s">
        <v>38</v>
      </c>
      <c r="O137" s="88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4" t="s">
        <v>136</v>
      </c>
      <c r="AT137" s="224" t="s">
        <v>116</v>
      </c>
      <c r="AU137" s="224" t="s">
        <v>81</v>
      </c>
      <c r="AY137" s="14" t="s">
        <v>113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4" t="s">
        <v>79</v>
      </c>
      <c r="BK137" s="225">
        <f>ROUND(I137*H137,2)</f>
        <v>0</v>
      </c>
      <c r="BL137" s="14" t="s">
        <v>136</v>
      </c>
      <c r="BM137" s="224" t="s">
        <v>157</v>
      </c>
    </row>
    <row r="138" s="12" customFormat="1" ht="25.92" customHeight="1">
      <c r="A138" s="12"/>
      <c r="B138" s="196"/>
      <c r="C138" s="197"/>
      <c r="D138" s="198" t="s">
        <v>72</v>
      </c>
      <c r="E138" s="199" t="s">
        <v>158</v>
      </c>
      <c r="F138" s="199" t="s">
        <v>159</v>
      </c>
      <c r="G138" s="197"/>
      <c r="H138" s="197"/>
      <c r="I138" s="200"/>
      <c r="J138" s="201">
        <f>BK138</f>
        <v>0</v>
      </c>
      <c r="K138" s="197"/>
      <c r="L138" s="202"/>
      <c r="M138" s="203"/>
      <c r="N138" s="204"/>
      <c r="O138" s="204"/>
      <c r="P138" s="205">
        <f>P139+P141</f>
        <v>0</v>
      </c>
      <c r="Q138" s="204"/>
      <c r="R138" s="205">
        <f>R139+R141</f>
        <v>0</v>
      </c>
      <c r="S138" s="204"/>
      <c r="T138" s="206">
        <f>T139+T141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160</v>
      </c>
      <c r="AT138" s="208" t="s">
        <v>72</v>
      </c>
      <c r="AU138" s="208" t="s">
        <v>73</v>
      </c>
      <c r="AY138" s="207" t="s">
        <v>113</v>
      </c>
      <c r="BK138" s="209">
        <f>BK139+BK141</f>
        <v>0</v>
      </c>
    </row>
    <row r="139" s="12" customFormat="1" ht="22.8" customHeight="1">
      <c r="A139" s="12"/>
      <c r="B139" s="196"/>
      <c r="C139" s="197"/>
      <c r="D139" s="198" t="s">
        <v>72</v>
      </c>
      <c r="E139" s="210" t="s">
        <v>161</v>
      </c>
      <c r="F139" s="210" t="s">
        <v>162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P140</f>
        <v>0</v>
      </c>
      <c r="Q139" s="204"/>
      <c r="R139" s="205">
        <f>R140</f>
        <v>0</v>
      </c>
      <c r="S139" s="204"/>
      <c r="T139" s="206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160</v>
      </c>
      <c r="AT139" s="208" t="s">
        <v>72</v>
      </c>
      <c r="AU139" s="208" t="s">
        <v>79</v>
      </c>
      <c r="AY139" s="207" t="s">
        <v>113</v>
      </c>
      <c r="BK139" s="209">
        <f>BK140</f>
        <v>0</v>
      </c>
    </row>
    <row r="140" s="2" customFormat="1" ht="16.5" customHeight="1">
      <c r="A140" s="35"/>
      <c r="B140" s="36"/>
      <c r="C140" s="212" t="s">
        <v>163</v>
      </c>
      <c r="D140" s="212" t="s">
        <v>116</v>
      </c>
      <c r="E140" s="213" t="s">
        <v>164</v>
      </c>
      <c r="F140" s="214" t="s">
        <v>162</v>
      </c>
      <c r="G140" s="215" t="s">
        <v>152</v>
      </c>
      <c r="H140" s="216">
        <v>1</v>
      </c>
      <c r="I140" s="217"/>
      <c r="J140" s="218">
        <f>ROUND(I140*H140,2)</f>
        <v>0</v>
      </c>
      <c r="K140" s="219"/>
      <c r="L140" s="41"/>
      <c r="M140" s="220" t="s">
        <v>1</v>
      </c>
      <c r="N140" s="221" t="s">
        <v>38</v>
      </c>
      <c r="O140" s="88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4" t="s">
        <v>120</v>
      </c>
      <c r="AT140" s="224" t="s">
        <v>116</v>
      </c>
      <c r="AU140" s="224" t="s">
        <v>81</v>
      </c>
      <c r="AY140" s="14" t="s">
        <v>113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4" t="s">
        <v>79</v>
      </c>
      <c r="BK140" s="225">
        <f>ROUND(I140*H140,2)</f>
        <v>0</v>
      </c>
      <c r="BL140" s="14" t="s">
        <v>120</v>
      </c>
      <c r="BM140" s="224" t="s">
        <v>165</v>
      </c>
    </row>
    <row r="141" s="12" customFormat="1" ht="22.8" customHeight="1">
      <c r="A141" s="12"/>
      <c r="B141" s="196"/>
      <c r="C141" s="197"/>
      <c r="D141" s="198" t="s">
        <v>72</v>
      </c>
      <c r="E141" s="210" t="s">
        <v>166</v>
      </c>
      <c r="F141" s="210" t="s">
        <v>167</v>
      </c>
      <c r="G141" s="197"/>
      <c r="H141" s="197"/>
      <c r="I141" s="200"/>
      <c r="J141" s="211">
        <f>BK141</f>
        <v>0</v>
      </c>
      <c r="K141" s="197"/>
      <c r="L141" s="202"/>
      <c r="M141" s="203"/>
      <c r="N141" s="204"/>
      <c r="O141" s="204"/>
      <c r="P141" s="205">
        <f>P142</f>
        <v>0</v>
      </c>
      <c r="Q141" s="204"/>
      <c r="R141" s="205">
        <f>R142</f>
        <v>0</v>
      </c>
      <c r="S141" s="204"/>
      <c r="T141" s="206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7" t="s">
        <v>160</v>
      </c>
      <c r="AT141" s="208" t="s">
        <v>72</v>
      </c>
      <c r="AU141" s="208" t="s">
        <v>79</v>
      </c>
      <c r="AY141" s="207" t="s">
        <v>113</v>
      </c>
      <c r="BK141" s="209">
        <f>BK142</f>
        <v>0</v>
      </c>
    </row>
    <row r="142" s="2" customFormat="1" ht="49.05" customHeight="1">
      <c r="A142" s="35"/>
      <c r="B142" s="36"/>
      <c r="C142" s="212" t="s">
        <v>168</v>
      </c>
      <c r="D142" s="212" t="s">
        <v>116</v>
      </c>
      <c r="E142" s="213" t="s">
        <v>169</v>
      </c>
      <c r="F142" s="214" t="s">
        <v>170</v>
      </c>
      <c r="G142" s="215" t="s">
        <v>152</v>
      </c>
      <c r="H142" s="216">
        <v>1</v>
      </c>
      <c r="I142" s="217"/>
      <c r="J142" s="218">
        <f>ROUND(I142*H142,2)</f>
        <v>0</v>
      </c>
      <c r="K142" s="219"/>
      <c r="L142" s="41"/>
      <c r="M142" s="227" t="s">
        <v>1</v>
      </c>
      <c r="N142" s="228" t="s">
        <v>38</v>
      </c>
      <c r="O142" s="229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4" t="s">
        <v>120</v>
      </c>
      <c r="AT142" s="224" t="s">
        <v>116</v>
      </c>
      <c r="AU142" s="224" t="s">
        <v>81</v>
      </c>
      <c r="AY142" s="14" t="s">
        <v>113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4" t="s">
        <v>79</v>
      </c>
      <c r="BK142" s="225">
        <f>ROUND(I142*H142,2)</f>
        <v>0</v>
      </c>
      <c r="BL142" s="14" t="s">
        <v>120</v>
      </c>
      <c r="BM142" s="224" t="s">
        <v>171</v>
      </c>
    </row>
    <row r="143" s="2" customFormat="1" ht="6.96" customHeight="1">
      <c r="A143" s="35"/>
      <c r="B143" s="63"/>
      <c r="C143" s="64"/>
      <c r="D143" s="64"/>
      <c r="E143" s="64"/>
      <c r="F143" s="64"/>
      <c r="G143" s="64"/>
      <c r="H143" s="64"/>
      <c r="I143" s="64"/>
      <c r="J143" s="64"/>
      <c r="K143" s="64"/>
      <c r="L143" s="41"/>
      <c r="M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</sheetData>
  <sheetProtection sheet="1" autoFilter="0" formatColumns="0" formatRows="0" objects="1" scenarios="1" spinCount="100000" saltValue="AxhWg++QXiytNgZn1SGcaOaBQXALwc4e3w+/OPEze/5aKEVcJY+wpAiUIveyyAvNhYiw8TcoGKLhG3Ms87etjA==" hashValue="KIU66ik6ETwWp5EmCKx0xXQzeKYQ3+AfXOQmI86zrFs/nitz+FiiJ4Idl7pO836pO2KkVPsGsgUePeatNvjmVw==" algorithmName="SHA-512" password="CC64"/>
  <autoFilter ref="C123:K142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Pudivítr, Josef</dc:creator>
  <cp:lastModifiedBy>Pudivítr, Josef</cp:lastModifiedBy>
  <dcterms:created xsi:type="dcterms:W3CDTF">2022-01-19T11:48:28Z</dcterms:created>
  <dcterms:modified xsi:type="dcterms:W3CDTF">2022-01-19T11:48:31Z</dcterms:modified>
</cp:coreProperties>
</file>