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MDK - Šatny a sociá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MDK - Šatny a sociál...'!$C$90:$K$456</definedName>
    <definedName name="_xlnm.Print_Area" localSheetId="1">'00 - MDK - Šatny a sociál...'!$C$4:$J$37,'00 - MDK - Šatny a sociál...'!$C$43:$J$74,'00 - MDK - Šatny a sociál...'!$C$80:$K$456</definedName>
    <definedName name="_xlnm.Print_Titles" localSheetId="1">'00 - MDK - Šatny a sociál...'!$90:$90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2"/>
  <c r="BH402"/>
  <c r="BG402"/>
  <c r="BF402"/>
  <c r="T402"/>
  <c r="R402"/>
  <c r="P402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T312"/>
  <c r="R313"/>
  <c r="R312"/>
  <c r="P313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7"/>
  <c r="BH117"/>
  <c r="BG117"/>
  <c r="BF117"/>
  <c r="T117"/>
  <c r="R117"/>
  <c r="P117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F87"/>
  <c r="F85"/>
  <c r="E83"/>
  <c r="J51"/>
  <c r="F50"/>
  <c r="F48"/>
  <c r="E46"/>
  <c r="J19"/>
  <c r="E19"/>
  <c r="J87"/>
  <c r="J18"/>
  <c r="J16"/>
  <c r="E16"/>
  <c r="F51"/>
  <c r="J15"/>
  <c r="J10"/>
  <c r="J85"/>
  <c i="1" r="L50"/>
  <c r="AM50"/>
  <c r="AM49"/>
  <c r="L49"/>
  <c r="AM47"/>
  <c r="L47"/>
  <c r="L45"/>
  <c r="L44"/>
  <c i="2" r="BK433"/>
  <c r="J310"/>
  <c r="BK180"/>
  <c r="J397"/>
  <c r="J363"/>
  <c r="BK309"/>
  <c r="J107"/>
  <c r="BK265"/>
  <c r="J135"/>
  <c r="BK370"/>
  <c r="J277"/>
  <c r="BK275"/>
  <c r="J99"/>
  <c r="J178"/>
  <c r="J279"/>
  <c r="BK185"/>
  <c r="BK368"/>
  <c r="J316"/>
  <c r="J247"/>
  <c r="BK415"/>
  <c r="BK310"/>
  <c r="J273"/>
  <c r="BK150"/>
  <c r="J387"/>
  <c r="BK313"/>
  <c r="BK127"/>
  <c r="BK381"/>
  <c r="J315"/>
  <c r="J446"/>
  <c r="J415"/>
  <c r="BK307"/>
  <c r="BK259"/>
  <c r="J148"/>
  <c r="BK240"/>
  <c r="J282"/>
  <c r="BK412"/>
  <c r="J339"/>
  <c r="BK176"/>
  <c r="J203"/>
  <c r="J294"/>
  <c r="J255"/>
  <c r="J435"/>
  <c r="J368"/>
  <c r="BK322"/>
  <c r="BK244"/>
  <c r="J390"/>
  <c r="J275"/>
  <c r="BK107"/>
  <c r="J320"/>
  <c r="J237"/>
  <c r="BK222"/>
  <c r="J406"/>
  <c r="J309"/>
  <c r="J161"/>
  <c r="J378"/>
  <c r="BK305"/>
  <c r="BK203"/>
  <c r="J431"/>
  <c r="J326"/>
  <c r="J288"/>
  <c r="J166"/>
  <c r="BK249"/>
  <c r="BK296"/>
  <c r="BK228"/>
  <c r="J412"/>
  <c r="BK341"/>
  <c r="J283"/>
  <c r="J144"/>
  <c r="J418"/>
  <c r="BK316"/>
  <c r="BK271"/>
  <c r="BK178"/>
  <c r="J251"/>
  <c r="J298"/>
  <c r="BK206"/>
  <c r="J394"/>
  <c r="J345"/>
  <c r="BK300"/>
  <c r="J257"/>
  <c r="J452"/>
  <c r="J261"/>
  <c r="BK455"/>
  <c r="J302"/>
  <c r="J230"/>
  <c r="J433"/>
  <c r="J240"/>
  <c r="J408"/>
  <c r="BK329"/>
  <c r="BK209"/>
  <c r="J264"/>
  <c r="J165"/>
  <c r="BK247"/>
  <c r="J290"/>
  <c r="BK223"/>
  <c r="BK410"/>
  <c r="J366"/>
  <c r="BK267"/>
  <c r="J444"/>
  <c r="BK336"/>
  <c r="BK302"/>
  <c r="BK232"/>
  <c i="1" r="AS54"/>
  <c i="2" r="BK165"/>
  <c r="BK273"/>
  <c r="J164"/>
  <c r="BK375"/>
  <c r="J232"/>
  <c r="J421"/>
  <c r="BK325"/>
  <c r="J300"/>
  <c r="J163"/>
  <c r="BK446"/>
  <c r="BK163"/>
  <c r="J271"/>
  <c r="J176"/>
  <c r="J361"/>
  <c r="BK253"/>
  <c r="J102"/>
  <c r="BK135"/>
  <c r="J269"/>
  <c r="J117"/>
  <c r="J375"/>
  <c r="J342"/>
  <c r="BK269"/>
  <c r="BK237"/>
  <c r="BK283"/>
  <c r="BK193"/>
  <c r="BK387"/>
  <c r="J304"/>
  <c r="BK148"/>
  <c r="J206"/>
  <c r="J450"/>
  <c r="J223"/>
  <c r="J259"/>
  <c r="BK402"/>
  <c r="BK339"/>
  <c r="BK290"/>
  <c r="BK444"/>
  <c r="BK418"/>
  <c r="BK320"/>
  <c r="BK282"/>
  <c r="BK214"/>
  <c r="J133"/>
  <c r="J228"/>
  <c r="BK281"/>
  <c r="J200"/>
  <c r="BK390"/>
  <c r="BK345"/>
  <c r="J296"/>
  <c r="BK431"/>
  <c r="BK338"/>
  <c r="J313"/>
  <c r="BK279"/>
  <c r="J193"/>
  <c r="BK94"/>
  <c r="J214"/>
  <c r="BK260"/>
  <c r="BK133"/>
  <c r="BK378"/>
  <c r="J307"/>
  <c r="BK102"/>
  <c r="BK164"/>
  <c r="J286"/>
  <c r="J222"/>
  <c r="BK408"/>
  <c r="J357"/>
  <c r="BK288"/>
  <c r="BK166"/>
  <c r="BK161"/>
  <c r="BK257"/>
  <c r="BK435"/>
  <c r="BK361"/>
  <c r="BK292"/>
  <c r="J94"/>
  <c r="BK255"/>
  <c r="J127"/>
  <c r="J150"/>
  <c r="J267"/>
  <c r="BK99"/>
  <c r="J383"/>
  <c r="BK326"/>
  <c r="J234"/>
  <c r="J341"/>
  <c r="BK315"/>
  <c r="BK261"/>
  <c r="BK117"/>
  <c r="BK450"/>
  <c r="J246"/>
  <c r="BK406"/>
  <c r="J338"/>
  <c r="BK246"/>
  <c r="J425"/>
  <c r="J322"/>
  <c r="BK286"/>
  <c r="J253"/>
  <c r="BK119"/>
  <c r="J249"/>
  <c r="BK442"/>
  <c r="J370"/>
  <c r="J281"/>
  <c r="J244"/>
  <c r="BK277"/>
  <c r="BK138"/>
  <c r="BK383"/>
  <c r="J336"/>
  <c r="J260"/>
  <c r="BK200"/>
  <c r="BK304"/>
  <c r="BK225"/>
  <c r="J381"/>
  <c r="BK342"/>
  <c r="BK251"/>
  <c r="J305"/>
  <c r="J180"/>
  <c r="BK394"/>
  <c r="BK452"/>
  <c r="BK234"/>
  <c r="J442"/>
  <c r="BK357"/>
  <c r="BK298"/>
  <c r="J138"/>
  <c r="BK421"/>
  <c r="BK324"/>
  <c r="BK294"/>
  <c r="J185"/>
  <c r="J402"/>
  <c r="BK144"/>
  <c r="BK264"/>
  <c r="J455"/>
  <c r="BK366"/>
  <c r="J324"/>
  <c r="J265"/>
  <c r="BK425"/>
  <c r="J329"/>
  <c r="J292"/>
  <c r="J209"/>
  <c r="J119"/>
  <c r="BK397"/>
  <c r="BK363"/>
  <c r="BK230"/>
  <c r="J410"/>
  <c r="J325"/>
  <c r="J225"/>
  <c l="1" r="P101"/>
  <c r="P179"/>
  <c r="T227"/>
  <c r="BK263"/>
  <c r="J263"/>
  <c r="J64"/>
  <c r="T285"/>
  <c r="BK344"/>
  <c r="J344"/>
  <c r="J69"/>
  <c r="BK389"/>
  <c r="J389"/>
  <c r="J70"/>
  <c r="R389"/>
  <c r="T420"/>
  <c r="P93"/>
  <c r="T93"/>
  <c r="BK179"/>
  <c r="J179"/>
  <c r="J59"/>
  <c r="BK227"/>
  <c r="J227"/>
  <c r="J60"/>
  <c r="P263"/>
  <c r="R285"/>
  <c r="BK328"/>
  <c r="J328"/>
  <c r="J68"/>
  <c r="T328"/>
  <c r="T389"/>
  <c r="BK434"/>
  <c r="J434"/>
  <c r="J73"/>
  <c r="BK93"/>
  <c r="R93"/>
  <c r="T179"/>
  <c r="R243"/>
  <c r="R263"/>
  <c r="R314"/>
  <c r="R344"/>
  <c r="P396"/>
  <c r="R420"/>
  <c r="BK101"/>
  <c r="J101"/>
  <c r="J58"/>
  <c r="R179"/>
  <c r="BK243"/>
  <c r="J243"/>
  <c r="J63"/>
  <c r="BK285"/>
  <c r="J285"/>
  <c r="J65"/>
  <c r="BK314"/>
  <c r="J314"/>
  <c r="J67"/>
  <c r="P344"/>
  <c r="P389"/>
  <c r="T396"/>
  <c r="P434"/>
  <c r="R101"/>
  <c r="R227"/>
  <c r="P243"/>
  <c r="P285"/>
  <c r="T314"/>
  <c r="T344"/>
  <c r="R396"/>
  <c r="P420"/>
  <c r="R434"/>
  <c r="T101"/>
  <c r="P227"/>
  <c r="T243"/>
  <c r="T263"/>
  <c r="P314"/>
  <c r="P328"/>
  <c r="R328"/>
  <c r="BK396"/>
  <c r="J396"/>
  <c r="J71"/>
  <c r="BK420"/>
  <c r="J420"/>
  <c r="J72"/>
  <c r="T434"/>
  <c r="BK239"/>
  <c r="J239"/>
  <c r="J61"/>
  <c r="BK312"/>
  <c r="J312"/>
  <c r="J66"/>
  <c r="BE99"/>
  <c r="BE119"/>
  <c r="BE133"/>
  <c r="BE150"/>
  <c r="BE161"/>
  <c r="BE163"/>
  <c r="BE164"/>
  <c r="BE176"/>
  <c r="BE178"/>
  <c r="BE214"/>
  <c r="BE222"/>
  <c r="BE240"/>
  <c r="BE255"/>
  <c r="BE265"/>
  <c r="BE282"/>
  <c r="BE286"/>
  <c r="BE290"/>
  <c r="BE294"/>
  <c r="BE296"/>
  <c r="BE300"/>
  <c r="BE302"/>
  <c r="BE307"/>
  <c r="BE316"/>
  <c r="BE320"/>
  <c r="BE325"/>
  <c r="BE329"/>
  <c r="BE338"/>
  <c r="BE341"/>
  <c r="BE342"/>
  <c r="BE345"/>
  <c r="BE357"/>
  <c r="BE363"/>
  <c r="BE366"/>
  <c r="BE368"/>
  <c r="BE370"/>
  <c r="BE375"/>
  <c r="BE378"/>
  <c r="BE381"/>
  <c r="BE387"/>
  <c r="BE394"/>
  <c r="BE397"/>
  <c r="BE402"/>
  <c r="BE406"/>
  <c r="BE408"/>
  <c r="BE410"/>
  <c r="BE412"/>
  <c r="BE433"/>
  <c r="BE435"/>
  <c r="BE442"/>
  <c r="J50"/>
  <c r="BE117"/>
  <c r="BE455"/>
  <c r="J48"/>
  <c r="F88"/>
  <c r="BE144"/>
  <c r="BE148"/>
  <c r="BE165"/>
  <c r="BE209"/>
  <c r="BE251"/>
  <c r="BE261"/>
  <c r="BE264"/>
  <c r="BE267"/>
  <c r="BE271"/>
  <c r="BE275"/>
  <c r="BE279"/>
  <c r="BE281"/>
  <c r="BE288"/>
  <c r="BE310"/>
  <c r="BE313"/>
  <c r="BE361"/>
  <c r="BE431"/>
  <c r="BE446"/>
  <c r="BE452"/>
  <c r="BE94"/>
  <c r="BE102"/>
  <c r="BE127"/>
  <c r="BE180"/>
  <c r="BE185"/>
  <c r="BE203"/>
  <c r="BE206"/>
  <c r="BE230"/>
  <c r="BE232"/>
  <c r="BE253"/>
  <c r="BE383"/>
  <c r="BE390"/>
  <c r="BE450"/>
  <c r="BE107"/>
  <c r="BE135"/>
  <c r="BE138"/>
  <c r="BE166"/>
  <c r="BE193"/>
  <c r="BE200"/>
  <c r="BE223"/>
  <c r="BE225"/>
  <c r="BE228"/>
  <c r="BE234"/>
  <c r="BE237"/>
  <c r="BE244"/>
  <c r="BE246"/>
  <c r="BE247"/>
  <c r="BE249"/>
  <c r="BE257"/>
  <c r="BE259"/>
  <c r="BE260"/>
  <c r="BE269"/>
  <c r="BE273"/>
  <c r="BE277"/>
  <c r="BE283"/>
  <c r="BE292"/>
  <c r="BE298"/>
  <c r="BE304"/>
  <c r="BE305"/>
  <c r="BE309"/>
  <c r="BE315"/>
  <c r="BE322"/>
  <c r="BE324"/>
  <c r="BE326"/>
  <c r="BE336"/>
  <c r="BE339"/>
  <c r="BE415"/>
  <c r="BE418"/>
  <c r="BE421"/>
  <c r="BE425"/>
  <c r="BE444"/>
  <c r="J32"/>
  <c i="1" r="AW55"/>
  <c i="2" r="F35"/>
  <c i="1" r="BD55"/>
  <c r="BD54"/>
  <c r="W33"/>
  <c i="2" r="F33"/>
  <c i="1" r="BB55"/>
  <c r="BB54"/>
  <c r="W31"/>
  <c i="2" r="F32"/>
  <c i="1" r="BA55"/>
  <c r="BA54"/>
  <c r="W30"/>
  <c i="2" r="F34"/>
  <c i="1" r="BC55"/>
  <c r="BC54"/>
  <c r="W32"/>
  <c i="2" l="1" r="T92"/>
  <c r="T242"/>
  <c r="R92"/>
  <c r="BK92"/>
  <c r="P242"/>
  <c r="R242"/>
  <c r="P92"/>
  <c r="P91"/>
  <c i="1" r="AU55"/>
  <c i="2" r="BK242"/>
  <c r="J242"/>
  <c r="J62"/>
  <c r="J93"/>
  <c r="J57"/>
  <c i="1" r="AW54"/>
  <c r="AK30"/>
  <c r="AU54"/>
  <c r="AX54"/>
  <c i="2" r="F31"/>
  <c i="1" r="AZ55"/>
  <c r="AZ54"/>
  <c r="W29"/>
  <c i="2" r="J31"/>
  <c i="1" r="AV55"/>
  <c r="AT55"/>
  <c r="AY54"/>
  <c i="2" l="1" r="BK91"/>
  <c r="J91"/>
  <c r="J55"/>
  <c r="R91"/>
  <c r="T91"/>
  <c r="J92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<sst xmlns="http://schemas.openxmlformats.org/spreadsheetml/2006/main">
  <si>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</si>
  <si>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</si>
  <si>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</si>
  <si>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</si>
  <si>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</si>
  <si>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{d5942f24-9f1d-40dc-8dd1-386481b85444}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</si>
  <si>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</si>
  <si>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</si>
  <si>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</si>
  <si>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</si>
  <si>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</si>
  <si>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</si>
  <si>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</si>
  <si>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</si>
  <si>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</si>
  <si>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</si>
  <si>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</si>
  <si>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MDK - Šatny a sociální zázemí 1.NP - 2. verze</t>
  </si>
  <si>
    <t>KSO:</t>
  </si>
  <si>
    <t/>
  </si>
  <si>
    <t>CC-CZ:</t>
  </si>
  <si>
    <t>Místo:</t>
  </si>
  <si>
    <t>Sokolov, 5. května 655</t>
  </si>
  <si>
    <t>Datum:</t>
  </si>
  <si>
    <t>23. 2. 2022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</si>
  <si>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</si>
  <si>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</si>
  <si>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</si>
  <si>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</si>
  <si>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</si>
  <si>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</si>
  <si>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</si>
  <si>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</si>
  <si>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</si>
  <si>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</si>
  <si>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</si>
  <si>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</si>
  <si>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</si>
  <si>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</si>
  <si>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</si>
  <si>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</si>
  <si>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</si>
  <si>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</si>
  <si>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</si>
  <si>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</si>
  <si>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</si>
  <si>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</si>
  <si>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</si>
  <si>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</si>
  <si>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</si>
  <si>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</si>
  <si>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</si>
  <si>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</si>
  <si>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</si>
  <si>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</si>
  <si>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</si>
  <si>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</si>
  <si>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</si>
  <si>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</si>
  <si>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</si>
  <si>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</si>
  <si>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</si>
  <si>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</si>
  <si>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</si>
  <si>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</si>
  <si>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</si>
  <si>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</si>
  <si>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</si>
  <si>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</si>
  <si>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</si>
  <si>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</si>
  <si>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</si>
  <si>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</si>
  <si>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</si>
  <si>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</si>
  <si>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</si>
  <si>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</si>
  <si>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</si>
  <si>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</si>
  <si>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</si>
  <si>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</si>
  <si>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</si>
  <si>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</si>
  <si>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</si>
  <si>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</si>
  <si>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</si>
  <si>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</si>
  <si>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</si>
  <si>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</si>
  <si>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</si>
  <si>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</si>
  <si>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</si>
  <si>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</si>
  <si>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</si>
  <si>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</si>
  <si>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</si>
  <si>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</si>
  <si>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</si>
  <si>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</si>
  <si>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</si>
  <si>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</si>
  <si>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</si>
  <si>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</si>
  <si>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</si>
  <si>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</si>
  <si>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</si>
  <si>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</si>
  <si>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</si>
  <si>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</si>
  <si>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</si>
  <si>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</si>
  <si>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</si>
  <si>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</si>
  <si>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</si>
  <si>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</si>
  <si>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</si>
  <si>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</si>
  <si>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</si>
  <si>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</si>
  <si>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</si>
  <si>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</si>
  <si>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</si>
  <si>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</si>
  <si>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</si>
  <si>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</si>
  <si>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2022 01</t>
  </si>
  <si>
    <t>4</t>
  </si>
  <si>
    <t>-1951781605</t>
  </si>
  <si>
    <t>Online PSC</t>
  </si>
  <si>
    <t>https://podminky.urs.cz/item/CS_URS_2022_01/342272225</t>
  </si>
  <si>
    <t>VV</t>
  </si>
  <si>
    <t>(2,511+1,95+2,262+0,1+1,75+3,25)*3,2</t>
  </si>
  <si>
    <t>-(0,8*2,25)*4</t>
  </si>
  <si>
    <t>Součet</t>
  </si>
  <si>
    <t>317142422</t>
  </si>
  <si>
    <t>Překlady nenosné z pórobetonu osazené do tenkého maltového lože, výšky do 250 mm, šířky překladu 100 mm, délky překladu přes 1000 do 1250 mm</t>
  </si>
  <si>
    <t>kus</t>
  </si>
  <si>
    <t>1953389528</t>
  </si>
  <si>
    <t>https://podminky.urs.cz/item/CS_URS_2022_01/317142422</t>
  </si>
  <si>
    <t>6</t>
  </si>
  <si>
    <t>Úpravy povrchů, podlahy a osazování výplní</t>
  </si>
  <si>
    <t>611325412</t>
  </si>
  <si>
    <t>Oprava vápenocementové omítky vnitřních ploch hladké, tloušťky do 20 mm stropů, v rozsahu opravované plochy přes 10 do 30%</t>
  </si>
  <si>
    <t>-561835045</t>
  </si>
  <si>
    <t>https://podminky.urs.cz/item/CS_URS_2022_01/611325412</t>
  </si>
  <si>
    <t>(2,511*3,05)*1,3</t>
  </si>
  <si>
    <t>(5,612*4,662)*1,3</t>
  </si>
  <si>
    <t>611131121</t>
  </si>
  <si>
    <t>Podkladní a spojovací vrstva vnitřních omítaných ploch penetrace disperzní nanášená ručně stropů</t>
  </si>
  <si>
    <t>-1816707132</t>
  </si>
  <si>
    <t>https://podminky.urs.cz/item/CS_URS_2022_01/611131121</t>
  </si>
  <si>
    <t>(2,511*1)*1,3</t>
  </si>
  <si>
    <t>(1,95*1,361)*1,3</t>
  </si>
  <si>
    <t>(1,95*1,05)*1,3</t>
  </si>
  <si>
    <t>(5,612*2,812)*1,3</t>
  </si>
  <si>
    <t>(3,25*0,238)*1,3</t>
  </si>
  <si>
    <t>(1,75*2,262)*1,3</t>
  </si>
  <si>
    <t>(3,25*1,412)*1,3</t>
  </si>
  <si>
    <t>5</t>
  </si>
  <si>
    <t>611311132</t>
  </si>
  <si>
    <t>Potažení vnitřních ploch vápenným štukem tloušťky do 3 mm vodorovných konstrukcí stropů žebrových nebo osamělých trámů</t>
  </si>
  <si>
    <t>-1494015329</t>
  </si>
  <si>
    <t>https://podminky.urs.cz/item/CS_URS_2022_01/611311132</t>
  </si>
  <si>
    <t>612325412</t>
  </si>
  <si>
    <t>Oprava vápenocementové omítky vnitřních ploch hladké, tloušťky do 20 mm stěn, v rozsahu opravované plochy přes 10 do 30%</t>
  </si>
  <si>
    <t>434476962</t>
  </si>
  <si>
    <t>https://podminky.urs.cz/item/CS_URS_2022_01/612325412</t>
  </si>
  <si>
    <t>(3,05+2,511+2,511+3,45-1,07)*1,2</t>
  </si>
  <si>
    <t>(5,612+5,612+0,1+0,1+4,662+4,662-3,45+3,05+1,07)*3,2</t>
  </si>
  <si>
    <t>-(1,85*1,3)*2</t>
  </si>
  <si>
    <t>((1,85+1,3+1,3)*0,73)*2</t>
  </si>
  <si>
    <t>-(0,8*2)*2</t>
  </si>
  <si>
    <t>7</t>
  </si>
  <si>
    <t>612131101</t>
  </si>
  <si>
    <t>Podkladní a spojovací vrstva vnitřních omítaných ploch cementový postřik nanášený ručně celoplošně stěn</t>
  </si>
  <si>
    <t>-24905259</t>
  </si>
  <si>
    <t>https://podminky.urs.cz/item/CS_URS_2022_01/612131101</t>
  </si>
  <si>
    <t>Stěny po otlučení obkladů</t>
  </si>
  <si>
    <t>(2,511+3,05+2,511-1,07+3,45)*2</t>
  </si>
  <si>
    <t>-1,85*1,3</t>
  </si>
  <si>
    <t>8</t>
  </si>
  <si>
    <t>612321121</t>
  </si>
  <si>
    <t>Omítka vápenocementová vnitřních ploch nanášená ručně jednovrstvá, tloušťky do 10 mm hladká svislých konstrukcí stěn</t>
  </si>
  <si>
    <t>-2066410165</t>
  </si>
  <si>
    <t>https://podminky.urs.cz/item/CS_URS_2022_01/612321121</t>
  </si>
  <si>
    <t>9</t>
  </si>
  <si>
    <t>612321191</t>
  </si>
  <si>
    <t>Omítka vápenocementová vnitřních ploch nanášená ručně Příplatek k cenám za každých dalších i započatých 5 mm tloušťky omítky přes 10 mm stěn</t>
  </si>
  <si>
    <t>968483241</t>
  </si>
  <si>
    <t>https://podminky.urs.cz/item/CS_URS_2022_01/612321191</t>
  </si>
  <si>
    <t>18,499*2</t>
  </si>
  <si>
    <t>10</t>
  </si>
  <si>
    <t>612142001</t>
  </si>
  <si>
    <t>Potažení vnitřních ploch pletivem v ploše nebo pruzích, na plném podkladu sklovláknitým vtlačením do tmelu stěn</t>
  </si>
  <si>
    <t>-1321826662</t>
  </si>
  <si>
    <t>https://podminky.urs.cz/item/CS_URS_2022_01/612142001</t>
  </si>
  <si>
    <t>Porobetonové stěny</t>
  </si>
  <si>
    <t>(2,511+2,411+1,95+1,95+2,262+2,262+0,1+1,75+1,75+3,25+3,25)*3,2</t>
  </si>
  <si>
    <t>-(0,8*2)*8</t>
  </si>
  <si>
    <t>11</t>
  </si>
  <si>
    <t>622143003</t>
  </si>
  <si>
    <t>Montáž omítkových profilů plastových, pozinkovaných nebo dřevěných upevněných vtlačením do podkladní vrstvy nebo přibitím rohových s tkaninou</t>
  </si>
  <si>
    <t>m</t>
  </si>
  <si>
    <t>-1091235928</t>
  </si>
  <si>
    <t>https://podminky.urs.cz/item/CS_URS_2022_01/622143003</t>
  </si>
  <si>
    <t>Na nové porobetonové stěny</t>
  </si>
  <si>
    <t>3,2</t>
  </si>
  <si>
    <t>12</t>
  </si>
  <si>
    <t>M</t>
  </si>
  <si>
    <t>59051486</t>
  </si>
  <si>
    <t>profil rohový PVC 15x15mm s výztužnou tkaninou š 100mm pro ETICS</t>
  </si>
  <si>
    <t>-215690675</t>
  </si>
  <si>
    <t>3,2*1,15 'Přepočtené koeficientem množství</t>
  </si>
  <si>
    <t>13</t>
  </si>
  <si>
    <t>612131121</t>
  </si>
  <si>
    <t>Podkladní a spojovací vrstva vnitřních omítaných ploch penetrace disperzní nanášená ručně stěn</t>
  </si>
  <si>
    <t>-1826901739</t>
  </si>
  <si>
    <t>https://podminky.urs.cz/item/CS_URS_2022_01/612131121</t>
  </si>
  <si>
    <t>(1+1+1+1+0,5)*1,2</t>
  </si>
  <si>
    <t>-0,3*1,2</t>
  </si>
  <si>
    <t>(1,411+1,411+1+1,05+1,05+1,95+1,95+1,95+1,95+1,361+1,361+5,612+5,612+2,812+2,812+0,238+0,238+1,75+1,75+2,262+2,262+3,25+3,25+1,412+1,412)*3,2</t>
  </si>
  <si>
    <t>-(0,8*2)*10</t>
  </si>
  <si>
    <t>-1,86*1,3</t>
  </si>
  <si>
    <t>-1,56*1,3</t>
  </si>
  <si>
    <t>((1,86+1,3+1,3)*0,73)*2</t>
  </si>
  <si>
    <t>-0,3*0,1</t>
  </si>
  <si>
    <t>14</t>
  </si>
  <si>
    <t>612311131</t>
  </si>
  <si>
    <t>Potažení vnitřních ploch vápenným štukem tloušťky do 3 mm svislých konstrukcí stěn</t>
  </si>
  <si>
    <t>1486556184</t>
  </si>
  <si>
    <t>https://podminky.urs.cz/item/CS_URS_2022_01/612311131</t>
  </si>
  <si>
    <t>006-x2</t>
  </si>
  <si>
    <t>Příplatek za provádění prací mezi potrubím</t>
  </si>
  <si>
    <t>soubor</t>
  </si>
  <si>
    <t>1105223486</t>
  </si>
  <si>
    <t>16</t>
  </si>
  <si>
    <t>006-x1</t>
  </si>
  <si>
    <t>D+M+PH Dobetonování podlah stávajících sprchových koutů do stejné výšky podlahy - odhad 0,75m3 betonu</t>
  </si>
  <si>
    <t>-823007962</t>
  </si>
  <si>
    <t>17</t>
  </si>
  <si>
    <t>006-x3</t>
  </si>
  <si>
    <t>Podlaha v nových sprchových koutech - vybourání, likvidace odpadu, vyspádování novým betonem</t>
  </si>
  <si>
    <t>-1361774883</t>
  </si>
  <si>
    <t>18</t>
  </si>
  <si>
    <t>632451103/R</t>
  </si>
  <si>
    <t>Potěr cementový samonivelační ze suchých směsí tloušťky přes 5 do 10 mm vč. podkladní penetrace</t>
  </si>
  <si>
    <t>-1444158530</t>
  </si>
  <si>
    <t>1,511*1</t>
  </si>
  <si>
    <t>1,95*1,361</t>
  </si>
  <si>
    <t>1,05*1,95</t>
  </si>
  <si>
    <t>5,612*2,812</t>
  </si>
  <si>
    <t>3,25*0,238</t>
  </si>
  <si>
    <t>1,75*2,262</t>
  </si>
  <si>
    <t>1,412*3,25</t>
  </si>
  <si>
    <t>(0,8*0,1)*4</t>
  </si>
  <si>
    <t>19</t>
  </si>
  <si>
    <t>642942111</t>
  </si>
  <si>
    <t>Osazování zárubní nebo rámů kovových dveřních lisovaných nebo z úhelníků bez dveřních křídel na cementovou maltu, plochy otvoru do 2,5 m2</t>
  </si>
  <si>
    <t>609212356</t>
  </si>
  <si>
    <t>https://podminky.urs.cz/item/CS_URS_2022_01/642942111</t>
  </si>
  <si>
    <t>20</t>
  </si>
  <si>
    <t>55331481</t>
  </si>
  <si>
    <t>zárubeň jednokřídlá ocelová pro zdění tl stěny 75-100mm rozměru 700/1970, 2100mm</t>
  </si>
  <si>
    <t>306582742</t>
  </si>
  <si>
    <t>Ostatní konstrukce a práce, bourání</t>
  </si>
  <si>
    <t>978059541</t>
  </si>
  <si>
    <t>Odsekání obkladů stěn včetně otlučení podkladní omítky až na zdivo z obkládaček vnitřních, z jakýchkoliv materiálů, plochy přes 1 m2</t>
  </si>
  <si>
    <t>300282354</t>
  </si>
  <si>
    <t>https://podminky.urs.cz/item/CS_URS_2022_01/978059541</t>
  </si>
  <si>
    <t>(3,2+0,5+0,9+0,9+0,9+0,9+0,9)*2,1</t>
  </si>
  <si>
    <t>(3,05+0,66+1,34+0,9+0,9+0,9+0,9)*1,7</t>
  </si>
  <si>
    <t>22</t>
  </si>
  <si>
    <t>962031133</t>
  </si>
  <si>
    <t>Bourání příček z cihel, tvárnic nebo příčkovek z cihel pálených, plných nebo dutých na maltu vápennou nebo vápenocementovou, tl. do 150 mm</t>
  </si>
  <si>
    <t>1514229799</t>
  </si>
  <si>
    <t>https://podminky.urs.cz/item/CS_URS_2022_01/962031133</t>
  </si>
  <si>
    <t>Sprchové příčky</t>
  </si>
  <si>
    <t>(0,9*1,7)*2</t>
  </si>
  <si>
    <t>(0,9*2,1)*3</t>
  </si>
  <si>
    <t>Sprchové soklíky</t>
  </si>
  <si>
    <t>(3,51+2,5)*0,1</t>
  </si>
  <si>
    <t>23</t>
  </si>
  <si>
    <t>965081213</t>
  </si>
  <si>
    <t>Bourání podlah z dlaždic bez podkladního lože nebo mazaniny, s jakoukoliv výplní spár keramických nebo xylolitových tl. do 10 mm, plochy přes 1 m2</t>
  </si>
  <si>
    <t>1131362475</t>
  </si>
  <si>
    <t>https://podminky.urs.cz/item/CS_URS_2022_01/965081213</t>
  </si>
  <si>
    <t>2,51*3,05</t>
  </si>
  <si>
    <t>-(0,9*0,15)*3</t>
  </si>
  <si>
    <t>4,66*1,8</t>
  </si>
  <si>
    <t>0,9*0,15</t>
  </si>
  <si>
    <t>24</t>
  </si>
  <si>
    <t>965081611</t>
  </si>
  <si>
    <t>Odsekání soklíků včetně otlučení podkladní omítky až na zdivo rovných</t>
  </si>
  <si>
    <t>965596868</t>
  </si>
  <si>
    <t>https://podminky.urs.cz/item/CS_URS_2022_01/965081611</t>
  </si>
  <si>
    <t>1,85+3,05+0,27+1,8+1,3</t>
  </si>
  <si>
    <t>25</t>
  </si>
  <si>
    <t>965046111</t>
  </si>
  <si>
    <t>Broušení stávajících betonových podlah úběr do 3 mm</t>
  </si>
  <si>
    <t>372058027</t>
  </si>
  <si>
    <t>https://podminky.urs.cz/item/CS_URS_2022_01/965046111</t>
  </si>
  <si>
    <t>15,774+19,153</t>
  </si>
  <si>
    <t>26</t>
  </si>
  <si>
    <t>965046119</t>
  </si>
  <si>
    <t>Broušení stávajících betonových podlah Příplatek k ceně za každý další 1 mm úběru</t>
  </si>
  <si>
    <t>1448293873</t>
  </si>
  <si>
    <t>https://podminky.urs.cz/item/CS_URS_2022_01/965046119</t>
  </si>
  <si>
    <t>34,927</t>
  </si>
  <si>
    <t>27</t>
  </si>
  <si>
    <t>978011141</t>
  </si>
  <si>
    <t>Otlučení vápenných nebo vápenocementových omítek vnitřních ploch stropů, v rozsahu přes 10 do 30 %</t>
  </si>
  <si>
    <t>1207723638</t>
  </si>
  <si>
    <t>https://podminky.urs.cz/item/CS_URS_2022_01/978011141</t>
  </si>
  <si>
    <t>28</t>
  </si>
  <si>
    <t>978013141</t>
  </si>
  <si>
    <t>Otlučení vápenných nebo vápenocementových omítek vnitřních ploch stěn s vyškrabáním spar, s očištěním zdiva, v rozsahu přes 10 do 30 %</t>
  </si>
  <si>
    <t>305313229</t>
  </si>
  <si>
    <t>https://podminky.urs.cz/item/CS_URS_2022_01/978013141</t>
  </si>
  <si>
    <t>29</t>
  </si>
  <si>
    <t>009-x1</t>
  </si>
  <si>
    <t>Demontáž revizních dvířek vč. likvidace</t>
  </si>
  <si>
    <t>920452270</t>
  </si>
  <si>
    <t>30</t>
  </si>
  <si>
    <t>949101111</t>
  </si>
  <si>
    <t>Lešení pomocné pracovní pro objekty pozemních staveb pro zatížení do 150 kg/m2, o výšce lešeňové podlahy do 1,9 m</t>
  </si>
  <si>
    <t>1258221119</t>
  </si>
  <si>
    <t>https://podminky.urs.cz/item/CS_URS_2022_01/949101111</t>
  </si>
  <si>
    <t>31</t>
  </si>
  <si>
    <t>952901111</t>
  </si>
  <si>
    <t>Vyčištění budov nebo objektů před předáním do užívání budov bytové nebo občanské výstavby, světlé výšky podlaží do 4 m</t>
  </si>
  <si>
    <t>813612058</t>
  </si>
  <si>
    <t>https://podminky.urs.cz/item/CS_URS_2022_01/952901111</t>
  </si>
  <si>
    <t>997</t>
  </si>
  <si>
    <t>Přesun sutě</t>
  </si>
  <si>
    <t>32</t>
  </si>
  <si>
    <t>997013211</t>
  </si>
  <si>
    <t>Vnitrostaveništní doprava suti a vybouraných hmot vodorovně do 50 m svisle ručně pro budovy a haly výšky do 6 m</t>
  </si>
  <si>
    <t>t</t>
  </si>
  <si>
    <t>-750069711</t>
  </si>
  <si>
    <t>https://podminky.urs.cz/item/CS_URS_2022_01/997013211</t>
  </si>
  <si>
    <t>33</t>
  </si>
  <si>
    <t>997002611</t>
  </si>
  <si>
    <t>Nakládání suti a vybouraných hmot na dopravní prostředek pro vodorovné přemístění</t>
  </si>
  <si>
    <t>-511731261</t>
  </si>
  <si>
    <t>https://podminky.urs.cz/item/CS_URS_2022_01/997002611</t>
  </si>
  <si>
    <t>34</t>
  </si>
  <si>
    <t>997013501</t>
  </si>
  <si>
    <t>Odvoz suti a vybouraných hmot na skládku nebo meziskládku se složením, na vzdálenost do 1 km</t>
  </si>
  <si>
    <t>845349479</t>
  </si>
  <si>
    <t>https://podminky.urs.cz/item/CS_URS_2022_01/997013501</t>
  </si>
  <si>
    <t>35</t>
  </si>
  <si>
    <t>997013509</t>
  </si>
  <si>
    <t>Odvoz suti a vybouraných hmot na skládku nebo meziskládku se složením, na vzdálenost Příplatek k ceně za každý další i započatý 1 km přes 1 km</t>
  </si>
  <si>
    <t>837601632</t>
  </si>
  <si>
    <t>https://podminky.urs.cz/item/CS_URS_2022_01/997013509</t>
  </si>
  <si>
    <t>6,749*6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</si>
  <si>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</si>
  <si>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</si>
  <si>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</si>
  <si>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-2127044173</t>
  </si>
  <si>
    <t>https://podminky.urs.cz/item/CS_URS_2022_01/997013631</t>
  </si>
  <si>
    <t>998</t>
  </si>
  <si>
    <t>Přesun hmot</t>
  </si>
  <si>
    <t>37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</si>
  <si>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</si>
  <si>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</si>
  <si>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1851265542</t>
  </si>
  <si>
    <t>https://podminky.urs.cz/item/CS_URS_2022_01/998018001</t>
  </si>
  <si>
    <t>PSV</t>
  </si>
  <si>
    <t>Práce a dodávky PSV</t>
  </si>
  <si>
    <t>721</t>
  </si>
  <si>
    <t>Zdravotechnika - vnitřní kanalizace</t>
  </si>
  <si>
    <t>38</t>
  </si>
  <si>
    <t>721210818</t>
  </si>
  <si>
    <t>Demontáž kanalizačního příslušenství vpustí vanových DN 100</t>
  </si>
  <si>
    <t>-1023906705</t>
  </si>
  <si>
    <t>https://podminky.urs.cz/item/CS_URS_2022_01/721210818</t>
  </si>
  <si>
    <t>39</t>
  </si>
  <si>
    <t>721-x1</t>
  </si>
  <si>
    <t xml:space="preserve">Demontáž stávajících rozvodů kanalizace a zaslepení nepotřebných vývodů - cena vč. likvidace </t>
  </si>
  <si>
    <t>659484495</t>
  </si>
  <si>
    <t>40</t>
  </si>
  <si>
    <t>721174043</t>
  </si>
  <si>
    <t>Potrubí z trub polypropylenových připojovací DN 50</t>
  </si>
  <si>
    <t>821212292</t>
  </si>
  <si>
    <t>https://podminky.urs.cz/item/CS_URS_2022_01/721174043</t>
  </si>
  <si>
    <t>41</t>
  </si>
  <si>
    <t>721174045</t>
  </si>
  <si>
    <t>Potrubí z trub polypropylenových připojovací DN 110</t>
  </si>
  <si>
    <t>-209670086</t>
  </si>
  <si>
    <t>https://podminky.urs.cz/item/CS_URS_2022_01/721174045</t>
  </si>
  <si>
    <t>42</t>
  </si>
  <si>
    <t>721194105</t>
  </si>
  <si>
    <t>Vyměření přípojek na potrubí vyvedení a upevnění odpadních výpustek DN 50</t>
  </si>
  <si>
    <t>-2110054448</t>
  </si>
  <si>
    <t>https://podminky.urs.cz/item/CS_URS_2022_01/721194105</t>
  </si>
  <si>
    <t>43</t>
  </si>
  <si>
    <t>721194109</t>
  </si>
  <si>
    <t>Vyměření přípojek na potrubí vyvedení a upevnění odpadních výpustek DN 110</t>
  </si>
  <si>
    <t>376458053</t>
  </si>
  <si>
    <t>https://podminky.urs.cz/item/CS_URS_2022_01/721194109</t>
  </si>
  <si>
    <t>44</t>
  </si>
  <si>
    <t>721212125</t>
  </si>
  <si>
    <t>Odtokové sprchové žlaby se zápachovou uzávěrkou a krycím roštem délky 900 mm</t>
  </si>
  <si>
    <t>358971659</t>
  </si>
  <si>
    <t>https://podminky.urs.cz/item/CS_URS_2022_01/721212125</t>
  </si>
  <si>
    <t>45</t>
  </si>
  <si>
    <t>721290111</t>
  </si>
  <si>
    <t>Zkouška těsnosti kanalizace v objektech vodou do DN 125</t>
  </si>
  <si>
    <t>-682410130</t>
  </si>
  <si>
    <t>https://podminky.urs.cz/item/CS_URS_2022_01/721290111</t>
  </si>
  <si>
    <t>46</t>
  </si>
  <si>
    <t>721-x2</t>
  </si>
  <si>
    <t>Ostatní nespecifikované materiály a práce - např. napojování na stávající potrubí, objímky, apod....</t>
  </si>
  <si>
    <t>-1674666156</t>
  </si>
  <si>
    <t>47</t>
  </si>
  <si>
    <t>721-x3</t>
  </si>
  <si>
    <t>Stavební přípomoc - např. vysekání rýh a prostupů s likvidací odpadu, hrubé zednické začištění</t>
  </si>
  <si>
    <t>-153227056</t>
  </si>
  <si>
    <t>48</t>
  </si>
  <si>
    <t>998721201</t>
  </si>
  <si>
    <t>Přesun hmot pro vnitřní kanalizace stanovený procentní sazbou (%) z ceny vodorovná dopravní vzdálenost do 50 m v objektech výšky do 6 m</t>
  </si>
  <si>
    <t>%</t>
  </si>
  <si>
    <t>-1478993100</t>
  </si>
  <si>
    <t>https://podminky.urs.cz/item/CS_URS_2022_01/998721201</t>
  </si>
  <si>
    <t>722</t>
  </si>
  <si>
    <t>Zdravotechnika - vnitřní vodovod</t>
  </si>
  <si>
    <t>49</t>
  </si>
  <si>
    <t>722-x1</t>
  </si>
  <si>
    <t xml:space="preserve">Demontáž stávajících rozvodů vodovodu a zaslepení nepotřebných vývodů - cena vč. likvidace </t>
  </si>
  <si>
    <t>640634780</t>
  </si>
  <si>
    <t>50</t>
  </si>
  <si>
    <t>722174002</t>
  </si>
  <si>
    <t>Potrubí z plastových trubek z polypropylenu PPR svařovaných polyfúzně PN 16 (SDR 7,4) D 20 x 2,8</t>
  </si>
  <si>
    <t>163400250</t>
  </si>
  <si>
    <t>https://podminky.urs.cz/item/CS_URS_2022_01/722174002</t>
  </si>
  <si>
    <t>51</t>
  </si>
  <si>
    <t>722174003</t>
  </si>
  <si>
    <t>Potrubí z plastových trubek z polypropylenu PPR svařovaných polyfúzně PN 16 (SDR 7,4) D 25 x 3,5</t>
  </si>
  <si>
    <t>371070323</t>
  </si>
  <si>
    <t>https://podminky.urs.cz/item/CS_URS_2022_01/722174003</t>
  </si>
  <si>
    <t>52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</si>
  <si>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</si>
  <si>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</si>
  <si>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312027916</t>
  </si>
  <si>
    <t>https://podminky.urs.cz/item/CS_URS_2022_01/722181241</t>
  </si>
  <si>
    <t>53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</si>
  <si>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</si>
  <si>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</si>
  <si>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1284199019</t>
  </si>
  <si>
    <t>https://podminky.urs.cz/item/CS_URS_2022_01/722181242</t>
  </si>
  <si>
    <t>54</t>
  </si>
  <si>
    <t>722220152</t>
  </si>
  <si>
    <t>Armatury s jedním závitem plastové (PPR) PN 20 (SDR 6) DN 20 x G 1/2"</t>
  </si>
  <si>
    <t>-1982495128</t>
  </si>
  <si>
    <t>https://podminky.urs.cz/item/CS_URS_2022_01/722220152</t>
  </si>
  <si>
    <t>55</t>
  </si>
  <si>
    <t>722220161</t>
  </si>
  <si>
    <t>Armatury s jedním závitem plastové (PPR) PN 20 (SDR 6) DN 20 x G 1/2" (nástěnný komplet)</t>
  </si>
  <si>
    <t>-1673354423</t>
  </si>
  <si>
    <t>https://podminky.urs.cz/item/CS_URS_2022_01/722220161</t>
  </si>
  <si>
    <t>56</t>
  </si>
  <si>
    <t>722290226</t>
  </si>
  <si>
    <t>Zkoušky, proplach a desinfekce vodovodního potrubí zkoušky těsnosti vodovodního potrubí závitového do DN 50</t>
  </si>
  <si>
    <t>-1678378038</t>
  </si>
  <si>
    <t>https://podminky.urs.cz/item/CS_URS_2022_01/722290226</t>
  </si>
  <si>
    <t>57</t>
  </si>
  <si>
    <t>722290234</t>
  </si>
  <si>
    <t>Zkoušky, proplach a desinfekce vodovodního potrubí proplach a desinfekce vodovodního potrubí do DN 80</t>
  </si>
  <si>
    <t>729103202</t>
  </si>
  <si>
    <t>https://podminky.urs.cz/item/CS_URS_2022_01/722290234</t>
  </si>
  <si>
    <t>58</t>
  </si>
  <si>
    <t>722-x2</t>
  </si>
  <si>
    <t>1563567978</t>
  </si>
  <si>
    <t>59</t>
  </si>
  <si>
    <t>722-x3</t>
  </si>
  <si>
    <t>1579505143</t>
  </si>
  <si>
    <t>60</t>
  </si>
  <si>
    <t>998722201</t>
  </si>
  <si>
    <t>Přesun hmot pro vnitřní vodovod stanovený procentní sazbou (%) z ceny vodorovná dopravní vzdálenost do 50 m v objektech výšky do 6 m</t>
  </si>
  <si>
    <t>1593600505</t>
  </si>
  <si>
    <t>https://podminky.urs.cz/item/CS_URS_2022_01/998722201</t>
  </si>
  <si>
    <t>725</t>
  </si>
  <si>
    <t>Zdravotechnika - zařizovací předměty</t>
  </si>
  <si>
    <t>61</t>
  </si>
  <si>
    <t>725820801</t>
  </si>
  <si>
    <t>Demontáž baterií nástěnných do G 3/4</t>
  </si>
  <si>
    <t>1113878600</t>
  </si>
  <si>
    <t>https://podminky.urs.cz/item/CS_URS_2022_01/725820801</t>
  </si>
  <si>
    <t>62</t>
  </si>
  <si>
    <t>725210821</t>
  </si>
  <si>
    <t>Demontáž umyvadel bez výtokových armatur umyvadel</t>
  </si>
  <si>
    <t>-1198288474</t>
  </si>
  <si>
    <t>https://podminky.urs.cz/item/CS_URS_2022_01/725210821</t>
  </si>
  <si>
    <t>63</t>
  </si>
  <si>
    <t>725820802</t>
  </si>
  <si>
    <t>Demontáž baterií stojánkových do 1 otvoru</t>
  </si>
  <si>
    <t>1237926770</t>
  </si>
  <si>
    <t>https://podminky.urs.cz/item/CS_URS_2022_01/725820802</t>
  </si>
  <si>
    <t>64</t>
  </si>
  <si>
    <t>725860811</t>
  </si>
  <si>
    <t>Demontáž zápachových uzávěrek pro zařizovací předměty jednoduchých</t>
  </si>
  <si>
    <t>313361140</t>
  </si>
  <si>
    <t>https://podminky.urs.cz/item/CS_URS_2022_01/725860811</t>
  </si>
  <si>
    <t>65</t>
  </si>
  <si>
    <t>725112171</t>
  </si>
  <si>
    <t>Zařízení záchodů kombi klozety s hlubokým splachováním</t>
  </si>
  <si>
    <t>-1829870729</t>
  </si>
  <si>
    <t>https://podminky.urs.cz/item/CS_URS_2022_01/725112171</t>
  </si>
  <si>
    <t>66</t>
  </si>
  <si>
    <t>725211616</t>
  </si>
  <si>
    <t>Umyvadla keramická bílá bez výtokových armatur připevněná na stěnu šrouby s krytem na sifon (polosloupem), šířka umyvadla 550 mm</t>
  </si>
  <si>
    <t>95313918</t>
  </si>
  <si>
    <t>https://podminky.urs.cz/item/CS_URS_2022_01/725211616</t>
  </si>
  <si>
    <t>67</t>
  </si>
  <si>
    <t>725822611</t>
  </si>
  <si>
    <t>Baterie umyvadlové stojánkové pákové bez výpusti</t>
  </si>
  <si>
    <t>303291147</t>
  </si>
  <si>
    <t>https://podminky.urs.cz/item/CS_URS_2022_01/725822611</t>
  </si>
  <si>
    <t>68</t>
  </si>
  <si>
    <t>725861102</t>
  </si>
  <si>
    <t>Zápachové uzávěrky zařizovacích předmětů pro umyvadla DN 40</t>
  </si>
  <si>
    <t>-255224260</t>
  </si>
  <si>
    <t>https://podminky.urs.cz/item/CS_URS_2022_01/725861102</t>
  </si>
  <si>
    <t>69</t>
  </si>
  <si>
    <t>725244124</t>
  </si>
  <si>
    <t>Sprchové dveře a zástěny dveře sprchové do niky rámové se skleněnou výplní tl. 5 mm otvíravé dvoukřídlové, šířky 1000 mm</t>
  </si>
  <si>
    <t>1443234973</t>
  </si>
  <si>
    <t>https://podminky.urs.cz/item/CS_URS_2022_01/725244124</t>
  </si>
  <si>
    <t>70</t>
  </si>
  <si>
    <t>725841312/R</t>
  </si>
  <si>
    <t>Baterie sprchové nástěnné pákové s příslušenstvím</t>
  </si>
  <si>
    <t>-1898732500</t>
  </si>
  <si>
    <t>71</t>
  </si>
  <si>
    <t>725813111</t>
  </si>
  <si>
    <t>Ventily rohové bez připojovací trubičky nebo flexi hadičky G 1/2"</t>
  </si>
  <si>
    <t>-1764589547</t>
  </si>
  <si>
    <t>https://podminky.urs.cz/item/CS_URS_2022_01/725813111</t>
  </si>
  <si>
    <t>72</t>
  </si>
  <si>
    <t>725980123</t>
  </si>
  <si>
    <t>Dvířka 30/30</t>
  </si>
  <si>
    <t>-749553443</t>
  </si>
  <si>
    <t>https://podminky.urs.cz/item/CS_URS_2022_01/725980123</t>
  </si>
  <si>
    <t>73</t>
  </si>
  <si>
    <t>725980123/R</t>
  </si>
  <si>
    <t>Dvířka 30/45</t>
  </si>
  <si>
    <t>-688772966</t>
  </si>
  <si>
    <t>74</t>
  </si>
  <si>
    <t>998725201</t>
  </si>
  <si>
    <t>Přesun hmot pro zařizovací předměty stanovený procentní sazbou (%) z ceny vodorovná dopravní vzdálenost do 50 m v objektech výšky do 6 m</t>
  </si>
  <si>
    <t>839856789</t>
  </si>
  <si>
    <t>https://podminky.urs.cz/item/CS_URS_2022_01/998725201</t>
  </si>
  <si>
    <t>741</t>
  </si>
  <si>
    <t>Elektroinstalace - silnoproud</t>
  </si>
  <si>
    <t>75</t>
  </si>
  <si>
    <t>741-x1</t>
  </si>
  <si>
    <t>Demontáž stávající elektroinstalace vč. likvidace, D+M nové elektroinstalace - 6x svítidlo, 6x vypínač, 4x dvojzásuvka, kabeláž, ochranné pospojování, napojení ventilátorů na vypínače, napojení na stávající rozvaděč (cca. 10m od místa stavby), stavební přípomoc, revize, apod....</t>
  </si>
  <si>
    <t>411400253</t>
  </si>
  <si>
    <t>751</t>
  </si>
  <si>
    <t>Vzduchotechnika</t>
  </si>
  <si>
    <t>76</t>
  </si>
  <si>
    <t>751-x1</t>
  </si>
  <si>
    <t>Napojení na stávající VZT potrubí</t>
  </si>
  <si>
    <t>-749033953</t>
  </si>
  <si>
    <t>77</t>
  </si>
  <si>
    <t>751510042</t>
  </si>
  <si>
    <t>Vzduchotechnické potrubí z pozinkovaného plechu kruhové, trouba spirálně vinutá bez příruby, průměru přes 100 do 200 mm</t>
  </si>
  <si>
    <t>-1641836840</t>
  </si>
  <si>
    <t>https://podminky.urs.cz/item/CS_URS_2022_01/751510042</t>
  </si>
  <si>
    <t>DN 125</t>
  </si>
  <si>
    <t>78</t>
  </si>
  <si>
    <t>751572102</t>
  </si>
  <si>
    <t>Závěs kruhového potrubí pomocí objímky, kotvené do betonu průměru potrubí přes 100 do 200 mm</t>
  </si>
  <si>
    <t>1491586752</t>
  </si>
  <si>
    <t>https://podminky.urs.cz/item/CS_URS_2022_01/751572102</t>
  </si>
  <si>
    <t>79</t>
  </si>
  <si>
    <t>751111012</t>
  </si>
  <si>
    <t>Montáž ventilátoru axiálního nízkotlakého nástěnného základního, průměru přes 100 do 200 mm</t>
  </si>
  <si>
    <t>-456790952</t>
  </si>
  <si>
    <t>https://podminky.urs.cz/item/CS_URS_2022_01/751111012</t>
  </si>
  <si>
    <t>80</t>
  </si>
  <si>
    <t>42914115/R</t>
  </si>
  <si>
    <t>ventilátor axiální stěnový skříň z plastu IP44 se zpětnou klapkou D 125mm</t>
  </si>
  <si>
    <t>1345755928</t>
  </si>
  <si>
    <t>81</t>
  </si>
  <si>
    <t>751-x2</t>
  </si>
  <si>
    <t>Stavební přípomoc</t>
  </si>
  <si>
    <t>-2005568579</t>
  </si>
  <si>
    <t>82</t>
  </si>
  <si>
    <t>998751201</t>
  </si>
  <si>
    <t>Přesun hmot pro vzduchotechniku stanovený procentní sazbou (%) z ceny vodorovná dopravní vzdálenost do 50 m v objektech výšky do 12 m</t>
  </si>
  <si>
    <t>2088002624</t>
  </si>
  <si>
    <t>https://podminky.urs.cz/item/CS_URS_2022_01/998751201</t>
  </si>
  <si>
    <t>766</t>
  </si>
  <si>
    <t>Konstrukce truhlářské</t>
  </si>
  <si>
    <t>83</t>
  </si>
  <si>
    <t>766691914</t>
  </si>
  <si>
    <t>Ostatní práce vyvěšení nebo zavěšení křídel s případným uložením a opětovným zavěšením po provedení stavebních změn dřevěných dveřních, plochy do 2 m2</t>
  </si>
  <si>
    <t>1287890459</t>
  </si>
  <si>
    <t>https://podminky.urs.cz/item/CS_URS_2022_01/766691914</t>
  </si>
  <si>
    <t>Vyvěšení</t>
  </si>
  <si>
    <t>Zpětné zavěšení</t>
  </si>
  <si>
    <t>84</t>
  </si>
  <si>
    <t>766660001</t>
  </si>
  <si>
    <t>Montáž dveřních křídel dřevěných nebo plastových otevíravých do ocelové zárubně povrchově upravených jednokřídlových, šířky do 800 mm</t>
  </si>
  <si>
    <t>1003015585</t>
  </si>
  <si>
    <t>https://podminky.urs.cz/item/CS_URS_2022_01/766660001</t>
  </si>
  <si>
    <t>85</t>
  </si>
  <si>
    <t>61162013</t>
  </si>
  <si>
    <t>dveře jednokřídlé voštinové povrch fóliový plné 700x1970-2100mm</t>
  </si>
  <si>
    <t>-244013636</t>
  </si>
  <si>
    <t>86</t>
  </si>
  <si>
    <t>766660729</t>
  </si>
  <si>
    <t>Montáž dveřních doplňků dveřního kování interiérového štítku s klikou</t>
  </si>
  <si>
    <t>931383051</t>
  </si>
  <si>
    <t>https://podminky.urs.cz/item/CS_URS_2022_01/766660729</t>
  </si>
  <si>
    <t>87</t>
  </si>
  <si>
    <t>54914620</t>
  </si>
  <si>
    <t>kování dveřní - výběr dle investora</t>
  </si>
  <si>
    <t>828823975</t>
  </si>
  <si>
    <t>88</t>
  </si>
  <si>
    <t>998766201</t>
  </si>
  <si>
    <t>Přesun hmot pro konstrukce truhlářské stanovený procentní sazbou (%) z ceny vodorovná dopravní vzdálenost do 50 m v objektech výšky do 6 m</t>
  </si>
  <si>
    <t>-1813562977</t>
  </si>
  <si>
    <t>https://podminky.urs.cz/item/CS_URS_2022_01/998766201</t>
  </si>
  <si>
    <t>771</t>
  </si>
  <si>
    <t>Podlahy z dlaždic</t>
  </si>
  <si>
    <t>89</t>
  </si>
  <si>
    <t>771121011</t>
  </si>
  <si>
    <t>Příprava podkladu před provedením dlažby nátěr penetrační na podlahu</t>
  </si>
  <si>
    <t>-1599373320</t>
  </si>
  <si>
    <t>https://podminky.urs.cz/item/CS_URS_2022_01/771121011</t>
  </si>
  <si>
    <t>1*0,3</t>
  </si>
  <si>
    <t>90</t>
  </si>
  <si>
    <t>771591112</t>
  </si>
  <si>
    <t>Izolace podlahy pod dlažbu nátěrem nebo stěrkou ve dvou vrstvách</t>
  </si>
  <si>
    <t>484262913</t>
  </si>
  <si>
    <t>https://podminky.urs.cz/item/CS_URS_2022_01/771591112</t>
  </si>
  <si>
    <t>Sprchový kout</t>
  </si>
  <si>
    <t>1*1</t>
  </si>
  <si>
    <t>91</t>
  </si>
  <si>
    <t>771591241</t>
  </si>
  <si>
    <t>Izolace podlahy pod dlažbu těsnícími izolačními pásy vnitřní kout</t>
  </si>
  <si>
    <t>-1316386806</t>
  </si>
  <si>
    <t>https://podminky.urs.cz/item/CS_URS_2022_01/771591241</t>
  </si>
  <si>
    <t>92</t>
  </si>
  <si>
    <t>771591264</t>
  </si>
  <si>
    <t>Izolace podlahy pod dlažbu těsnícími izolačními pásy mezi podlahou a stěnu</t>
  </si>
  <si>
    <t>161634999</t>
  </si>
  <si>
    <t>https://podminky.urs.cz/item/CS_URS_2022_01/771591264</t>
  </si>
  <si>
    <t>1*6</t>
  </si>
  <si>
    <t>93</t>
  </si>
  <si>
    <t>771574112</t>
  </si>
  <si>
    <t>Montáž podlah z dlaždic keramických lepených flexibilním lepidlem maloformátových hladkých přes 9 do 12 ks/m2</t>
  </si>
  <si>
    <t>-980976977</t>
  </si>
  <si>
    <t>https://podminky.urs.cz/item/CS_URS_2022_01/771574112</t>
  </si>
  <si>
    <t>94</t>
  </si>
  <si>
    <t>59761003</t>
  </si>
  <si>
    <t>dlažba keramická hutná hladká do interiéru přes 9 do 12ks/m2</t>
  </si>
  <si>
    <t>-879324876</t>
  </si>
  <si>
    <t>31,936*1,1 'Přepočtené koeficientem množství</t>
  </si>
  <si>
    <t>95</t>
  </si>
  <si>
    <t>771474112</t>
  </si>
  <si>
    <t>Montáž soklů z dlaždic keramických lepených flexibilním lepidlem rovných, výšky přes 65 do 90 mm</t>
  </si>
  <si>
    <t>-1909379757</t>
  </si>
  <si>
    <t>https://podminky.urs.cz/item/CS_URS_2022_01/771474112</t>
  </si>
  <si>
    <t>1,511+1,511+1-0,8+1,95+1,95+1,361+1,361-0,8-0,8-0,8+1,05+1,05+1,95+1,95-0,8+5,612+5,612+2,812+2,812+0,238+0,238-0,8+1,75+1,75+2,262+2,262-0,8+3,25</t>
  </si>
  <si>
    <t>3,25+1,412+1,412-0,8-0,8-0,9-1-0,3</t>
  </si>
  <si>
    <t>96</t>
  </si>
  <si>
    <t>59761275</t>
  </si>
  <si>
    <t>sokl-dlažba keramická slinutá hladká do interiéru i exteriéru 330x80mm - výběr dle investora</t>
  </si>
  <si>
    <t>-1736581690</t>
  </si>
  <si>
    <t>41,916*3,333</t>
  </si>
  <si>
    <t>139,706*1,1 'Přepočtené koeficientem množství</t>
  </si>
  <si>
    <t>97</t>
  </si>
  <si>
    <t>771161021</t>
  </si>
  <si>
    <t>Příprava podkladu před provedením dlažby montáž profilu ukončujícího profilu pro plynulý přechod (dlažba-koberec apod.)</t>
  </si>
  <si>
    <t>116039215</t>
  </si>
  <si>
    <t>https://podminky.urs.cz/item/CS_URS_2022_01/771161021</t>
  </si>
  <si>
    <t>0,8*2</t>
  </si>
  <si>
    <t>98</t>
  </si>
  <si>
    <t>55343120</t>
  </si>
  <si>
    <t>profil přechodový Al vrtaný 30mm stříbro</t>
  </si>
  <si>
    <t>924237462</t>
  </si>
  <si>
    <t>1,6*1,1 'Přepočtené koeficientem množství</t>
  </si>
  <si>
    <t>99</t>
  </si>
  <si>
    <t>771591115</t>
  </si>
  <si>
    <t>Podlahy - dokončovací práce spárování silikonem</t>
  </si>
  <si>
    <t>-1116584268</t>
  </si>
  <si>
    <t>https://podminky.urs.cz/item/CS_URS_2022_01/771591115</t>
  </si>
  <si>
    <t>Styk dlažba/obklad</t>
  </si>
  <si>
    <t>1+1+1+1+0,3</t>
  </si>
  <si>
    <t>100</t>
  </si>
  <si>
    <t>998771201</t>
  </si>
  <si>
    <t>Přesun hmot pro podlahy z dlaždic stanovený procentní sazbou (%) z ceny vodorovná dopravní vzdálenost do 50 m v objektech výšky do 6 m</t>
  </si>
  <si>
    <t>-2104885360</t>
  </si>
  <si>
    <t>https://podminky.urs.cz/item/CS_URS_2022_01/998771201</t>
  </si>
  <si>
    <t>776</t>
  </si>
  <si>
    <t>Podlahy povlakové</t>
  </si>
  <si>
    <t>101</t>
  </si>
  <si>
    <t>776201811</t>
  </si>
  <si>
    <t>Demontáž povlakových podlahovin lepených ručně bez podložky</t>
  </si>
  <si>
    <t>-2116311181</t>
  </si>
  <si>
    <t>https://podminky.urs.cz/item/CS_URS_2022_01/776201811</t>
  </si>
  <si>
    <t>Koberec</t>
  </si>
  <si>
    <t>4,11*4,66</t>
  </si>
  <si>
    <t>102</t>
  </si>
  <si>
    <t>776410811/R</t>
  </si>
  <si>
    <t xml:space="preserve">Demontáž soklíků </t>
  </si>
  <si>
    <t>-163715118</t>
  </si>
  <si>
    <t>4,11+4,11+4,66</t>
  </si>
  <si>
    <t>781</t>
  </si>
  <si>
    <t>Dokončovací práce - obklady</t>
  </si>
  <si>
    <t>103</t>
  </si>
  <si>
    <t>781121011</t>
  </si>
  <si>
    <t>Příprava podkladu před provedením obkladu nátěr penetrační na stěnu</t>
  </si>
  <si>
    <t>-1595041287</t>
  </si>
  <si>
    <t>https://podminky.urs.cz/item/CS_URS_2022_01/781121011</t>
  </si>
  <si>
    <t>(1+1+1+1+0,5)*2</t>
  </si>
  <si>
    <t>104</t>
  </si>
  <si>
    <t>781131112</t>
  </si>
  <si>
    <t>Izolace stěny pod obklad izolace nátěrem nebo stěrkou ve dvou vrstvách</t>
  </si>
  <si>
    <t>1916185279</t>
  </si>
  <si>
    <t>https://podminky.urs.cz/item/CS_URS_2022_01/781131112</t>
  </si>
  <si>
    <t>Sprcha</t>
  </si>
  <si>
    <t>3*2</t>
  </si>
  <si>
    <t>105</t>
  </si>
  <si>
    <t>781131264/R</t>
  </si>
  <si>
    <t>Izolace stěny pod obklad izolace těsnícími izolačními pásy svislých vnitřních koutů</t>
  </si>
  <si>
    <t>727809512</t>
  </si>
  <si>
    <t>2*2</t>
  </si>
  <si>
    <t>106</t>
  </si>
  <si>
    <t>781474115</t>
  </si>
  <si>
    <t>Montáž obkladů vnitřních stěn z dlaždic keramických lepených flexibilním lepidlem maloformátových hladkých přes 22 do 25 ks/m2</t>
  </si>
  <si>
    <t>1823429494</t>
  </si>
  <si>
    <t>https://podminky.urs.cz/item/CS_URS_2022_01/781474115</t>
  </si>
  <si>
    <t>107</t>
  </si>
  <si>
    <t>59761039</t>
  </si>
  <si>
    <t>obklad keramický - výběr dle investora</t>
  </si>
  <si>
    <t>-622679412</t>
  </si>
  <si>
    <t>8,64*1,1 'Přepočtené koeficientem množství</t>
  </si>
  <si>
    <t>108</t>
  </si>
  <si>
    <t>781494511</t>
  </si>
  <si>
    <t>Obklad - dokončující práce profily ukončovací lepené flexibilním lepidlem ukončovací</t>
  </si>
  <si>
    <t>-2106795849</t>
  </si>
  <si>
    <t>https://podminky.urs.cz/item/CS_URS_2022_01/781494511</t>
  </si>
  <si>
    <t>1+1+1+2+2+1+0,3+2+2</t>
  </si>
  <si>
    <t>109</t>
  </si>
  <si>
    <t>781495115</t>
  </si>
  <si>
    <t>Obklad - dokončující práce ostatní práce spárování silikonem</t>
  </si>
  <si>
    <t>146588898</t>
  </si>
  <si>
    <t>https://podminky.urs.cz/item/CS_URS_2022_01/781495115</t>
  </si>
  <si>
    <t>2*3</t>
  </si>
  <si>
    <t>110</t>
  </si>
  <si>
    <t>998781201</t>
  </si>
  <si>
    <t>Přesun hmot pro obklady keramické stanovený procentní sazbou (%) z ceny vodorovná dopravní vzdálenost do 50 m v objektech výšky do 6 m</t>
  </si>
  <si>
    <t>1540241966</t>
  </si>
  <si>
    <t>https://podminky.urs.cz/item/CS_URS_2022_01/998781201</t>
  </si>
  <si>
    <t>783</t>
  </si>
  <si>
    <t>Dokončovací práce - nátěry</t>
  </si>
  <si>
    <t>111</t>
  </si>
  <si>
    <t>783306801</t>
  </si>
  <si>
    <t>Odstranění nátěrů ze zámečnických konstrukcí obroušením</t>
  </si>
  <si>
    <t>1881211819</t>
  </si>
  <si>
    <t>https://podminky.urs.cz/item/CS_URS_2022_01/783306801</t>
  </si>
  <si>
    <t>Stávající zárubně</t>
  </si>
  <si>
    <t>((0,8+2+2)*0,3)*2</t>
  </si>
  <si>
    <t>112</t>
  </si>
  <si>
    <t>783315103</t>
  </si>
  <si>
    <t>Mezinátěr zámečnických konstrukcí jednonásobný syntetický samozákladující</t>
  </si>
  <si>
    <t>-2089415706</t>
  </si>
  <si>
    <t>https://podminky.urs.cz/item/CS_URS_2022_01/783315103</t>
  </si>
  <si>
    <t>Zárubně</t>
  </si>
  <si>
    <t>((0,7+2+2)*0,25)*4</t>
  </si>
  <si>
    <t>113</t>
  </si>
  <si>
    <t>783317101</t>
  </si>
  <si>
    <t>Krycí nátěr (email) zámečnických konstrukcí jednonásobný syntetický standardní</t>
  </si>
  <si>
    <t>-401504598</t>
  </si>
  <si>
    <t>https://podminky.urs.cz/item/CS_URS_2022_01/783317101</t>
  </si>
  <si>
    <t>114</t>
  </si>
  <si>
    <t>783-x1</t>
  </si>
  <si>
    <t>Nátěr radiátoru - obroušení, 2x nátěr - radiátory vel. 120x60 + 185x60cm</t>
  </si>
  <si>
    <t>1240922764</t>
  </si>
  <si>
    <t>784</t>
  </si>
  <si>
    <t>Dokončovací práce - malby a tapety</t>
  </si>
  <si>
    <t>115</t>
  </si>
  <si>
    <t>784121001</t>
  </si>
  <si>
    <t>Oškrabání malby v místnostech výšky do 3,80 m</t>
  </si>
  <si>
    <t>-1416073738</t>
  </si>
  <si>
    <t>https://podminky.urs.cz/item/CS_URS_2022_01/784121001</t>
  </si>
  <si>
    <t>Stropy</t>
  </si>
  <si>
    <t>43,968*0,7</t>
  </si>
  <si>
    <t>Stěny</t>
  </si>
  <si>
    <t>79,567*0,7</t>
  </si>
  <si>
    <t>116</t>
  </si>
  <si>
    <t>784171001</t>
  </si>
  <si>
    <t>Olepování vnitřních ploch (materiál ve specifikaci) včetně pozdějšího odlepení páskou nebo fólií v místnostech výšky do 3,80 m</t>
  </si>
  <si>
    <t>1235889714</t>
  </si>
  <si>
    <t>https://podminky.urs.cz/item/CS_URS_2022_01/784171001</t>
  </si>
  <si>
    <t>117</t>
  </si>
  <si>
    <t>58124833</t>
  </si>
  <si>
    <t>páska pro malířské potřeby maskovací krepová 19mmx50m</t>
  </si>
  <si>
    <t>1070471070</t>
  </si>
  <si>
    <t>200*1,05 'Přepočtené koeficientem množství</t>
  </si>
  <si>
    <t>118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</si>
  <si>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</si>
  <si>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</si>
  <si>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2136270584</t>
  </si>
  <si>
    <t>https://podminky.urs.cz/item/CS_URS_2022_01/784171121</t>
  </si>
  <si>
    <t>Okna, parapety, potrubí, apod....</t>
  </si>
  <si>
    <t>119</t>
  </si>
  <si>
    <t>58124844</t>
  </si>
  <si>
    <t>fólie pro malířské potřeby zakrývací tl 25µ 4x5m</t>
  </si>
  <si>
    <t>-871695528</t>
  </si>
  <si>
    <t>50*1,05 'Přepočtené koeficientem množství</t>
  </si>
  <si>
    <t>120</t>
  </si>
  <si>
    <t>784181121</t>
  </si>
  <si>
    <t>Penetrace podkladu jednonásobná hloubková akrylátová bezbarvá v místnostech výšky do 3,80 m</t>
  </si>
  <si>
    <t>70050806</t>
  </si>
  <si>
    <t>https://podminky.urs.cz/item/CS_URS_2022_01/784181121</t>
  </si>
  <si>
    <t>42,009+154,647</t>
  </si>
  <si>
    <t>121</t>
  </si>
  <si>
    <t>784211101</t>
  </si>
  <si>
    <t>Malby z malířských směsí oděruvzdorných za mokra dvojnásobné, bílé za mokra oděruvzdorné výborně v místnostech výšky do 3,80 m</t>
  </si>
  <si>
    <t>1250869847</t>
  </si>
  <si>
    <t>https://podminky.urs.cz/item/CS_URS_2022_01/784211101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</si>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</sst>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2272225" TargetMode="External" /><Relationship Id="rId2" Type="http://schemas.openxmlformats.org/officeDocument/2006/relationships/hyperlink" Target="https://podminky.urs.cz/item/CS_URS_2022_01/317142422" TargetMode="External" /><Relationship Id="rId3" Type="http://schemas.openxmlformats.org/officeDocument/2006/relationships/hyperlink" Target="https://podminky.urs.cz/item/CS_URS_2022_01/611325412" TargetMode="External" /><Relationship Id="rId4" Type="http://schemas.openxmlformats.org/officeDocument/2006/relationships/hyperlink" Target="https://podminky.urs.cz/item/CS_URS_2022_01/611131121" TargetMode="External" /><Relationship Id="rId5" Type="http://schemas.openxmlformats.org/officeDocument/2006/relationships/hyperlink" Target="https://podminky.urs.cz/item/CS_URS_2022_01/611311132" TargetMode="External" /><Relationship Id="rId6" Type="http://schemas.openxmlformats.org/officeDocument/2006/relationships/hyperlink" Target="https://podminky.urs.cz/item/CS_URS_2022_01/612325412" TargetMode="External" /><Relationship Id="rId7" Type="http://schemas.openxmlformats.org/officeDocument/2006/relationships/hyperlink" Target="https://podminky.urs.cz/item/CS_URS_2022_01/612131101" TargetMode="External" /><Relationship Id="rId8" Type="http://schemas.openxmlformats.org/officeDocument/2006/relationships/hyperlink" Target="https://podminky.urs.cz/item/CS_URS_2022_01/612321121" TargetMode="External" /><Relationship Id="rId9" Type="http://schemas.openxmlformats.org/officeDocument/2006/relationships/hyperlink" Target="https://podminky.urs.cz/item/CS_URS_2022_01/612321191" TargetMode="External" /><Relationship Id="rId10" Type="http://schemas.openxmlformats.org/officeDocument/2006/relationships/hyperlink" Target="https://podminky.urs.cz/item/CS_URS_2022_01/612142001" TargetMode="External" /><Relationship Id="rId11" Type="http://schemas.openxmlformats.org/officeDocument/2006/relationships/hyperlink" Target="https://podminky.urs.cz/item/CS_URS_2022_01/622143003" TargetMode="External" /><Relationship Id="rId12" Type="http://schemas.openxmlformats.org/officeDocument/2006/relationships/hyperlink" Target="https://podminky.urs.cz/item/CS_URS_2022_01/612131121" TargetMode="External" /><Relationship Id="rId13" Type="http://schemas.openxmlformats.org/officeDocument/2006/relationships/hyperlink" Target="https://podminky.urs.cz/item/CS_URS_2022_01/612311131" TargetMode="External" /><Relationship Id="rId14" Type="http://schemas.openxmlformats.org/officeDocument/2006/relationships/hyperlink" Target="https://podminky.urs.cz/item/CS_URS_2022_01/642942111" TargetMode="External" /><Relationship Id="rId15" Type="http://schemas.openxmlformats.org/officeDocument/2006/relationships/hyperlink" Target="https://podminky.urs.cz/item/CS_URS_2022_01/978059541" TargetMode="External" /><Relationship Id="rId16" Type="http://schemas.openxmlformats.org/officeDocument/2006/relationships/hyperlink" Target="https://podminky.urs.cz/item/CS_URS_2022_01/962031133" TargetMode="External" /><Relationship Id="rId17" Type="http://schemas.openxmlformats.org/officeDocument/2006/relationships/hyperlink" Target="https://podminky.urs.cz/item/CS_URS_2022_01/965081213" TargetMode="External" /><Relationship Id="rId18" Type="http://schemas.openxmlformats.org/officeDocument/2006/relationships/hyperlink" Target="https://podminky.urs.cz/item/CS_URS_2022_01/965081611" TargetMode="External" /><Relationship Id="rId19" Type="http://schemas.openxmlformats.org/officeDocument/2006/relationships/hyperlink" Target="https://podminky.urs.cz/item/CS_URS_2022_01/965046111" TargetMode="External" /><Relationship Id="rId20" Type="http://schemas.openxmlformats.org/officeDocument/2006/relationships/hyperlink" Target="https://podminky.urs.cz/item/CS_URS_2022_01/965046119" TargetMode="External" /><Relationship Id="rId21" Type="http://schemas.openxmlformats.org/officeDocument/2006/relationships/hyperlink" Target="https://podminky.urs.cz/item/CS_URS_2022_01/978011141" TargetMode="External" /><Relationship Id="rId22" Type="http://schemas.openxmlformats.org/officeDocument/2006/relationships/hyperlink" Target="https://podminky.urs.cz/item/CS_URS_2022_01/978013141" TargetMode="External" /><Relationship Id="rId23" Type="http://schemas.openxmlformats.org/officeDocument/2006/relationships/hyperlink" Target="https://podminky.urs.cz/item/CS_URS_2022_01/949101111" TargetMode="External" /><Relationship Id="rId24" Type="http://schemas.openxmlformats.org/officeDocument/2006/relationships/hyperlink" Target="https://podminky.urs.cz/item/CS_URS_2022_01/952901111" TargetMode="External" /><Relationship Id="rId25" Type="http://schemas.openxmlformats.org/officeDocument/2006/relationships/hyperlink" Target="https://podminky.urs.cz/item/CS_URS_2022_01/997013211" TargetMode="External" /><Relationship Id="rId26" Type="http://schemas.openxmlformats.org/officeDocument/2006/relationships/hyperlink" Target="https://podminky.urs.cz/item/CS_URS_2022_01/997002611" TargetMode="External" /><Relationship Id="rId27" Type="http://schemas.openxmlformats.org/officeDocument/2006/relationships/hyperlink" Target="https://podminky.urs.cz/item/CS_URS_2022_01/997013501" TargetMode="External" /><Relationship Id="rId28" Type="http://schemas.openxmlformats.org/officeDocument/2006/relationships/hyperlink" Target="https://podminky.urs.cz/item/CS_URS_2022_01/997013509" TargetMode="External" /><Relationship Id="rId29" Type="http://schemas.openxmlformats.org/officeDocument/2006/relationships/hyperlink" Target="https://podminky.urs.cz/item/CS_URS_2022_01/997013631" TargetMode="External" /><Relationship Id="rId30" Type="http://schemas.openxmlformats.org/officeDocument/2006/relationships/hyperlink" Target="https://podminky.urs.cz/item/CS_URS_2022_01/998018001" TargetMode="External" /><Relationship Id="rId31" Type="http://schemas.openxmlformats.org/officeDocument/2006/relationships/hyperlink" Target="https://podminky.urs.cz/item/CS_URS_2022_01/721210818" TargetMode="External" /><Relationship Id="rId32" Type="http://schemas.openxmlformats.org/officeDocument/2006/relationships/hyperlink" Target="https://podminky.urs.cz/item/CS_URS_2022_01/721174043" TargetMode="External" /><Relationship Id="rId33" Type="http://schemas.openxmlformats.org/officeDocument/2006/relationships/hyperlink" Target="https://podminky.urs.cz/item/CS_URS_2022_01/721174045" TargetMode="External" /><Relationship Id="rId34" Type="http://schemas.openxmlformats.org/officeDocument/2006/relationships/hyperlink" Target="https://podminky.urs.cz/item/CS_URS_2022_01/721194105" TargetMode="External" /><Relationship Id="rId35" Type="http://schemas.openxmlformats.org/officeDocument/2006/relationships/hyperlink" Target="https://podminky.urs.cz/item/CS_URS_2022_01/721194109" TargetMode="External" /><Relationship Id="rId36" Type="http://schemas.openxmlformats.org/officeDocument/2006/relationships/hyperlink" Target="https://podminky.urs.cz/item/CS_URS_2022_01/721212125" TargetMode="External" /><Relationship Id="rId37" Type="http://schemas.openxmlformats.org/officeDocument/2006/relationships/hyperlink" Target="https://podminky.urs.cz/item/CS_URS_2022_01/721290111" TargetMode="External" /><Relationship Id="rId38" Type="http://schemas.openxmlformats.org/officeDocument/2006/relationships/hyperlink" Target="https://podminky.urs.cz/item/CS_URS_2022_01/998721201" TargetMode="External" /><Relationship Id="rId39" Type="http://schemas.openxmlformats.org/officeDocument/2006/relationships/hyperlink" Target="https://podminky.urs.cz/item/CS_URS_2022_01/722174002" TargetMode="External" /><Relationship Id="rId40" Type="http://schemas.openxmlformats.org/officeDocument/2006/relationships/hyperlink" Target="https://podminky.urs.cz/item/CS_URS_2022_01/722174003" TargetMode="External" /><Relationship Id="rId41" Type="http://schemas.openxmlformats.org/officeDocument/2006/relationships/hyperlink" Target="https://podminky.urs.cz/item/CS_URS_2022_01/722181241" TargetMode="External" /><Relationship Id="rId42" Type="http://schemas.openxmlformats.org/officeDocument/2006/relationships/hyperlink" Target="https://podminky.urs.cz/item/CS_URS_2022_01/722181242" TargetMode="External" /><Relationship Id="rId43" Type="http://schemas.openxmlformats.org/officeDocument/2006/relationships/hyperlink" Target="https://podminky.urs.cz/item/CS_URS_2022_01/722220152" TargetMode="External" /><Relationship Id="rId44" Type="http://schemas.openxmlformats.org/officeDocument/2006/relationships/hyperlink" Target="https://podminky.urs.cz/item/CS_URS_2022_01/722220161" TargetMode="External" /><Relationship Id="rId45" Type="http://schemas.openxmlformats.org/officeDocument/2006/relationships/hyperlink" Target="https://podminky.urs.cz/item/CS_URS_2022_01/722290226" TargetMode="External" /><Relationship Id="rId46" Type="http://schemas.openxmlformats.org/officeDocument/2006/relationships/hyperlink" Target="https://podminky.urs.cz/item/CS_URS_2022_01/722290234" TargetMode="External" /><Relationship Id="rId47" Type="http://schemas.openxmlformats.org/officeDocument/2006/relationships/hyperlink" Target="https://podminky.urs.cz/item/CS_URS_2022_01/998722201" TargetMode="External" /><Relationship Id="rId48" Type="http://schemas.openxmlformats.org/officeDocument/2006/relationships/hyperlink" Target="https://podminky.urs.cz/item/CS_URS_2022_01/725820801" TargetMode="External" /><Relationship Id="rId49" Type="http://schemas.openxmlformats.org/officeDocument/2006/relationships/hyperlink" Target="https://podminky.urs.cz/item/CS_URS_2022_01/725210821" TargetMode="External" /><Relationship Id="rId50" Type="http://schemas.openxmlformats.org/officeDocument/2006/relationships/hyperlink" Target="https://podminky.urs.cz/item/CS_URS_2022_01/725820802" TargetMode="External" /><Relationship Id="rId51" Type="http://schemas.openxmlformats.org/officeDocument/2006/relationships/hyperlink" Target="https://podminky.urs.cz/item/CS_URS_2022_01/725860811" TargetMode="External" /><Relationship Id="rId52" Type="http://schemas.openxmlformats.org/officeDocument/2006/relationships/hyperlink" Target="https://podminky.urs.cz/item/CS_URS_2022_01/725112171" TargetMode="External" /><Relationship Id="rId53" Type="http://schemas.openxmlformats.org/officeDocument/2006/relationships/hyperlink" Target="https://podminky.urs.cz/item/CS_URS_2022_01/725211616" TargetMode="External" /><Relationship Id="rId54" Type="http://schemas.openxmlformats.org/officeDocument/2006/relationships/hyperlink" Target="https://podminky.urs.cz/item/CS_URS_2022_01/725822611" TargetMode="External" /><Relationship Id="rId55" Type="http://schemas.openxmlformats.org/officeDocument/2006/relationships/hyperlink" Target="https://podminky.urs.cz/item/CS_URS_2022_01/725861102" TargetMode="External" /><Relationship Id="rId56" Type="http://schemas.openxmlformats.org/officeDocument/2006/relationships/hyperlink" Target="https://podminky.urs.cz/item/CS_URS_2022_01/725244124" TargetMode="External" /><Relationship Id="rId57" Type="http://schemas.openxmlformats.org/officeDocument/2006/relationships/hyperlink" Target="https://podminky.urs.cz/item/CS_URS_2022_01/725813111" TargetMode="External" /><Relationship Id="rId58" Type="http://schemas.openxmlformats.org/officeDocument/2006/relationships/hyperlink" Target="https://podminky.urs.cz/item/CS_URS_2022_01/725980123" TargetMode="External" /><Relationship Id="rId59" Type="http://schemas.openxmlformats.org/officeDocument/2006/relationships/hyperlink" Target="https://podminky.urs.cz/item/CS_URS_2022_01/998725201" TargetMode="External" /><Relationship Id="rId60" Type="http://schemas.openxmlformats.org/officeDocument/2006/relationships/hyperlink" Target="https://podminky.urs.cz/item/CS_URS_2022_01/751510042" TargetMode="External" /><Relationship Id="rId61" Type="http://schemas.openxmlformats.org/officeDocument/2006/relationships/hyperlink" Target="https://podminky.urs.cz/item/CS_URS_2022_01/751572102" TargetMode="External" /><Relationship Id="rId62" Type="http://schemas.openxmlformats.org/officeDocument/2006/relationships/hyperlink" Target="https://podminky.urs.cz/item/CS_URS_2022_01/751111012" TargetMode="External" /><Relationship Id="rId63" Type="http://schemas.openxmlformats.org/officeDocument/2006/relationships/hyperlink" Target="https://podminky.urs.cz/item/CS_URS_2022_01/998751201" TargetMode="External" /><Relationship Id="rId64" Type="http://schemas.openxmlformats.org/officeDocument/2006/relationships/hyperlink" Target="https://podminky.urs.cz/item/CS_URS_2022_01/766691914" TargetMode="External" /><Relationship Id="rId65" Type="http://schemas.openxmlformats.org/officeDocument/2006/relationships/hyperlink" Target="https://podminky.urs.cz/item/CS_URS_2022_01/766660001" TargetMode="External" /><Relationship Id="rId66" Type="http://schemas.openxmlformats.org/officeDocument/2006/relationships/hyperlink" Target="https://podminky.urs.cz/item/CS_URS_2022_01/766660729" TargetMode="External" /><Relationship Id="rId67" Type="http://schemas.openxmlformats.org/officeDocument/2006/relationships/hyperlink" Target="https://podminky.urs.cz/item/CS_URS_2022_01/998766201" TargetMode="External" /><Relationship Id="rId68" Type="http://schemas.openxmlformats.org/officeDocument/2006/relationships/hyperlink" Target="https://podminky.urs.cz/item/CS_URS_2022_01/771121011" TargetMode="External" /><Relationship Id="rId69" Type="http://schemas.openxmlformats.org/officeDocument/2006/relationships/hyperlink" Target="https://podminky.urs.cz/item/CS_URS_2022_01/771591112" TargetMode="External" /><Relationship Id="rId70" Type="http://schemas.openxmlformats.org/officeDocument/2006/relationships/hyperlink" Target="https://podminky.urs.cz/item/CS_URS_2022_01/771591241" TargetMode="External" /><Relationship Id="rId71" Type="http://schemas.openxmlformats.org/officeDocument/2006/relationships/hyperlink" Target="https://podminky.urs.cz/item/CS_URS_2022_01/771591264" TargetMode="External" /><Relationship Id="rId72" Type="http://schemas.openxmlformats.org/officeDocument/2006/relationships/hyperlink" Target="https://podminky.urs.cz/item/CS_URS_2022_01/771574112" TargetMode="External" /><Relationship Id="rId73" Type="http://schemas.openxmlformats.org/officeDocument/2006/relationships/hyperlink" Target="https://podminky.urs.cz/item/CS_URS_2022_01/771474112" TargetMode="External" /><Relationship Id="rId74" Type="http://schemas.openxmlformats.org/officeDocument/2006/relationships/hyperlink" Target="https://podminky.urs.cz/item/CS_URS_2022_01/771161021" TargetMode="External" /><Relationship Id="rId75" Type="http://schemas.openxmlformats.org/officeDocument/2006/relationships/hyperlink" Target="https://podminky.urs.cz/item/CS_URS_2022_01/771591115" TargetMode="External" /><Relationship Id="rId76" Type="http://schemas.openxmlformats.org/officeDocument/2006/relationships/hyperlink" Target="https://podminky.urs.cz/item/CS_URS_2022_01/998771201" TargetMode="External" /><Relationship Id="rId77" Type="http://schemas.openxmlformats.org/officeDocument/2006/relationships/hyperlink" Target="https://podminky.urs.cz/item/CS_URS_2022_01/776201811" TargetMode="External" /><Relationship Id="rId78" Type="http://schemas.openxmlformats.org/officeDocument/2006/relationships/hyperlink" Target="https://podminky.urs.cz/item/CS_URS_2022_01/781121011" TargetMode="External" /><Relationship Id="rId79" Type="http://schemas.openxmlformats.org/officeDocument/2006/relationships/hyperlink" Target="https://podminky.urs.cz/item/CS_URS_2022_01/781131112" TargetMode="External" /><Relationship Id="rId80" Type="http://schemas.openxmlformats.org/officeDocument/2006/relationships/hyperlink" Target="https://podminky.urs.cz/item/CS_URS_2022_01/781474115" TargetMode="External" /><Relationship Id="rId81" Type="http://schemas.openxmlformats.org/officeDocument/2006/relationships/hyperlink" Target="https://podminky.urs.cz/item/CS_URS_2022_01/781494511" TargetMode="External" /><Relationship Id="rId82" Type="http://schemas.openxmlformats.org/officeDocument/2006/relationships/hyperlink" Target="https://podminky.urs.cz/item/CS_URS_2022_01/781495115" TargetMode="External" /><Relationship Id="rId83" Type="http://schemas.openxmlformats.org/officeDocument/2006/relationships/hyperlink" Target="https://podminky.urs.cz/item/CS_URS_2022_01/998781201" TargetMode="External" /><Relationship Id="rId84" Type="http://schemas.openxmlformats.org/officeDocument/2006/relationships/hyperlink" Target="https://podminky.urs.cz/item/CS_URS_2022_01/783306801" TargetMode="External" /><Relationship Id="rId85" Type="http://schemas.openxmlformats.org/officeDocument/2006/relationships/hyperlink" Target="https://podminky.urs.cz/item/CS_URS_2022_01/783315103" TargetMode="External" /><Relationship Id="rId86" Type="http://schemas.openxmlformats.org/officeDocument/2006/relationships/hyperlink" Target="https://podminky.urs.cz/item/CS_URS_2022_01/783317101" TargetMode="External" /><Relationship Id="rId87" Type="http://schemas.openxmlformats.org/officeDocument/2006/relationships/hyperlink" Target="https://podminky.urs.cz/item/CS_URS_2022_01/784121001" TargetMode="External" /><Relationship Id="rId88" Type="http://schemas.openxmlformats.org/officeDocument/2006/relationships/hyperlink" Target="https://podminky.urs.cz/item/CS_URS_2022_01/784171001" TargetMode="External" /><Relationship Id="rId89" Type="http://schemas.openxmlformats.org/officeDocument/2006/relationships/hyperlink" Target="https://podminky.urs.cz/item/CS_URS_2022_01/784171121" TargetMode="External" /><Relationship Id="rId90" Type="http://schemas.openxmlformats.org/officeDocument/2006/relationships/hyperlink" Target="https://podminky.urs.cz/item/CS_URS_2022_01/784181121" TargetMode="External" /><Relationship Id="rId91" Type="http://schemas.openxmlformats.org/officeDocument/2006/relationships/hyperlink" Target="https://podminky.urs.cz/item/CS_URS_2022_01/784211101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MDK - Šatny a sociální zázemí 1.NP - 2. verze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Sokolov, 5. května 655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Michal Kubelka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MDK - Šatny a sociál...'!J28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'00 - MDK - Šatny a sociál...'!P91</f>
        <v>0</v>
      </c>
      <c r="AV55" s="120">
        <f>'00 - MDK - Šatny a sociál...'!J31</f>
        <v>0</v>
      </c>
      <c r="AW55" s="120">
        <f>'00 - MDK - Šatny a sociál...'!J32</f>
        <v>0</v>
      </c>
      <c r="AX55" s="120">
        <f>'00 - MDK - Šatny a sociál...'!J33</f>
        <v>0</v>
      </c>
      <c r="AY55" s="120">
        <f>'00 - MDK - Šatny a sociál...'!J34</f>
        <v>0</v>
      </c>
      <c r="AZ55" s="120">
        <f>'00 - MDK - Šatny a sociál...'!F31</f>
        <v>0</v>
      </c>
      <c r="BA55" s="120">
        <f>'00 - MDK - Šatny a sociál...'!F32</f>
        <v>0</v>
      </c>
      <c r="BB55" s="120">
        <f>'00 - MDK - Šatny a sociál...'!F33</f>
        <v>0</v>
      </c>
      <c r="BC55" s="120">
        <f>'00 - MDK - Šatny a sociál...'!F34</f>
        <v>0</v>
      </c>
      <c r="BD55" s="122">
        <f>'00 - MDK - Šatny a sociál...'!F35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vqx6n9xPHEoOLhISIh09homyTeB0hDBgL2V8n1GOebAJRAtXbvPlzEh3qy79txbQ/Umjux6RDweh2FfeiBhOgw==" hashValue="9WqBvdQBTQeBM1vhCEyOIZR44Dtki0glJKKppYWeOyBBFunJ8wBY3fQyG0BmYOULFZWcWXac4Cr3blJQstXvS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MDK - Šatny a sociá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23. 2. 2022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ROUND(J91,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ROUND((SUM(BE91:BE456)),  2)</f>
        <v>0</v>
      </c>
      <c r="G31" s="39"/>
      <c r="H31" s="39"/>
      <c r="I31" s="143">
        <v>0.20999999999999999</v>
      </c>
      <c r="J31" s="142">
        <f>ROUND(((SUM(BE91:BE456))*I31),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ROUND((SUM(BF91:BF456)),  2)</f>
        <v>0</v>
      </c>
      <c r="G32" s="39"/>
      <c r="H32" s="39"/>
      <c r="I32" s="143">
        <v>0.14999999999999999</v>
      </c>
      <c r="J32" s="142">
        <f>ROUND(((SUM(BF91:BF456))*I32),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ROUND((SUM(BG91:BG456)),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ROUND((SUM(BH91:BH456)),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ROUND((SUM(BI91:BI456)),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MDK - Šatny a sociální zázemí 1.NP - 2. verze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Sokolov, 5. května 655</v>
      </c>
      <c r="G48" s="41"/>
      <c r="H48" s="41"/>
      <c r="I48" s="33" t="s">
        <v>23</v>
      </c>
      <c r="J48" s="73" t="str">
        <f>IF(J10="","",J10)</f>
        <v>23. 2. 2022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Sokolov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Michal Kubelka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J91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J92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J93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J101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J179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J227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J239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J242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J243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J263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J285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95</v>
      </c>
      <c r="E66" s="168"/>
      <c r="F66" s="168"/>
      <c r="G66" s="168"/>
      <c r="H66" s="168"/>
      <c r="I66" s="168"/>
      <c r="J66" s="169">
        <f>J312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96</v>
      </c>
      <c r="E67" s="168"/>
      <c r="F67" s="168"/>
      <c r="G67" s="168"/>
      <c r="H67" s="168"/>
      <c r="I67" s="168"/>
      <c r="J67" s="169">
        <f>J314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J328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98</v>
      </c>
      <c r="E69" s="168"/>
      <c r="F69" s="168"/>
      <c r="G69" s="168"/>
      <c r="H69" s="168"/>
      <c r="I69" s="168"/>
      <c r="J69" s="169">
        <f>J344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99</v>
      </c>
      <c r="E70" s="168"/>
      <c r="F70" s="168"/>
      <c r="G70" s="168"/>
      <c r="H70" s="168"/>
      <c r="I70" s="168"/>
      <c r="J70" s="169">
        <f>J389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100</v>
      </c>
      <c r="E71" s="168"/>
      <c r="F71" s="168"/>
      <c r="G71" s="168"/>
      <c r="H71" s="168"/>
      <c r="I71" s="168"/>
      <c r="J71" s="169">
        <f>J396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101</v>
      </c>
      <c r="E72" s="168"/>
      <c r="F72" s="168"/>
      <c r="G72" s="168"/>
      <c r="H72" s="168"/>
      <c r="I72" s="168"/>
      <c r="J72" s="169">
        <f>J420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102</v>
      </c>
      <c r="E73" s="168"/>
      <c r="F73" s="168"/>
      <c r="G73" s="168"/>
      <c r="H73" s="168"/>
      <c r="I73" s="168"/>
      <c r="J73" s="169">
        <f>J434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103</v>
      </c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E7</f>
        <v>MDK - Šatny a sociální zázemí 1.NP - 2. verze</v>
      </c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F10</f>
        <v>Sokolov, 5. května 655</v>
      </c>
      <c r="G85" s="41"/>
      <c r="H85" s="41"/>
      <c r="I85" s="33" t="s">
        <v>23</v>
      </c>
      <c r="J85" s="73" t="str">
        <f>IF(J10="","",J10)</f>
        <v>23. 2. 2022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E13</f>
        <v>Město Sokolov</v>
      </c>
      <c r="G87" s="41"/>
      <c r="H87" s="41"/>
      <c r="I87" s="33" t="s">
        <v>31</v>
      </c>
      <c r="J87" s="37" t="str">
        <f>E19</f>
        <v xml:space="preserve"> </v>
      </c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IF(E16="","",E16)</f>
        <v>Vyplň údaj</v>
      </c>
      <c r="G88" s="41"/>
      <c r="H88" s="41"/>
      <c r="I88" s="33" t="s">
        <v>34</v>
      </c>
      <c r="J88" s="37" t="str">
        <f>E22</f>
        <v>Michal Kubelka</v>
      </c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1"/>
      <c r="B90" s="172"/>
      <c r="C90" s="173" t="s">
        <v>104</v>
      </c>
      <c r="D90" s="174" t="s">
        <v>57</v>
      </c>
      <c r="E90" s="174" t="s">
        <v>53</v>
      </c>
      <c r="F90" s="174" t="s">
        <v>54</v>
      </c>
      <c r="G90" s="174" t="s">
        <v>105</v>
      </c>
      <c r="H90" s="174" t="s">
        <v>106</v>
      </c>
      <c r="I90" s="174" t="s">
        <v>107</v>
      </c>
      <c r="J90" s="174" t="s">
        <v>83</v>
      </c>
      <c r="K90" s="175" t="s">
        <v>108</v>
      </c>
      <c r="L90" s="176"/>
      <c r="M90" s="93" t="s">
        <v>19</v>
      </c>
      <c r="N90" s="94" t="s">
        <v>42</v>
      </c>
      <c r="O90" s="94" t="s">
        <v>109</v>
      </c>
      <c r="P90" s="94" t="s">
        <v>110</v>
      </c>
      <c r="Q90" s="94" t="s">
        <v>111</v>
      </c>
      <c r="R90" s="94" t="s">
        <v>112</v>
      </c>
      <c r="S90" s="94" t="s">
        <v>113</v>
      </c>
      <c r="T90" s="95" t="s">
        <v>114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9"/>
      <c r="B91" s="40"/>
      <c r="C91" s="100" t="s">
        <v>115</v>
      </c>
      <c r="D91" s="41"/>
      <c r="E91" s="41"/>
      <c r="F91" s="41"/>
      <c r="G91" s="41"/>
      <c r="H91" s="41"/>
      <c r="I91" s="41"/>
      <c r="J91" s="177">
        <f>BK91</f>
        <v>0</v>
      </c>
      <c r="K91" s="41"/>
      <c r="L91" s="45"/>
      <c r="M91" s="96"/>
      <c r="N91" s="178"/>
      <c r="O91" s="97"/>
      <c r="P91" s="179">
        <f>P92+P242</f>
        <v>0</v>
      </c>
      <c r="Q91" s="97"/>
      <c r="R91" s="179">
        <f>R92+R242</f>
        <v>8.0272205999999997</v>
      </c>
      <c r="S91" s="97"/>
      <c r="T91" s="180">
        <f>T92+T242</f>
        <v>6.7490347499999999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84</v>
      </c>
      <c r="BK91" s="181">
        <f>BK92+BK242</f>
        <v>0</v>
      </c>
    </row>
    <row r="92" s="12" customFormat="1" ht="25.92" customHeight="1">
      <c r="A92" s="12"/>
      <c r="B92" s="182"/>
      <c r="C92" s="183"/>
      <c r="D92" s="184" t="s">
        <v>71</v>
      </c>
      <c r="E92" s="185" t="s">
        <v>116</v>
      </c>
      <c r="F92" s="185" t="s">
        <v>117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P93+P101+P179+P227+P239</f>
        <v>0</v>
      </c>
      <c r="Q92" s="190"/>
      <c r="R92" s="191">
        <f>R93+R101+R179+R227+R239</f>
        <v>6.4902995699999995</v>
      </c>
      <c r="S92" s="190"/>
      <c r="T92" s="192">
        <f>T93+T101+T179+T227+T239</f>
        <v>6.4681610000000003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3" t="s">
        <v>77</v>
      </c>
      <c r="AT92" s="194" t="s">
        <v>71</v>
      </c>
      <c r="AU92" s="194" t="s">
        <v>72</v>
      </c>
      <c r="AY92" s="193" t="s">
        <v>118</v>
      </c>
      <c r="BK92" s="195">
        <f>BK93+BK101+BK179+BK227+BK239</f>
        <v>0</v>
      </c>
    </row>
    <row r="93" s="12" customFormat="1" ht="22.8" customHeight="1">
      <c r="A93" s="12"/>
      <c r="B93" s="182"/>
      <c r="C93" s="183"/>
      <c r="D93" s="184" t="s">
        <v>71</v>
      </c>
      <c r="E93" s="196" t="s">
        <v>119</v>
      </c>
      <c r="F93" s="196" t="s">
        <v>120</v>
      </c>
      <c r="G93" s="183"/>
      <c r="H93" s="183"/>
      <c r="I93" s="186"/>
      <c r="J93" s="197">
        <f>BK93</f>
        <v>0</v>
      </c>
      <c r="K93" s="183"/>
      <c r="L93" s="188"/>
      <c r="M93" s="189"/>
      <c r="N93" s="190"/>
      <c r="O93" s="190"/>
      <c r="P93" s="191">
        <f>SUM(P94:P100)</f>
        <v>0</v>
      </c>
      <c r="Q93" s="190"/>
      <c r="R93" s="191">
        <f>SUM(R94:R100)</f>
        <v>1.9116069800000002</v>
      </c>
      <c r="S93" s="190"/>
      <c r="T93" s="192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77</v>
      </c>
      <c r="AT93" s="194" t="s">
        <v>71</v>
      </c>
      <c r="AU93" s="194" t="s">
        <v>77</v>
      </c>
      <c r="AY93" s="193" t="s">
        <v>118</v>
      </c>
      <c r="BK93" s="195">
        <f>SUM(BK94:BK100)</f>
        <v>0</v>
      </c>
    </row>
    <row r="94" s="2" customFormat="1" ht="24.15" customHeight="1">
      <c r="A94" s="39"/>
      <c r="B94" s="40"/>
      <c r="C94" s="198" t="s">
        <v>77</v>
      </c>
      <c r="D94" s="198" t="s">
        <v>121</v>
      </c>
      <c r="E94" s="199" t="s">
        <v>122</v>
      </c>
      <c r="F94" s="200" t="s">
        <v>123</v>
      </c>
      <c r="G94" s="201" t="s">
        <v>124</v>
      </c>
      <c r="H94" s="202">
        <v>30.634</v>
      </c>
      <c r="I94" s="203"/>
      <c r="J94" s="204">
        <f>ROUND(I94*H94,2)</f>
        <v>0</v>
      </c>
      <c r="K94" s="200" t="s">
        <v>125</v>
      </c>
      <c r="L94" s="45"/>
      <c r="M94" s="205" t="s">
        <v>19</v>
      </c>
      <c r="N94" s="206" t="s">
        <v>43</v>
      </c>
      <c r="O94" s="85"/>
      <c r="P94" s="207">
        <f>O94*H94</f>
        <v>0</v>
      </c>
      <c r="Q94" s="207">
        <v>0.058970000000000002</v>
      </c>
      <c r="R94" s="207">
        <f>Q94*H94</f>
        <v>1.8064869800000001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126</v>
      </c>
      <c r="AT94" s="209" t="s">
        <v>121</v>
      </c>
      <c r="AU94" s="209" t="s">
        <v>79</v>
      </c>
      <c r="AY94" s="18" t="s">
        <v>118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77</v>
      </c>
      <c r="BK94" s="210">
        <f>ROUND(I94*H94,2)</f>
        <v>0</v>
      </c>
      <c r="BL94" s="18" t="s">
        <v>126</v>
      </c>
      <c r="BM94" s="209" t="s">
        <v>127</v>
      </c>
    </row>
    <row r="95" s="2" customFormat="1">
      <c r="A95" s="39"/>
      <c r="B95" s="40"/>
      <c r="C95" s="41"/>
      <c r="D95" s="211" t="s">
        <v>128</v>
      </c>
      <c r="E95" s="41"/>
      <c r="F95" s="212" t="s">
        <v>129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128</v>
      </c>
      <c r="AU95" s="18" t="s">
        <v>79</v>
      </c>
    </row>
    <row r="96" s="13" customFormat="1">
      <c r="A96" s="13"/>
      <c r="B96" s="216"/>
      <c r="C96" s="217"/>
      <c r="D96" s="218" t="s">
        <v>130</v>
      </c>
      <c r="E96" s="219" t="s">
        <v>19</v>
      </c>
      <c r="F96" s="220" t="s">
        <v>131</v>
      </c>
      <c r="G96" s="217"/>
      <c r="H96" s="221">
        <v>37.834000000000003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130</v>
      </c>
      <c r="AU96" s="227" t="s">
        <v>79</v>
      </c>
      <c r="AV96" s="13" t="s">
        <v>79</v>
      </c>
      <c r="AW96" s="13" t="s">
        <v>33</v>
      </c>
      <c r="AX96" s="13" t="s">
        <v>72</v>
      </c>
      <c r="AY96" s="227" t="s">
        <v>118</v>
      </c>
    </row>
    <row r="97" s="13" customFormat="1">
      <c r="A97" s="13"/>
      <c r="B97" s="216"/>
      <c r="C97" s="217"/>
      <c r="D97" s="218" t="s">
        <v>130</v>
      </c>
      <c r="E97" s="219" t="s">
        <v>19</v>
      </c>
      <c r="F97" s="220" t="s">
        <v>132</v>
      </c>
      <c r="G97" s="217"/>
      <c r="H97" s="221">
        <v>-7.2000000000000002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130</v>
      </c>
      <c r="AU97" s="227" t="s">
        <v>79</v>
      </c>
      <c r="AV97" s="13" t="s">
        <v>79</v>
      </c>
      <c r="AW97" s="13" t="s">
        <v>33</v>
      </c>
      <c r="AX97" s="13" t="s">
        <v>72</v>
      </c>
      <c r="AY97" s="227" t="s">
        <v>118</v>
      </c>
    </row>
    <row r="98" s="14" customFormat="1">
      <c r="A98" s="14"/>
      <c r="B98" s="228"/>
      <c r="C98" s="229"/>
      <c r="D98" s="218" t="s">
        <v>130</v>
      </c>
      <c r="E98" s="230" t="s">
        <v>19</v>
      </c>
      <c r="F98" s="231" t="s">
        <v>133</v>
      </c>
      <c r="G98" s="229"/>
      <c r="H98" s="232">
        <v>30.634000000000004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130</v>
      </c>
      <c r="AU98" s="238" t="s">
        <v>79</v>
      </c>
      <c r="AV98" s="14" t="s">
        <v>126</v>
      </c>
      <c r="AW98" s="14" t="s">
        <v>33</v>
      </c>
      <c r="AX98" s="14" t="s">
        <v>77</v>
      </c>
      <c r="AY98" s="238" t="s">
        <v>118</v>
      </c>
    </row>
    <row r="99" s="2" customFormat="1" ht="24.15" customHeight="1">
      <c r="A99" s="39"/>
      <c r="B99" s="40"/>
      <c r="C99" s="198" t="s">
        <v>79</v>
      </c>
      <c r="D99" s="198" t="s">
        <v>121</v>
      </c>
      <c r="E99" s="199" t="s">
        <v>134</v>
      </c>
      <c r="F99" s="200" t="s">
        <v>135</v>
      </c>
      <c r="G99" s="201" t="s">
        <v>136</v>
      </c>
      <c r="H99" s="202">
        <v>4</v>
      </c>
      <c r="I99" s="203"/>
      <c r="J99" s="204">
        <f>ROUND(I99*H99,2)</f>
        <v>0</v>
      </c>
      <c r="K99" s="200" t="s">
        <v>125</v>
      </c>
      <c r="L99" s="45"/>
      <c r="M99" s="205" t="s">
        <v>19</v>
      </c>
      <c r="N99" s="206" t="s">
        <v>43</v>
      </c>
      <c r="O99" s="85"/>
      <c r="P99" s="207">
        <f>O99*H99</f>
        <v>0</v>
      </c>
      <c r="Q99" s="207">
        <v>0.026280000000000001</v>
      </c>
      <c r="R99" s="207">
        <f>Q99*H99</f>
        <v>0.10512000000000001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126</v>
      </c>
      <c r="AT99" s="209" t="s">
        <v>121</v>
      </c>
      <c r="AU99" s="209" t="s">
        <v>79</v>
      </c>
      <c r="AY99" s="18" t="s">
        <v>118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77</v>
      </c>
      <c r="BK99" s="210">
        <f>ROUND(I99*H99,2)</f>
        <v>0</v>
      </c>
      <c r="BL99" s="18" t="s">
        <v>126</v>
      </c>
      <c r="BM99" s="209" t="s">
        <v>137</v>
      </c>
    </row>
    <row r="100" s="2" customFormat="1">
      <c r="A100" s="39"/>
      <c r="B100" s="40"/>
      <c r="C100" s="41"/>
      <c r="D100" s="211" t="s">
        <v>128</v>
      </c>
      <c r="E100" s="41"/>
      <c r="F100" s="212" t="s">
        <v>138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128</v>
      </c>
      <c r="AU100" s="18" t="s">
        <v>79</v>
      </c>
    </row>
    <row r="101" s="12" customFormat="1" ht="22.8" customHeight="1">
      <c r="A101" s="12"/>
      <c r="B101" s="182"/>
      <c r="C101" s="183"/>
      <c r="D101" s="184" t="s">
        <v>71</v>
      </c>
      <c r="E101" s="196" t="s">
        <v>139</v>
      </c>
      <c r="F101" s="196" t="s">
        <v>140</v>
      </c>
      <c r="G101" s="183"/>
      <c r="H101" s="183"/>
      <c r="I101" s="186"/>
      <c r="J101" s="197">
        <f>BK101</f>
        <v>0</v>
      </c>
      <c r="K101" s="183"/>
      <c r="L101" s="188"/>
      <c r="M101" s="189"/>
      <c r="N101" s="190"/>
      <c r="O101" s="190"/>
      <c r="P101" s="191">
        <f>SUM(P102:P178)</f>
        <v>0</v>
      </c>
      <c r="Q101" s="190"/>
      <c r="R101" s="191">
        <f>SUM(R102:R178)</f>
        <v>4.5733144699999997</v>
      </c>
      <c r="S101" s="190"/>
      <c r="T101" s="192">
        <f>SUM(T102:T178)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77</v>
      </c>
      <c r="AT101" s="194" t="s">
        <v>71</v>
      </c>
      <c r="AU101" s="194" t="s">
        <v>77</v>
      </c>
      <c r="AY101" s="193" t="s">
        <v>118</v>
      </c>
      <c r="BK101" s="195">
        <f>SUM(BK102:BK178)</f>
        <v>0</v>
      </c>
    </row>
    <row r="102" s="2" customFormat="1" ht="24.15" customHeight="1">
      <c r="A102" s="39"/>
      <c r="B102" s="40"/>
      <c r="C102" s="198" t="s">
        <v>119</v>
      </c>
      <c r="D102" s="198" t="s">
        <v>121</v>
      </c>
      <c r="E102" s="199" t="s">
        <v>141</v>
      </c>
      <c r="F102" s="200" t="s">
        <v>142</v>
      </c>
      <c r="G102" s="201" t="s">
        <v>124</v>
      </c>
      <c r="H102" s="202">
        <v>43.968000000000004</v>
      </c>
      <c r="I102" s="203"/>
      <c r="J102" s="204">
        <f>ROUND(I102*H102,2)</f>
        <v>0</v>
      </c>
      <c r="K102" s="200" t="s">
        <v>125</v>
      </c>
      <c r="L102" s="45"/>
      <c r="M102" s="205" t="s">
        <v>19</v>
      </c>
      <c r="N102" s="206" t="s">
        <v>43</v>
      </c>
      <c r="O102" s="85"/>
      <c r="P102" s="207">
        <f>O102*H102</f>
        <v>0</v>
      </c>
      <c r="Q102" s="207">
        <v>0.016899999999999998</v>
      </c>
      <c r="R102" s="207">
        <f>Q102*H102</f>
        <v>0.74305920000000003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126</v>
      </c>
      <c r="AT102" s="209" t="s">
        <v>121</v>
      </c>
      <c r="AU102" s="209" t="s">
        <v>79</v>
      </c>
      <c r="AY102" s="18" t="s">
        <v>118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77</v>
      </c>
      <c r="BK102" s="210">
        <f>ROUND(I102*H102,2)</f>
        <v>0</v>
      </c>
      <c r="BL102" s="18" t="s">
        <v>126</v>
      </c>
      <c r="BM102" s="209" t="s">
        <v>143</v>
      </c>
    </row>
    <row r="103" s="2" customFormat="1">
      <c r="A103" s="39"/>
      <c r="B103" s="40"/>
      <c r="C103" s="41"/>
      <c r="D103" s="211" t="s">
        <v>128</v>
      </c>
      <c r="E103" s="41"/>
      <c r="F103" s="212" t="s">
        <v>144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128</v>
      </c>
      <c r="AU103" s="18" t="s">
        <v>79</v>
      </c>
    </row>
    <row r="104" s="13" customFormat="1">
      <c r="A104" s="13"/>
      <c r="B104" s="216"/>
      <c r="C104" s="217"/>
      <c r="D104" s="218" t="s">
        <v>130</v>
      </c>
      <c r="E104" s="219" t="s">
        <v>19</v>
      </c>
      <c r="F104" s="220" t="s">
        <v>145</v>
      </c>
      <c r="G104" s="217"/>
      <c r="H104" s="221">
        <v>9.9559999999999995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130</v>
      </c>
      <c r="AU104" s="227" t="s">
        <v>79</v>
      </c>
      <c r="AV104" s="13" t="s">
        <v>79</v>
      </c>
      <c r="AW104" s="13" t="s">
        <v>33</v>
      </c>
      <c r="AX104" s="13" t="s">
        <v>72</v>
      </c>
      <c r="AY104" s="227" t="s">
        <v>118</v>
      </c>
    </row>
    <row r="105" s="13" customFormat="1">
      <c r="A105" s="13"/>
      <c r="B105" s="216"/>
      <c r="C105" s="217"/>
      <c r="D105" s="218" t="s">
        <v>130</v>
      </c>
      <c r="E105" s="219" t="s">
        <v>19</v>
      </c>
      <c r="F105" s="220" t="s">
        <v>146</v>
      </c>
      <c r="G105" s="217"/>
      <c r="H105" s="221">
        <v>34.012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130</v>
      </c>
      <c r="AU105" s="227" t="s">
        <v>79</v>
      </c>
      <c r="AV105" s="13" t="s">
        <v>79</v>
      </c>
      <c r="AW105" s="13" t="s">
        <v>33</v>
      </c>
      <c r="AX105" s="13" t="s">
        <v>72</v>
      </c>
      <c r="AY105" s="227" t="s">
        <v>118</v>
      </c>
    </row>
    <row r="106" s="14" customFormat="1">
      <c r="A106" s="14"/>
      <c r="B106" s="228"/>
      <c r="C106" s="229"/>
      <c r="D106" s="218" t="s">
        <v>130</v>
      </c>
      <c r="E106" s="230" t="s">
        <v>19</v>
      </c>
      <c r="F106" s="231" t="s">
        <v>133</v>
      </c>
      <c r="G106" s="229"/>
      <c r="H106" s="232">
        <v>43.968000000000004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8" t="s">
        <v>130</v>
      </c>
      <c r="AU106" s="238" t="s">
        <v>79</v>
      </c>
      <c r="AV106" s="14" t="s">
        <v>126</v>
      </c>
      <c r="AW106" s="14" t="s">
        <v>33</v>
      </c>
      <c r="AX106" s="14" t="s">
        <v>77</v>
      </c>
      <c r="AY106" s="238" t="s">
        <v>118</v>
      </c>
    </row>
    <row r="107" s="2" customFormat="1" ht="16.5" customHeight="1">
      <c r="A107" s="39"/>
      <c r="B107" s="40"/>
      <c r="C107" s="198" t="s">
        <v>126</v>
      </c>
      <c r="D107" s="198" t="s">
        <v>121</v>
      </c>
      <c r="E107" s="199" t="s">
        <v>147</v>
      </c>
      <c r="F107" s="200" t="s">
        <v>148</v>
      </c>
      <c r="G107" s="201" t="s">
        <v>124</v>
      </c>
      <c r="H107" s="202">
        <v>42.009</v>
      </c>
      <c r="I107" s="203"/>
      <c r="J107" s="204">
        <f>ROUND(I107*H107,2)</f>
        <v>0</v>
      </c>
      <c r="K107" s="200" t="s">
        <v>125</v>
      </c>
      <c r="L107" s="45"/>
      <c r="M107" s="205" t="s">
        <v>19</v>
      </c>
      <c r="N107" s="206" t="s">
        <v>43</v>
      </c>
      <c r="O107" s="85"/>
      <c r="P107" s="207">
        <f>O107*H107</f>
        <v>0</v>
      </c>
      <c r="Q107" s="207">
        <v>0.00025999999999999998</v>
      </c>
      <c r="R107" s="207">
        <f>Q107*H107</f>
        <v>0.010922339999999999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126</v>
      </c>
      <c r="AT107" s="209" t="s">
        <v>121</v>
      </c>
      <c r="AU107" s="209" t="s">
        <v>79</v>
      </c>
      <c r="AY107" s="18" t="s">
        <v>118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77</v>
      </c>
      <c r="BK107" s="210">
        <f>ROUND(I107*H107,2)</f>
        <v>0</v>
      </c>
      <c r="BL107" s="18" t="s">
        <v>126</v>
      </c>
      <c r="BM107" s="209" t="s">
        <v>149</v>
      </c>
    </row>
    <row r="108" s="2" customFormat="1">
      <c r="A108" s="39"/>
      <c r="B108" s="40"/>
      <c r="C108" s="41"/>
      <c r="D108" s="211" t="s">
        <v>128</v>
      </c>
      <c r="E108" s="41"/>
      <c r="F108" s="212" t="s">
        <v>150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128</v>
      </c>
      <c r="AU108" s="18" t="s">
        <v>79</v>
      </c>
    </row>
    <row r="109" s="13" customFormat="1">
      <c r="A109" s="13"/>
      <c r="B109" s="216"/>
      <c r="C109" s="217"/>
      <c r="D109" s="218" t="s">
        <v>130</v>
      </c>
      <c r="E109" s="219" t="s">
        <v>19</v>
      </c>
      <c r="F109" s="220" t="s">
        <v>151</v>
      </c>
      <c r="G109" s="217"/>
      <c r="H109" s="221">
        <v>3.2639999999999998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130</v>
      </c>
      <c r="AU109" s="227" t="s">
        <v>79</v>
      </c>
      <c r="AV109" s="13" t="s">
        <v>79</v>
      </c>
      <c r="AW109" s="13" t="s">
        <v>33</v>
      </c>
      <c r="AX109" s="13" t="s">
        <v>72</v>
      </c>
      <c r="AY109" s="227" t="s">
        <v>118</v>
      </c>
    </row>
    <row r="110" s="13" customFormat="1">
      <c r="A110" s="13"/>
      <c r="B110" s="216"/>
      <c r="C110" s="217"/>
      <c r="D110" s="218" t="s">
        <v>130</v>
      </c>
      <c r="E110" s="219" t="s">
        <v>19</v>
      </c>
      <c r="F110" s="220" t="s">
        <v>152</v>
      </c>
      <c r="G110" s="217"/>
      <c r="H110" s="221">
        <v>3.4500000000000002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130</v>
      </c>
      <c r="AU110" s="227" t="s">
        <v>79</v>
      </c>
      <c r="AV110" s="13" t="s">
        <v>79</v>
      </c>
      <c r="AW110" s="13" t="s">
        <v>33</v>
      </c>
      <c r="AX110" s="13" t="s">
        <v>72</v>
      </c>
      <c r="AY110" s="227" t="s">
        <v>118</v>
      </c>
    </row>
    <row r="111" s="13" customFormat="1">
      <c r="A111" s="13"/>
      <c r="B111" s="216"/>
      <c r="C111" s="217"/>
      <c r="D111" s="218" t="s">
        <v>130</v>
      </c>
      <c r="E111" s="219" t="s">
        <v>19</v>
      </c>
      <c r="F111" s="220" t="s">
        <v>153</v>
      </c>
      <c r="G111" s="217"/>
      <c r="H111" s="221">
        <v>2.6619999999999999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130</v>
      </c>
      <c r="AU111" s="227" t="s">
        <v>79</v>
      </c>
      <c r="AV111" s="13" t="s">
        <v>79</v>
      </c>
      <c r="AW111" s="13" t="s">
        <v>33</v>
      </c>
      <c r="AX111" s="13" t="s">
        <v>72</v>
      </c>
      <c r="AY111" s="227" t="s">
        <v>118</v>
      </c>
    </row>
    <row r="112" s="13" customFormat="1">
      <c r="A112" s="13"/>
      <c r="B112" s="216"/>
      <c r="C112" s="217"/>
      <c r="D112" s="218" t="s">
        <v>130</v>
      </c>
      <c r="E112" s="219" t="s">
        <v>19</v>
      </c>
      <c r="F112" s="220" t="s">
        <v>154</v>
      </c>
      <c r="G112" s="217"/>
      <c r="H112" s="221">
        <v>20.515000000000001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130</v>
      </c>
      <c r="AU112" s="227" t="s">
        <v>79</v>
      </c>
      <c r="AV112" s="13" t="s">
        <v>79</v>
      </c>
      <c r="AW112" s="13" t="s">
        <v>33</v>
      </c>
      <c r="AX112" s="13" t="s">
        <v>72</v>
      </c>
      <c r="AY112" s="227" t="s">
        <v>118</v>
      </c>
    </row>
    <row r="113" s="13" customFormat="1">
      <c r="A113" s="13"/>
      <c r="B113" s="216"/>
      <c r="C113" s="217"/>
      <c r="D113" s="218" t="s">
        <v>130</v>
      </c>
      <c r="E113" s="219" t="s">
        <v>19</v>
      </c>
      <c r="F113" s="220" t="s">
        <v>155</v>
      </c>
      <c r="G113" s="217"/>
      <c r="H113" s="221">
        <v>1.006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130</v>
      </c>
      <c r="AU113" s="227" t="s">
        <v>79</v>
      </c>
      <c r="AV113" s="13" t="s">
        <v>79</v>
      </c>
      <c r="AW113" s="13" t="s">
        <v>33</v>
      </c>
      <c r="AX113" s="13" t="s">
        <v>72</v>
      </c>
      <c r="AY113" s="227" t="s">
        <v>118</v>
      </c>
    </row>
    <row r="114" s="13" customFormat="1">
      <c r="A114" s="13"/>
      <c r="B114" s="216"/>
      <c r="C114" s="217"/>
      <c r="D114" s="218" t="s">
        <v>130</v>
      </c>
      <c r="E114" s="219" t="s">
        <v>19</v>
      </c>
      <c r="F114" s="220" t="s">
        <v>156</v>
      </c>
      <c r="G114" s="217"/>
      <c r="H114" s="221">
        <v>5.1459999999999999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130</v>
      </c>
      <c r="AU114" s="227" t="s">
        <v>79</v>
      </c>
      <c r="AV114" s="13" t="s">
        <v>79</v>
      </c>
      <c r="AW114" s="13" t="s">
        <v>33</v>
      </c>
      <c r="AX114" s="13" t="s">
        <v>72</v>
      </c>
      <c r="AY114" s="227" t="s">
        <v>118</v>
      </c>
    </row>
    <row r="115" s="13" customFormat="1">
      <c r="A115" s="13"/>
      <c r="B115" s="216"/>
      <c r="C115" s="217"/>
      <c r="D115" s="218" t="s">
        <v>130</v>
      </c>
      <c r="E115" s="219" t="s">
        <v>19</v>
      </c>
      <c r="F115" s="220" t="s">
        <v>157</v>
      </c>
      <c r="G115" s="217"/>
      <c r="H115" s="221">
        <v>5.9660000000000002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7" t="s">
        <v>130</v>
      </c>
      <c r="AU115" s="227" t="s">
        <v>79</v>
      </c>
      <c r="AV115" s="13" t="s">
        <v>79</v>
      </c>
      <c r="AW115" s="13" t="s">
        <v>33</v>
      </c>
      <c r="AX115" s="13" t="s">
        <v>72</v>
      </c>
      <c r="AY115" s="227" t="s">
        <v>118</v>
      </c>
    </row>
    <row r="116" s="14" customFormat="1">
      <c r="A116" s="14"/>
      <c r="B116" s="228"/>
      <c r="C116" s="229"/>
      <c r="D116" s="218" t="s">
        <v>130</v>
      </c>
      <c r="E116" s="230" t="s">
        <v>19</v>
      </c>
      <c r="F116" s="231" t="s">
        <v>133</v>
      </c>
      <c r="G116" s="229"/>
      <c r="H116" s="232">
        <v>42.009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8" t="s">
        <v>130</v>
      </c>
      <c r="AU116" s="238" t="s">
        <v>79</v>
      </c>
      <c r="AV116" s="14" t="s">
        <v>126</v>
      </c>
      <c r="AW116" s="14" t="s">
        <v>33</v>
      </c>
      <c r="AX116" s="14" t="s">
        <v>77</v>
      </c>
      <c r="AY116" s="238" t="s">
        <v>118</v>
      </c>
    </row>
    <row r="117" s="2" customFormat="1" ht="24.15" customHeight="1">
      <c r="A117" s="39"/>
      <c r="B117" s="40"/>
      <c r="C117" s="198" t="s">
        <v>158</v>
      </c>
      <c r="D117" s="198" t="s">
        <v>121</v>
      </c>
      <c r="E117" s="199" t="s">
        <v>159</v>
      </c>
      <c r="F117" s="200" t="s">
        <v>160</v>
      </c>
      <c r="G117" s="201" t="s">
        <v>124</v>
      </c>
      <c r="H117" s="202">
        <v>42.009</v>
      </c>
      <c r="I117" s="203"/>
      <c r="J117" s="204">
        <f>ROUND(I117*H117,2)</f>
        <v>0</v>
      </c>
      <c r="K117" s="200" t="s">
        <v>125</v>
      </c>
      <c r="L117" s="45"/>
      <c r="M117" s="205" t="s">
        <v>19</v>
      </c>
      <c r="N117" s="206" t="s">
        <v>43</v>
      </c>
      <c r="O117" s="85"/>
      <c r="P117" s="207">
        <f>O117*H117</f>
        <v>0</v>
      </c>
      <c r="Q117" s="207">
        <v>0.0040000000000000001</v>
      </c>
      <c r="R117" s="207">
        <f>Q117*H117</f>
        <v>0.16803600000000002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126</v>
      </c>
      <c r="AT117" s="209" t="s">
        <v>121</v>
      </c>
      <c r="AU117" s="209" t="s">
        <v>79</v>
      </c>
      <c r="AY117" s="18" t="s">
        <v>118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77</v>
      </c>
      <c r="BK117" s="210">
        <f>ROUND(I117*H117,2)</f>
        <v>0</v>
      </c>
      <c r="BL117" s="18" t="s">
        <v>126</v>
      </c>
      <c r="BM117" s="209" t="s">
        <v>161</v>
      </c>
    </row>
    <row r="118" s="2" customFormat="1">
      <c r="A118" s="39"/>
      <c r="B118" s="40"/>
      <c r="C118" s="41"/>
      <c r="D118" s="211" t="s">
        <v>128</v>
      </c>
      <c r="E118" s="41"/>
      <c r="F118" s="212" t="s">
        <v>162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79</v>
      </c>
    </row>
    <row r="119" s="2" customFormat="1" ht="24.15" customHeight="1">
      <c r="A119" s="39"/>
      <c r="B119" s="40"/>
      <c r="C119" s="198" t="s">
        <v>139</v>
      </c>
      <c r="D119" s="198" t="s">
        <v>121</v>
      </c>
      <c r="E119" s="199" t="s">
        <v>163</v>
      </c>
      <c r="F119" s="200" t="s">
        <v>164</v>
      </c>
      <c r="G119" s="201" t="s">
        <v>124</v>
      </c>
      <c r="H119" s="202">
        <v>79.566999999999993</v>
      </c>
      <c r="I119" s="203"/>
      <c r="J119" s="204">
        <f>ROUND(I119*H119,2)</f>
        <v>0</v>
      </c>
      <c r="K119" s="200" t="s">
        <v>125</v>
      </c>
      <c r="L119" s="45"/>
      <c r="M119" s="205" t="s">
        <v>19</v>
      </c>
      <c r="N119" s="206" t="s">
        <v>43</v>
      </c>
      <c r="O119" s="85"/>
      <c r="P119" s="207">
        <f>O119*H119</f>
        <v>0</v>
      </c>
      <c r="Q119" s="207">
        <v>0.015599999999999999</v>
      </c>
      <c r="R119" s="207">
        <f>Q119*H119</f>
        <v>1.2412451999999998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126</v>
      </c>
      <c r="AT119" s="209" t="s">
        <v>121</v>
      </c>
      <c r="AU119" s="209" t="s">
        <v>79</v>
      </c>
      <c r="AY119" s="18" t="s">
        <v>118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77</v>
      </c>
      <c r="BK119" s="210">
        <f>ROUND(I119*H119,2)</f>
        <v>0</v>
      </c>
      <c r="BL119" s="18" t="s">
        <v>126</v>
      </c>
      <c r="BM119" s="209" t="s">
        <v>165</v>
      </c>
    </row>
    <row r="120" s="2" customFormat="1">
      <c r="A120" s="39"/>
      <c r="B120" s="40"/>
      <c r="C120" s="41"/>
      <c r="D120" s="211" t="s">
        <v>128</v>
      </c>
      <c r="E120" s="41"/>
      <c r="F120" s="212" t="s">
        <v>166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128</v>
      </c>
      <c r="AU120" s="18" t="s">
        <v>79</v>
      </c>
    </row>
    <row r="121" s="13" customFormat="1">
      <c r="A121" s="13"/>
      <c r="B121" s="216"/>
      <c r="C121" s="217"/>
      <c r="D121" s="218" t="s">
        <v>130</v>
      </c>
      <c r="E121" s="219" t="s">
        <v>19</v>
      </c>
      <c r="F121" s="220" t="s">
        <v>167</v>
      </c>
      <c r="G121" s="217"/>
      <c r="H121" s="221">
        <v>12.542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130</v>
      </c>
      <c r="AU121" s="227" t="s">
        <v>79</v>
      </c>
      <c r="AV121" s="13" t="s">
        <v>79</v>
      </c>
      <c r="AW121" s="13" t="s">
        <v>33</v>
      </c>
      <c r="AX121" s="13" t="s">
        <v>72</v>
      </c>
      <c r="AY121" s="227" t="s">
        <v>118</v>
      </c>
    </row>
    <row r="122" s="13" customFormat="1">
      <c r="A122" s="13"/>
      <c r="B122" s="216"/>
      <c r="C122" s="217"/>
      <c r="D122" s="218" t="s">
        <v>130</v>
      </c>
      <c r="E122" s="219" t="s">
        <v>19</v>
      </c>
      <c r="F122" s="220" t="s">
        <v>168</v>
      </c>
      <c r="G122" s="217"/>
      <c r="H122" s="221">
        <v>68.537999999999997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130</v>
      </c>
      <c r="AU122" s="227" t="s">
        <v>79</v>
      </c>
      <c r="AV122" s="13" t="s">
        <v>79</v>
      </c>
      <c r="AW122" s="13" t="s">
        <v>33</v>
      </c>
      <c r="AX122" s="13" t="s">
        <v>72</v>
      </c>
      <c r="AY122" s="227" t="s">
        <v>118</v>
      </c>
    </row>
    <row r="123" s="13" customFormat="1">
      <c r="A123" s="13"/>
      <c r="B123" s="216"/>
      <c r="C123" s="217"/>
      <c r="D123" s="218" t="s">
        <v>130</v>
      </c>
      <c r="E123" s="219" t="s">
        <v>19</v>
      </c>
      <c r="F123" s="220" t="s">
        <v>169</v>
      </c>
      <c r="G123" s="217"/>
      <c r="H123" s="221">
        <v>-4.8099999999999996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130</v>
      </c>
      <c r="AU123" s="227" t="s">
        <v>79</v>
      </c>
      <c r="AV123" s="13" t="s">
        <v>79</v>
      </c>
      <c r="AW123" s="13" t="s">
        <v>33</v>
      </c>
      <c r="AX123" s="13" t="s">
        <v>72</v>
      </c>
      <c r="AY123" s="227" t="s">
        <v>118</v>
      </c>
    </row>
    <row r="124" s="13" customFormat="1">
      <c r="A124" s="13"/>
      <c r="B124" s="216"/>
      <c r="C124" s="217"/>
      <c r="D124" s="218" t="s">
        <v>130</v>
      </c>
      <c r="E124" s="219" t="s">
        <v>19</v>
      </c>
      <c r="F124" s="220" t="s">
        <v>170</v>
      </c>
      <c r="G124" s="217"/>
      <c r="H124" s="221">
        <v>6.4969999999999999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130</v>
      </c>
      <c r="AU124" s="227" t="s">
        <v>79</v>
      </c>
      <c r="AV124" s="13" t="s">
        <v>79</v>
      </c>
      <c r="AW124" s="13" t="s">
        <v>33</v>
      </c>
      <c r="AX124" s="13" t="s">
        <v>72</v>
      </c>
      <c r="AY124" s="227" t="s">
        <v>118</v>
      </c>
    </row>
    <row r="125" s="13" customFormat="1">
      <c r="A125" s="13"/>
      <c r="B125" s="216"/>
      <c r="C125" s="217"/>
      <c r="D125" s="218" t="s">
        <v>130</v>
      </c>
      <c r="E125" s="219" t="s">
        <v>19</v>
      </c>
      <c r="F125" s="220" t="s">
        <v>171</v>
      </c>
      <c r="G125" s="217"/>
      <c r="H125" s="221">
        <v>-3.2000000000000002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130</v>
      </c>
      <c r="AU125" s="227" t="s">
        <v>79</v>
      </c>
      <c r="AV125" s="13" t="s">
        <v>79</v>
      </c>
      <c r="AW125" s="13" t="s">
        <v>33</v>
      </c>
      <c r="AX125" s="13" t="s">
        <v>72</v>
      </c>
      <c r="AY125" s="227" t="s">
        <v>118</v>
      </c>
    </row>
    <row r="126" s="14" customFormat="1">
      <c r="A126" s="14"/>
      <c r="B126" s="228"/>
      <c r="C126" s="229"/>
      <c r="D126" s="218" t="s">
        <v>130</v>
      </c>
      <c r="E126" s="230" t="s">
        <v>19</v>
      </c>
      <c r="F126" s="231" t="s">
        <v>133</v>
      </c>
      <c r="G126" s="229"/>
      <c r="H126" s="232">
        <v>79.566999999999993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8" t="s">
        <v>130</v>
      </c>
      <c r="AU126" s="238" t="s">
        <v>79</v>
      </c>
      <c r="AV126" s="14" t="s">
        <v>126</v>
      </c>
      <c r="AW126" s="14" t="s">
        <v>33</v>
      </c>
      <c r="AX126" s="14" t="s">
        <v>77</v>
      </c>
      <c r="AY126" s="238" t="s">
        <v>118</v>
      </c>
    </row>
    <row r="127" s="2" customFormat="1" ht="21.75" customHeight="1">
      <c r="A127" s="39"/>
      <c r="B127" s="40"/>
      <c r="C127" s="198" t="s">
        <v>172</v>
      </c>
      <c r="D127" s="198" t="s">
        <v>121</v>
      </c>
      <c r="E127" s="199" t="s">
        <v>173</v>
      </c>
      <c r="F127" s="200" t="s">
        <v>174</v>
      </c>
      <c r="G127" s="201" t="s">
        <v>124</v>
      </c>
      <c r="H127" s="202">
        <v>18.498999999999999</v>
      </c>
      <c r="I127" s="203"/>
      <c r="J127" s="204">
        <f>ROUND(I127*H127,2)</f>
        <v>0</v>
      </c>
      <c r="K127" s="200" t="s">
        <v>125</v>
      </c>
      <c r="L127" s="45"/>
      <c r="M127" s="205" t="s">
        <v>19</v>
      </c>
      <c r="N127" s="206" t="s">
        <v>43</v>
      </c>
      <c r="O127" s="85"/>
      <c r="P127" s="207">
        <f>O127*H127</f>
        <v>0</v>
      </c>
      <c r="Q127" s="207">
        <v>0.0073499999999999998</v>
      </c>
      <c r="R127" s="207">
        <f>Q127*H127</f>
        <v>0.13596765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126</v>
      </c>
      <c r="AT127" s="209" t="s">
        <v>121</v>
      </c>
      <c r="AU127" s="209" t="s">
        <v>79</v>
      </c>
      <c r="AY127" s="18" t="s">
        <v>118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77</v>
      </c>
      <c r="BK127" s="210">
        <f>ROUND(I127*H127,2)</f>
        <v>0</v>
      </c>
      <c r="BL127" s="18" t="s">
        <v>126</v>
      </c>
      <c r="BM127" s="209" t="s">
        <v>175</v>
      </c>
    </row>
    <row r="128" s="2" customFormat="1">
      <c r="A128" s="39"/>
      <c r="B128" s="40"/>
      <c r="C128" s="41"/>
      <c r="D128" s="211" t="s">
        <v>128</v>
      </c>
      <c r="E128" s="41"/>
      <c r="F128" s="212" t="s">
        <v>176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128</v>
      </c>
      <c r="AU128" s="18" t="s">
        <v>79</v>
      </c>
    </row>
    <row r="129" s="15" customFormat="1">
      <c r="A129" s="15"/>
      <c r="B129" s="239"/>
      <c r="C129" s="240"/>
      <c r="D129" s="218" t="s">
        <v>130</v>
      </c>
      <c r="E129" s="241" t="s">
        <v>19</v>
      </c>
      <c r="F129" s="242" t="s">
        <v>177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48" t="s">
        <v>130</v>
      </c>
      <c r="AU129" s="248" t="s">
        <v>79</v>
      </c>
      <c r="AV129" s="15" t="s">
        <v>77</v>
      </c>
      <c r="AW129" s="15" t="s">
        <v>33</v>
      </c>
      <c r="AX129" s="15" t="s">
        <v>72</v>
      </c>
      <c r="AY129" s="248" t="s">
        <v>118</v>
      </c>
    </row>
    <row r="130" s="13" customFormat="1">
      <c r="A130" s="13"/>
      <c r="B130" s="216"/>
      <c r="C130" s="217"/>
      <c r="D130" s="218" t="s">
        <v>130</v>
      </c>
      <c r="E130" s="219" t="s">
        <v>19</v>
      </c>
      <c r="F130" s="220" t="s">
        <v>178</v>
      </c>
      <c r="G130" s="217"/>
      <c r="H130" s="221">
        <v>20.904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130</v>
      </c>
      <c r="AU130" s="227" t="s">
        <v>79</v>
      </c>
      <c r="AV130" s="13" t="s">
        <v>79</v>
      </c>
      <c r="AW130" s="13" t="s">
        <v>33</v>
      </c>
      <c r="AX130" s="13" t="s">
        <v>72</v>
      </c>
      <c r="AY130" s="227" t="s">
        <v>118</v>
      </c>
    </row>
    <row r="131" s="13" customFormat="1">
      <c r="A131" s="13"/>
      <c r="B131" s="216"/>
      <c r="C131" s="217"/>
      <c r="D131" s="218" t="s">
        <v>130</v>
      </c>
      <c r="E131" s="219" t="s">
        <v>19</v>
      </c>
      <c r="F131" s="220" t="s">
        <v>179</v>
      </c>
      <c r="G131" s="217"/>
      <c r="H131" s="221">
        <v>-2.4049999999999998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130</v>
      </c>
      <c r="AU131" s="227" t="s">
        <v>79</v>
      </c>
      <c r="AV131" s="13" t="s">
        <v>79</v>
      </c>
      <c r="AW131" s="13" t="s">
        <v>33</v>
      </c>
      <c r="AX131" s="13" t="s">
        <v>72</v>
      </c>
      <c r="AY131" s="227" t="s">
        <v>118</v>
      </c>
    </row>
    <row r="132" s="14" customFormat="1">
      <c r="A132" s="14"/>
      <c r="B132" s="228"/>
      <c r="C132" s="229"/>
      <c r="D132" s="218" t="s">
        <v>130</v>
      </c>
      <c r="E132" s="230" t="s">
        <v>19</v>
      </c>
      <c r="F132" s="231" t="s">
        <v>133</v>
      </c>
      <c r="G132" s="229"/>
      <c r="H132" s="232">
        <v>18.498999999999999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8" t="s">
        <v>130</v>
      </c>
      <c r="AU132" s="238" t="s">
        <v>79</v>
      </c>
      <c r="AV132" s="14" t="s">
        <v>126</v>
      </c>
      <c r="AW132" s="14" t="s">
        <v>33</v>
      </c>
      <c r="AX132" s="14" t="s">
        <v>77</v>
      </c>
      <c r="AY132" s="238" t="s">
        <v>118</v>
      </c>
    </row>
    <row r="133" s="2" customFormat="1" ht="24.15" customHeight="1">
      <c r="A133" s="39"/>
      <c r="B133" s="40"/>
      <c r="C133" s="198" t="s">
        <v>180</v>
      </c>
      <c r="D133" s="198" t="s">
        <v>121</v>
      </c>
      <c r="E133" s="199" t="s">
        <v>181</v>
      </c>
      <c r="F133" s="200" t="s">
        <v>182</v>
      </c>
      <c r="G133" s="201" t="s">
        <v>124</v>
      </c>
      <c r="H133" s="202">
        <v>18.498999999999999</v>
      </c>
      <c r="I133" s="203"/>
      <c r="J133" s="204">
        <f>ROUND(I133*H133,2)</f>
        <v>0</v>
      </c>
      <c r="K133" s="200" t="s">
        <v>125</v>
      </c>
      <c r="L133" s="45"/>
      <c r="M133" s="205" t="s">
        <v>19</v>
      </c>
      <c r="N133" s="206" t="s">
        <v>43</v>
      </c>
      <c r="O133" s="85"/>
      <c r="P133" s="207">
        <f>O133*H133</f>
        <v>0</v>
      </c>
      <c r="Q133" s="207">
        <v>0.015400000000000001</v>
      </c>
      <c r="R133" s="207">
        <f>Q133*H133</f>
        <v>0.28488459999999999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126</v>
      </c>
      <c r="AT133" s="209" t="s">
        <v>121</v>
      </c>
      <c r="AU133" s="209" t="s">
        <v>79</v>
      </c>
      <c r="AY133" s="18" t="s">
        <v>118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77</v>
      </c>
      <c r="BK133" s="210">
        <f>ROUND(I133*H133,2)</f>
        <v>0</v>
      </c>
      <c r="BL133" s="18" t="s">
        <v>126</v>
      </c>
      <c r="BM133" s="209" t="s">
        <v>183</v>
      </c>
    </row>
    <row r="134" s="2" customFormat="1">
      <c r="A134" s="39"/>
      <c r="B134" s="40"/>
      <c r="C134" s="41"/>
      <c r="D134" s="211" t="s">
        <v>128</v>
      </c>
      <c r="E134" s="41"/>
      <c r="F134" s="212" t="s">
        <v>184</v>
      </c>
      <c r="G134" s="41"/>
      <c r="H134" s="41"/>
      <c r="I134" s="213"/>
      <c r="J134" s="41"/>
      <c r="K134" s="41"/>
      <c r="L134" s="45"/>
      <c r="M134" s="214"/>
      <c r="N134" s="21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79</v>
      </c>
    </row>
    <row r="135" s="2" customFormat="1" ht="24.15" customHeight="1">
      <c r="A135" s="39"/>
      <c r="B135" s="40"/>
      <c r="C135" s="198" t="s">
        <v>185</v>
      </c>
      <c r="D135" s="198" t="s">
        <v>121</v>
      </c>
      <c r="E135" s="199" t="s">
        <v>186</v>
      </c>
      <c r="F135" s="200" t="s">
        <v>187</v>
      </c>
      <c r="G135" s="201" t="s">
        <v>124</v>
      </c>
      <c r="H135" s="202">
        <v>36.997999999999998</v>
      </c>
      <c r="I135" s="203"/>
      <c r="J135" s="204">
        <f>ROUND(I135*H135,2)</f>
        <v>0</v>
      </c>
      <c r="K135" s="200" t="s">
        <v>125</v>
      </c>
      <c r="L135" s="45"/>
      <c r="M135" s="205" t="s">
        <v>19</v>
      </c>
      <c r="N135" s="206" t="s">
        <v>43</v>
      </c>
      <c r="O135" s="85"/>
      <c r="P135" s="207">
        <f>O135*H135</f>
        <v>0</v>
      </c>
      <c r="Q135" s="207">
        <v>0.0079000000000000008</v>
      </c>
      <c r="R135" s="207">
        <f>Q135*H135</f>
        <v>0.29228419999999999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126</v>
      </c>
      <c r="AT135" s="209" t="s">
        <v>121</v>
      </c>
      <c r="AU135" s="209" t="s">
        <v>79</v>
      </c>
      <c r="AY135" s="18" t="s">
        <v>118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77</v>
      </c>
      <c r="BK135" s="210">
        <f>ROUND(I135*H135,2)</f>
        <v>0</v>
      </c>
      <c r="BL135" s="18" t="s">
        <v>126</v>
      </c>
      <c r="BM135" s="209" t="s">
        <v>188</v>
      </c>
    </row>
    <row r="136" s="2" customFormat="1">
      <c r="A136" s="39"/>
      <c r="B136" s="40"/>
      <c r="C136" s="41"/>
      <c r="D136" s="211" t="s">
        <v>128</v>
      </c>
      <c r="E136" s="41"/>
      <c r="F136" s="212" t="s">
        <v>189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128</v>
      </c>
      <c r="AU136" s="18" t="s">
        <v>79</v>
      </c>
    </row>
    <row r="137" s="13" customFormat="1">
      <c r="A137" s="13"/>
      <c r="B137" s="216"/>
      <c r="C137" s="217"/>
      <c r="D137" s="218" t="s">
        <v>130</v>
      </c>
      <c r="E137" s="219" t="s">
        <v>19</v>
      </c>
      <c r="F137" s="220" t="s">
        <v>190</v>
      </c>
      <c r="G137" s="217"/>
      <c r="H137" s="221">
        <v>36.997999999999998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130</v>
      </c>
      <c r="AU137" s="227" t="s">
        <v>79</v>
      </c>
      <c r="AV137" s="13" t="s">
        <v>79</v>
      </c>
      <c r="AW137" s="13" t="s">
        <v>33</v>
      </c>
      <c r="AX137" s="13" t="s">
        <v>77</v>
      </c>
      <c r="AY137" s="227" t="s">
        <v>118</v>
      </c>
    </row>
    <row r="138" s="2" customFormat="1" ht="24.15" customHeight="1">
      <c r="A138" s="39"/>
      <c r="B138" s="40"/>
      <c r="C138" s="198" t="s">
        <v>191</v>
      </c>
      <c r="D138" s="198" t="s">
        <v>121</v>
      </c>
      <c r="E138" s="199" t="s">
        <v>192</v>
      </c>
      <c r="F138" s="200" t="s">
        <v>193</v>
      </c>
      <c r="G138" s="201" t="s">
        <v>124</v>
      </c>
      <c r="H138" s="202">
        <v>62.226999999999997</v>
      </c>
      <c r="I138" s="203"/>
      <c r="J138" s="204">
        <f>ROUND(I138*H138,2)</f>
        <v>0</v>
      </c>
      <c r="K138" s="200" t="s">
        <v>125</v>
      </c>
      <c r="L138" s="45"/>
      <c r="M138" s="205" t="s">
        <v>19</v>
      </c>
      <c r="N138" s="206" t="s">
        <v>43</v>
      </c>
      <c r="O138" s="85"/>
      <c r="P138" s="207">
        <f>O138*H138</f>
        <v>0</v>
      </c>
      <c r="Q138" s="207">
        <v>0.0043800000000000002</v>
      </c>
      <c r="R138" s="207">
        <f>Q138*H138</f>
        <v>0.27255425999999999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126</v>
      </c>
      <c r="AT138" s="209" t="s">
        <v>121</v>
      </c>
      <c r="AU138" s="209" t="s">
        <v>79</v>
      </c>
      <c r="AY138" s="18" t="s">
        <v>118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77</v>
      </c>
      <c r="BK138" s="210">
        <f>ROUND(I138*H138,2)</f>
        <v>0</v>
      </c>
      <c r="BL138" s="18" t="s">
        <v>126</v>
      </c>
      <c r="BM138" s="209" t="s">
        <v>194</v>
      </c>
    </row>
    <row r="139" s="2" customFormat="1">
      <c r="A139" s="39"/>
      <c r="B139" s="40"/>
      <c r="C139" s="41"/>
      <c r="D139" s="211" t="s">
        <v>128</v>
      </c>
      <c r="E139" s="41"/>
      <c r="F139" s="212" t="s">
        <v>195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128</v>
      </c>
      <c r="AU139" s="18" t="s">
        <v>79</v>
      </c>
    </row>
    <row r="140" s="15" customFormat="1">
      <c r="A140" s="15"/>
      <c r="B140" s="239"/>
      <c r="C140" s="240"/>
      <c r="D140" s="218" t="s">
        <v>130</v>
      </c>
      <c r="E140" s="241" t="s">
        <v>19</v>
      </c>
      <c r="F140" s="242" t="s">
        <v>196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8" t="s">
        <v>130</v>
      </c>
      <c r="AU140" s="248" t="s">
        <v>79</v>
      </c>
      <c r="AV140" s="15" t="s">
        <v>77</v>
      </c>
      <c r="AW140" s="15" t="s">
        <v>33</v>
      </c>
      <c r="AX140" s="15" t="s">
        <v>72</v>
      </c>
      <c r="AY140" s="248" t="s">
        <v>118</v>
      </c>
    </row>
    <row r="141" s="13" customFormat="1">
      <c r="A141" s="13"/>
      <c r="B141" s="216"/>
      <c r="C141" s="217"/>
      <c r="D141" s="218" t="s">
        <v>130</v>
      </c>
      <c r="E141" s="219" t="s">
        <v>19</v>
      </c>
      <c r="F141" s="220" t="s">
        <v>197</v>
      </c>
      <c r="G141" s="217"/>
      <c r="H141" s="221">
        <v>75.027000000000001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130</v>
      </c>
      <c r="AU141" s="227" t="s">
        <v>79</v>
      </c>
      <c r="AV141" s="13" t="s">
        <v>79</v>
      </c>
      <c r="AW141" s="13" t="s">
        <v>33</v>
      </c>
      <c r="AX141" s="13" t="s">
        <v>72</v>
      </c>
      <c r="AY141" s="227" t="s">
        <v>118</v>
      </c>
    </row>
    <row r="142" s="13" customFormat="1">
      <c r="A142" s="13"/>
      <c r="B142" s="216"/>
      <c r="C142" s="217"/>
      <c r="D142" s="218" t="s">
        <v>130</v>
      </c>
      <c r="E142" s="219" t="s">
        <v>19</v>
      </c>
      <c r="F142" s="220" t="s">
        <v>198</v>
      </c>
      <c r="G142" s="217"/>
      <c r="H142" s="221">
        <v>-12.800000000000001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130</v>
      </c>
      <c r="AU142" s="227" t="s">
        <v>79</v>
      </c>
      <c r="AV142" s="13" t="s">
        <v>79</v>
      </c>
      <c r="AW142" s="13" t="s">
        <v>33</v>
      </c>
      <c r="AX142" s="13" t="s">
        <v>72</v>
      </c>
      <c r="AY142" s="227" t="s">
        <v>118</v>
      </c>
    </row>
    <row r="143" s="14" customFormat="1">
      <c r="A143" s="14"/>
      <c r="B143" s="228"/>
      <c r="C143" s="229"/>
      <c r="D143" s="218" t="s">
        <v>130</v>
      </c>
      <c r="E143" s="230" t="s">
        <v>19</v>
      </c>
      <c r="F143" s="231" t="s">
        <v>133</v>
      </c>
      <c r="G143" s="229"/>
      <c r="H143" s="232">
        <v>62.227000000000004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8" t="s">
        <v>130</v>
      </c>
      <c r="AU143" s="238" t="s">
        <v>79</v>
      </c>
      <c r="AV143" s="14" t="s">
        <v>126</v>
      </c>
      <c r="AW143" s="14" t="s">
        <v>33</v>
      </c>
      <c r="AX143" s="14" t="s">
        <v>77</v>
      </c>
      <c r="AY143" s="238" t="s">
        <v>118</v>
      </c>
    </row>
    <row r="144" s="2" customFormat="1" ht="24.15" customHeight="1">
      <c r="A144" s="39"/>
      <c r="B144" s="40"/>
      <c r="C144" s="198" t="s">
        <v>199</v>
      </c>
      <c r="D144" s="198" t="s">
        <v>121</v>
      </c>
      <c r="E144" s="199" t="s">
        <v>200</v>
      </c>
      <c r="F144" s="200" t="s">
        <v>201</v>
      </c>
      <c r="G144" s="201" t="s">
        <v>202</v>
      </c>
      <c r="H144" s="202">
        <v>3.2000000000000002</v>
      </c>
      <c r="I144" s="203"/>
      <c r="J144" s="204">
        <f>ROUND(I144*H144,2)</f>
        <v>0</v>
      </c>
      <c r="K144" s="200" t="s">
        <v>125</v>
      </c>
      <c r="L144" s="45"/>
      <c r="M144" s="205" t="s">
        <v>19</v>
      </c>
      <c r="N144" s="206" t="s">
        <v>43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126</v>
      </c>
      <c r="AT144" s="209" t="s">
        <v>121</v>
      </c>
      <c r="AU144" s="209" t="s">
        <v>79</v>
      </c>
      <c r="AY144" s="18" t="s">
        <v>118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77</v>
      </c>
      <c r="BK144" s="210">
        <f>ROUND(I144*H144,2)</f>
        <v>0</v>
      </c>
      <c r="BL144" s="18" t="s">
        <v>126</v>
      </c>
      <c r="BM144" s="209" t="s">
        <v>203</v>
      </c>
    </row>
    <row r="145" s="2" customFormat="1">
      <c r="A145" s="39"/>
      <c r="B145" s="40"/>
      <c r="C145" s="41"/>
      <c r="D145" s="211" t="s">
        <v>128</v>
      </c>
      <c r="E145" s="41"/>
      <c r="F145" s="212" t="s">
        <v>204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128</v>
      </c>
      <c r="AU145" s="18" t="s">
        <v>79</v>
      </c>
    </row>
    <row r="146" s="15" customFormat="1">
      <c r="A146" s="15"/>
      <c r="B146" s="239"/>
      <c r="C146" s="240"/>
      <c r="D146" s="218" t="s">
        <v>130</v>
      </c>
      <c r="E146" s="241" t="s">
        <v>19</v>
      </c>
      <c r="F146" s="242" t="s">
        <v>205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48" t="s">
        <v>130</v>
      </c>
      <c r="AU146" s="248" t="s">
        <v>79</v>
      </c>
      <c r="AV146" s="15" t="s">
        <v>77</v>
      </c>
      <c r="AW146" s="15" t="s">
        <v>33</v>
      </c>
      <c r="AX146" s="15" t="s">
        <v>72</v>
      </c>
      <c r="AY146" s="248" t="s">
        <v>118</v>
      </c>
    </row>
    <row r="147" s="13" customFormat="1">
      <c r="A147" s="13"/>
      <c r="B147" s="216"/>
      <c r="C147" s="217"/>
      <c r="D147" s="218" t="s">
        <v>130</v>
      </c>
      <c r="E147" s="219" t="s">
        <v>19</v>
      </c>
      <c r="F147" s="220" t="s">
        <v>206</v>
      </c>
      <c r="G147" s="217"/>
      <c r="H147" s="221">
        <v>3.2000000000000002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130</v>
      </c>
      <c r="AU147" s="227" t="s">
        <v>79</v>
      </c>
      <c r="AV147" s="13" t="s">
        <v>79</v>
      </c>
      <c r="AW147" s="13" t="s">
        <v>33</v>
      </c>
      <c r="AX147" s="13" t="s">
        <v>77</v>
      </c>
      <c r="AY147" s="227" t="s">
        <v>118</v>
      </c>
    </row>
    <row r="148" s="2" customFormat="1" ht="16.5" customHeight="1">
      <c r="A148" s="39"/>
      <c r="B148" s="40"/>
      <c r="C148" s="249" t="s">
        <v>207</v>
      </c>
      <c r="D148" s="249" t="s">
        <v>208</v>
      </c>
      <c r="E148" s="250" t="s">
        <v>209</v>
      </c>
      <c r="F148" s="251" t="s">
        <v>210</v>
      </c>
      <c r="G148" s="252" t="s">
        <v>202</v>
      </c>
      <c r="H148" s="253">
        <v>3.6800000000000002</v>
      </c>
      <c r="I148" s="254"/>
      <c r="J148" s="255">
        <f>ROUND(I148*H148,2)</f>
        <v>0</v>
      </c>
      <c r="K148" s="251" t="s">
        <v>125</v>
      </c>
      <c r="L148" s="256"/>
      <c r="M148" s="257" t="s">
        <v>19</v>
      </c>
      <c r="N148" s="258" t="s">
        <v>43</v>
      </c>
      <c r="O148" s="85"/>
      <c r="P148" s="207">
        <f>O148*H148</f>
        <v>0</v>
      </c>
      <c r="Q148" s="207">
        <v>3.0000000000000001E-05</v>
      </c>
      <c r="R148" s="207">
        <f>Q148*H148</f>
        <v>0.00011040000000000001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180</v>
      </c>
      <c r="AT148" s="209" t="s">
        <v>208</v>
      </c>
      <c r="AU148" s="209" t="s">
        <v>79</v>
      </c>
      <c r="AY148" s="18" t="s">
        <v>118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77</v>
      </c>
      <c r="BK148" s="210">
        <f>ROUND(I148*H148,2)</f>
        <v>0</v>
      </c>
      <c r="BL148" s="18" t="s">
        <v>126</v>
      </c>
      <c r="BM148" s="209" t="s">
        <v>211</v>
      </c>
    </row>
    <row r="149" s="13" customFormat="1">
      <c r="A149" s="13"/>
      <c r="B149" s="216"/>
      <c r="C149" s="217"/>
      <c r="D149" s="218" t="s">
        <v>130</v>
      </c>
      <c r="E149" s="217"/>
      <c r="F149" s="220" t="s">
        <v>212</v>
      </c>
      <c r="G149" s="217"/>
      <c r="H149" s="221">
        <v>3.6800000000000002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130</v>
      </c>
      <c r="AU149" s="227" t="s">
        <v>79</v>
      </c>
      <c r="AV149" s="13" t="s">
        <v>79</v>
      </c>
      <c r="AW149" s="13" t="s">
        <v>4</v>
      </c>
      <c r="AX149" s="13" t="s">
        <v>77</v>
      </c>
      <c r="AY149" s="227" t="s">
        <v>118</v>
      </c>
    </row>
    <row r="150" s="2" customFormat="1" ht="16.5" customHeight="1">
      <c r="A150" s="39"/>
      <c r="B150" s="40"/>
      <c r="C150" s="198" t="s">
        <v>213</v>
      </c>
      <c r="D150" s="198" t="s">
        <v>121</v>
      </c>
      <c r="E150" s="199" t="s">
        <v>214</v>
      </c>
      <c r="F150" s="200" t="s">
        <v>215</v>
      </c>
      <c r="G150" s="201" t="s">
        <v>124</v>
      </c>
      <c r="H150" s="202">
        <v>154.64699999999999</v>
      </c>
      <c r="I150" s="203"/>
      <c r="J150" s="204">
        <f>ROUND(I150*H150,2)</f>
        <v>0</v>
      </c>
      <c r="K150" s="200" t="s">
        <v>125</v>
      </c>
      <c r="L150" s="45"/>
      <c r="M150" s="205" t="s">
        <v>19</v>
      </c>
      <c r="N150" s="206" t="s">
        <v>43</v>
      </c>
      <c r="O150" s="85"/>
      <c r="P150" s="207">
        <f>O150*H150</f>
        <v>0</v>
      </c>
      <c r="Q150" s="207">
        <v>0.00025999999999999998</v>
      </c>
      <c r="R150" s="207">
        <f>Q150*H150</f>
        <v>0.040208219999999996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126</v>
      </c>
      <c r="AT150" s="209" t="s">
        <v>121</v>
      </c>
      <c r="AU150" s="209" t="s">
        <v>79</v>
      </c>
      <c r="AY150" s="18" t="s">
        <v>118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77</v>
      </c>
      <c r="BK150" s="210">
        <f>ROUND(I150*H150,2)</f>
        <v>0</v>
      </c>
      <c r="BL150" s="18" t="s">
        <v>126</v>
      </c>
      <c r="BM150" s="209" t="s">
        <v>216</v>
      </c>
    </row>
    <row r="151" s="2" customFormat="1">
      <c r="A151" s="39"/>
      <c r="B151" s="40"/>
      <c r="C151" s="41"/>
      <c r="D151" s="211" t="s">
        <v>128</v>
      </c>
      <c r="E151" s="41"/>
      <c r="F151" s="212" t="s">
        <v>217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128</v>
      </c>
      <c r="AU151" s="18" t="s">
        <v>79</v>
      </c>
    </row>
    <row r="152" s="13" customFormat="1">
      <c r="A152" s="13"/>
      <c r="B152" s="216"/>
      <c r="C152" s="217"/>
      <c r="D152" s="218" t="s">
        <v>130</v>
      </c>
      <c r="E152" s="219" t="s">
        <v>19</v>
      </c>
      <c r="F152" s="220" t="s">
        <v>218</v>
      </c>
      <c r="G152" s="217"/>
      <c r="H152" s="221">
        <v>5.4000000000000004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130</v>
      </c>
      <c r="AU152" s="227" t="s">
        <v>79</v>
      </c>
      <c r="AV152" s="13" t="s">
        <v>79</v>
      </c>
      <c r="AW152" s="13" t="s">
        <v>33</v>
      </c>
      <c r="AX152" s="13" t="s">
        <v>72</v>
      </c>
      <c r="AY152" s="227" t="s">
        <v>118</v>
      </c>
    </row>
    <row r="153" s="13" customFormat="1">
      <c r="A153" s="13"/>
      <c r="B153" s="216"/>
      <c r="C153" s="217"/>
      <c r="D153" s="218" t="s">
        <v>130</v>
      </c>
      <c r="E153" s="219" t="s">
        <v>19</v>
      </c>
      <c r="F153" s="220" t="s">
        <v>219</v>
      </c>
      <c r="G153" s="217"/>
      <c r="H153" s="221">
        <v>-0.35999999999999999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7" t="s">
        <v>130</v>
      </c>
      <c r="AU153" s="227" t="s">
        <v>79</v>
      </c>
      <c r="AV153" s="13" t="s">
        <v>79</v>
      </c>
      <c r="AW153" s="13" t="s">
        <v>33</v>
      </c>
      <c r="AX153" s="13" t="s">
        <v>72</v>
      </c>
      <c r="AY153" s="227" t="s">
        <v>118</v>
      </c>
    </row>
    <row r="154" s="13" customFormat="1">
      <c r="A154" s="13"/>
      <c r="B154" s="216"/>
      <c r="C154" s="217"/>
      <c r="D154" s="218" t="s">
        <v>130</v>
      </c>
      <c r="E154" s="219" t="s">
        <v>19</v>
      </c>
      <c r="F154" s="220" t="s">
        <v>220</v>
      </c>
      <c r="G154" s="217"/>
      <c r="H154" s="221">
        <v>163.571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130</v>
      </c>
      <c r="AU154" s="227" t="s">
        <v>79</v>
      </c>
      <c r="AV154" s="13" t="s">
        <v>79</v>
      </c>
      <c r="AW154" s="13" t="s">
        <v>33</v>
      </c>
      <c r="AX154" s="13" t="s">
        <v>72</v>
      </c>
      <c r="AY154" s="227" t="s">
        <v>118</v>
      </c>
    </row>
    <row r="155" s="13" customFormat="1">
      <c r="A155" s="13"/>
      <c r="B155" s="216"/>
      <c r="C155" s="217"/>
      <c r="D155" s="218" t="s">
        <v>130</v>
      </c>
      <c r="E155" s="219" t="s">
        <v>19</v>
      </c>
      <c r="F155" s="220" t="s">
        <v>221</v>
      </c>
      <c r="G155" s="217"/>
      <c r="H155" s="221">
        <v>-16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130</v>
      </c>
      <c r="AU155" s="227" t="s">
        <v>79</v>
      </c>
      <c r="AV155" s="13" t="s">
        <v>79</v>
      </c>
      <c r="AW155" s="13" t="s">
        <v>33</v>
      </c>
      <c r="AX155" s="13" t="s">
        <v>72</v>
      </c>
      <c r="AY155" s="227" t="s">
        <v>118</v>
      </c>
    </row>
    <row r="156" s="13" customFormat="1">
      <c r="A156" s="13"/>
      <c r="B156" s="216"/>
      <c r="C156" s="217"/>
      <c r="D156" s="218" t="s">
        <v>130</v>
      </c>
      <c r="E156" s="219" t="s">
        <v>19</v>
      </c>
      <c r="F156" s="220" t="s">
        <v>222</v>
      </c>
      <c r="G156" s="217"/>
      <c r="H156" s="221">
        <v>-2.4180000000000001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130</v>
      </c>
      <c r="AU156" s="227" t="s">
        <v>79</v>
      </c>
      <c r="AV156" s="13" t="s">
        <v>79</v>
      </c>
      <c r="AW156" s="13" t="s">
        <v>33</v>
      </c>
      <c r="AX156" s="13" t="s">
        <v>72</v>
      </c>
      <c r="AY156" s="227" t="s">
        <v>118</v>
      </c>
    </row>
    <row r="157" s="13" customFormat="1">
      <c r="A157" s="13"/>
      <c r="B157" s="216"/>
      <c r="C157" s="217"/>
      <c r="D157" s="218" t="s">
        <v>130</v>
      </c>
      <c r="E157" s="219" t="s">
        <v>19</v>
      </c>
      <c r="F157" s="220" t="s">
        <v>223</v>
      </c>
      <c r="G157" s="217"/>
      <c r="H157" s="221">
        <v>-2.028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130</v>
      </c>
      <c r="AU157" s="227" t="s">
        <v>79</v>
      </c>
      <c r="AV157" s="13" t="s">
        <v>79</v>
      </c>
      <c r="AW157" s="13" t="s">
        <v>33</v>
      </c>
      <c r="AX157" s="13" t="s">
        <v>72</v>
      </c>
      <c r="AY157" s="227" t="s">
        <v>118</v>
      </c>
    </row>
    <row r="158" s="13" customFormat="1">
      <c r="A158" s="13"/>
      <c r="B158" s="216"/>
      <c r="C158" s="217"/>
      <c r="D158" s="218" t="s">
        <v>130</v>
      </c>
      <c r="E158" s="219" t="s">
        <v>19</v>
      </c>
      <c r="F158" s="220" t="s">
        <v>224</v>
      </c>
      <c r="G158" s="217"/>
      <c r="H158" s="221">
        <v>6.5119999999999996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130</v>
      </c>
      <c r="AU158" s="227" t="s">
        <v>79</v>
      </c>
      <c r="AV158" s="13" t="s">
        <v>79</v>
      </c>
      <c r="AW158" s="13" t="s">
        <v>33</v>
      </c>
      <c r="AX158" s="13" t="s">
        <v>72</v>
      </c>
      <c r="AY158" s="227" t="s">
        <v>118</v>
      </c>
    </row>
    <row r="159" s="13" customFormat="1">
      <c r="A159" s="13"/>
      <c r="B159" s="216"/>
      <c r="C159" s="217"/>
      <c r="D159" s="218" t="s">
        <v>130</v>
      </c>
      <c r="E159" s="219" t="s">
        <v>19</v>
      </c>
      <c r="F159" s="220" t="s">
        <v>225</v>
      </c>
      <c r="G159" s="217"/>
      <c r="H159" s="221">
        <v>-0.029999999999999999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130</v>
      </c>
      <c r="AU159" s="227" t="s">
        <v>79</v>
      </c>
      <c r="AV159" s="13" t="s">
        <v>79</v>
      </c>
      <c r="AW159" s="13" t="s">
        <v>33</v>
      </c>
      <c r="AX159" s="13" t="s">
        <v>72</v>
      </c>
      <c r="AY159" s="227" t="s">
        <v>118</v>
      </c>
    </row>
    <row r="160" s="14" customFormat="1">
      <c r="A160" s="14"/>
      <c r="B160" s="228"/>
      <c r="C160" s="229"/>
      <c r="D160" s="218" t="s">
        <v>130</v>
      </c>
      <c r="E160" s="230" t="s">
        <v>19</v>
      </c>
      <c r="F160" s="231" t="s">
        <v>133</v>
      </c>
      <c r="G160" s="229"/>
      <c r="H160" s="232">
        <v>154.64699999999999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8" t="s">
        <v>130</v>
      </c>
      <c r="AU160" s="238" t="s">
        <v>79</v>
      </c>
      <c r="AV160" s="14" t="s">
        <v>126</v>
      </c>
      <c r="AW160" s="14" t="s">
        <v>33</v>
      </c>
      <c r="AX160" s="14" t="s">
        <v>77</v>
      </c>
      <c r="AY160" s="238" t="s">
        <v>118</v>
      </c>
    </row>
    <row r="161" s="2" customFormat="1" ht="16.5" customHeight="1">
      <c r="A161" s="39"/>
      <c r="B161" s="40"/>
      <c r="C161" s="198" t="s">
        <v>226</v>
      </c>
      <c r="D161" s="198" t="s">
        <v>121</v>
      </c>
      <c r="E161" s="199" t="s">
        <v>227</v>
      </c>
      <c r="F161" s="200" t="s">
        <v>228</v>
      </c>
      <c r="G161" s="201" t="s">
        <v>124</v>
      </c>
      <c r="H161" s="202">
        <v>154.64699999999999</v>
      </c>
      <c r="I161" s="203"/>
      <c r="J161" s="204">
        <f>ROUND(I161*H161,2)</f>
        <v>0</v>
      </c>
      <c r="K161" s="200" t="s">
        <v>125</v>
      </c>
      <c r="L161" s="45"/>
      <c r="M161" s="205" t="s">
        <v>19</v>
      </c>
      <c r="N161" s="206" t="s">
        <v>43</v>
      </c>
      <c r="O161" s="85"/>
      <c r="P161" s="207">
        <f>O161*H161</f>
        <v>0</v>
      </c>
      <c r="Q161" s="207">
        <v>0.0040000000000000001</v>
      </c>
      <c r="R161" s="207">
        <f>Q161*H161</f>
        <v>0.61858800000000003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126</v>
      </c>
      <c r="AT161" s="209" t="s">
        <v>121</v>
      </c>
      <c r="AU161" s="209" t="s">
        <v>79</v>
      </c>
      <c r="AY161" s="18" t="s">
        <v>118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77</v>
      </c>
      <c r="BK161" s="210">
        <f>ROUND(I161*H161,2)</f>
        <v>0</v>
      </c>
      <c r="BL161" s="18" t="s">
        <v>126</v>
      </c>
      <c r="BM161" s="209" t="s">
        <v>229</v>
      </c>
    </row>
    <row r="162" s="2" customFormat="1">
      <c r="A162" s="39"/>
      <c r="B162" s="40"/>
      <c r="C162" s="41"/>
      <c r="D162" s="211" t="s">
        <v>128</v>
      </c>
      <c r="E162" s="41"/>
      <c r="F162" s="212" t="s">
        <v>230</v>
      </c>
      <c r="G162" s="41"/>
      <c r="H162" s="41"/>
      <c r="I162" s="213"/>
      <c r="J162" s="41"/>
      <c r="K162" s="41"/>
      <c r="L162" s="45"/>
      <c r="M162" s="214"/>
      <c r="N162" s="21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128</v>
      </c>
      <c r="AU162" s="18" t="s">
        <v>79</v>
      </c>
    </row>
    <row r="163" s="2" customFormat="1" ht="16.5" customHeight="1">
      <c r="A163" s="39"/>
      <c r="B163" s="40"/>
      <c r="C163" s="198" t="s">
        <v>8</v>
      </c>
      <c r="D163" s="198" t="s">
        <v>121</v>
      </c>
      <c r="E163" s="199" t="s">
        <v>231</v>
      </c>
      <c r="F163" s="200" t="s">
        <v>232</v>
      </c>
      <c r="G163" s="201" t="s">
        <v>233</v>
      </c>
      <c r="H163" s="202">
        <v>1</v>
      </c>
      <c r="I163" s="203"/>
      <c r="J163" s="204">
        <f>ROUND(I163*H163,2)</f>
        <v>0</v>
      </c>
      <c r="K163" s="200" t="s">
        <v>19</v>
      </c>
      <c r="L163" s="45"/>
      <c r="M163" s="205" t="s">
        <v>19</v>
      </c>
      <c r="N163" s="206" t="s">
        <v>43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126</v>
      </c>
      <c r="AT163" s="209" t="s">
        <v>121</v>
      </c>
      <c r="AU163" s="209" t="s">
        <v>79</v>
      </c>
      <c r="AY163" s="18" t="s">
        <v>118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77</v>
      </c>
      <c r="BK163" s="210">
        <f>ROUND(I163*H163,2)</f>
        <v>0</v>
      </c>
      <c r="BL163" s="18" t="s">
        <v>126</v>
      </c>
      <c r="BM163" s="209" t="s">
        <v>234</v>
      </c>
    </row>
    <row r="164" s="2" customFormat="1" ht="21.75" customHeight="1">
      <c r="A164" s="39"/>
      <c r="B164" s="40"/>
      <c r="C164" s="198" t="s">
        <v>235</v>
      </c>
      <c r="D164" s="198" t="s">
        <v>121</v>
      </c>
      <c r="E164" s="199" t="s">
        <v>236</v>
      </c>
      <c r="F164" s="200" t="s">
        <v>237</v>
      </c>
      <c r="G164" s="201" t="s">
        <v>233</v>
      </c>
      <c r="H164" s="202">
        <v>1</v>
      </c>
      <c r="I164" s="203"/>
      <c r="J164" s="204">
        <f>ROUND(I164*H164,2)</f>
        <v>0</v>
      </c>
      <c r="K164" s="200" t="s">
        <v>19</v>
      </c>
      <c r="L164" s="45"/>
      <c r="M164" s="205" t="s">
        <v>19</v>
      </c>
      <c r="N164" s="206" t="s">
        <v>43</v>
      </c>
      <c r="O164" s="85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9" t="s">
        <v>126</v>
      </c>
      <c r="AT164" s="209" t="s">
        <v>121</v>
      </c>
      <c r="AU164" s="209" t="s">
        <v>79</v>
      </c>
      <c r="AY164" s="18" t="s">
        <v>118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8" t="s">
        <v>77</v>
      </c>
      <c r="BK164" s="210">
        <f>ROUND(I164*H164,2)</f>
        <v>0</v>
      </c>
      <c r="BL164" s="18" t="s">
        <v>126</v>
      </c>
      <c r="BM164" s="209" t="s">
        <v>238</v>
      </c>
    </row>
    <row r="165" s="2" customFormat="1" ht="16.5" customHeight="1">
      <c r="A165" s="39"/>
      <c r="B165" s="40"/>
      <c r="C165" s="198" t="s">
        <v>239</v>
      </c>
      <c r="D165" s="198" t="s">
        <v>121</v>
      </c>
      <c r="E165" s="199" t="s">
        <v>240</v>
      </c>
      <c r="F165" s="200" t="s">
        <v>241</v>
      </c>
      <c r="G165" s="201" t="s">
        <v>136</v>
      </c>
      <c r="H165" s="202">
        <v>2</v>
      </c>
      <c r="I165" s="203"/>
      <c r="J165" s="204">
        <f>ROUND(I165*H165,2)</f>
        <v>0</v>
      </c>
      <c r="K165" s="200" t="s">
        <v>19</v>
      </c>
      <c r="L165" s="45"/>
      <c r="M165" s="205" t="s">
        <v>19</v>
      </c>
      <c r="N165" s="206" t="s">
        <v>43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126</v>
      </c>
      <c r="AT165" s="209" t="s">
        <v>121</v>
      </c>
      <c r="AU165" s="209" t="s">
        <v>79</v>
      </c>
      <c r="AY165" s="18" t="s">
        <v>118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77</v>
      </c>
      <c r="BK165" s="210">
        <f>ROUND(I165*H165,2)</f>
        <v>0</v>
      </c>
      <c r="BL165" s="18" t="s">
        <v>126</v>
      </c>
      <c r="BM165" s="209" t="s">
        <v>242</v>
      </c>
    </row>
    <row r="166" s="2" customFormat="1" ht="21.75" customHeight="1">
      <c r="A166" s="39"/>
      <c r="B166" s="40"/>
      <c r="C166" s="198" t="s">
        <v>243</v>
      </c>
      <c r="D166" s="198" t="s">
        <v>121</v>
      </c>
      <c r="E166" s="199" t="s">
        <v>244</v>
      </c>
      <c r="F166" s="200" t="s">
        <v>245</v>
      </c>
      <c r="G166" s="201" t="s">
        <v>124</v>
      </c>
      <c r="H166" s="202">
        <v>31.635999999999999</v>
      </c>
      <c r="I166" s="203"/>
      <c r="J166" s="204">
        <f>ROUND(I166*H166,2)</f>
        <v>0</v>
      </c>
      <c r="K166" s="200" t="s">
        <v>19</v>
      </c>
      <c r="L166" s="45"/>
      <c r="M166" s="205" t="s">
        <v>19</v>
      </c>
      <c r="N166" s="206" t="s">
        <v>43</v>
      </c>
      <c r="O166" s="85"/>
      <c r="P166" s="207">
        <f>O166*H166</f>
        <v>0</v>
      </c>
      <c r="Q166" s="207">
        <v>0.020400000000000001</v>
      </c>
      <c r="R166" s="207">
        <f>Q166*H166</f>
        <v>0.64537440000000001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126</v>
      </c>
      <c r="AT166" s="209" t="s">
        <v>121</v>
      </c>
      <c r="AU166" s="209" t="s">
        <v>79</v>
      </c>
      <c r="AY166" s="18" t="s">
        <v>118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77</v>
      </c>
      <c r="BK166" s="210">
        <f>ROUND(I166*H166,2)</f>
        <v>0</v>
      </c>
      <c r="BL166" s="18" t="s">
        <v>126</v>
      </c>
      <c r="BM166" s="209" t="s">
        <v>246</v>
      </c>
    </row>
    <row r="167" s="13" customFormat="1">
      <c r="A167" s="13"/>
      <c r="B167" s="216"/>
      <c r="C167" s="217"/>
      <c r="D167" s="218" t="s">
        <v>130</v>
      </c>
      <c r="E167" s="219" t="s">
        <v>19</v>
      </c>
      <c r="F167" s="220" t="s">
        <v>247</v>
      </c>
      <c r="G167" s="217"/>
      <c r="H167" s="221">
        <v>1.5109999999999999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130</v>
      </c>
      <c r="AU167" s="227" t="s">
        <v>79</v>
      </c>
      <c r="AV167" s="13" t="s">
        <v>79</v>
      </c>
      <c r="AW167" s="13" t="s">
        <v>33</v>
      </c>
      <c r="AX167" s="13" t="s">
        <v>72</v>
      </c>
      <c r="AY167" s="227" t="s">
        <v>118</v>
      </c>
    </row>
    <row r="168" s="13" customFormat="1">
      <c r="A168" s="13"/>
      <c r="B168" s="216"/>
      <c r="C168" s="217"/>
      <c r="D168" s="218" t="s">
        <v>130</v>
      </c>
      <c r="E168" s="219" t="s">
        <v>19</v>
      </c>
      <c r="F168" s="220" t="s">
        <v>248</v>
      </c>
      <c r="G168" s="217"/>
      <c r="H168" s="221">
        <v>2.6539999999999999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130</v>
      </c>
      <c r="AU168" s="227" t="s">
        <v>79</v>
      </c>
      <c r="AV168" s="13" t="s">
        <v>79</v>
      </c>
      <c r="AW168" s="13" t="s">
        <v>33</v>
      </c>
      <c r="AX168" s="13" t="s">
        <v>72</v>
      </c>
      <c r="AY168" s="227" t="s">
        <v>118</v>
      </c>
    </row>
    <row r="169" s="13" customFormat="1">
      <c r="A169" s="13"/>
      <c r="B169" s="216"/>
      <c r="C169" s="217"/>
      <c r="D169" s="218" t="s">
        <v>130</v>
      </c>
      <c r="E169" s="219" t="s">
        <v>19</v>
      </c>
      <c r="F169" s="220" t="s">
        <v>249</v>
      </c>
      <c r="G169" s="217"/>
      <c r="H169" s="221">
        <v>2.048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130</v>
      </c>
      <c r="AU169" s="227" t="s">
        <v>79</v>
      </c>
      <c r="AV169" s="13" t="s">
        <v>79</v>
      </c>
      <c r="AW169" s="13" t="s">
        <v>33</v>
      </c>
      <c r="AX169" s="13" t="s">
        <v>72</v>
      </c>
      <c r="AY169" s="227" t="s">
        <v>118</v>
      </c>
    </row>
    <row r="170" s="13" customFormat="1">
      <c r="A170" s="13"/>
      <c r="B170" s="216"/>
      <c r="C170" s="217"/>
      <c r="D170" s="218" t="s">
        <v>130</v>
      </c>
      <c r="E170" s="219" t="s">
        <v>19</v>
      </c>
      <c r="F170" s="220" t="s">
        <v>250</v>
      </c>
      <c r="G170" s="217"/>
      <c r="H170" s="221">
        <v>15.781000000000001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7" t="s">
        <v>130</v>
      </c>
      <c r="AU170" s="227" t="s">
        <v>79</v>
      </c>
      <c r="AV170" s="13" t="s">
        <v>79</v>
      </c>
      <c r="AW170" s="13" t="s">
        <v>33</v>
      </c>
      <c r="AX170" s="13" t="s">
        <v>72</v>
      </c>
      <c r="AY170" s="227" t="s">
        <v>118</v>
      </c>
    </row>
    <row r="171" s="13" customFormat="1">
      <c r="A171" s="13"/>
      <c r="B171" s="216"/>
      <c r="C171" s="217"/>
      <c r="D171" s="218" t="s">
        <v>130</v>
      </c>
      <c r="E171" s="219" t="s">
        <v>19</v>
      </c>
      <c r="F171" s="220" t="s">
        <v>251</v>
      </c>
      <c r="G171" s="217"/>
      <c r="H171" s="221">
        <v>0.77400000000000002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130</v>
      </c>
      <c r="AU171" s="227" t="s">
        <v>79</v>
      </c>
      <c r="AV171" s="13" t="s">
        <v>79</v>
      </c>
      <c r="AW171" s="13" t="s">
        <v>33</v>
      </c>
      <c r="AX171" s="13" t="s">
        <v>72</v>
      </c>
      <c r="AY171" s="227" t="s">
        <v>118</v>
      </c>
    </row>
    <row r="172" s="13" customFormat="1">
      <c r="A172" s="13"/>
      <c r="B172" s="216"/>
      <c r="C172" s="217"/>
      <c r="D172" s="218" t="s">
        <v>130</v>
      </c>
      <c r="E172" s="219" t="s">
        <v>19</v>
      </c>
      <c r="F172" s="220" t="s">
        <v>252</v>
      </c>
      <c r="G172" s="217"/>
      <c r="H172" s="221">
        <v>3.9590000000000001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130</v>
      </c>
      <c r="AU172" s="227" t="s">
        <v>79</v>
      </c>
      <c r="AV172" s="13" t="s">
        <v>79</v>
      </c>
      <c r="AW172" s="13" t="s">
        <v>33</v>
      </c>
      <c r="AX172" s="13" t="s">
        <v>72</v>
      </c>
      <c r="AY172" s="227" t="s">
        <v>118</v>
      </c>
    </row>
    <row r="173" s="13" customFormat="1">
      <c r="A173" s="13"/>
      <c r="B173" s="216"/>
      <c r="C173" s="217"/>
      <c r="D173" s="218" t="s">
        <v>130</v>
      </c>
      <c r="E173" s="219" t="s">
        <v>19</v>
      </c>
      <c r="F173" s="220" t="s">
        <v>253</v>
      </c>
      <c r="G173" s="217"/>
      <c r="H173" s="221">
        <v>4.5890000000000004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130</v>
      </c>
      <c r="AU173" s="227" t="s">
        <v>79</v>
      </c>
      <c r="AV173" s="13" t="s">
        <v>79</v>
      </c>
      <c r="AW173" s="13" t="s">
        <v>33</v>
      </c>
      <c r="AX173" s="13" t="s">
        <v>72</v>
      </c>
      <c r="AY173" s="227" t="s">
        <v>118</v>
      </c>
    </row>
    <row r="174" s="13" customFormat="1">
      <c r="A174" s="13"/>
      <c r="B174" s="216"/>
      <c r="C174" s="217"/>
      <c r="D174" s="218" t="s">
        <v>130</v>
      </c>
      <c r="E174" s="219" t="s">
        <v>19</v>
      </c>
      <c r="F174" s="220" t="s">
        <v>254</v>
      </c>
      <c r="G174" s="217"/>
      <c r="H174" s="221">
        <v>0.32000000000000001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130</v>
      </c>
      <c r="AU174" s="227" t="s">
        <v>79</v>
      </c>
      <c r="AV174" s="13" t="s">
        <v>79</v>
      </c>
      <c r="AW174" s="13" t="s">
        <v>33</v>
      </c>
      <c r="AX174" s="13" t="s">
        <v>72</v>
      </c>
      <c r="AY174" s="227" t="s">
        <v>118</v>
      </c>
    </row>
    <row r="175" s="14" customFormat="1">
      <c r="A175" s="14"/>
      <c r="B175" s="228"/>
      <c r="C175" s="229"/>
      <c r="D175" s="218" t="s">
        <v>130</v>
      </c>
      <c r="E175" s="230" t="s">
        <v>19</v>
      </c>
      <c r="F175" s="231" t="s">
        <v>133</v>
      </c>
      <c r="G175" s="229"/>
      <c r="H175" s="232">
        <v>31.636000000000003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8" t="s">
        <v>130</v>
      </c>
      <c r="AU175" s="238" t="s">
        <v>79</v>
      </c>
      <c r="AV175" s="14" t="s">
        <v>126</v>
      </c>
      <c r="AW175" s="14" t="s">
        <v>33</v>
      </c>
      <c r="AX175" s="14" t="s">
        <v>77</v>
      </c>
      <c r="AY175" s="238" t="s">
        <v>118</v>
      </c>
    </row>
    <row r="176" s="2" customFormat="1" ht="24.15" customHeight="1">
      <c r="A176" s="39"/>
      <c r="B176" s="40"/>
      <c r="C176" s="198" t="s">
        <v>255</v>
      </c>
      <c r="D176" s="198" t="s">
        <v>121</v>
      </c>
      <c r="E176" s="199" t="s">
        <v>256</v>
      </c>
      <c r="F176" s="200" t="s">
        <v>257</v>
      </c>
      <c r="G176" s="201" t="s">
        <v>136</v>
      </c>
      <c r="H176" s="202">
        <v>4</v>
      </c>
      <c r="I176" s="203"/>
      <c r="J176" s="204">
        <f>ROUND(I176*H176,2)</f>
        <v>0</v>
      </c>
      <c r="K176" s="200" t="s">
        <v>125</v>
      </c>
      <c r="L176" s="45"/>
      <c r="M176" s="205" t="s">
        <v>19</v>
      </c>
      <c r="N176" s="206" t="s">
        <v>43</v>
      </c>
      <c r="O176" s="85"/>
      <c r="P176" s="207">
        <f>O176*H176</f>
        <v>0</v>
      </c>
      <c r="Q176" s="207">
        <v>0.017770000000000001</v>
      </c>
      <c r="R176" s="207">
        <f>Q176*H176</f>
        <v>0.071080000000000004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126</v>
      </c>
      <c r="AT176" s="209" t="s">
        <v>121</v>
      </c>
      <c r="AU176" s="209" t="s">
        <v>79</v>
      </c>
      <c r="AY176" s="18" t="s">
        <v>118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77</v>
      </c>
      <c r="BK176" s="210">
        <f>ROUND(I176*H176,2)</f>
        <v>0</v>
      </c>
      <c r="BL176" s="18" t="s">
        <v>126</v>
      </c>
      <c r="BM176" s="209" t="s">
        <v>258</v>
      </c>
    </row>
    <row r="177" s="2" customFormat="1">
      <c r="A177" s="39"/>
      <c r="B177" s="40"/>
      <c r="C177" s="41"/>
      <c r="D177" s="211" t="s">
        <v>128</v>
      </c>
      <c r="E177" s="41"/>
      <c r="F177" s="212" t="s">
        <v>259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128</v>
      </c>
      <c r="AU177" s="18" t="s">
        <v>79</v>
      </c>
    </row>
    <row r="178" s="2" customFormat="1" ht="16.5" customHeight="1">
      <c r="A178" s="39"/>
      <c r="B178" s="40"/>
      <c r="C178" s="249" t="s">
        <v>260</v>
      </c>
      <c r="D178" s="249" t="s">
        <v>208</v>
      </c>
      <c r="E178" s="250" t="s">
        <v>261</v>
      </c>
      <c r="F178" s="251" t="s">
        <v>262</v>
      </c>
      <c r="G178" s="252" t="s">
        <v>136</v>
      </c>
      <c r="H178" s="253">
        <v>4</v>
      </c>
      <c r="I178" s="254"/>
      <c r="J178" s="255">
        <f>ROUND(I178*H178,2)</f>
        <v>0</v>
      </c>
      <c r="K178" s="251" t="s">
        <v>125</v>
      </c>
      <c r="L178" s="256"/>
      <c r="M178" s="257" t="s">
        <v>19</v>
      </c>
      <c r="N178" s="258" t="s">
        <v>43</v>
      </c>
      <c r="O178" s="85"/>
      <c r="P178" s="207">
        <f>O178*H178</f>
        <v>0</v>
      </c>
      <c r="Q178" s="207">
        <v>0.012250000000000001</v>
      </c>
      <c r="R178" s="207">
        <f>Q178*H178</f>
        <v>0.049000000000000002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180</v>
      </c>
      <c r="AT178" s="209" t="s">
        <v>208</v>
      </c>
      <c r="AU178" s="209" t="s">
        <v>79</v>
      </c>
      <c r="AY178" s="18" t="s">
        <v>118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77</v>
      </c>
      <c r="BK178" s="210">
        <f>ROUND(I178*H178,2)</f>
        <v>0</v>
      </c>
      <c r="BL178" s="18" t="s">
        <v>126</v>
      </c>
      <c r="BM178" s="209" t="s">
        <v>263</v>
      </c>
    </row>
    <row r="179" s="12" customFormat="1" ht="22.8" customHeight="1">
      <c r="A179" s="12"/>
      <c r="B179" s="182"/>
      <c r="C179" s="183"/>
      <c r="D179" s="184" t="s">
        <v>71</v>
      </c>
      <c r="E179" s="196" t="s">
        <v>185</v>
      </c>
      <c r="F179" s="196" t="s">
        <v>264</v>
      </c>
      <c r="G179" s="183"/>
      <c r="H179" s="183"/>
      <c r="I179" s="186"/>
      <c r="J179" s="197">
        <f>BK179</f>
        <v>0</v>
      </c>
      <c r="K179" s="183"/>
      <c r="L179" s="188"/>
      <c r="M179" s="189"/>
      <c r="N179" s="190"/>
      <c r="O179" s="190"/>
      <c r="P179" s="191">
        <f>SUM(P180:P226)</f>
        <v>0</v>
      </c>
      <c r="Q179" s="190"/>
      <c r="R179" s="191">
        <f>SUM(R180:R226)</f>
        <v>0.0053781200000000001</v>
      </c>
      <c r="S179" s="190"/>
      <c r="T179" s="192">
        <f>SUM(T180:T226)</f>
        <v>6.4681610000000003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3" t="s">
        <v>77</v>
      </c>
      <c r="AT179" s="194" t="s">
        <v>71</v>
      </c>
      <c r="AU179" s="194" t="s">
        <v>77</v>
      </c>
      <c r="AY179" s="193" t="s">
        <v>118</v>
      </c>
      <c r="BK179" s="195">
        <f>SUM(BK180:BK226)</f>
        <v>0</v>
      </c>
    </row>
    <row r="180" s="2" customFormat="1" ht="24.15" customHeight="1">
      <c r="A180" s="39"/>
      <c r="B180" s="40"/>
      <c r="C180" s="198" t="s">
        <v>7</v>
      </c>
      <c r="D180" s="198" t="s">
        <v>121</v>
      </c>
      <c r="E180" s="199" t="s">
        <v>265</v>
      </c>
      <c r="F180" s="200" t="s">
        <v>266</v>
      </c>
      <c r="G180" s="201" t="s">
        <v>124</v>
      </c>
      <c r="H180" s="202">
        <v>31.925000000000001</v>
      </c>
      <c r="I180" s="203"/>
      <c r="J180" s="204">
        <f>ROUND(I180*H180,2)</f>
        <v>0</v>
      </c>
      <c r="K180" s="200" t="s">
        <v>125</v>
      </c>
      <c r="L180" s="45"/>
      <c r="M180" s="205" t="s">
        <v>19</v>
      </c>
      <c r="N180" s="206" t="s">
        <v>43</v>
      </c>
      <c r="O180" s="85"/>
      <c r="P180" s="207">
        <f>O180*H180</f>
        <v>0</v>
      </c>
      <c r="Q180" s="207">
        <v>0</v>
      </c>
      <c r="R180" s="207">
        <f>Q180*H180</f>
        <v>0</v>
      </c>
      <c r="S180" s="207">
        <v>0.068000000000000005</v>
      </c>
      <c r="T180" s="208">
        <f>S180*H180</f>
        <v>2.1709000000000001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126</v>
      </c>
      <c r="AT180" s="209" t="s">
        <v>121</v>
      </c>
      <c r="AU180" s="209" t="s">
        <v>79</v>
      </c>
      <c r="AY180" s="18" t="s">
        <v>118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77</v>
      </c>
      <c r="BK180" s="210">
        <f>ROUND(I180*H180,2)</f>
        <v>0</v>
      </c>
      <c r="BL180" s="18" t="s">
        <v>126</v>
      </c>
      <c r="BM180" s="209" t="s">
        <v>267</v>
      </c>
    </row>
    <row r="181" s="2" customFormat="1">
      <c r="A181" s="39"/>
      <c r="B181" s="40"/>
      <c r="C181" s="41"/>
      <c r="D181" s="211" t="s">
        <v>128</v>
      </c>
      <c r="E181" s="41"/>
      <c r="F181" s="212" t="s">
        <v>268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128</v>
      </c>
      <c r="AU181" s="18" t="s">
        <v>79</v>
      </c>
    </row>
    <row r="182" s="13" customFormat="1">
      <c r="A182" s="13"/>
      <c r="B182" s="216"/>
      <c r="C182" s="217"/>
      <c r="D182" s="218" t="s">
        <v>130</v>
      </c>
      <c r="E182" s="219" t="s">
        <v>19</v>
      </c>
      <c r="F182" s="220" t="s">
        <v>269</v>
      </c>
      <c r="G182" s="217"/>
      <c r="H182" s="221">
        <v>17.219999999999999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130</v>
      </c>
      <c r="AU182" s="227" t="s">
        <v>79</v>
      </c>
      <c r="AV182" s="13" t="s">
        <v>79</v>
      </c>
      <c r="AW182" s="13" t="s">
        <v>33</v>
      </c>
      <c r="AX182" s="13" t="s">
        <v>72</v>
      </c>
      <c r="AY182" s="227" t="s">
        <v>118</v>
      </c>
    </row>
    <row r="183" s="13" customFormat="1">
      <c r="A183" s="13"/>
      <c r="B183" s="216"/>
      <c r="C183" s="217"/>
      <c r="D183" s="218" t="s">
        <v>130</v>
      </c>
      <c r="E183" s="219" t="s">
        <v>19</v>
      </c>
      <c r="F183" s="220" t="s">
        <v>270</v>
      </c>
      <c r="G183" s="217"/>
      <c r="H183" s="221">
        <v>14.705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130</v>
      </c>
      <c r="AU183" s="227" t="s">
        <v>79</v>
      </c>
      <c r="AV183" s="13" t="s">
        <v>79</v>
      </c>
      <c r="AW183" s="13" t="s">
        <v>33</v>
      </c>
      <c r="AX183" s="13" t="s">
        <v>72</v>
      </c>
      <c r="AY183" s="227" t="s">
        <v>118</v>
      </c>
    </row>
    <row r="184" s="14" customFormat="1">
      <c r="A184" s="14"/>
      <c r="B184" s="228"/>
      <c r="C184" s="229"/>
      <c r="D184" s="218" t="s">
        <v>130</v>
      </c>
      <c r="E184" s="230" t="s">
        <v>19</v>
      </c>
      <c r="F184" s="231" t="s">
        <v>133</v>
      </c>
      <c r="G184" s="229"/>
      <c r="H184" s="232">
        <v>31.924999999999997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8" t="s">
        <v>130</v>
      </c>
      <c r="AU184" s="238" t="s">
        <v>79</v>
      </c>
      <c r="AV184" s="14" t="s">
        <v>126</v>
      </c>
      <c r="AW184" s="14" t="s">
        <v>33</v>
      </c>
      <c r="AX184" s="14" t="s">
        <v>77</v>
      </c>
      <c r="AY184" s="238" t="s">
        <v>118</v>
      </c>
    </row>
    <row r="185" s="2" customFormat="1" ht="24.15" customHeight="1">
      <c r="A185" s="39"/>
      <c r="B185" s="40"/>
      <c r="C185" s="198" t="s">
        <v>271</v>
      </c>
      <c r="D185" s="198" t="s">
        <v>121</v>
      </c>
      <c r="E185" s="199" t="s">
        <v>272</v>
      </c>
      <c r="F185" s="200" t="s">
        <v>273</v>
      </c>
      <c r="G185" s="201" t="s">
        <v>124</v>
      </c>
      <c r="H185" s="202">
        <v>9.3309999999999995</v>
      </c>
      <c r="I185" s="203"/>
      <c r="J185" s="204">
        <f>ROUND(I185*H185,2)</f>
        <v>0</v>
      </c>
      <c r="K185" s="200" t="s">
        <v>125</v>
      </c>
      <c r="L185" s="45"/>
      <c r="M185" s="205" t="s">
        <v>19</v>
      </c>
      <c r="N185" s="206" t="s">
        <v>43</v>
      </c>
      <c r="O185" s="85"/>
      <c r="P185" s="207">
        <f>O185*H185</f>
        <v>0</v>
      </c>
      <c r="Q185" s="207">
        <v>0</v>
      </c>
      <c r="R185" s="207">
        <f>Q185*H185</f>
        <v>0</v>
      </c>
      <c r="S185" s="207">
        <v>0.26100000000000001</v>
      </c>
      <c r="T185" s="208">
        <f>S185*H185</f>
        <v>2.4353910000000001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126</v>
      </c>
      <c r="AT185" s="209" t="s">
        <v>121</v>
      </c>
      <c r="AU185" s="209" t="s">
        <v>79</v>
      </c>
      <c r="AY185" s="18" t="s">
        <v>118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77</v>
      </c>
      <c r="BK185" s="210">
        <f>ROUND(I185*H185,2)</f>
        <v>0</v>
      </c>
      <c r="BL185" s="18" t="s">
        <v>126</v>
      </c>
      <c r="BM185" s="209" t="s">
        <v>274</v>
      </c>
    </row>
    <row r="186" s="2" customFormat="1">
      <c r="A186" s="39"/>
      <c r="B186" s="40"/>
      <c r="C186" s="41"/>
      <c r="D186" s="211" t="s">
        <v>128</v>
      </c>
      <c r="E186" s="41"/>
      <c r="F186" s="212" t="s">
        <v>275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128</v>
      </c>
      <c r="AU186" s="18" t="s">
        <v>79</v>
      </c>
    </row>
    <row r="187" s="15" customFormat="1">
      <c r="A187" s="15"/>
      <c r="B187" s="239"/>
      <c r="C187" s="240"/>
      <c r="D187" s="218" t="s">
        <v>130</v>
      </c>
      <c r="E187" s="241" t="s">
        <v>19</v>
      </c>
      <c r="F187" s="242" t="s">
        <v>276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8" t="s">
        <v>130</v>
      </c>
      <c r="AU187" s="248" t="s">
        <v>79</v>
      </c>
      <c r="AV187" s="15" t="s">
        <v>77</v>
      </c>
      <c r="AW187" s="15" t="s">
        <v>33</v>
      </c>
      <c r="AX187" s="15" t="s">
        <v>72</v>
      </c>
      <c r="AY187" s="248" t="s">
        <v>118</v>
      </c>
    </row>
    <row r="188" s="13" customFormat="1">
      <c r="A188" s="13"/>
      <c r="B188" s="216"/>
      <c r="C188" s="217"/>
      <c r="D188" s="218" t="s">
        <v>130</v>
      </c>
      <c r="E188" s="219" t="s">
        <v>19</v>
      </c>
      <c r="F188" s="220" t="s">
        <v>277</v>
      </c>
      <c r="G188" s="217"/>
      <c r="H188" s="221">
        <v>3.0600000000000001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7" t="s">
        <v>130</v>
      </c>
      <c r="AU188" s="227" t="s">
        <v>79</v>
      </c>
      <c r="AV188" s="13" t="s">
        <v>79</v>
      </c>
      <c r="AW188" s="13" t="s">
        <v>33</v>
      </c>
      <c r="AX188" s="13" t="s">
        <v>72</v>
      </c>
      <c r="AY188" s="227" t="s">
        <v>118</v>
      </c>
    </row>
    <row r="189" s="13" customFormat="1">
      <c r="A189" s="13"/>
      <c r="B189" s="216"/>
      <c r="C189" s="217"/>
      <c r="D189" s="218" t="s">
        <v>130</v>
      </c>
      <c r="E189" s="219" t="s">
        <v>19</v>
      </c>
      <c r="F189" s="220" t="s">
        <v>278</v>
      </c>
      <c r="G189" s="217"/>
      <c r="H189" s="221">
        <v>5.6699999999999999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130</v>
      </c>
      <c r="AU189" s="227" t="s">
        <v>79</v>
      </c>
      <c r="AV189" s="13" t="s">
        <v>79</v>
      </c>
      <c r="AW189" s="13" t="s">
        <v>33</v>
      </c>
      <c r="AX189" s="13" t="s">
        <v>72</v>
      </c>
      <c r="AY189" s="227" t="s">
        <v>118</v>
      </c>
    </row>
    <row r="190" s="15" customFormat="1">
      <c r="A190" s="15"/>
      <c r="B190" s="239"/>
      <c r="C190" s="240"/>
      <c r="D190" s="218" t="s">
        <v>130</v>
      </c>
      <c r="E190" s="241" t="s">
        <v>19</v>
      </c>
      <c r="F190" s="242" t="s">
        <v>279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8" t="s">
        <v>130</v>
      </c>
      <c r="AU190" s="248" t="s">
        <v>79</v>
      </c>
      <c r="AV190" s="15" t="s">
        <v>77</v>
      </c>
      <c r="AW190" s="15" t="s">
        <v>33</v>
      </c>
      <c r="AX190" s="15" t="s">
        <v>72</v>
      </c>
      <c r="AY190" s="248" t="s">
        <v>118</v>
      </c>
    </row>
    <row r="191" s="13" customFormat="1">
      <c r="A191" s="13"/>
      <c r="B191" s="216"/>
      <c r="C191" s="217"/>
      <c r="D191" s="218" t="s">
        <v>130</v>
      </c>
      <c r="E191" s="219" t="s">
        <v>19</v>
      </c>
      <c r="F191" s="220" t="s">
        <v>280</v>
      </c>
      <c r="G191" s="217"/>
      <c r="H191" s="221">
        <v>0.60099999999999998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7" t="s">
        <v>130</v>
      </c>
      <c r="AU191" s="227" t="s">
        <v>79</v>
      </c>
      <c r="AV191" s="13" t="s">
        <v>79</v>
      </c>
      <c r="AW191" s="13" t="s">
        <v>33</v>
      </c>
      <c r="AX191" s="13" t="s">
        <v>72</v>
      </c>
      <c r="AY191" s="227" t="s">
        <v>118</v>
      </c>
    </row>
    <row r="192" s="14" customFormat="1">
      <c r="A192" s="14"/>
      <c r="B192" s="228"/>
      <c r="C192" s="229"/>
      <c r="D192" s="218" t="s">
        <v>130</v>
      </c>
      <c r="E192" s="230" t="s">
        <v>19</v>
      </c>
      <c r="F192" s="231" t="s">
        <v>133</v>
      </c>
      <c r="G192" s="229"/>
      <c r="H192" s="232">
        <v>9.3309999999999995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8" t="s">
        <v>130</v>
      </c>
      <c r="AU192" s="238" t="s">
        <v>79</v>
      </c>
      <c r="AV192" s="14" t="s">
        <v>126</v>
      </c>
      <c r="AW192" s="14" t="s">
        <v>33</v>
      </c>
      <c r="AX192" s="14" t="s">
        <v>77</v>
      </c>
      <c r="AY192" s="238" t="s">
        <v>118</v>
      </c>
    </row>
    <row r="193" s="2" customFormat="1" ht="24.15" customHeight="1">
      <c r="A193" s="39"/>
      <c r="B193" s="40"/>
      <c r="C193" s="198" t="s">
        <v>281</v>
      </c>
      <c r="D193" s="198" t="s">
        <v>121</v>
      </c>
      <c r="E193" s="199" t="s">
        <v>282</v>
      </c>
      <c r="F193" s="200" t="s">
        <v>283</v>
      </c>
      <c r="G193" s="201" t="s">
        <v>124</v>
      </c>
      <c r="H193" s="202">
        <v>15.773999999999999</v>
      </c>
      <c r="I193" s="203"/>
      <c r="J193" s="204">
        <f>ROUND(I193*H193,2)</f>
        <v>0</v>
      </c>
      <c r="K193" s="200" t="s">
        <v>125</v>
      </c>
      <c r="L193" s="45"/>
      <c r="M193" s="205" t="s">
        <v>19</v>
      </c>
      <c r="N193" s="206" t="s">
        <v>43</v>
      </c>
      <c r="O193" s="85"/>
      <c r="P193" s="207">
        <f>O193*H193</f>
        <v>0</v>
      </c>
      <c r="Q193" s="207">
        <v>0</v>
      </c>
      <c r="R193" s="207">
        <f>Q193*H193</f>
        <v>0</v>
      </c>
      <c r="S193" s="207">
        <v>0.035000000000000003</v>
      </c>
      <c r="T193" s="208">
        <f>S193*H193</f>
        <v>0.55208999999999997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126</v>
      </c>
      <c r="AT193" s="209" t="s">
        <v>121</v>
      </c>
      <c r="AU193" s="209" t="s">
        <v>79</v>
      </c>
      <c r="AY193" s="18" t="s">
        <v>118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77</v>
      </c>
      <c r="BK193" s="210">
        <f>ROUND(I193*H193,2)</f>
        <v>0</v>
      </c>
      <c r="BL193" s="18" t="s">
        <v>126</v>
      </c>
      <c r="BM193" s="209" t="s">
        <v>284</v>
      </c>
    </row>
    <row r="194" s="2" customFormat="1">
      <c r="A194" s="39"/>
      <c r="B194" s="40"/>
      <c r="C194" s="41"/>
      <c r="D194" s="211" t="s">
        <v>128</v>
      </c>
      <c r="E194" s="41"/>
      <c r="F194" s="212" t="s">
        <v>285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128</v>
      </c>
      <c r="AU194" s="18" t="s">
        <v>79</v>
      </c>
    </row>
    <row r="195" s="13" customFormat="1">
      <c r="A195" s="13"/>
      <c r="B195" s="216"/>
      <c r="C195" s="217"/>
      <c r="D195" s="218" t="s">
        <v>130</v>
      </c>
      <c r="E195" s="219" t="s">
        <v>19</v>
      </c>
      <c r="F195" s="220" t="s">
        <v>286</v>
      </c>
      <c r="G195" s="217"/>
      <c r="H195" s="221">
        <v>7.6559999999999997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130</v>
      </c>
      <c r="AU195" s="227" t="s">
        <v>79</v>
      </c>
      <c r="AV195" s="13" t="s">
        <v>79</v>
      </c>
      <c r="AW195" s="13" t="s">
        <v>33</v>
      </c>
      <c r="AX195" s="13" t="s">
        <v>72</v>
      </c>
      <c r="AY195" s="227" t="s">
        <v>118</v>
      </c>
    </row>
    <row r="196" s="13" customFormat="1">
      <c r="A196" s="13"/>
      <c r="B196" s="216"/>
      <c r="C196" s="217"/>
      <c r="D196" s="218" t="s">
        <v>130</v>
      </c>
      <c r="E196" s="219" t="s">
        <v>19</v>
      </c>
      <c r="F196" s="220" t="s">
        <v>287</v>
      </c>
      <c r="G196" s="217"/>
      <c r="H196" s="221">
        <v>-0.40500000000000003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7" t="s">
        <v>130</v>
      </c>
      <c r="AU196" s="227" t="s">
        <v>79</v>
      </c>
      <c r="AV196" s="13" t="s">
        <v>79</v>
      </c>
      <c r="AW196" s="13" t="s">
        <v>33</v>
      </c>
      <c r="AX196" s="13" t="s">
        <v>72</v>
      </c>
      <c r="AY196" s="227" t="s">
        <v>118</v>
      </c>
    </row>
    <row r="197" s="13" customFormat="1">
      <c r="A197" s="13"/>
      <c r="B197" s="216"/>
      <c r="C197" s="217"/>
      <c r="D197" s="218" t="s">
        <v>130</v>
      </c>
      <c r="E197" s="219" t="s">
        <v>19</v>
      </c>
      <c r="F197" s="220" t="s">
        <v>288</v>
      </c>
      <c r="G197" s="217"/>
      <c r="H197" s="221">
        <v>8.3879999999999999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7" t="s">
        <v>130</v>
      </c>
      <c r="AU197" s="227" t="s">
        <v>79</v>
      </c>
      <c r="AV197" s="13" t="s">
        <v>79</v>
      </c>
      <c r="AW197" s="13" t="s">
        <v>33</v>
      </c>
      <c r="AX197" s="13" t="s">
        <v>72</v>
      </c>
      <c r="AY197" s="227" t="s">
        <v>118</v>
      </c>
    </row>
    <row r="198" s="13" customFormat="1">
      <c r="A198" s="13"/>
      <c r="B198" s="216"/>
      <c r="C198" s="217"/>
      <c r="D198" s="218" t="s">
        <v>130</v>
      </c>
      <c r="E198" s="219" t="s">
        <v>19</v>
      </c>
      <c r="F198" s="220" t="s">
        <v>289</v>
      </c>
      <c r="G198" s="217"/>
      <c r="H198" s="221">
        <v>0.13500000000000001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7" t="s">
        <v>130</v>
      </c>
      <c r="AU198" s="227" t="s">
        <v>79</v>
      </c>
      <c r="AV198" s="13" t="s">
        <v>79</v>
      </c>
      <c r="AW198" s="13" t="s">
        <v>33</v>
      </c>
      <c r="AX198" s="13" t="s">
        <v>72</v>
      </c>
      <c r="AY198" s="227" t="s">
        <v>118</v>
      </c>
    </row>
    <row r="199" s="14" customFormat="1">
      <c r="A199" s="14"/>
      <c r="B199" s="228"/>
      <c r="C199" s="229"/>
      <c r="D199" s="218" t="s">
        <v>130</v>
      </c>
      <c r="E199" s="230" t="s">
        <v>19</v>
      </c>
      <c r="F199" s="231" t="s">
        <v>133</v>
      </c>
      <c r="G199" s="229"/>
      <c r="H199" s="232">
        <v>15.773999999999999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8" t="s">
        <v>130</v>
      </c>
      <c r="AU199" s="238" t="s">
        <v>79</v>
      </c>
      <c r="AV199" s="14" t="s">
        <v>126</v>
      </c>
      <c r="AW199" s="14" t="s">
        <v>33</v>
      </c>
      <c r="AX199" s="14" t="s">
        <v>77</v>
      </c>
      <c r="AY199" s="238" t="s">
        <v>118</v>
      </c>
    </row>
    <row r="200" s="2" customFormat="1" ht="16.5" customHeight="1">
      <c r="A200" s="39"/>
      <c r="B200" s="40"/>
      <c r="C200" s="198" t="s">
        <v>290</v>
      </c>
      <c r="D200" s="198" t="s">
        <v>121</v>
      </c>
      <c r="E200" s="199" t="s">
        <v>291</v>
      </c>
      <c r="F200" s="200" t="s">
        <v>292</v>
      </c>
      <c r="G200" s="201" t="s">
        <v>202</v>
      </c>
      <c r="H200" s="202">
        <v>8.2699999999999996</v>
      </c>
      <c r="I200" s="203"/>
      <c r="J200" s="204">
        <f>ROUND(I200*H200,2)</f>
        <v>0</v>
      </c>
      <c r="K200" s="200" t="s">
        <v>125</v>
      </c>
      <c r="L200" s="45"/>
      <c r="M200" s="205" t="s">
        <v>19</v>
      </c>
      <c r="N200" s="206" t="s">
        <v>43</v>
      </c>
      <c r="O200" s="85"/>
      <c r="P200" s="207">
        <f>O200*H200</f>
        <v>0</v>
      </c>
      <c r="Q200" s="207">
        <v>0</v>
      </c>
      <c r="R200" s="207">
        <f>Q200*H200</f>
        <v>0</v>
      </c>
      <c r="S200" s="207">
        <v>0.0089999999999999993</v>
      </c>
      <c r="T200" s="208">
        <f>S200*H200</f>
        <v>0.074429999999999996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126</v>
      </c>
      <c r="AT200" s="209" t="s">
        <v>121</v>
      </c>
      <c r="AU200" s="209" t="s">
        <v>79</v>
      </c>
      <c r="AY200" s="18" t="s">
        <v>118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77</v>
      </c>
      <c r="BK200" s="210">
        <f>ROUND(I200*H200,2)</f>
        <v>0</v>
      </c>
      <c r="BL200" s="18" t="s">
        <v>126</v>
      </c>
      <c r="BM200" s="209" t="s">
        <v>293</v>
      </c>
    </row>
    <row r="201" s="2" customFormat="1">
      <c r="A201" s="39"/>
      <c r="B201" s="40"/>
      <c r="C201" s="41"/>
      <c r="D201" s="211" t="s">
        <v>128</v>
      </c>
      <c r="E201" s="41"/>
      <c r="F201" s="212" t="s">
        <v>294</v>
      </c>
      <c r="G201" s="41"/>
      <c r="H201" s="41"/>
      <c r="I201" s="213"/>
      <c r="J201" s="41"/>
      <c r="K201" s="41"/>
      <c r="L201" s="45"/>
      <c r="M201" s="214"/>
      <c r="N201" s="21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128</v>
      </c>
      <c r="AU201" s="18" t="s">
        <v>79</v>
      </c>
    </row>
    <row r="202" s="13" customFormat="1">
      <c r="A202" s="13"/>
      <c r="B202" s="216"/>
      <c r="C202" s="217"/>
      <c r="D202" s="218" t="s">
        <v>130</v>
      </c>
      <c r="E202" s="219" t="s">
        <v>19</v>
      </c>
      <c r="F202" s="220" t="s">
        <v>295</v>
      </c>
      <c r="G202" s="217"/>
      <c r="H202" s="221">
        <v>8.2699999999999996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7" t="s">
        <v>130</v>
      </c>
      <c r="AU202" s="227" t="s">
        <v>79</v>
      </c>
      <c r="AV202" s="13" t="s">
        <v>79</v>
      </c>
      <c r="AW202" s="13" t="s">
        <v>33</v>
      </c>
      <c r="AX202" s="13" t="s">
        <v>77</v>
      </c>
      <c r="AY202" s="227" t="s">
        <v>118</v>
      </c>
    </row>
    <row r="203" s="2" customFormat="1" ht="16.5" customHeight="1">
      <c r="A203" s="39"/>
      <c r="B203" s="40"/>
      <c r="C203" s="198" t="s">
        <v>296</v>
      </c>
      <c r="D203" s="198" t="s">
        <v>121</v>
      </c>
      <c r="E203" s="199" t="s">
        <v>297</v>
      </c>
      <c r="F203" s="200" t="s">
        <v>298</v>
      </c>
      <c r="G203" s="201" t="s">
        <v>124</v>
      </c>
      <c r="H203" s="202">
        <v>34.927</v>
      </c>
      <c r="I203" s="203"/>
      <c r="J203" s="204">
        <f>ROUND(I203*H203,2)</f>
        <v>0</v>
      </c>
      <c r="K203" s="200" t="s">
        <v>125</v>
      </c>
      <c r="L203" s="45"/>
      <c r="M203" s="205" t="s">
        <v>19</v>
      </c>
      <c r="N203" s="206" t="s">
        <v>43</v>
      </c>
      <c r="O203" s="85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126</v>
      </c>
      <c r="AT203" s="209" t="s">
        <v>121</v>
      </c>
      <c r="AU203" s="209" t="s">
        <v>79</v>
      </c>
      <c r="AY203" s="18" t="s">
        <v>118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77</v>
      </c>
      <c r="BK203" s="210">
        <f>ROUND(I203*H203,2)</f>
        <v>0</v>
      </c>
      <c r="BL203" s="18" t="s">
        <v>126</v>
      </c>
      <c r="BM203" s="209" t="s">
        <v>299</v>
      </c>
    </row>
    <row r="204" s="2" customFormat="1">
      <c r="A204" s="39"/>
      <c r="B204" s="40"/>
      <c r="C204" s="41"/>
      <c r="D204" s="211" t="s">
        <v>128</v>
      </c>
      <c r="E204" s="41"/>
      <c r="F204" s="212" t="s">
        <v>300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128</v>
      </c>
      <c r="AU204" s="18" t="s">
        <v>79</v>
      </c>
    </row>
    <row r="205" s="13" customFormat="1">
      <c r="A205" s="13"/>
      <c r="B205" s="216"/>
      <c r="C205" s="217"/>
      <c r="D205" s="218" t="s">
        <v>130</v>
      </c>
      <c r="E205" s="219" t="s">
        <v>19</v>
      </c>
      <c r="F205" s="220" t="s">
        <v>301</v>
      </c>
      <c r="G205" s="217"/>
      <c r="H205" s="221">
        <v>34.927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130</v>
      </c>
      <c r="AU205" s="227" t="s">
        <v>79</v>
      </c>
      <c r="AV205" s="13" t="s">
        <v>79</v>
      </c>
      <c r="AW205" s="13" t="s">
        <v>33</v>
      </c>
      <c r="AX205" s="13" t="s">
        <v>77</v>
      </c>
      <c r="AY205" s="227" t="s">
        <v>118</v>
      </c>
    </row>
    <row r="206" s="2" customFormat="1" ht="16.5" customHeight="1">
      <c r="A206" s="39"/>
      <c r="B206" s="40"/>
      <c r="C206" s="198" t="s">
        <v>302</v>
      </c>
      <c r="D206" s="198" t="s">
        <v>121</v>
      </c>
      <c r="E206" s="199" t="s">
        <v>303</v>
      </c>
      <c r="F206" s="200" t="s">
        <v>304</v>
      </c>
      <c r="G206" s="201" t="s">
        <v>124</v>
      </c>
      <c r="H206" s="202">
        <v>34.927</v>
      </c>
      <c r="I206" s="203"/>
      <c r="J206" s="204">
        <f>ROUND(I206*H206,2)</f>
        <v>0</v>
      </c>
      <c r="K206" s="200" t="s">
        <v>125</v>
      </c>
      <c r="L206" s="45"/>
      <c r="M206" s="205" t="s">
        <v>19</v>
      </c>
      <c r="N206" s="206" t="s">
        <v>43</v>
      </c>
      <c r="O206" s="85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126</v>
      </c>
      <c r="AT206" s="209" t="s">
        <v>121</v>
      </c>
      <c r="AU206" s="209" t="s">
        <v>79</v>
      </c>
      <c r="AY206" s="18" t="s">
        <v>118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77</v>
      </c>
      <c r="BK206" s="210">
        <f>ROUND(I206*H206,2)</f>
        <v>0</v>
      </c>
      <c r="BL206" s="18" t="s">
        <v>126</v>
      </c>
      <c r="BM206" s="209" t="s">
        <v>305</v>
      </c>
    </row>
    <row r="207" s="2" customFormat="1">
      <c r="A207" s="39"/>
      <c r="B207" s="40"/>
      <c r="C207" s="41"/>
      <c r="D207" s="211" t="s">
        <v>128</v>
      </c>
      <c r="E207" s="41"/>
      <c r="F207" s="212" t="s">
        <v>306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79</v>
      </c>
    </row>
    <row r="208" s="13" customFormat="1">
      <c r="A208" s="13"/>
      <c r="B208" s="216"/>
      <c r="C208" s="217"/>
      <c r="D208" s="218" t="s">
        <v>130</v>
      </c>
      <c r="E208" s="219" t="s">
        <v>19</v>
      </c>
      <c r="F208" s="220" t="s">
        <v>307</v>
      </c>
      <c r="G208" s="217"/>
      <c r="H208" s="221">
        <v>34.927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7" t="s">
        <v>130</v>
      </c>
      <c r="AU208" s="227" t="s">
        <v>79</v>
      </c>
      <c r="AV208" s="13" t="s">
        <v>79</v>
      </c>
      <c r="AW208" s="13" t="s">
        <v>33</v>
      </c>
      <c r="AX208" s="13" t="s">
        <v>77</v>
      </c>
      <c r="AY208" s="227" t="s">
        <v>118</v>
      </c>
    </row>
    <row r="209" s="2" customFormat="1" ht="21.75" customHeight="1">
      <c r="A209" s="39"/>
      <c r="B209" s="40"/>
      <c r="C209" s="198" t="s">
        <v>308</v>
      </c>
      <c r="D209" s="198" t="s">
        <v>121</v>
      </c>
      <c r="E209" s="199" t="s">
        <v>309</v>
      </c>
      <c r="F209" s="200" t="s">
        <v>310</v>
      </c>
      <c r="G209" s="201" t="s">
        <v>124</v>
      </c>
      <c r="H209" s="202">
        <v>43.968000000000004</v>
      </c>
      <c r="I209" s="203"/>
      <c r="J209" s="204">
        <f>ROUND(I209*H209,2)</f>
        <v>0</v>
      </c>
      <c r="K209" s="200" t="s">
        <v>125</v>
      </c>
      <c r="L209" s="45"/>
      <c r="M209" s="205" t="s">
        <v>19</v>
      </c>
      <c r="N209" s="206" t="s">
        <v>43</v>
      </c>
      <c r="O209" s="85"/>
      <c r="P209" s="207">
        <f>O209*H209</f>
        <v>0</v>
      </c>
      <c r="Q209" s="207">
        <v>0</v>
      </c>
      <c r="R209" s="207">
        <f>Q209*H209</f>
        <v>0</v>
      </c>
      <c r="S209" s="207">
        <v>0.01</v>
      </c>
      <c r="T209" s="208">
        <f>S209*H209</f>
        <v>0.43968000000000007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9" t="s">
        <v>126</v>
      </c>
      <c r="AT209" s="209" t="s">
        <v>121</v>
      </c>
      <c r="AU209" s="209" t="s">
        <v>79</v>
      </c>
      <c r="AY209" s="18" t="s">
        <v>118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8" t="s">
        <v>77</v>
      </c>
      <c r="BK209" s="210">
        <f>ROUND(I209*H209,2)</f>
        <v>0</v>
      </c>
      <c r="BL209" s="18" t="s">
        <v>126</v>
      </c>
      <c r="BM209" s="209" t="s">
        <v>311</v>
      </c>
    </row>
    <row r="210" s="2" customFormat="1">
      <c r="A210" s="39"/>
      <c r="B210" s="40"/>
      <c r="C210" s="41"/>
      <c r="D210" s="211" t="s">
        <v>128</v>
      </c>
      <c r="E210" s="41"/>
      <c r="F210" s="212" t="s">
        <v>312</v>
      </c>
      <c r="G210" s="41"/>
      <c r="H210" s="41"/>
      <c r="I210" s="213"/>
      <c r="J210" s="41"/>
      <c r="K210" s="41"/>
      <c r="L210" s="45"/>
      <c r="M210" s="214"/>
      <c r="N210" s="21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128</v>
      </c>
      <c r="AU210" s="18" t="s">
        <v>79</v>
      </c>
    </row>
    <row r="211" s="13" customFormat="1">
      <c r="A211" s="13"/>
      <c r="B211" s="216"/>
      <c r="C211" s="217"/>
      <c r="D211" s="218" t="s">
        <v>130</v>
      </c>
      <c r="E211" s="219" t="s">
        <v>19</v>
      </c>
      <c r="F211" s="220" t="s">
        <v>145</v>
      </c>
      <c r="G211" s="217"/>
      <c r="H211" s="221">
        <v>9.9559999999999995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130</v>
      </c>
      <c r="AU211" s="227" t="s">
        <v>79</v>
      </c>
      <c r="AV211" s="13" t="s">
        <v>79</v>
      </c>
      <c r="AW211" s="13" t="s">
        <v>33</v>
      </c>
      <c r="AX211" s="13" t="s">
        <v>72</v>
      </c>
      <c r="AY211" s="227" t="s">
        <v>118</v>
      </c>
    </row>
    <row r="212" s="13" customFormat="1">
      <c r="A212" s="13"/>
      <c r="B212" s="216"/>
      <c r="C212" s="217"/>
      <c r="D212" s="218" t="s">
        <v>130</v>
      </c>
      <c r="E212" s="219" t="s">
        <v>19</v>
      </c>
      <c r="F212" s="220" t="s">
        <v>146</v>
      </c>
      <c r="G212" s="217"/>
      <c r="H212" s="221">
        <v>34.012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7" t="s">
        <v>130</v>
      </c>
      <c r="AU212" s="227" t="s">
        <v>79</v>
      </c>
      <c r="AV212" s="13" t="s">
        <v>79</v>
      </c>
      <c r="AW212" s="13" t="s">
        <v>33</v>
      </c>
      <c r="AX212" s="13" t="s">
        <v>72</v>
      </c>
      <c r="AY212" s="227" t="s">
        <v>118</v>
      </c>
    </row>
    <row r="213" s="14" customFormat="1">
      <c r="A213" s="14"/>
      <c r="B213" s="228"/>
      <c r="C213" s="229"/>
      <c r="D213" s="218" t="s">
        <v>130</v>
      </c>
      <c r="E213" s="230" t="s">
        <v>19</v>
      </c>
      <c r="F213" s="231" t="s">
        <v>133</v>
      </c>
      <c r="G213" s="229"/>
      <c r="H213" s="232">
        <v>43.968000000000004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8" t="s">
        <v>130</v>
      </c>
      <c r="AU213" s="238" t="s">
        <v>79</v>
      </c>
      <c r="AV213" s="14" t="s">
        <v>126</v>
      </c>
      <c r="AW213" s="14" t="s">
        <v>33</v>
      </c>
      <c r="AX213" s="14" t="s">
        <v>77</v>
      </c>
      <c r="AY213" s="238" t="s">
        <v>118</v>
      </c>
    </row>
    <row r="214" s="2" customFormat="1" ht="24.15" customHeight="1">
      <c r="A214" s="39"/>
      <c r="B214" s="40"/>
      <c r="C214" s="198" t="s">
        <v>313</v>
      </c>
      <c r="D214" s="198" t="s">
        <v>121</v>
      </c>
      <c r="E214" s="199" t="s">
        <v>314</v>
      </c>
      <c r="F214" s="200" t="s">
        <v>315</v>
      </c>
      <c r="G214" s="201" t="s">
        <v>124</v>
      </c>
      <c r="H214" s="202">
        <v>79.566999999999993</v>
      </c>
      <c r="I214" s="203"/>
      <c r="J214" s="204">
        <f>ROUND(I214*H214,2)</f>
        <v>0</v>
      </c>
      <c r="K214" s="200" t="s">
        <v>125</v>
      </c>
      <c r="L214" s="45"/>
      <c r="M214" s="205" t="s">
        <v>19</v>
      </c>
      <c r="N214" s="206" t="s">
        <v>43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0.01</v>
      </c>
      <c r="T214" s="208">
        <f>S214*H214</f>
        <v>0.79566999999999999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126</v>
      </c>
      <c r="AT214" s="209" t="s">
        <v>121</v>
      </c>
      <c r="AU214" s="209" t="s">
        <v>79</v>
      </c>
      <c r="AY214" s="18" t="s">
        <v>118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77</v>
      </c>
      <c r="BK214" s="210">
        <f>ROUND(I214*H214,2)</f>
        <v>0</v>
      </c>
      <c r="BL214" s="18" t="s">
        <v>126</v>
      </c>
      <c r="BM214" s="209" t="s">
        <v>316</v>
      </c>
    </row>
    <row r="215" s="2" customFormat="1">
      <c r="A215" s="39"/>
      <c r="B215" s="40"/>
      <c r="C215" s="41"/>
      <c r="D215" s="211" t="s">
        <v>128</v>
      </c>
      <c r="E215" s="41"/>
      <c r="F215" s="212" t="s">
        <v>317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79</v>
      </c>
    </row>
    <row r="216" s="13" customFormat="1">
      <c r="A216" s="13"/>
      <c r="B216" s="216"/>
      <c r="C216" s="217"/>
      <c r="D216" s="218" t="s">
        <v>130</v>
      </c>
      <c r="E216" s="219" t="s">
        <v>19</v>
      </c>
      <c r="F216" s="220" t="s">
        <v>167</v>
      </c>
      <c r="G216" s="217"/>
      <c r="H216" s="221">
        <v>12.542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130</v>
      </c>
      <c r="AU216" s="227" t="s">
        <v>79</v>
      </c>
      <c r="AV216" s="13" t="s">
        <v>79</v>
      </c>
      <c r="AW216" s="13" t="s">
        <v>33</v>
      </c>
      <c r="AX216" s="13" t="s">
        <v>72</v>
      </c>
      <c r="AY216" s="227" t="s">
        <v>118</v>
      </c>
    </row>
    <row r="217" s="13" customFormat="1">
      <c r="A217" s="13"/>
      <c r="B217" s="216"/>
      <c r="C217" s="217"/>
      <c r="D217" s="218" t="s">
        <v>130</v>
      </c>
      <c r="E217" s="219" t="s">
        <v>19</v>
      </c>
      <c r="F217" s="220" t="s">
        <v>168</v>
      </c>
      <c r="G217" s="217"/>
      <c r="H217" s="221">
        <v>68.537999999999997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130</v>
      </c>
      <c r="AU217" s="227" t="s">
        <v>79</v>
      </c>
      <c r="AV217" s="13" t="s">
        <v>79</v>
      </c>
      <c r="AW217" s="13" t="s">
        <v>33</v>
      </c>
      <c r="AX217" s="13" t="s">
        <v>72</v>
      </c>
      <c r="AY217" s="227" t="s">
        <v>118</v>
      </c>
    </row>
    <row r="218" s="13" customFormat="1">
      <c r="A218" s="13"/>
      <c r="B218" s="216"/>
      <c r="C218" s="217"/>
      <c r="D218" s="218" t="s">
        <v>130</v>
      </c>
      <c r="E218" s="219" t="s">
        <v>19</v>
      </c>
      <c r="F218" s="220" t="s">
        <v>169</v>
      </c>
      <c r="G218" s="217"/>
      <c r="H218" s="221">
        <v>-4.8099999999999996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130</v>
      </c>
      <c r="AU218" s="227" t="s">
        <v>79</v>
      </c>
      <c r="AV218" s="13" t="s">
        <v>79</v>
      </c>
      <c r="AW218" s="13" t="s">
        <v>33</v>
      </c>
      <c r="AX218" s="13" t="s">
        <v>72</v>
      </c>
      <c r="AY218" s="227" t="s">
        <v>118</v>
      </c>
    </row>
    <row r="219" s="13" customFormat="1">
      <c r="A219" s="13"/>
      <c r="B219" s="216"/>
      <c r="C219" s="217"/>
      <c r="D219" s="218" t="s">
        <v>130</v>
      </c>
      <c r="E219" s="219" t="s">
        <v>19</v>
      </c>
      <c r="F219" s="220" t="s">
        <v>170</v>
      </c>
      <c r="G219" s="217"/>
      <c r="H219" s="221">
        <v>6.4969999999999999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130</v>
      </c>
      <c r="AU219" s="227" t="s">
        <v>79</v>
      </c>
      <c r="AV219" s="13" t="s">
        <v>79</v>
      </c>
      <c r="AW219" s="13" t="s">
        <v>33</v>
      </c>
      <c r="AX219" s="13" t="s">
        <v>72</v>
      </c>
      <c r="AY219" s="227" t="s">
        <v>118</v>
      </c>
    </row>
    <row r="220" s="13" customFormat="1">
      <c r="A220" s="13"/>
      <c r="B220" s="216"/>
      <c r="C220" s="217"/>
      <c r="D220" s="218" t="s">
        <v>130</v>
      </c>
      <c r="E220" s="219" t="s">
        <v>19</v>
      </c>
      <c r="F220" s="220" t="s">
        <v>171</v>
      </c>
      <c r="G220" s="217"/>
      <c r="H220" s="221">
        <v>-3.2000000000000002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130</v>
      </c>
      <c r="AU220" s="227" t="s">
        <v>79</v>
      </c>
      <c r="AV220" s="13" t="s">
        <v>79</v>
      </c>
      <c r="AW220" s="13" t="s">
        <v>33</v>
      </c>
      <c r="AX220" s="13" t="s">
        <v>72</v>
      </c>
      <c r="AY220" s="227" t="s">
        <v>118</v>
      </c>
    </row>
    <row r="221" s="14" customFormat="1">
      <c r="A221" s="14"/>
      <c r="B221" s="228"/>
      <c r="C221" s="229"/>
      <c r="D221" s="218" t="s">
        <v>130</v>
      </c>
      <c r="E221" s="230" t="s">
        <v>19</v>
      </c>
      <c r="F221" s="231" t="s">
        <v>133</v>
      </c>
      <c r="G221" s="229"/>
      <c r="H221" s="232">
        <v>79.566999999999993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8" t="s">
        <v>130</v>
      </c>
      <c r="AU221" s="238" t="s">
        <v>79</v>
      </c>
      <c r="AV221" s="14" t="s">
        <v>126</v>
      </c>
      <c r="AW221" s="14" t="s">
        <v>33</v>
      </c>
      <c r="AX221" s="14" t="s">
        <v>77</v>
      </c>
      <c r="AY221" s="238" t="s">
        <v>118</v>
      </c>
    </row>
    <row r="222" s="2" customFormat="1" ht="16.5" customHeight="1">
      <c r="A222" s="39"/>
      <c r="B222" s="40"/>
      <c r="C222" s="198" t="s">
        <v>318</v>
      </c>
      <c r="D222" s="198" t="s">
        <v>121</v>
      </c>
      <c r="E222" s="199" t="s">
        <v>319</v>
      </c>
      <c r="F222" s="200" t="s">
        <v>320</v>
      </c>
      <c r="G222" s="201" t="s">
        <v>136</v>
      </c>
      <c r="H222" s="202">
        <v>2</v>
      </c>
      <c r="I222" s="203"/>
      <c r="J222" s="204">
        <f>ROUND(I222*H222,2)</f>
        <v>0</v>
      </c>
      <c r="K222" s="200" t="s">
        <v>19</v>
      </c>
      <c r="L222" s="45"/>
      <c r="M222" s="205" t="s">
        <v>19</v>
      </c>
      <c r="N222" s="206" t="s">
        <v>43</v>
      </c>
      <c r="O222" s="85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126</v>
      </c>
      <c r="AT222" s="209" t="s">
        <v>121</v>
      </c>
      <c r="AU222" s="209" t="s">
        <v>79</v>
      </c>
      <c r="AY222" s="18" t="s">
        <v>118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77</v>
      </c>
      <c r="BK222" s="210">
        <f>ROUND(I222*H222,2)</f>
        <v>0</v>
      </c>
      <c r="BL222" s="18" t="s">
        <v>126</v>
      </c>
      <c r="BM222" s="209" t="s">
        <v>321</v>
      </c>
    </row>
    <row r="223" s="2" customFormat="1" ht="24.15" customHeight="1">
      <c r="A223" s="39"/>
      <c r="B223" s="40"/>
      <c r="C223" s="198" t="s">
        <v>322</v>
      </c>
      <c r="D223" s="198" t="s">
        <v>121</v>
      </c>
      <c r="E223" s="199" t="s">
        <v>323</v>
      </c>
      <c r="F223" s="200" t="s">
        <v>324</v>
      </c>
      <c r="G223" s="201" t="s">
        <v>124</v>
      </c>
      <c r="H223" s="202">
        <v>31.635999999999999</v>
      </c>
      <c r="I223" s="203"/>
      <c r="J223" s="204">
        <f>ROUND(I223*H223,2)</f>
        <v>0</v>
      </c>
      <c r="K223" s="200" t="s">
        <v>125</v>
      </c>
      <c r="L223" s="45"/>
      <c r="M223" s="205" t="s">
        <v>19</v>
      </c>
      <c r="N223" s="206" t="s">
        <v>43</v>
      </c>
      <c r="O223" s="85"/>
      <c r="P223" s="207">
        <f>O223*H223</f>
        <v>0</v>
      </c>
      <c r="Q223" s="207">
        <v>0.00012999999999999999</v>
      </c>
      <c r="R223" s="207">
        <f>Q223*H223</f>
        <v>0.0041126799999999996</v>
      </c>
      <c r="S223" s="207">
        <v>0</v>
      </c>
      <c r="T223" s="20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126</v>
      </c>
      <c r="AT223" s="209" t="s">
        <v>121</v>
      </c>
      <c r="AU223" s="209" t="s">
        <v>79</v>
      </c>
      <c r="AY223" s="18" t="s">
        <v>118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77</v>
      </c>
      <c r="BK223" s="210">
        <f>ROUND(I223*H223,2)</f>
        <v>0</v>
      </c>
      <c r="BL223" s="18" t="s">
        <v>126</v>
      </c>
      <c r="BM223" s="209" t="s">
        <v>325</v>
      </c>
    </row>
    <row r="224" s="2" customFormat="1">
      <c r="A224" s="39"/>
      <c r="B224" s="40"/>
      <c r="C224" s="41"/>
      <c r="D224" s="211" t="s">
        <v>128</v>
      </c>
      <c r="E224" s="41"/>
      <c r="F224" s="212" t="s">
        <v>326</v>
      </c>
      <c r="G224" s="41"/>
      <c r="H224" s="41"/>
      <c r="I224" s="213"/>
      <c r="J224" s="41"/>
      <c r="K224" s="41"/>
      <c r="L224" s="45"/>
      <c r="M224" s="214"/>
      <c r="N224" s="21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128</v>
      </c>
      <c r="AU224" s="18" t="s">
        <v>79</v>
      </c>
    </row>
    <row r="225" s="2" customFormat="1" ht="24.15" customHeight="1">
      <c r="A225" s="39"/>
      <c r="B225" s="40"/>
      <c r="C225" s="198" t="s">
        <v>327</v>
      </c>
      <c r="D225" s="198" t="s">
        <v>121</v>
      </c>
      <c r="E225" s="199" t="s">
        <v>328</v>
      </c>
      <c r="F225" s="200" t="s">
        <v>329</v>
      </c>
      <c r="G225" s="201" t="s">
        <v>124</v>
      </c>
      <c r="H225" s="202">
        <v>31.635999999999999</v>
      </c>
      <c r="I225" s="203"/>
      <c r="J225" s="204">
        <f>ROUND(I225*H225,2)</f>
        <v>0</v>
      </c>
      <c r="K225" s="200" t="s">
        <v>125</v>
      </c>
      <c r="L225" s="45"/>
      <c r="M225" s="205" t="s">
        <v>19</v>
      </c>
      <c r="N225" s="206" t="s">
        <v>43</v>
      </c>
      <c r="O225" s="85"/>
      <c r="P225" s="207">
        <f>O225*H225</f>
        <v>0</v>
      </c>
      <c r="Q225" s="207">
        <v>4.0000000000000003E-05</v>
      </c>
      <c r="R225" s="207">
        <f>Q225*H225</f>
        <v>0.0012654400000000001</v>
      </c>
      <c r="S225" s="207">
        <v>0</v>
      </c>
      <c r="T225" s="20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126</v>
      </c>
      <c r="AT225" s="209" t="s">
        <v>121</v>
      </c>
      <c r="AU225" s="209" t="s">
        <v>79</v>
      </c>
      <c r="AY225" s="18" t="s">
        <v>118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77</v>
      </c>
      <c r="BK225" s="210">
        <f>ROUND(I225*H225,2)</f>
        <v>0</v>
      </c>
      <c r="BL225" s="18" t="s">
        <v>126</v>
      </c>
      <c r="BM225" s="209" t="s">
        <v>330</v>
      </c>
    </row>
    <row r="226" s="2" customFormat="1">
      <c r="A226" s="39"/>
      <c r="B226" s="40"/>
      <c r="C226" s="41"/>
      <c r="D226" s="211" t="s">
        <v>128</v>
      </c>
      <c r="E226" s="41"/>
      <c r="F226" s="212" t="s">
        <v>331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128</v>
      </c>
      <c r="AU226" s="18" t="s">
        <v>79</v>
      </c>
    </row>
    <row r="227" s="12" customFormat="1" ht="22.8" customHeight="1">
      <c r="A227" s="12"/>
      <c r="B227" s="182"/>
      <c r="C227" s="183"/>
      <c r="D227" s="184" t="s">
        <v>71</v>
      </c>
      <c r="E227" s="196" t="s">
        <v>332</v>
      </c>
      <c r="F227" s="196" t="s">
        <v>333</v>
      </c>
      <c r="G227" s="183"/>
      <c r="H227" s="183"/>
      <c r="I227" s="186"/>
      <c r="J227" s="197">
        <f>BK227</f>
        <v>0</v>
      </c>
      <c r="K227" s="183"/>
      <c r="L227" s="188"/>
      <c r="M227" s="189"/>
      <c r="N227" s="190"/>
      <c r="O227" s="190"/>
      <c r="P227" s="191">
        <f>SUM(P228:P238)</f>
        <v>0</v>
      </c>
      <c r="Q227" s="190"/>
      <c r="R227" s="191">
        <f>SUM(R228:R238)</f>
        <v>0</v>
      </c>
      <c r="S227" s="190"/>
      <c r="T227" s="192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3" t="s">
        <v>77</v>
      </c>
      <c r="AT227" s="194" t="s">
        <v>71</v>
      </c>
      <c r="AU227" s="194" t="s">
        <v>77</v>
      </c>
      <c r="AY227" s="193" t="s">
        <v>118</v>
      </c>
      <c r="BK227" s="195">
        <f>SUM(BK228:BK238)</f>
        <v>0</v>
      </c>
    </row>
    <row r="228" s="2" customFormat="1" ht="24.15" customHeight="1">
      <c r="A228" s="39"/>
      <c r="B228" s="40"/>
      <c r="C228" s="198" t="s">
        <v>334</v>
      </c>
      <c r="D228" s="198" t="s">
        <v>121</v>
      </c>
      <c r="E228" s="199" t="s">
        <v>335</v>
      </c>
      <c r="F228" s="200" t="s">
        <v>336</v>
      </c>
      <c r="G228" s="201" t="s">
        <v>337</v>
      </c>
      <c r="H228" s="202">
        <v>6.7489999999999997</v>
      </c>
      <c r="I228" s="203"/>
      <c r="J228" s="204">
        <f>ROUND(I228*H228,2)</f>
        <v>0</v>
      </c>
      <c r="K228" s="200" t="s">
        <v>125</v>
      </c>
      <c r="L228" s="45"/>
      <c r="M228" s="205" t="s">
        <v>19</v>
      </c>
      <c r="N228" s="206" t="s">
        <v>43</v>
      </c>
      <c r="O228" s="85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126</v>
      </c>
      <c r="AT228" s="209" t="s">
        <v>121</v>
      </c>
      <c r="AU228" s="209" t="s">
        <v>79</v>
      </c>
      <c r="AY228" s="18" t="s">
        <v>118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77</v>
      </c>
      <c r="BK228" s="210">
        <f>ROUND(I228*H228,2)</f>
        <v>0</v>
      </c>
      <c r="BL228" s="18" t="s">
        <v>126</v>
      </c>
      <c r="BM228" s="209" t="s">
        <v>338</v>
      </c>
    </row>
    <row r="229" s="2" customFormat="1">
      <c r="A229" s="39"/>
      <c r="B229" s="40"/>
      <c r="C229" s="41"/>
      <c r="D229" s="211" t="s">
        <v>128</v>
      </c>
      <c r="E229" s="41"/>
      <c r="F229" s="212" t="s">
        <v>339</v>
      </c>
      <c r="G229" s="41"/>
      <c r="H229" s="41"/>
      <c r="I229" s="213"/>
      <c r="J229" s="41"/>
      <c r="K229" s="41"/>
      <c r="L229" s="45"/>
      <c r="M229" s="214"/>
      <c r="N229" s="21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128</v>
      </c>
      <c r="AU229" s="18" t="s">
        <v>79</v>
      </c>
    </row>
    <row r="230" s="2" customFormat="1" ht="16.5" customHeight="1">
      <c r="A230" s="39"/>
      <c r="B230" s="40"/>
      <c r="C230" s="198" t="s">
        <v>340</v>
      </c>
      <c r="D230" s="198" t="s">
        <v>121</v>
      </c>
      <c r="E230" s="199" t="s">
        <v>341</v>
      </c>
      <c r="F230" s="200" t="s">
        <v>342</v>
      </c>
      <c r="G230" s="201" t="s">
        <v>337</v>
      </c>
      <c r="H230" s="202">
        <v>6.7489999999999997</v>
      </c>
      <c r="I230" s="203"/>
      <c r="J230" s="204">
        <f>ROUND(I230*H230,2)</f>
        <v>0</v>
      </c>
      <c r="K230" s="200" t="s">
        <v>125</v>
      </c>
      <c r="L230" s="45"/>
      <c r="M230" s="205" t="s">
        <v>19</v>
      </c>
      <c r="N230" s="206" t="s">
        <v>43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126</v>
      </c>
      <c r="AT230" s="209" t="s">
        <v>121</v>
      </c>
      <c r="AU230" s="209" t="s">
        <v>79</v>
      </c>
      <c r="AY230" s="18" t="s">
        <v>118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77</v>
      </c>
      <c r="BK230" s="210">
        <f>ROUND(I230*H230,2)</f>
        <v>0</v>
      </c>
      <c r="BL230" s="18" t="s">
        <v>126</v>
      </c>
      <c r="BM230" s="209" t="s">
        <v>343</v>
      </c>
    </row>
    <row r="231" s="2" customFormat="1">
      <c r="A231" s="39"/>
      <c r="B231" s="40"/>
      <c r="C231" s="41"/>
      <c r="D231" s="211" t="s">
        <v>128</v>
      </c>
      <c r="E231" s="41"/>
      <c r="F231" s="212" t="s">
        <v>344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128</v>
      </c>
      <c r="AU231" s="18" t="s">
        <v>79</v>
      </c>
    </row>
    <row r="232" s="2" customFormat="1" ht="21.75" customHeight="1">
      <c r="A232" s="39"/>
      <c r="B232" s="40"/>
      <c r="C232" s="198" t="s">
        <v>345</v>
      </c>
      <c r="D232" s="198" t="s">
        <v>121</v>
      </c>
      <c r="E232" s="199" t="s">
        <v>346</v>
      </c>
      <c r="F232" s="200" t="s">
        <v>347</v>
      </c>
      <c r="G232" s="201" t="s">
        <v>337</v>
      </c>
      <c r="H232" s="202">
        <v>6.7489999999999997</v>
      </c>
      <c r="I232" s="203"/>
      <c r="J232" s="204">
        <f>ROUND(I232*H232,2)</f>
        <v>0</v>
      </c>
      <c r="K232" s="200" t="s">
        <v>125</v>
      </c>
      <c r="L232" s="45"/>
      <c r="M232" s="205" t="s">
        <v>19</v>
      </c>
      <c r="N232" s="206" t="s">
        <v>43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126</v>
      </c>
      <c r="AT232" s="209" t="s">
        <v>121</v>
      </c>
      <c r="AU232" s="209" t="s">
        <v>79</v>
      </c>
      <c r="AY232" s="18" t="s">
        <v>118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77</v>
      </c>
      <c r="BK232" s="210">
        <f>ROUND(I232*H232,2)</f>
        <v>0</v>
      </c>
      <c r="BL232" s="18" t="s">
        <v>126</v>
      </c>
      <c r="BM232" s="209" t="s">
        <v>348</v>
      </c>
    </row>
    <row r="233" s="2" customFormat="1">
      <c r="A233" s="39"/>
      <c r="B233" s="40"/>
      <c r="C233" s="41"/>
      <c r="D233" s="211" t="s">
        <v>128</v>
      </c>
      <c r="E233" s="41"/>
      <c r="F233" s="212" t="s">
        <v>349</v>
      </c>
      <c r="G233" s="41"/>
      <c r="H233" s="41"/>
      <c r="I233" s="213"/>
      <c r="J233" s="41"/>
      <c r="K233" s="41"/>
      <c r="L233" s="45"/>
      <c r="M233" s="214"/>
      <c r="N233" s="21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128</v>
      </c>
      <c r="AU233" s="18" t="s">
        <v>79</v>
      </c>
    </row>
    <row r="234" s="2" customFormat="1" ht="24.15" customHeight="1">
      <c r="A234" s="39"/>
      <c r="B234" s="40"/>
      <c r="C234" s="198" t="s">
        <v>350</v>
      </c>
      <c r="D234" s="198" t="s">
        <v>121</v>
      </c>
      <c r="E234" s="199" t="s">
        <v>351</v>
      </c>
      <c r="F234" s="200" t="s">
        <v>352</v>
      </c>
      <c r="G234" s="201" t="s">
        <v>337</v>
      </c>
      <c r="H234" s="202">
        <v>40.494</v>
      </c>
      <c r="I234" s="203"/>
      <c r="J234" s="204">
        <f>ROUND(I234*H234,2)</f>
        <v>0</v>
      </c>
      <c r="K234" s="200" t="s">
        <v>125</v>
      </c>
      <c r="L234" s="45"/>
      <c r="M234" s="205" t="s">
        <v>19</v>
      </c>
      <c r="N234" s="206" t="s">
        <v>43</v>
      </c>
      <c r="O234" s="85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9" t="s">
        <v>126</v>
      </c>
      <c r="AT234" s="209" t="s">
        <v>121</v>
      </c>
      <c r="AU234" s="209" t="s">
        <v>79</v>
      </c>
      <c r="AY234" s="18" t="s">
        <v>118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8" t="s">
        <v>77</v>
      </c>
      <c r="BK234" s="210">
        <f>ROUND(I234*H234,2)</f>
        <v>0</v>
      </c>
      <c r="BL234" s="18" t="s">
        <v>126</v>
      </c>
      <c r="BM234" s="209" t="s">
        <v>353</v>
      </c>
    </row>
    <row r="235" s="2" customFormat="1">
      <c r="A235" s="39"/>
      <c r="B235" s="40"/>
      <c r="C235" s="41"/>
      <c r="D235" s="211" t="s">
        <v>128</v>
      </c>
      <c r="E235" s="41"/>
      <c r="F235" s="212" t="s">
        <v>354</v>
      </c>
      <c r="G235" s="41"/>
      <c r="H235" s="41"/>
      <c r="I235" s="213"/>
      <c r="J235" s="41"/>
      <c r="K235" s="41"/>
      <c r="L235" s="45"/>
      <c r="M235" s="214"/>
      <c r="N235" s="215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128</v>
      </c>
      <c r="AU235" s="18" t="s">
        <v>79</v>
      </c>
    </row>
    <row r="236" s="13" customFormat="1">
      <c r="A236" s="13"/>
      <c r="B236" s="216"/>
      <c r="C236" s="217"/>
      <c r="D236" s="218" t="s">
        <v>130</v>
      </c>
      <c r="E236" s="219" t="s">
        <v>19</v>
      </c>
      <c r="F236" s="220" t="s">
        <v>355</v>
      </c>
      <c r="G236" s="217"/>
      <c r="H236" s="221">
        <v>40.494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130</v>
      </c>
      <c r="AU236" s="227" t="s">
        <v>79</v>
      </c>
      <c r="AV236" s="13" t="s">
        <v>79</v>
      </c>
      <c r="AW236" s="13" t="s">
        <v>33</v>
      </c>
      <c r="AX236" s="13" t="s">
        <v>77</v>
      </c>
      <c r="AY236" s="227" t="s">
        <v>118</v>
      </c>
    </row>
    <row r="237" s="2" customFormat="1" ht="24.15" customHeight="1">
      <c r="A237" s="39"/>
      <c r="B237" s="40"/>
      <c r="C237" s="198" t="s">
        <v>356</v>
      </c>
      <c r="D237" s="198" t="s">
        <v>121</v>
      </c>
      <c r="E237" s="199" t="s">
        <v>357</v>
      </c>
      <c r="F237" s="200" t="s">
        <v>358</v>
      </c>
      <c r="G237" s="201" t="s">
        <v>337</v>
      </c>
      <c r="H237" s="202">
        <v>6.7489999999999997</v>
      </c>
      <c r="I237" s="203"/>
      <c r="J237" s="204">
        <f>ROUND(I237*H237,2)</f>
        <v>0</v>
      </c>
      <c r="K237" s="200" t="s">
        <v>125</v>
      </c>
      <c r="L237" s="45"/>
      <c r="M237" s="205" t="s">
        <v>19</v>
      </c>
      <c r="N237" s="206" t="s">
        <v>43</v>
      </c>
      <c r="O237" s="85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126</v>
      </c>
      <c r="AT237" s="209" t="s">
        <v>121</v>
      </c>
      <c r="AU237" s="209" t="s">
        <v>79</v>
      </c>
      <c r="AY237" s="18" t="s">
        <v>118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77</v>
      </c>
      <c r="BK237" s="210">
        <f>ROUND(I237*H237,2)</f>
        <v>0</v>
      </c>
      <c r="BL237" s="18" t="s">
        <v>126</v>
      </c>
      <c r="BM237" s="209" t="s">
        <v>359</v>
      </c>
    </row>
    <row r="238" s="2" customFormat="1">
      <c r="A238" s="39"/>
      <c r="B238" s="40"/>
      <c r="C238" s="41"/>
      <c r="D238" s="211" t="s">
        <v>128</v>
      </c>
      <c r="E238" s="41"/>
      <c r="F238" s="212" t="s">
        <v>360</v>
      </c>
      <c r="G238" s="41"/>
      <c r="H238" s="41"/>
      <c r="I238" s="213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128</v>
      </c>
      <c r="AU238" s="18" t="s">
        <v>79</v>
      </c>
    </row>
    <row r="239" s="12" customFormat="1" ht="22.8" customHeight="1">
      <c r="A239" s="12"/>
      <c r="B239" s="182"/>
      <c r="C239" s="183"/>
      <c r="D239" s="184" t="s">
        <v>71</v>
      </c>
      <c r="E239" s="196" t="s">
        <v>361</v>
      </c>
      <c r="F239" s="196" t="s">
        <v>362</v>
      </c>
      <c r="G239" s="183"/>
      <c r="H239" s="183"/>
      <c r="I239" s="186"/>
      <c r="J239" s="197">
        <f>BK239</f>
        <v>0</v>
      </c>
      <c r="K239" s="183"/>
      <c r="L239" s="188"/>
      <c r="M239" s="189"/>
      <c r="N239" s="190"/>
      <c r="O239" s="190"/>
      <c r="P239" s="191">
        <f>SUM(P240:P241)</f>
        <v>0</v>
      </c>
      <c r="Q239" s="190"/>
      <c r="R239" s="191">
        <f>SUM(R240:R241)</f>
        <v>0</v>
      </c>
      <c r="S239" s="190"/>
      <c r="T239" s="19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3" t="s">
        <v>77</v>
      </c>
      <c r="AT239" s="194" t="s">
        <v>71</v>
      </c>
      <c r="AU239" s="194" t="s">
        <v>77</v>
      </c>
      <c r="AY239" s="193" t="s">
        <v>118</v>
      </c>
      <c r="BK239" s="195">
        <f>SUM(BK240:BK241)</f>
        <v>0</v>
      </c>
    </row>
    <row r="240" s="2" customFormat="1" ht="33" customHeight="1">
      <c r="A240" s="39"/>
      <c r="B240" s="40"/>
      <c r="C240" s="198" t="s">
        <v>363</v>
      </c>
      <c r="D240" s="198" t="s">
        <v>121</v>
      </c>
      <c r="E240" s="199" t="s">
        <v>364</v>
      </c>
      <c r="F240" s="200" t="s">
        <v>365</v>
      </c>
      <c r="G240" s="201" t="s">
        <v>337</v>
      </c>
      <c r="H240" s="202">
        <v>6.4900000000000002</v>
      </c>
      <c r="I240" s="203"/>
      <c r="J240" s="204">
        <f>ROUND(I240*H240,2)</f>
        <v>0</v>
      </c>
      <c r="K240" s="200" t="s">
        <v>125</v>
      </c>
      <c r="L240" s="45"/>
      <c r="M240" s="205" t="s">
        <v>19</v>
      </c>
      <c r="N240" s="206" t="s">
        <v>43</v>
      </c>
      <c r="O240" s="85"/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126</v>
      </c>
      <c r="AT240" s="209" t="s">
        <v>121</v>
      </c>
      <c r="AU240" s="209" t="s">
        <v>79</v>
      </c>
      <c r="AY240" s="18" t="s">
        <v>118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77</v>
      </c>
      <c r="BK240" s="210">
        <f>ROUND(I240*H240,2)</f>
        <v>0</v>
      </c>
      <c r="BL240" s="18" t="s">
        <v>126</v>
      </c>
      <c r="BM240" s="209" t="s">
        <v>366</v>
      </c>
    </row>
    <row r="241" s="2" customFormat="1">
      <c r="A241" s="39"/>
      <c r="B241" s="40"/>
      <c r="C241" s="41"/>
      <c r="D241" s="211" t="s">
        <v>128</v>
      </c>
      <c r="E241" s="41"/>
      <c r="F241" s="212" t="s">
        <v>367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128</v>
      </c>
      <c r="AU241" s="18" t="s">
        <v>79</v>
      </c>
    </row>
    <row r="242" s="12" customFormat="1" ht="25.92" customHeight="1">
      <c r="A242" s="12"/>
      <c r="B242" s="182"/>
      <c r="C242" s="183"/>
      <c r="D242" s="184" t="s">
        <v>71</v>
      </c>
      <c r="E242" s="185" t="s">
        <v>368</v>
      </c>
      <c r="F242" s="185" t="s">
        <v>369</v>
      </c>
      <c r="G242" s="183"/>
      <c r="H242" s="183"/>
      <c r="I242" s="186"/>
      <c r="J242" s="187">
        <f>BK242</f>
        <v>0</v>
      </c>
      <c r="K242" s="183"/>
      <c r="L242" s="188"/>
      <c r="M242" s="189"/>
      <c r="N242" s="190"/>
      <c r="O242" s="190"/>
      <c r="P242" s="191">
        <f>P243+P263+P285+P312+P314+P328+P344+P389+P396+P420+P434</f>
        <v>0</v>
      </c>
      <c r="Q242" s="190"/>
      <c r="R242" s="191">
        <f>R243+R263+R285+R312+R314+R328+R344+R389+R396+R420+R434</f>
        <v>1.5369210300000002</v>
      </c>
      <c r="S242" s="190"/>
      <c r="T242" s="192">
        <f>T243+T263+T285+T312+T314+T328+T344+T389+T396+T420+T434</f>
        <v>0.28087374999999998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3" t="s">
        <v>79</v>
      </c>
      <c r="AT242" s="194" t="s">
        <v>71</v>
      </c>
      <c r="AU242" s="194" t="s">
        <v>72</v>
      </c>
      <c r="AY242" s="193" t="s">
        <v>118</v>
      </c>
      <c r="BK242" s="195">
        <f>BK243+BK263+BK285+BK312+BK314+BK328+BK344+BK389+BK396+BK420+BK434</f>
        <v>0</v>
      </c>
    </row>
    <row r="243" s="12" customFormat="1" ht="22.8" customHeight="1">
      <c r="A243" s="12"/>
      <c r="B243" s="182"/>
      <c r="C243" s="183"/>
      <c r="D243" s="184" t="s">
        <v>71</v>
      </c>
      <c r="E243" s="196" t="s">
        <v>370</v>
      </c>
      <c r="F243" s="196" t="s">
        <v>371</v>
      </c>
      <c r="G243" s="183"/>
      <c r="H243" s="183"/>
      <c r="I243" s="186"/>
      <c r="J243" s="197">
        <f>BK243</f>
        <v>0</v>
      </c>
      <c r="K243" s="183"/>
      <c r="L243" s="188"/>
      <c r="M243" s="189"/>
      <c r="N243" s="190"/>
      <c r="O243" s="190"/>
      <c r="P243" s="191">
        <f>SUM(P244:P262)</f>
        <v>0</v>
      </c>
      <c r="Q243" s="190"/>
      <c r="R243" s="191">
        <f>SUM(R244:R262)</f>
        <v>0.017309999999999999</v>
      </c>
      <c r="S243" s="190"/>
      <c r="T243" s="192">
        <f>SUM(T244:T262)</f>
        <v>0.10135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3" t="s">
        <v>79</v>
      </c>
      <c r="AT243" s="194" t="s">
        <v>71</v>
      </c>
      <c r="AU243" s="194" t="s">
        <v>77</v>
      </c>
      <c r="AY243" s="193" t="s">
        <v>118</v>
      </c>
      <c r="BK243" s="195">
        <f>SUM(BK244:BK262)</f>
        <v>0</v>
      </c>
    </row>
    <row r="244" s="2" customFormat="1" ht="16.5" customHeight="1">
      <c r="A244" s="39"/>
      <c r="B244" s="40"/>
      <c r="C244" s="198" t="s">
        <v>372</v>
      </c>
      <c r="D244" s="198" t="s">
        <v>121</v>
      </c>
      <c r="E244" s="199" t="s">
        <v>373</v>
      </c>
      <c r="F244" s="200" t="s">
        <v>374</v>
      </c>
      <c r="G244" s="201" t="s">
        <v>136</v>
      </c>
      <c r="H244" s="202">
        <v>5</v>
      </c>
      <c r="I244" s="203"/>
      <c r="J244" s="204">
        <f>ROUND(I244*H244,2)</f>
        <v>0</v>
      </c>
      <c r="K244" s="200" t="s">
        <v>125</v>
      </c>
      <c r="L244" s="45"/>
      <c r="M244" s="205" t="s">
        <v>19</v>
      </c>
      <c r="N244" s="206" t="s">
        <v>43</v>
      </c>
      <c r="O244" s="85"/>
      <c r="P244" s="207">
        <f>O244*H244</f>
        <v>0</v>
      </c>
      <c r="Q244" s="207">
        <v>0</v>
      </c>
      <c r="R244" s="207">
        <f>Q244*H244</f>
        <v>0</v>
      </c>
      <c r="S244" s="207">
        <v>0.02027</v>
      </c>
      <c r="T244" s="208">
        <f>S244*H244</f>
        <v>0.10135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9" t="s">
        <v>235</v>
      </c>
      <c r="AT244" s="209" t="s">
        <v>121</v>
      </c>
      <c r="AU244" s="209" t="s">
        <v>79</v>
      </c>
      <c r="AY244" s="18" t="s">
        <v>118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8" t="s">
        <v>77</v>
      </c>
      <c r="BK244" s="210">
        <f>ROUND(I244*H244,2)</f>
        <v>0</v>
      </c>
      <c r="BL244" s="18" t="s">
        <v>235</v>
      </c>
      <c r="BM244" s="209" t="s">
        <v>375</v>
      </c>
    </row>
    <row r="245" s="2" customFormat="1">
      <c r="A245" s="39"/>
      <c r="B245" s="40"/>
      <c r="C245" s="41"/>
      <c r="D245" s="211" t="s">
        <v>128</v>
      </c>
      <c r="E245" s="41"/>
      <c r="F245" s="212" t="s">
        <v>376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128</v>
      </c>
      <c r="AU245" s="18" t="s">
        <v>79</v>
      </c>
    </row>
    <row r="246" s="2" customFormat="1" ht="16.5" customHeight="1">
      <c r="A246" s="39"/>
      <c r="B246" s="40"/>
      <c r="C246" s="198" t="s">
        <v>377</v>
      </c>
      <c r="D246" s="198" t="s">
        <v>121</v>
      </c>
      <c r="E246" s="199" t="s">
        <v>378</v>
      </c>
      <c r="F246" s="200" t="s">
        <v>379</v>
      </c>
      <c r="G246" s="201" t="s">
        <v>233</v>
      </c>
      <c r="H246" s="202">
        <v>1</v>
      </c>
      <c r="I246" s="203"/>
      <c r="J246" s="204">
        <f>ROUND(I246*H246,2)</f>
        <v>0</v>
      </c>
      <c r="K246" s="200" t="s">
        <v>19</v>
      </c>
      <c r="L246" s="45"/>
      <c r="M246" s="205" t="s">
        <v>19</v>
      </c>
      <c r="N246" s="206" t="s">
        <v>43</v>
      </c>
      <c r="O246" s="85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9" t="s">
        <v>235</v>
      </c>
      <c r="AT246" s="209" t="s">
        <v>121</v>
      </c>
      <c r="AU246" s="209" t="s">
        <v>79</v>
      </c>
      <c r="AY246" s="18" t="s">
        <v>118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8" t="s">
        <v>77</v>
      </c>
      <c r="BK246" s="210">
        <f>ROUND(I246*H246,2)</f>
        <v>0</v>
      </c>
      <c r="BL246" s="18" t="s">
        <v>235</v>
      </c>
      <c r="BM246" s="209" t="s">
        <v>380</v>
      </c>
    </row>
    <row r="247" s="2" customFormat="1" ht="16.5" customHeight="1">
      <c r="A247" s="39"/>
      <c r="B247" s="40"/>
      <c r="C247" s="198" t="s">
        <v>381</v>
      </c>
      <c r="D247" s="198" t="s">
        <v>121</v>
      </c>
      <c r="E247" s="199" t="s">
        <v>382</v>
      </c>
      <c r="F247" s="200" t="s">
        <v>383</v>
      </c>
      <c r="G247" s="201" t="s">
        <v>202</v>
      </c>
      <c r="H247" s="202">
        <v>5</v>
      </c>
      <c r="I247" s="203"/>
      <c r="J247" s="204">
        <f>ROUND(I247*H247,2)</f>
        <v>0</v>
      </c>
      <c r="K247" s="200" t="s">
        <v>125</v>
      </c>
      <c r="L247" s="45"/>
      <c r="M247" s="205" t="s">
        <v>19</v>
      </c>
      <c r="N247" s="206" t="s">
        <v>43</v>
      </c>
      <c r="O247" s="85"/>
      <c r="P247" s="207">
        <f>O247*H247</f>
        <v>0</v>
      </c>
      <c r="Q247" s="207">
        <v>0.00048000000000000001</v>
      </c>
      <c r="R247" s="207">
        <f>Q247*H247</f>
        <v>0.0024000000000000002</v>
      </c>
      <c r="S247" s="207">
        <v>0</v>
      </c>
      <c r="T247" s="20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235</v>
      </c>
      <c r="AT247" s="209" t="s">
        <v>121</v>
      </c>
      <c r="AU247" s="209" t="s">
        <v>79</v>
      </c>
      <c r="AY247" s="18" t="s">
        <v>118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77</v>
      </c>
      <c r="BK247" s="210">
        <f>ROUND(I247*H247,2)</f>
        <v>0</v>
      </c>
      <c r="BL247" s="18" t="s">
        <v>235</v>
      </c>
      <c r="BM247" s="209" t="s">
        <v>384</v>
      </c>
    </row>
    <row r="248" s="2" customFormat="1">
      <c r="A248" s="39"/>
      <c r="B248" s="40"/>
      <c r="C248" s="41"/>
      <c r="D248" s="211" t="s">
        <v>128</v>
      </c>
      <c r="E248" s="41"/>
      <c r="F248" s="212" t="s">
        <v>385</v>
      </c>
      <c r="G248" s="41"/>
      <c r="H248" s="41"/>
      <c r="I248" s="213"/>
      <c r="J248" s="41"/>
      <c r="K248" s="41"/>
      <c r="L248" s="45"/>
      <c r="M248" s="214"/>
      <c r="N248" s="21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128</v>
      </c>
      <c r="AU248" s="18" t="s">
        <v>79</v>
      </c>
    </row>
    <row r="249" s="2" customFormat="1" ht="16.5" customHeight="1">
      <c r="A249" s="39"/>
      <c r="B249" s="40"/>
      <c r="C249" s="198" t="s">
        <v>386</v>
      </c>
      <c r="D249" s="198" t="s">
        <v>121</v>
      </c>
      <c r="E249" s="199" t="s">
        <v>387</v>
      </c>
      <c r="F249" s="200" t="s">
        <v>388</v>
      </c>
      <c r="G249" s="201" t="s">
        <v>202</v>
      </c>
      <c r="H249" s="202">
        <v>4</v>
      </c>
      <c r="I249" s="203"/>
      <c r="J249" s="204">
        <f>ROUND(I249*H249,2)</f>
        <v>0</v>
      </c>
      <c r="K249" s="200" t="s">
        <v>125</v>
      </c>
      <c r="L249" s="45"/>
      <c r="M249" s="205" t="s">
        <v>19</v>
      </c>
      <c r="N249" s="206" t="s">
        <v>43</v>
      </c>
      <c r="O249" s="85"/>
      <c r="P249" s="207">
        <f>O249*H249</f>
        <v>0</v>
      </c>
      <c r="Q249" s="207">
        <v>0.0022399999999999998</v>
      </c>
      <c r="R249" s="207">
        <f>Q249*H249</f>
        <v>0.0089599999999999992</v>
      </c>
      <c r="S249" s="207">
        <v>0</v>
      </c>
      <c r="T249" s="20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9" t="s">
        <v>235</v>
      </c>
      <c r="AT249" s="209" t="s">
        <v>121</v>
      </c>
      <c r="AU249" s="209" t="s">
        <v>79</v>
      </c>
      <c r="AY249" s="18" t="s">
        <v>118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8" t="s">
        <v>77</v>
      </c>
      <c r="BK249" s="210">
        <f>ROUND(I249*H249,2)</f>
        <v>0</v>
      </c>
      <c r="BL249" s="18" t="s">
        <v>235</v>
      </c>
      <c r="BM249" s="209" t="s">
        <v>389</v>
      </c>
    </row>
    <row r="250" s="2" customFormat="1">
      <c r="A250" s="39"/>
      <c r="B250" s="40"/>
      <c r="C250" s="41"/>
      <c r="D250" s="211" t="s">
        <v>128</v>
      </c>
      <c r="E250" s="41"/>
      <c r="F250" s="212" t="s">
        <v>390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128</v>
      </c>
      <c r="AU250" s="18" t="s">
        <v>79</v>
      </c>
    </row>
    <row r="251" s="2" customFormat="1" ht="16.5" customHeight="1">
      <c r="A251" s="39"/>
      <c r="B251" s="40"/>
      <c r="C251" s="198" t="s">
        <v>391</v>
      </c>
      <c r="D251" s="198" t="s">
        <v>121</v>
      </c>
      <c r="E251" s="199" t="s">
        <v>392</v>
      </c>
      <c r="F251" s="200" t="s">
        <v>393</v>
      </c>
      <c r="G251" s="201" t="s">
        <v>136</v>
      </c>
      <c r="H251" s="202">
        <v>2</v>
      </c>
      <c r="I251" s="203"/>
      <c r="J251" s="204">
        <f>ROUND(I251*H251,2)</f>
        <v>0</v>
      </c>
      <c r="K251" s="200" t="s">
        <v>125</v>
      </c>
      <c r="L251" s="45"/>
      <c r="M251" s="205" t="s">
        <v>19</v>
      </c>
      <c r="N251" s="206" t="s">
        <v>43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235</v>
      </c>
      <c r="AT251" s="209" t="s">
        <v>121</v>
      </c>
      <c r="AU251" s="209" t="s">
        <v>79</v>
      </c>
      <c r="AY251" s="18" t="s">
        <v>118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77</v>
      </c>
      <c r="BK251" s="210">
        <f>ROUND(I251*H251,2)</f>
        <v>0</v>
      </c>
      <c r="BL251" s="18" t="s">
        <v>235</v>
      </c>
      <c r="BM251" s="209" t="s">
        <v>394</v>
      </c>
    </row>
    <row r="252" s="2" customFormat="1">
      <c r="A252" s="39"/>
      <c r="B252" s="40"/>
      <c r="C252" s="41"/>
      <c r="D252" s="211" t="s">
        <v>128</v>
      </c>
      <c r="E252" s="41"/>
      <c r="F252" s="212" t="s">
        <v>395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128</v>
      </c>
      <c r="AU252" s="18" t="s">
        <v>79</v>
      </c>
    </row>
    <row r="253" s="2" customFormat="1" ht="16.5" customHeight="1">
      <c r="A253" s="39"/>
      <c r="B253" s="40"/>
      <c r="C253" s="198" t="s">
        <v>396</v>
      </c>
      <c r="D253" s="198" t="s">
        <v>121</v>
      </c>
      <c r="E253" s="199" t="s">
        <v>397</v>
      </c>
      <c r="F253" s="200" t="s">
        <v>398</v>
      </c>
      <c r="G253" s="201" t="s">
        <v>136</v>
      </c>
      <c r="H253" s="202">
        <v>1</v>
      </c>
      <c r="I253" s="203"/>
      <c r="J253" s="204">
        <f>ROUND(I253*H253,2)</f>
        <v>0</v>
      </c>
      <c r="K253" s="200" t="s">
        <v>125</v>
      </c>
      <c r="L253" s="45"/>
      <c r="M253" s="205" t="s">
        <v>19</v>
      </c>
      <c r="N253" s="206" t="s">
        <v>43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235</v>
      </c>
      <c r="AT253" s="209" t="s">
        <v>121</v>
      </c>
      <c r="AU253" s="209" t="s">
        <v>79</v>
      </c>
      <c r="AY253" s="18" t="s">
        <v>118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77</v>
      </c>
      <c r="BK253" s="210">
        <f>ROUND(I253*H253,2)</f>
        <v>0</v>
      </c>
      <c r="BL253" s="18" t="s">
        <v>235</v>
      </c>
      <c r="BM253" s="209" t="s">
        <v>399</v>
      </c>
    </row>
    <row r="254" s="2" customFormat="1">
      <c r="A254" s="39"/>
      <c r="B254" s="40"/>
      <c r="C254" s="41"/>
      <c r="D254" s="211" t="s">
        <v>128</v>
      </c>
      <c r="E254" s="41"/>
      <c r="F254" s="212" t="s">
        <v>400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128</v>
      </c>
      <c r="AU254" s="18" t="s">
        <v>79</v>
      </c>
    </row>
    <row r="255" s="2" customFormat="1" ht="16.5" customHeight="1">
      <c r="A255" s="39"/>
      <c r="B255" s="40"/>
      <c r="C255" s="198" t="s">
        <v>401</v>
      </c>
      <c r="D255" s="198" t="s">
        <v>121</v>
      </c>
      <c r="E255" s="199" t="s">
        <v>402</v>
      </c>
      <c r="F255" s="200" t="s">
        <v>403</v>
      </c>
      <c r="G255" s="201" t="s">
        <v>136</v>
      </c>
      <c r="H255" s="202">
        <v>1</v>
      </c>
      <c r="I255" s="203"/>
      <c r="J255" s="204">
        <f>ROUND(I255*H255,2)</f>
        <v>0</v>
      </c>
      <c r="K255" s="200" t="s">
        <v>125</v>
      </c>
      <c r="L255" s="45"/>
      <c r="M255" s="205" t="s">
        <v>19</v>
      </c>
      <c r="N255" s="206" t="s">
        <v>43</v>
      </c>
      <c r="O255" s="85"/>
      <c r="P255" s="207">
        <f>O255*H255</f>
        <v>0</v>
      </c>
      <c r="Q255" s="207">
        <v>0.0059500000000000004</v>
      </c>
      <c r="R255" s="207">
        <f>Q255*H255</f>
        <v>0.0059500000000000004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235</v>
      </c>
      <c r="AT255" s="209" t="s">
        <v>121</v>
      </c>
      <c r="AU255" s="209" t="s">
        <v>79</v>
      </c>
      <c r="AY255" s="18" t="s">
        <v>118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77</v>
      </c>
      <c r="BK255" s="210">
        <f>ROUND(I255*H255,2)</f>
        <v>0</v>
      </c>
      <c r="BL255" s="18" t="s">
        <v>235</v>
      </c>
      <c r="BM255" s="209" t="s">
        <v>404</v>
      </c>
    </row>
    <row r="256" s="2" customFormat="1">
      <c r="A256" s="39"/>
      <c r="B256" s="40"/>
      <c r="C256" s="41"/>
      <c r="D256" s="211" t="s">
        <v>128</v>
      </c>
      <c r="E256" s="41"/>
      <c r="F256" s="212" t="s">
        <v>405</v>
      </c>
      <c r="G256" s="41"/>
      <c r="H256" s="41"/>
      <c r="I256" s="213"/>
      <c r="J256" s="41"/>
      <c r="K256" s="41"/>
      <c r="L256" s="45"/>
      <c r="M256" s="214"/>
      <c r="N256" s="21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128</v>
      </c>
      <c r="AU256" s="18" t="s">
        <v>79</v>
      </c>
    </row>
    <row r="257" s="2" customFormat="1" ht="16.5" customHeight="1">
      <c r="A257" s="39"/>
      <c r="B257" s="40"/>
      <c r="C257" s="198" t="s">
        <v>406</v>
      </c>
      <c r="D257" s="198" t="s">
        <v>121</v>
      </c>
      <c r="E257" s="199" t="s">
        <v>407</v>
      </c>
      <c r="F257" s="200" t="s">
        <v>408</v>
      </c>
      <c r="G257" s="201" t="s">
        <v>202</v>
      </c>
      <c r="H257" s="202">
        <v>9</v>
      </c>
      <c r="I257" s="203"/>
      <c r="J257" s="204">
        <f>ROUND(I257*H257,2)</f>
        <v>0</v>
      </c>
      <c r="K257" s="200" t="s">
        <v>125</v>
      </c>
      <c r="L257" s="45"/>
      <c r="M257" s="205" t="s">
        <v>19</v>
      </c>
      <c r="N257" s="206" t="s">
        <v>43</v>
      </c>
      <c r="O257" s="85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235</v>
      </c>
      <c r="AT257" s="209" t="s">
        <v>121</v>
      </c>
      <c r="AU257" s="209" t="s">
        <v>79</v>
      </c>
      <c r="AY257" s="18" t="s">
        <v>118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77</v>
      </c>
      <c r="BK257" s="210">
        <f>ROUND(I257*H257,2)</f>
        <v>0</v>
      </c>
      <c r="BL257" s="18" t="s">
        <v>235</v>
      </c>
      <c r="BM257" s="209" t="s">
        <v>409</v>
      </c>
    </row>
    <row r="258" s="2" customFormat="1">
      <c r="A258" s="39"/>
      <c r="B258" s="40"/>
      <c r="C258" s="41"/>
      <c r="D258" s="211" t="s">
        <v>128</v>
      </c>
      <c r="E258" s="41"/>
      <c r="F258" s="212" t="s">
        <v>410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128</v>
      </c>
      <c r="AU258" s="18" t="s">
        <v>79</v>
      </c>
    </row>
    <row r="259" s="2" customFormat="1" ht="16.5" customHeight="1">
      <c r="A259" s="39"/>
      <c r="B259" s="40"/>
      <c r="C259" s="198" t="s">
        <v>411</v>
      </c>
      <c r="D259" s="198" t="s">
        <v>121</v>
      </c>
      <c r="E259" s="199" t="s">
        <v>412</v>
      </c>
      <c r="F259" s="200" t="s">
        <v>413</v>
      </c>
      <c r="G259" s="201" t="s">
        <v>233</v>
      </c>
      <c r="H259" s="202">
        <v>1</v>
      </c>
      <c r="I259" s="203"/>
      <c r="J259" s="204">
        <f>ROUND(I259*H259,2)</f>
        <v>0</v>
      </c>
      <c r="K259" s="200" t="s">
        <v>19</v>
      </c>
      <c r="L259" s="45"/>
      <c r="M259" s="205" t="s">
        <v>19</v>
      </c>
      <c r="N259" s="206" t="s">
        <v>43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235</v>
      </c>
      <c r="AT259" s="209" t="s">
        <v>121</v>
      </c>
      <c r="AU259" s="209" t="s">
        <v>79</v>
      </c>
      <c r="AY259" s="18" t="s">
        <v>118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77</v>
      </c>
      <c r="BK259" s="210">
        <f>ROUND(I259*H259,2)</f>
        <v>0</v>
      </c>
      <c r="BL259" s="18" t="s">
        <v>235</v>
      </c>
      <c r="BM259" s="209" t="s">
        <v>414</v>
      </c>
    </row>
    <row r="260" s="2" customFormat="1" ht="16.5" customHeight="1">
      <c r="A260" s="39"/>
      <c r="B260" s="40"/>
      <c r="C260" s="198" t="s">
        <v>415</v>
      </c>
      <c r="D260" s="198" t="s">
        <v>121</v>
      </c>
      <c r="E260" s="199" t="s">
        <v>416</v>
      </c>
      <c r="F260" s="200" t="s">
        <v>417</v>
      </c>
      <c r="G260" s="201" t="s">
        <v>233</v>
      </c>
      <c r="H260" s="202">
        <v>1</v>
      </c>
      <c r="I260" s="203"/>
      <c r="J260" s="204">
        <f>ROUND(I260*H260,2)</f>
        <v>0</v>
      </c>
      <c r="K260" s="200" t="s">
        <v>19</v>
      </c>
      <c r="L260" s="45"/>
      <c r="M260" s="205" t="s">
        <v>19</v>
      </c>
      <c r="N260" s="206" t="s">
        <v>43</v>
      </c>
      <c r="O260" s="85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09" t="s">
        <v>235</v>
      </c>
      <c r="AT260" s="209" t="s">
        <v>121</v>
      </c>
      <c r="AU260" s="209" t="s">
        <v>79</v>
      </c>
      <c r="AY260" s="18" t="s">
        <v>118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8" t="s">
        <v>77</v>
      </c>
      <c r="BK260" s="210">
        <f>ROUND(I260*H260,2)</f>
        <v>0</v>
      </c>
      <c r="BL260" s="18" t="s">
        <v>235</v>
      </c>
      <c r="BM260" s="209" t="s">
        <v>418</v>
      </c>
    </row>
    <row r="261" s="2" customFormat="1" ht="24.15" customHeight="1">
      <c r="A261" s="39"/>
      <c r="B261" s="40"/>
      <c r="C261" s="198" t="s">
        <v>419</v>
      </c>
      <c r="D261" s="198" t="s">
        <v>121</v>
      </c>
      <c r="E261" s="199" t="s">
        <v>420</v>
      </c>
      <c r="F261" s="200" t="s">
        <v>421</v>
      </c>
      <c r="G261" s="201" t="s">
        <v>422</v>
      </c>
      <c r="H261" s="259"/>
      <c r="I261" s="203"/>
      <c r="J261" s="204">
        <f>ROUND(I261*H261,2)</f>
        <v>0</v>
      </c>
      <c r="K261" s="200" t="s">
        <v>125</v>
      </c>
      <c r="L261" s="45"/>
      <c r="M261" s="205" t="s">
        <v>19</v>
      </c>
      <c r="N261" s="206" t="s">
        <v>43</v>
      </c>
      <c r="O261" s="85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235</v>
      </c>
      <c r="AT261" s="209" t="s">
        <v>121</v>
      </c>
      <c r="AU261" s="209" t="s">
        <v>79</v>
      </c>
      <c r="AY261" s="18" t="s">
        <v>118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77</v>
      </c>
      <c r="BK261" s="210">
        <f>ROUND(I261*H261,2)</f>
        <v>0</v>
      </c>
      <c r="BL261" s="18" t="s">
        <v>235</v>
      </c>
      <c r="BM261" s="209" t="s">
        <v>423</v>
      </c>
    </row>
    <row r="262" s="2" customFormat="1">
      <c r="A262" s="39"/>
      <c r="B262" s="40"/>
      <c r="C262" s="41"/>
      <c r="D262" s="211" t="s">
        <v>128</v>
      </c>
      <c r="E262" s="41"/>
      <c r="F262" s="212" t="s">
        <v>424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128</v>
      </c>
      <c r="AU262" s="18" t="s">
        <v>79</v>
      </c>
    </row>
    <row r="263" s="12" customFormat="1" ht="22.8" customHeight="1">
      <c r="A263" s="12"/>
      <c r="B263" s="182"/>
      <c r="C263" s="183"/>
      <c r="D263" s="184" t="s">
        <v>71</v>
      </c>
      <c r="E263" s="196" t="s">
        <v>425</v>
      </c>
      <c r="F263" s="196" t="s">
        <v>426</v>
      </c>
      <c r="G263" s="183"/>
      <c r="H263" s="183"/>
      <c r="I263" s="186"/>
      <c r="J263" s="197">
        <f>BK263</f>
        <v>0</v>
      </c>
      <c r="K263" s="183"/>
      <c r="L263" s="188"/>
      <c r="M263" s="189"/>
      <c r="N263" s="190"/>
      <c r="O263" s="190"/>
      <c r="P263" s="191">
        <f>SUM(P264:P284)</f>
        <v>0</v>
      </c>
      <c r="Q263" s="190"/>
      <c r="R263" s="191">
        <f>SUM(R264:R284)</f>
        <v>0.01848</v>
      </c>
      <c r="S263" s="190"/>
      <c r="T263" s="192">
        <f>SUM(T264:T284)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93" t="s">
        <v>79</v>
      </c>
      <c r="AT263" s="194" t="s">
        <v>71</v>
      </c>
      <c r="AU263" s="194" t="s">
        <v>77</v>
      </c>
      <c r="AY263" s="193" t="s">
        <v>118</v>
      </c>
      <c r="BK263" s="195">
        <f>SUM(BK264:BK284)</f>
        <v>0</v>
      </c>
    </row>
    <row r="264" s="2" customFormat="1" ht="16.5" customHeight="1">
      <c r="A264" s="39"/>
      <c r="B264" s="40"/>
      <c r="C264" s="198" t="s">
        <v>427</v>
      </c>
      <c r="D264" s="198" t="s">
        <v>121</v>
      </c>
      <c r="E264" s="199" t="s">
        <v>428</v>
      </c>
      <c r="F264" s="200" t="s">
        <v>429</v>
      </c>
      <c r="G264" s="201" t="s">
        <v>233</v>
      </c>
      <c r="H264" s="202">
        <v>1</v>
      </c>
      <c r="I264" s="203"/>
      <c r="J264" s="204">
        <f>ROUND(I264*H264,2)</f>
        <v>0</v>
      </c>
      <c r="K264" s="200" t="s">
        <v>19</v>
      </c>
      <c r="L264" s="45"/>
      <c r="M264" s="205" t="s">
        <v>19</v>
      </c>
      <c r="N264" s="206" t="s">
        <v>43</v>
      </c>
      <c r="O264" s="85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235</v>
      </c>
      <c r="AT264" s="209" t="s">
        <v>121</v>
      </c>
      <c r="AU264" s="209" t="s">
        <v>79</v>
      </c>
      <c r="AY264" s="18" t="s">
        <v>118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77</v>
      </c>
      <c r="BK264" s="210">
        <f>ROUND(I264*H264,2)</f>
        <v>0</v>
      </c>
      <c r="BL264" s="18" t="s">
        <v>235</v>
      </c>
      <c r="BM264" s="209" t="s">
        <v>430</v>
      </c>
    </row>
    <row r="265" s="2" customFormat="1" ht="21.75" customHeight="1">
      <c r="A265" s="39"/>
      <c r="B265" s="40"/>
      <c r="C265" s="198" t="s">
        <v>431</v>
      </c>
      <c r="D265" s="198" t="s">
        <v>121</v>
      </c>
      <c r="E265" s="199" t="s">
        <v>432</v>
      </c>
      <c r="F265" s="200" t="s">
        <v>433</v>
      </c>
      <c r="G265" s="201" t="s">
        <v>202</v>
      </c>
      <c r="H265" s="202">
        <v>10</v>
      </c>
      <c r="I265" s="203"/>
      <c r="J265" s="204">
        <f>ROUND(I265*H265,2)</f>
        <v>0</v>
      </c>
      <c r="K265" s="200" t="s">
        <v>125</v>
      </c>
      <c r="L265" s="45"/>
      <c r="M265" s="205" t="s">
        <v>19</v>
      </c>
      <c r="N265" s="206" t="s">
        <v>43</v>
      </c>
      <c r="O265" s="85"/>
      <c r="P265" s="207">
        <f>O265*H265</f>
        <v>0</v>
      </c>
      <c r="Q265" s="207">
        <v>0.00084000000000000003</v>
      </c>
      <c r="R265" s="207">
        <f>Q265*H265</f>
        <v>0.0084000000000000012</v>
      </c>
      <c r="S265" s="207">
        <v>0</v>
      </c>
      <c r="T265" s="20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9" t="s">
        <v>235</v>
      </c>
      <c r="AT265" s="209" t="s">
        <v>121</v>
      </c>
      <c r="AU265" s="209" t="s">
        <v>79</v>
      </c>
      <c r="AY265" s="18" t="s">
        <v>118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8" t="s">
        <v>77</v>
      </c>
      <c r="BK265" s="210">
        <f>ROUND(I265*H265,2)</f>
        <v>0</v>
      </c>
      <c r="BL265" s="18" t="s">
        <v>235</v>
      </c>
      <c r="BM265" s="209" t="s">
        <v>434</v>
      </c>
    </row>
    <row r="266" s="2" customFormat="1">
      <c r="A266" s="39"/>
      <c r="B266" s="40"/>
      <c r="C266" s="41"/>
      <c r="D266" s="211" t="s">
        <v>128</v>
      </c>
      <c r="E266" s="41"/>
      <c r="F266" s="212" t="s">
        <v>435</v>
      </c>
      <c r="G266" s="41"/>
      <c r="H266" s="41"/>
      <c r="I266" s="213"/>
      <c r="J266" s="41"/>
      <c r="K266" s="41"/>
      <c r="L266" s="45"/>
      <c r="M266" s="214"/>
      <c r="N266" s="215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128</v>
      </c>
      <c r="AU266" s="18" t="s">
        <v>79</v>
      </c>
    </row>
    <row r="267" s="2" customFormat="1" ht="21.75" customHeight="1">
      <c r="A267" s="39"/>
      <c r="B267" s="40"/>
      <c r="C267" s="198" t="s">
        <v>436</v>
      </c>
      <c r="D267" s="198" t="s">
        <v>121</v>
      </c>
      <c r="E267" s="199" t="s">
        <v>437</v>
      </c>
      <c r="F267" s="200" t="s">
        <v>438</v>
      </c>
      <c r="G267" s="201" t="s">
        <v>202</v>
      </c>
      <c r="H267" s="202">
        <v>4</v>
      </c>
      <c r="I267" s="203"/>
      <c r="J267" s="204">
        <f>ROUND(I267*H267,2)</f>
        <v>0</v>
      </c>
      <c r="K267" s="200" t="s">
        <v>125</v>
      </c>
      <c r="L267" s="45"/>
      <c r="M267" s="205" t="s">
        <v>19</v>
      </c>
      <c r="N267" s="206" t="s">
        <v>43</v>
      </c>
      <c r="O267" s="85"/>
      <c r="P267" s="207">
        <f>O267*H267</f>
        <v>0</v>
      </c>
      <c r="Q267" s="207">
        <v>0.00116</v>
      </c>
      <c r="R267" s="207">
        <f>Q267*H267</f>
        <v>0.00464</v>
      </c>
      <c r="S267" s="207">
        <v>0</v>
      </c>
      <c r="T267" s="20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9" t="s">
        <v>235</v>
      </c>
      <c r="AT267" s="209" t="s">
        <v>121</v>
      </c>
      <c r="AU267" s="209" t="s">
        <v>79</v>
      </c>
      <c r="AY267" s="18" t="s">
        <v>118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8" t="s">
        <v>77</v>
      </c>
      <c r="BK267" s="210">
        <f>ROUND(I267*H267,2)</f>
        <v>0</v>
      </c>
      <c r="BL267" s="18" t="s">
        <v>235</v>
      </c>
      <c r="BM267" s="209" t="s">
        <v>439</v>
      </c>
    </row>
    <row r="268" s="2" customFormat="1">
      <c r="A268" s="39"/>
      <c r="B268" s="40"/>
      <c r="C268" s="41"/>
      <c r="D268" s="211" t="s">
        <v>128</v>
      </c>
      <c r="E268" s="41"/>
      <c r="F268" s="212" t="s">
        <v>440</v>
      </c>
      <c r="G268" s="41"/>
      <c r="H268" s="41"/>
      <c r="I268" s="213"/>
      <c r="J268" s="41"/>
      <c r="K268" s="41"/>
      <c r="L268" s="45"/>
      <c r="M268" s="214"/>
      <c r="N268" s="21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128</v>
      </c>
      <c r="AU268" s="18" t="s">
        <v>79</v>
      </c>
    </row>
    <row r="269" s="2" customFormat="1" ht="33" customHeight="1">
      <c r="A269" s="39"/>
      <c r="B269" s="40"/>
      <c r="C269" s="198" t="s">
        <v>441</v>
      </c>
      <c r="D269" s="198" t="s">
        <v>121</v>
      </c>
      <c r="E269" s="199" t="s">
        <v>442</v>
      </c>
      <c r="F269" s="200" t="s">
        <v>443</v>
      </c>
      <c r="G269" s="201" t="s">
        <v>202</v>
      </c>
      <c r="H269" s="202">
        <v>10</v>
      </c>
      <c r="I269" s="203"/>
      <c r="J269" s="204">
        <f>ROUND(I269*H269,2)</f>
        <v>0</v>
      </c>
      <c r="K269" s="200" t="s">
        <v>125</v>
      </c>
      <c r="L269" s="45"/>
      <c r="M269" s="205" t="s">
        <v>19</v>
      </c>
      <c r="N269" s="206" t="s">
        <v>43</v>
      </c>
      <c r="O269" s="85"/>
      <c r="P269" s="207">
        <f>O269*H269</f>
        <v>0</v>
      </c>
      <c r="Q269" s="207">
        <v>0.00012</v>
      </c>
      <c r="R269" s="207">
        <f>Q269*H269</f>
        <v>0.0012000000000000001</v>
      </c>
      <c r="S269" s="207">
        <v>0</v>
      </c>
      <c r="T269" s="20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9" t="s">
        <v>235</v>
      </c>
      <c r="AT269" s="209" t="s">
        <v>121</v>
      </c>
      <c r="AU269" s="209" t="s">
        <v>79</v>
      </c>
      <c r="AY269" s="18" t="s">
        <v>118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8" t="s">
        <v>77</v>
      </c>
      <c r="BK269" s="210">
        <f>ROUND(I269*H269,2)</f>
        <v>0</v>
      </c>
      <c r="BL269" s="18" t="s">
        <v>235</v>
      </c>
      <c r="BM269" s="209" t="s">
        <v>444</v>
      </c>
    </row>
    <row r="270" s="2" customFormat="1">
      <c r="A270" s="39"/>
      <c r="B270" s="40"/>
      <c r="C270" s="41"/>
      <c r="D270" s="211" t="s">
        <v>128</v>
      </c>
      <c r="E270" s="41"/>
      <c r="F270" s="212" t="s">
        <v>445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128</v>
      </c>
      <c r="AU270" s="18" t="s">
        <v>79</v>
      </c>
    </row>
    <row r="271" s="2" customFormat="1" ht="33" customHeight="1">
      <c r="A271" s="39"/>
      <c r="B271" s="40"/>
      <c r="C271" s="198" t="s">
        <v>446</v>
      </c>
      <c r="D271" s="198" t="s">
        <v>121</v>
      </c>
      <c r="E271" s="199" t="s">
        <v>447</v>
      </c>
      <c r="F271" s="200" t="s">
        <v>448</v>
      </c>
      <c r="G271" s="201" t="s">
        <v>202</v>
      </c>
      <c r="H271" s="202">
        <v>4</v>
      </c>
      <c r="I271" s="203"/>
      <c r="J271" s="204">
        <f>ROUND(I271*H271,2)</f>
        <v>0</v>
      </c>
      <c r="K271" s="200" t="s">
        <v>125</v>
      </c>
      <c r="L271" s="45"/>
      <c r="M271" s="205" t="s">
        <v>19</v>
      </c>
      <c r="N271" s="206" t="s">
        <v>43</v>
      </c>
      <c r="O271" s="85"/>
      <c r="P271" s="207">
        <f>O271*H271</f>
        <v>0</v>
      </c>
      <c r="Q271" s="207">
        <v>0.00016000000000000001</v>
      </c>
      <c r="R271" s="207">
        <f>Q271*H271</f>
        <v>0.00064000000000000005</v>
      </c>
      <c r="S271" s="207">
        <v>0</v>
      </c>
      <c r="T271" s="20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235</v>
      </c>
      <c r="AT271" s="209" t="s">
        <v>121</v>
      </c>
      <c r="AU271" s="209" t="s">
        <v>79</v>
      </c>
      <c r="AY271" s="18" t="s">
        <v>118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77</v>
      </c>
      <c r="BK271" s="210">
        <f>ROUND(I271*H271,2)</f>
        <v>0</v>
      </c>
      <c r="BL271" s="18" t="s">
        <v>235</v>
      </c>
      <c r="BM271" s="209" t="s">
        <v>449</v>
      </c>
    </row>
    <row r="272" s="2" customFormat="1">
      <c r="A272" s="39"/>
      <c r="B272" s="40"/>
      <c r="C272" s="41"/>
      <c r="D272" s="211" t="s">
        <v>128</v>
      </c>
      <c r="E272" s="41"/>
      <c r="F272" s="212" t="s">
        <v>450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128</v>
      </c>
      <c r="AU272" s="18" t="s">
        <v>79</v>
      </c>
    </row>
    <row r="273" s="2" customFormat="1" ht="16.5" customHeight="1">
      <c r="A273" s="39"/>
      <c r="B273" s="40"/>
      <c r="C273" s="198" t="s">
        <v>451</v>
      </c>
      <c r="D273" s="198" t="s">
        <v>121</v>
      </c>
      <c r="E273" s="199" t="s">
        <v>452</v>
      </c>
      <c r="F273" s="200" t="s">
        <v>453</v>
      </c>
      <c r="G273" s="201" t="s">
        <v>136</v>
      </c>
      <c r="H273" s="202">
        <v>1</v>
      </c>
      <c r="I273" s="203"/>
      <c r="J273" s="204">
        <f>ROUND(I273*H273,2)</f>
        <v>0</v>
      </c>
      <c r="K273" s="200" t="s">
        <v>125</v>
      </c>
      <c r="L273" s="45"/>
      <c r="M273" s="205" t="s">
        <v>19</v>
      </c>
      <c r="N273" s="206" t="s">
        <v>43</v>
      </c>
      <c r="O273" s="85"/>
      <c r="P273" s="207">
        <f>O273*H273</f>
        <v>0</v>
      </c>
      <c r="Q273" s="207">
        <v>0.00017000000000000001</v>
      </c>
      <c r="R273" s="207">
        <f>Q273*H273</f>
        <v>0.00017000000000000001</v>
      </c>
      <c r="S273" s="207">
        <v>0</v>
      </c>
      <c r="T273" s="20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09" t="s">
        <v>235</v>
      </c>
      <c r="AT273" s="209" t="s">
        <v>121</v>
      </c>
      <c r="AU273" s="209" t="s">
        <v>79</v>
      </c>
      <c r="AY273" s="18" t="s">
        <v>118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8" t="s">
        <v>77</v>
      </c>
      <c r="BK273" s="210">
        <f>ROUND(I273*H273,2)</f>
        <v>0</v>
      </c>
      <c r="BL273" s="18" t="s">
        <v>235</v>
      </c>
      <c r="BM273" s="209" t="s">
        <v>454</v>
      </c>
    </row>
    <row r="274" s="2" customFormat="1">
      <c r="A274" s="39"/>
      <c r="B274" s="40"/>
      <c r="C274" s="41"/>
      <c r="D274" s="211" t="s">
        <v>128</v>
      </c>
      <c r="E274" s="41"/>
      <c r="F274" s="212" t="s">
        <v>455</v>
      </c>
      <c r="G274" s="41"/>
      <c r="H274" s="41"/>
      <c r="I274" s="213"/>
      <c r="J274" s="41"/>
      <c r="K274" s="41"/>
      <c r="L274" s="45"/>
      <c r="M274" s="214"/>
      <c r="N274" s="21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128</v>
      </c>
      <c r="AU274" s="18" t="s">
        <v>79</v>
      </c>
    </row>
    <row r="275" s="2" customFormat="1" ht="16.5" customHeight="1">
      <c r="A275" s="39"/>
      <c r="B275" s="40"/>
      <c r="C275" s="198" t="s">
        <v>456</v>
      </c>
      <c r="D275" s="198" t="s">
        <v>121</v>
      </c>
      <c r="E275" s="199" t="s">
        <v>457</v>
      </c>
      <c r="F275" s="200" t="s">
        <v>458</v>
      </c>
      <c r="G275" s="201" t="s">
        <v>233</v>
      </c>
      <c r="H275" s="202">
        <v>3</v>
      </c>
      <c r="I275" s="203"/>
      <c r="J275" s="204">
        <f>ROUND(I275*H275,2)</f>
        <v>0</v>
      </c>
      <c r="K275" s="200" t="s">
        <v>125</v>
      </c>
      <c r="L275" s="45"/>
      <c r="M275" s="205" t="s">
        <v>19</v>
      </c>
      <c r="N275" s="206" t="s">
        <v>43</v>
      </c>
      <c r="O275" s="85"/>
      <c r="P275" s="207">
        <f>O275*H275</f>
        <v>0</v>
      </c>
      <c r="Q275" s="207">
        <v>0.00021000000000000001</v>
      </c>
      <c r="R275" s="207">
        <f>Q275*H275</f>
        <v>0.00063000000000000003</v>
      </c>
      <c r="S275" s="207">
        <v>0</v>
      </c>
      <c r="T275" s="20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9" t="s">
        <v>235</v>
      </c>
      <c r="AT275" s="209" t="s">
        <v>121</v>
      </c>
      <c r="AU275" s="209" t="s">
        <v>79</v>
      </c>
      <c r="AY275" s="18" t="s">
        <v>118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8" t="s">
        <v>77</v>
      </c>
      <c r="BK275" s="210">
        <f>ROUND(I275*H275,2)</f>
        <v>0</v>
      </c>
      <c r="BL275" s="18" t="s">
        <v>235</v>
      </c>
      <c r="BM275" s="209" t="s">
        <v>459</v>
      </c>
    </row>
    <row r="276" s="2" customFormat="1">
      <c r="A276" s="39"/>
      <c r="B276" s="40"/>
      <c r="C276" s="41"/>
      <c r="D276" s="211" t="s">
        <v>128</v>
      </c>
      <c r="E276" s="41"/>
      <c r="F276" s="212" t="s">
        <v>460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128</v>
      </c>
      <c r="AU276" s="18" t="s">
        <v>79</v>
      </c>
    </row>
    <row r="277" s="2" customFormat="1" ht="24.15" customHeight="1">
      <c r="A277" s="39"/>
      <c r="B277" s="40"/>
      <c r="C277" s="198" t="s">
        <v>461</v>
      </c>
      <c r="D277" s="198" t="s">
        <v>121</v>
      </c>
      <c r="E277" s="199" t="s">
        <v>462</v>
      </c>
      <c r="F277" s="200" t="s">
        <v>463</v>
      </c>
      <c r="G277" s="201" t="s">
        <v>202</v>
      </c>
      <c r="H277" s="202">
        <v>14</v>
      </c>
      <c r="I277" s="203"/>
      <c r="J277" s="204">
        <f>ROUND(I277*H277,2)</f>
        <v>0</v>
      </c>
      <c r="K277" s="200" t="s">
        <v>125</v>
      </c>
      <c r="L277" s="45"/>
      <c r="M277" s="205" t="s">
        <v>19</v>
      </c>
      <c r="N277" s="206" t="s">
        <v>43</v>
      </c>
      <c r="O277" s="85"/>
      <c r="P277" s="207">
        <f>O277*H277</f>
        <v>0</v>
      </c>
      <c r="Q277" s="207">
        <v>0.00019000000000000001</v>
      </c>
      <c r="R277" s="207">
        <f>Q277*H277</f>
        <v>0.00266</v>
      </c>
      <c r="S277" s="207">
        <v>0</v>
      </c>
      <c r="T277" s="20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9" t="s">
        <v>235</v>
      </c>
      <c r="AT277" s="209" t="s">
        <v>121</v>
      </c>
      <c r="AU277" s="209" t="s">
        <v>79</v>
      </c>
      <c r="AY277" s="18" t="s">
        <v>118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8" t="s">
        <v>77</v>
      </c>
      <c r="BK277" s="210">
        <f>ROUND(I277*H277,2)</f>
        <v>0</v>
      </c>
      <c r="BL277" s="18" t="s">
        <v>235</v>
      </c>
      <c r="BM277" s="209" t="s">
        <v>464</v>
      </c>
    </row>
    <row r="278" s="2" customFormat="1">
      <c r="A278" s="39"/>
      <c r="B278" s="40"/>
      <c r="C278" s="41"/>
      <c r="D278" s="211" t="s">
        <v>128</v>
      </c>
      <c r="E278" s="41"/>
      <c r="F278" s="212" t="s">
        <v>465</v>
      </c>
      <c r="G278" s="41"/>
      <c r="H278" s="41"/>
      <c r="I278" s="213"/>
      <c r="J278" s="41"/>
      <c r="K278" s="41"/>
      <c r="L278" s="45"/>
      <c r="M278" s="214"/>
      <c r="N278" s="21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128</v>
      </c>
      <c r="AU278" s="18" t="s">
        <v>79</v>
      </c>
    </row>
    <row r="279" s="2" customFormat="1" ht="21.75" customHeight="1">
      <c r="A279" s="39"/>
      <c r="B279" s="40"/>
      <c r="C279" s="198" t="s">
        <v>466</v>
      </c>
      <c r="D279" s="198" t="s">
        <v>121</v>
      </c>
      <c r="E279" s="199" t="s">
        <v>467</v>
      </c>
      <c r="F279" s="200" t="s">
        <v>468</v>
      </c>
      <c r="G279" s="201" t="s">
        <v>202</v>
      </c>
      <c r="H279" s="202">
        <v>14</v>
      </c>
      <c r="I279" s="203"/>
      <c r="J279" s="204">
        <f>ROUND(I279*H279,2)</f>
        <v>0</v>
      </c>
      <c r="K279" s="200" t="s">
        <v>125</v>
      </c>
      <c r="L279" s="45"/>
      <c r="M279" s="205" t="s">
        <v>19</v>
      </c>
      <c r="N279" s="206" t="s">
        <v>43</v>
      </c>
      <c r="O279" s="85"/>
      <c r="P279" s="207">
        <f>O279*H279</f>
        <v>0</v>
      </c>
      <c r="Q279" s="207">
        <v>1.0000000000000001E-05</v>
      </c>
      <c r="R279" s="207">
        <f>Q279*H279</f>
        <v>0.00014000000000000002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235</v>
      </c>
      <c r="AT279" s="209" t="s">
        <v>121</v>
      </c>
      <c r="AU279" s="209" t="s">
        <v>79</v>
      </c>
      <c r="AY279" s="18" t="s">
        <v>118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77</v>
      </c>
      <c r="BK279" s="210">
        <f>ROUND(I279*H279,2)</f>
        <v>0</v>
      </c>
      <c r="BL279" s="18" t="s">
        <v>235</v>
      </c>
      <c r="BM279" s="209" t="s">
        <v>469</v>
      </c>
    </row>
    <row r="280" s="2" customFormat="1">
      <c r="A280" s="39"/>
      <c r="B280" s="40"/>
      <c r="C280" s="41"/>
      <c r="D280" s="211" t="s">
        <v>128</v>
      </c>
      <c r="E280" s="41"/>
      <c r="F280" s="212" t="s">
        <v>470</v>
      </c>
      <c r="G280" s="41"/>
      <c r="H280" s="41"/>
      <c r="I280" s="213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128</v>
      </c>
      <c r="AU280" s="18" t="s">
        <v>79</v>
      </c>
    </row>
    <row r="281" s="2" customFormat="1" ht="16.5" customHeight="1">
      <c r="A281" s="39"/>
      <c r="B281" s="40"/>
      <c r="C281" s="198" t="s">
        <v>471</v>
      </c>
      <c r="D281" s="198" t="s">
        <v>121</v>
      </c>
      <c r="E281" s="199" t="s">
        <v>472</v>
      </c>
      <c r="F281" s="200" t="s">
        <v>413</v>
      </c>
      <c r="G281" s="201" t="s">
        <v>233</v>
      </c>
      <c r="H281" s="202">
        <v>1</v>
      </c>
      <c r="I281" s="203"/>
      <c r="J281" s="204">
        <f>ROUND(I281*H281,2)</f>
        <v>0</v>
      </c>
      <c r="K281" s="200" t="s">
        <v>19</v>
      </c>
      <c r="L281" s="45"/>
      <c r="M281" s="205" t="s">
        <v>19</v>
      </c>
      <c r="N281" s="206" t="s">
        <v>43</v>
      </c>
      <c r="O281" s="85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9" t="s">
        <v>235</v>
      </c>
      <c r="AT281" s="209" t="s">
        <v>121</v>
      </c>
      <c r="AU281" s="209" t="s">
        <v>79</v>
      </c>
      <c r="AY281" s="18" t="s">
        <v>118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8" t="s">
        <v>77</v>
      </c>
      <c r="BK281" s="210">
        <f>ROUND(I281*H281,2)</f>
        <v>0</v>
      </c>
      <c r="BL281" s="18" t="s">
        <v>235</v>
      </c>
      <c r="BM281" s="209" t="s">
        <v>473</v>
      </c>
    </row>
    <row r="282" s="2" customFormat="1" ht="16.5" customHeight="1">
      <c r="A282" s="39"/>
      <c r="B282" s="40"/>
      <c r="C282" s="198" t="s">
        <v>474</v>
      </c>
      <c r="D282" s="198" t="s">
        <v>121</v>
      </c>
      <c r="E282" s="199" t="s">
        <v>475</v>
      </c>
      <c r="F282" s="200" t="s">
        <v>417</v>
      </c>
      <c r="G282" s="201" t="s">
        <v>233</v>
      </c>
      <c r="H282" s="202">
        <v>1</v>
      </c>
      <c r="I282" s="203"/>
      <c r="J282" s="204">
        <f>ROUND(I282*H282,2)</f>
        <v>0</v>
      </c>
      <c r="K282" s="200" t="s">
        <v>19</v>
      </c>
      <c r="L282" s="45"/>
      <c r="M282" s="205" t="s">
        <v>19</v>
      </c>
      <c r="N282" s="206" t="s">
        <v>43</v>
      </c>
      <c r="O282" s="85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235</v>
      </c>
      <c r="AT282" s="209" t="s">
        <v>121</v>
      </c>
      <c r="AU282" s="209" t="s">
        <v>79</v>
      </c>
      <c r="AY282" s="18" t="s">
        <v>118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77</v>
      </c>
      <c r="BK282" s="210">
        <f>ROUND(I282*H282,2)</f>
        <v>0</v>
      </c>
      <c r="BL282" s="18" t="s">
        <v>235</v>
      </c>
      <c r="BM282" s="209" t="s">
        <v>476</v>
      </c>
    </row>
    <row r="283" s="2" customFormat="1" ht="24.15" customHeight="1">
      <c r="A283" s="39"/>
      <c r="B283" s="40"/>
      <c r="C283" s="198" t="s">
        <v>477</v>
      </c>
      <c r="D283" s="198" t="s">
        <v>121</v>
      </c>
      <c r="E283" s="199" t="s">
        <v>478</v>
      </c>
      <c r="F283" s="200" t="s">
        <v>479</v>
      </c>
      <c r="G283" s="201" t="s">
        <v>422</v>
      </c>
      <c r="H283" s="259"/>
      <c r="I283" s="203"/>
      <c r="J283" s="204">
        <f>ROUND(I283*H283,2)</f>
        <v>0</v>
      </c>
      <c r="K283" s="200" t="s">
        <v>125</v>
      </c>
      <c r="L283" s="45"/>
      <c r="M283" s="205" t="s">
        <v>19</v>
      </c>
      <c r="N283" s="206" t="s">
        <v>43</v>
      </c>
      <c r="O283" s="85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235</v>
      </c>
      <c r="AT283" s="209" t="s">
        <v>121</v>
      </c>
      <c r="AU283" s="209" t="s">
        <v>79</v>
      </c>
      <c r="AY283" s="18" t="s">
        <v>118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77</v>
      </c>
      <c r="BK283" s="210">
        <f>ROUND(I283*H283,2)</f>
        <v>0</v>
      </c>
      <c r="BL283" s="18" t="s">
        <v>235</v>
      </c>
      <c r="BM283" s="209" t="s">
        <v>480</v>
      </c>
    </row>
    <row r="284" s="2" customFormat="1">
      <c r="A284" s="39"/>
      <c r="B284" s="40"/>
      <c r="C284" s="41"/>
      <c r="D284" s="211" t="s">
        <v>128</v>
      </c>
      <c r="E284" s="41"/>
      <c r="F284" s="212" t="s">
        <v>481</v>
      </c>
      <c r="G284" s="41"/>
      <c r="H284" s="41"/>
      <c r="I284" s="213"/>
      <c r="J284" s="41"/>
      <c r="K284" s="41"/>
      <c r="L284" s="45"/>
      <c r="M284" s="214"/>
      <c r="N284" s="21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128</v>
      </c>
      <c r="AU284" s="18" t="s">
        <v>79</v>
      </c>
    </row>
    <row r="285" s="12" customFormat="1" ht="22.8" customHeight="1">
      <c r="A285" s="12"/>
      <c r="B285" s="182"/>
      <c r="C285" s="183"/>
      <c r="D285" s="184" t="s">
        <v>71</v>
      </c>
      <c r="E285" s="196" t="s">
        <v>482</v>
      </c>
      <c r="F285" s="196" t="s">
        <v>483</v>
      </c>
      <c r="G285" s="183"/>
      <c r="H285" s="183"/>
      <c r="I285" s="186"/>
      <c r="J285" s="197">
        <f>BK285</f>
        <v>0</v>
      </c>
      <c r="K285" s="183"/>
      <c r="L285" s="188"/>
      <c r="M285" s="189"/>
      <c r="N285" s="190"/>
      <c r="O285" s="190"/>
      <c r="P285" s="191">
        <f>SUM(P286:P311)</f>
        <v>0</v>
      </c>
      <c r="Q285" s="190"/>
      <c r="R285" s="191">
        <f>SUM(R286:R311)</f>
        <v>0.099510000000000015</v>
      </c>
      <c r="S285" s="190"/>
      <c r="T285" s="192">
        <f>SUM(T286:T311)</f>
        <v>0.028970000000000003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3" t="s">
        <v>79</v>
      </c>
      <c r="AT285" s="194" t="s">
        <v>71</v>
      </c>
      <c r="AU285" s="194" t="s">
        <v>77</v>
      </c>
      <c r="AY285" s="193" t="s">
        <v>118</v>
      </c>
      <c r="BK285" s="195">
        <f>SUM(BK286:BK311)</f>
        <v>0</v>
      </c>
    </row>
    <row r="286" s="2" customFormat="1" ht="16.5" customHeight="1">
      <c r="A286" s="39"/>
      <c r="B286" s="40"/>
      <c r="C286" s="198" t="s">
        <v>484</v>
      </c>
      <c r="D286" s="198" t="s">
        <v>121</v>
      </c>
      <c r="E286" s="199" t="s">
        <v>485</v>
      </c>
      <c r="F286" s="200" t="s">
        <v>486</v>
      </c>
      <c r="G286" s="201" t="s">
        <v>233</v>
      </c>
      <c r="H286" s="202">
        <v>5</v>
      </c>
      <c r="I286" s="203"/>
      <c r="J286" s="204">
        <f>ROUND(I286*H286,2)</f>
        <v>0</v>
      </c>
      <c r="K286" s="200" t="s">
        <v>125</v>
      </c>
      <c r="L286" s="45"/>
      <c r="M286" s="205" t="s">
        <v>19</v>
      </c>
      <c r="N286" s="206" t="s">
        <v>43</v>
      </c>
      <c r="O286" s="85"/>
      <c r="P286" s="207">
        <f>O286*H286</f>
        <v>0</v>
      </c>
      <c r="Q286" s="207">
        <v>0</v>
      </c>
      <c r="R286" s="207">
        <f>Q286*H286</f>
        <v>0</v>
      </c>
      <c r="S286" s="207">
        <v>0.00156</v>
      </c>
      <c r="T286" s="208">
        <f>S286*H286</f>
        <v>0.0077999999999999996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09" t="s">
        <v>235</v>
      </c>
      <c r="AT286" s="209" t="s">
        <v>121</v>
      </c>
      <c r="AU286" s="209" t="s">
        <v>79</v>
      </c>
      <c r="AY286" s="18" t="s">
        <v>118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8" t="s">
        <v>77</v>
      </c>
      <c r="BK286" s="210">
        <f>ROUND(I286*H286,2)</f>
        <v>0</v>
      </c>
      <c r="BL286" s="18" t="s">
        <v>235</v>
      </c>
      <c r="BM286" s="209" t="s">
        <v>487</v>
      </c>
    </row>
    <row r="287" s="2" customFormat="1">
      <c r="A287" s="39"/>
      <c r="B287" s="40"/>
      <c r="C287" s="41"/>
      <c r="D287" s="211" t="s">
        <v>128</v>
      </c>
      <c r="E287" s="41"/>
      <c r="F287" s="212" t="s">
        <v>488</v>
      </c>
      <c r="G287" s="41"/>
      <c r="H287" s="41"/>
      <c r="I287" s="213"/>
      <c r="J287" s="41"/>
      <c r="K287" s="41"/>
      <c r="L287" s="45"/>
      <c r="M287" s="214"/>
      <c r="N287" s="21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128</v>
      </c>
      <c r="AU287" s="18" t="s">
        <v>79</v>
      </c>
    </row>
    <row r="288" s="2" customFormat="1" ht="16.5" customHeight="1">
      <c r="A288" s="39"/>
      <c r="B288" s="40"/>
      <c r="C288" s="198" t="s">
        <v>489</v>
      </c>
      <c r="D288" s="198" t="s">
        <v>121</v>
      </c>
      <c r="E288" s="199" t="s">
        <v>490</v>
      </c>
      <c r="F288" s="200" t="s">
        <v>491</v>
      </c>
      <c r="G288" s="201" t="s">
        <v>233</v>
      </c>
      <c r="H288" s="202">
        <v>1</v>
      </c>
      <c r="I288" s="203"/>
      <c r="J288" s="204">
        <f>ROUND(I288*H288,2)</f>
        <v>0</v>
      </c>
      <c r="K288" s="200" t="s">
        <v>125</v>
      </c>
      <c r="L288" s="45"/>
      <c r="M288" s="205" t="s">
        <v>19</v>
      </c>
      <c r="N288" s="206" t="s">
        <v>43</v>
      </c>
      <c r="O288" s="85"/>
      <c r="P288" s="207">
        <f>O288*H288</f>
        <v>0</v>
      </c>
      <c r="Q288" s="207">
        <v>0</v>
      </c>
      <c r="R288" s="207">
        <f>Q288*H288</f>
        <v>0</v>
      </c>
      <c r="S288" s="207">
        <v>0.019460000000000002</v>
      </c>
      <c r="T288" s="208">
        <f>S288*H288</f>
        <v>0.019460000000000002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235</v>
      </c>
      <c r="AT288" s="209" t="s">
        <v>121</v>
      </c>
      <c r="AU288" s="209" t="s">
        <v>79</v>
      </c>
      <c r="AY288" s="18" t="s">
        <v>118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77</v>
      </c>
      <c r="BK288" s="210">
        <f>ROUND(I288*H288,2)</f>
        <v>0</v>
      </c>
      <c r="BL288" s="18" t="s">
        <v>235</v>
      </c>
      <c r="BM288" s="209" t="s">
        <v>492</v>
      </c>
    </row>
    <row r="289" s="2" customFormat="1">
      <c r="A289" s="39"/>
      <c r="B289" s="40"/>
      <c r="C289" s="41"/>
      <c r="D289" s="211" t="s">
        <v>128</v>
      </c>
      <c r="E289" s="41"/>
      <c r="F289" s="212" t="s">
        <v>493</v>
      </c>
      <c r="G289" s="41"/>
      <c r="H289" s="41"/>
      <c r="I289" s="213"/>
      <c r="J289" s="41"/>
      <c r="K289" s="41"/>
      <c r="L289" s="45"/>
      <c r="M289" s="214"/>
      <c r="N289" s="21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128</v>
      </c>
      <c r="AU289" s="18" t="s">
        <v>79</v>
      </c>
    </row>
    <row r="290" s="2" customFormat="1" ht="16.5" customHeight="1">
      <c r="A290" s="39"/>
      <c r="B290" s="40"/>
      <c r="C290" s="198" t="s">
        <v>494</v>
      </c>
      <c r="D290" s="198" t="s">
        <v>121</v>
      </c>
      <c r="E290" s="199" t="s">
        <v>495</v>
      </c>
      <c r="F290" s="200" t="s">
        <v>496</v>
      </c>
      <c r="G290" s="201" t="s">
        <v>233</v>
      </c>
      <c r="H290" s="202">
        <v>1</v>
      </c>
      <c r="I290" s="203"/>
      <c r="J290" s="204">
        <f>ROUND(I290*H290,2)</f>
        <v>0</v>
      </c>
      <c r="K290" s="200" t="s">
        <v>125</v>
      </c>
      <c r="L290" s="45"/>
      <c r="M290" s="205" t="s">
        <v>19</v>
      </c>
      <c r="N290" s="206" t="s">
        <v>43</v>
      </c>
      <c r="O290" s="85"/>
      <c r="P290" s="207">
        <f>O290*H290</f>
        <v>0</v>
      </c>
      <c r="Q290" s="207">
        <v>0</v>
      </c>
      <c r="R290" s="207">
        <f>Q290*H290</f>
        <v>0</v>
      </c>
      <c r="S290" s="207">
        <v>0.00085999999999999998</v>
      </c>
      <c r="T290" s="208">
        <f>S290*H290</f>
        <v>0.00085999999999999998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9" t="s">
        <v>235</v>
      </c>
      <c r="AT290" s="209" t="s">
        <v>121</v>
      </c>
      <c r="AU290" s="209" t="s">
        <v>79</v>
      </c>
      <c r="AY290" s="18" t="s">
        <v>118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8" t="s">
        <v>77</v>
      </c>
      <c r="BK290" s="210">
        <f>ROUND(I290*H290,2)</f>
        <v>0</v>
      </c>
      <c r="BL290" s="18" t="s">
        <v>235</v>
      </c>
      <c r="BM290" s="209" t="s">
        <v>497</v>
      </c>
    </row>
    <row r="291" s="2" customFormat="1">
      <c r="A291" s="39"/>
      <c r="B291" s="40"/>
      <c r="C291" s="41"/>
      <c r="D291" s="211" t="s">
        <v>128</v>
      </c>
      <c r="E291" s="41"/>
      <c r="F291" s="212" t="s">
        <v>498</v>
      </c>
      <c r="G291" s="41"/>
      <c r="H291" s="41"/>
      <c r="I291" s="213"/>
      <c r="J291" s="41"/>
      <c r="K291" s="41"/>
      <c r="L291" s="45"/>
      <c r="M291" s="214"/>
      <c r="N291" s="21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128</v>
      </c>
      <c r="AU291" s="18" t="s">
        <v>79</v>
      </c>
    </row>
    <row r="292" s="2" customFormat="1" ht="16.5" customHeight="1">
      <c r="A292" s="39"/>
      <c r="B292" s="40"/>
      <c r="C292" s="198" t="s">
        <v>499</v>
      </c>
      <c r="D292" s="198" t="s">
        <v>121</v>
      </c>
      <c r="E292" s="199" t="s">
        <v>500</v>
      </c>
      <c r="F292" s="200" t="s">
        <v>501</v>
      </c>
      <c r="G292" s="201" t="s">
        <v>136</v>
      </c>
      <c r="H292" s="202">
        <v>1</v>
      </c>
      <c r="I292" s="203"/>
      <c r="J292" s="204">
        <f>ROUND(I292*H292,2)</f>
        <v>0</v>
      </c>
      <c r="K292" s="200" t="s">
        <v>125</v>
      </c>
      <c r="L292" s="45"/>
      <c r="M292" s="205" t="s">
        <v>19</v>
      </c>
      <c r="N292" s="206" t="s">
        <v>43</v>
      </c>
      <c r="O292" s="85"/>
      <c r="P292" s="207">
        <f>O292*H292</f>
        <v>0</v>
      </c>
      <c r="Q292" s="207">
        <v>0</v>
      </c>
      <c r="R292" s="207">
        <f>Q292*H292</f>
        <v>0</v>
      </c>
      <c r="S292" s="207">
        <v>0.00084999999999999995</v>
      </c>
      <c r="T292" s="208">
        <f>S292*H292</f>
        <v>0.00084999999999999995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09" t="s">
        <v>235</v>
      </c>
      <c r="AT292" s="209" t="s">
        <v>121</v>
      </c>
      <c r="AU292" s="209" t="s">
        <v>79</v>
      </c>
      <c r="AY292" s="18" t="s">
        <v>118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8" t="s">
        <v>77</v>
      </c>
      <c r="BK292" s="210">
        <f>ROUND(I292*H292,2)</f>
        <v>0</v>
      </c>
      <c r="BL292" s="18" t="s">
        <v>235</v>
      </c>
      <c r="BM292" s="209" t="s">
        <v>502</v>
      </c>
    </row>
    <row r="293" s="2" customFormat="1">
      <c r="A293" s="39"/>
      <c r="B293" s="40"/>
      <c r="C293" s="41"/>
      <c r="D293" s="211" t="s">
        <v>128</v>
      </c>
      <c r="E293" s="41"/>
      <c r="F293" s="212" t="s">
        <v>503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128</v>
      </c>
      <c r="AU293" s="18" t="s">
        <v>79</v>
      </c>
    </row>
    <row r="294" s="2" customFormat="1" ht="16.5" customHeight="1">
      <c r="A294" s="39"/>
      <c r="B294" s="40"/>
      <c r="C294" s="198" t="s">
        <v>504</v>
      </c>
      <c r="D294" s="198" t="s">
        <v>121</v>
      </c>
      <c r="E294" s="199" t="s">
        <v>505</v>
      </c>
      <c r="F294" s="200" t="s">
        <v>506</v>
      </c>
      <c r="G294" s="201" t="s">
        <v>233</v>
      </c>
      <c r="H294" s="202">
        <v>1</v>
      </c>
      <c r="I294" s="203"/>
      <c r="J294" s="204">
        <f>ROUND(I294*H294,2)</f>
        <v>0</v>
      </c>
      <c r="K294" s="200" t="s">
        <v>125</v>
      </c>
      <c r="L294" s="45"/>
      <c r="M294" s="205" t="s">
        <v>19</v>
      </c>
      <c r="N294" s="206" t="s">
        <v>43</v>
      </c>
      <c r="O294" s="85"/>
      <c r="P294" s="207">
        <f>O294*H294</f>
        <v>0</v>
      </c>
      <c r="Q294" s="207">
        <v>0.02894</v>
      </c>
      <c r="R294" s="207">
        <f>Q294*H294</f>
        <v>0.02894</v>
      </c>
      <c r="S294" s="207">
        <v>0</v>
      </c>
      <c r="T294" s="20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9" t="s">
        <v>235</v>
      </c>
      <c r="AT294" s="209" t="s">
        <v>121</v>
      </c>
      <c r="AU294" s="209" t="s">
        <v>79</v>
      </c>
      <c r="AY294" s="18" t="s">
        <v>118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8" t="s">
        <v>77</v>
      </c>
      <c r="BK294" s="210">
        <f>ROUND(I294*H294,2)</f>
        <v>0</v>
      </c>
      <c r="BL294" s="18" t="s">
        <v>235</v>
      </c>
      <c r="BM294" s="209" t="s">
        <v>507</v>
      </c>
    </row>
    <row r="295" s="2" customFormat="1">
      <c r="A295" s="39"/>
      <c r="B295" s="40"/>
      <c r="C295" s="41"/>
      <c r="D295" s="211" t="s">
        <v>128</v>
      </c>
      <c r="E295" s="41"/>
      <c r="F295" s="212" t="s">
        <v>508</v>
      </c>
      <c r="G295" s="41"/>
      <c r="H295" s="41"/>
      <c r="I295" s="213"/>
      <c r="J295" s="41"/>
      <c r="K295" s="41"/>
      <c r="L295" s="45"/>
      <c r="M295" s="214"/>
      <c r="N295" s="21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128</v>
      </c>
      <c r="AU295" s="18" t="s">
        <v>79</v>
      </c>
    </row>
    <row r="296" s="2" customFormat="1" ht="24.15" customHeight="1">
      <c r="A296" s="39"/>
      <c r="B296" s="40"/>
      <c r="C296" s="198" t="s">
        <v>509</v>
      </c>
      <c r="D296" s="198" t="s">
        <v>121</v>
      </c>
      <c r="E296" s="199" t="s">
        <v>510</v>
      </c>
      <c r="F296" s="200" t="s">
        <v>511</v>
      </c>
      <c r="G296" s="201" t="s">
        <v>233</v>
      </c>
      <c r="H296" s="202">
        <v>2</v>
      </c>
      <c r="I296" s="203"/>
      <c r="J296" s="204">
        <f>ROUND(I296*H296,2)</f>
        <v>0</v>
      </c>
      <c r="K296" s="200" t="s">
        <v>125</v>
      </c>
      <c r="L296" s="45"/>
      <c r="M296" s="205" t="s">
        <v>19</v>
      </c>
      <c r="N296" s="206" t="s">
        <v>43</v>
      </c>
      <c r="O296" s="85"/>
      <c r="P296" s="207">
        <f>O296*H296</f>
        <v>0</v>
      </c>
      <c r="Q296" s="207">
        <v>0.020729999999999998</v>
      </c>
      <c r="R296" s="207">
        <f>Q296*H296</f>
        <v>0.041459999999999997</v>
      </c>
      <c r="S296" s="207">
        <v>0</v>
      </c>
      <c r="T296" s="20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9" t="s">
        <v>235</v>
      </c>
      <c r="AT296" s="209" t="s">
        <v>121</v>
      </c>
      <c r="AU296" s="209" t="s">
        <v>79</v>
      </c>
      <c r="AY296" s="18" t="s">
        <v>118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8" t="s">
        <v>77</v>
      </c>
      <c r="BK296" s="210">
        <f>ROUND(I296*H296,2)</f>
        <v>0</v>
      </c>
      <c r="BL296" s="18" t="s">
        <v>235</v>
      </c>
      <c r="BM296" s="209" t="s">
        <v>512</v>
      </c>
    </row>
    <row r="297" s="2" customFormat="1">
      <c r="A297" s="39"/>
      <c r="B297" s="40"/>
      <c r="C297" s="41"/>
      <c r="D297" s="211" t="s">
        <v>128</v>
      </c>
      <c r="E297" s="41"/>
      <c r="F297" s="212" t="s">
        <v>513</v>
      </c>
      <c r="G297" s="41"/>
      <c r="H297" s="41"/>
      <c r="I297" s="213"/>
      <c r="J297" s="41"/>
      <c r="K297" s="41"/>
      <c r="L297" s="45"/>
      <c r="M297" s="214"/>
      <c r="N297" s="21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128</v>
      </c>
      <c r="AU297" s="18" t="s">
        <v>79</v>
      </c>
    </row>
    <row r="298" s="2" customFormat="1" ht="16.5" customHeight="1">
      <c r="A298" s="39"/>
      <c r="B298" s="40"/>
      <c r="C298" s="198" t="s">
        <v>514</v>
      </c>
      <c r="D298" s="198" t="s">
        <v>121</v>
      </c>
      <c r="E298" s="199" t="s">
        <v>515</v>
      </c>
      <c r="F298" s="200" t="s">
        <v>516</v>
      </c>
      <c r="G298" s="201" t="s">
        <v>233</v>
      </c>
      <c r="H298" s="202">
        <v>2</v>
      </c>
      <c r="I298" s="203"/>
      <c r="J298" s="204">
        <f>ROUND(I298*H298,2)</f>
        <v>0</v>
      </c>
      <c r="K298" s="200" t="s">
        <v>125</v>
      </c>
      <c r="L298" s="45"/>
      <c r="M298" s="205" t="s">
        <v>19</v>
      </c>
      <c r="N298" s="206" t="s">
        <v>43</v>
      </c>
      <c r="O298" s="85"/>
      <c r="P298" s="207">
        <f>O298*H298</f>
        <v>0</v>
      </c>
      <c r="Q298" s="207">
        <v>0.0018</v>
      </c>
      <c r="R298" s="207">
        <f>Q298*H298</f>
        <v>0.0035999999999999999</v>
      </c>
      <c r="S298" s="207">
        <v>0</v>
      </c>
      <c r="T298" s="20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9" t="s">
        <v>235</v>
      </c>
      <c r="AT298" s="209" t="s">
        <v>121</v>
      </c>
      <c r="AU298" s="209" t="s">
        <v>79</v>
      </c>
      <c r="AY298" s="18" t="s">
        <v>118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8" t="s">
        <v>77</v>
      </c>
      <c r="BK298" s="210">
        <f>ROUND(I298*H298,2)</f>
        <v>0</v>
      </c>
      <c r="BL298" s="18" t="s">
        <v>235</v>
      </c>
      <c r="BM298" s="209" t="s">
        <v>517</v>
      </c>
    </row>
    <row r="299" s="2" customFormat="1">
      <c r="A299" s="39"/>
      <c r="B299" s="40"/>
      <c r="C299" s="41"/>
      <c r="D299" s="211" t="s">
        <v>128</v>
      </c>
      <c r="E299" s="41"/>
      <c r="F299" s="212" t="s">
        <v>518</v>
      </c>
      <c r="G299" s="41"/>
      <c r="H299" s="41"/>
      <c r="I299" s="213"/>
      <c r="J299" s="41"/>
      <c r="K299" s="41"/>
      <c r="L299" s="45"/>
      <c r="M299" s="214"/>
      <c r="N299" s="21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128</v>
      </c>
      <c r="AU299" s="18" t="s">
        <v>79</v>
      </c>
    </row>
    <row r="300" s="2" customFormat="1" ht="16.5" customHeight="1">
      <c r="A300" s="39"/>
      <c r="B300" s="40"/>
      <c r="C300" s="198" t="s">
        <v>519</v>
      </c>
      <c r="D300" s="198" t="s">
        <v>121</v>
      </c>
      <c r="E300" s="199" t="s">
        <v>520</v>
      </c>
      <c r="F300" s="200" t="s">
        <v>521</v>
      </c>
      <c r="G300" s="201" t="s">
        <v>136</v>
      </c>
      <c r="H300" s="202">
        <v>2</v>
      </c>
      <c r="I300" s="203"/>
      <c r="J300" s="204">
        <f>ROUND(I300*H300,2)</f>
        <v>0</v>
      </c>
      <c r="K300" s="200" t="s">
        <v>125</v>
      </c>
      <c r="L300" s="45"/>
      <c r="M300" s="205" t="s">
        <v>19</v>
      </c>
      <c r="N300" s="206" t="s">
        <v>43</v>
      </c>
      <c r="O300" s="85"/>
      <c r="P300" s="207">
        <f>O300*H300</f>
        <v>0</v>
      </c>
      <c r="Q300" s="207">
        <v>0.00024000000000000001</v>
      </c>
      <c r="R300" s="207">
        <f>Q300*H300</f>
        <v>0.00048000000000000001</v>
      </c>
      <c r="S300" s="207">
        <v>0</v>
      </c>
      <c r="T300" s="20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235</v>
      </c>
      <c r="AT300" s="209" t="s">
        <v>121</v>
      </c>
      <c r="AU300" s="209" t="s">
        <v>79</v>
      </c>
      <c r="AY300" s="18" t="s">
        <v>118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77</v>
      </c>
      <c r="BK300" s="210">
        <f>ROUND(I300*H300,2)</f>
        <v>0</v>
      </c>
      <c r="BL300" s="18" t="s">
        <v>235</v>
      </c>
      <c r="BM300" s="209" t="s">
        <v>522</v>
      </c>
    </row>
    <row r="301" s="2" customFormat="1">
      <c r="A301" s="39"/>
      <c r="B301" s="40"/>
      <c r="C301" s="41"/>
      <c r="D301" s="211" t="s">
        <v>128</v>
      </c>
      <c r="E301" s="41"/>
      <c r="F301" s="212" t="s">
        <v>523</v>
      </c>
      <c r="G301" s="41"/>
      <c r="H301" s="41"/>
      <c r="I301" s="213"/>
      <c r="J301" s="41"/>
      <c r="K301" s="41"/>
      <c r="L301" s="45"/>
      <c r="M301" s="214"/>
      <c r="N301" s="21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128</v>
      </c>
      <c r="AU301" s="18" t="s">
        <v>79</v>
      </c>
    </row>
    <row r="302" s="2" customFormat="1" ht="24.15" customHeight="1">
      <c r="A302" s="39"/>
      <c r="B302" s="40"/>
      <c r="C302" s="198" t="s">
        <v>524</v>
      </c>
      <c r="D302" s="198" t="s">
        <v>121</v>
      </c>
      <c r="E302" s="199" t="s">
        <v>525</v>
      </c>
      <c r="F302" s="200" t="s">
        <v>526</v>
      </c>
      <c r="G302" s="201" t="s">
        <v>233</v>
      </c>
      <c r="H302" s="202">
        <v>1</v>
      </c>
      <c r="I302" s="203"/>
      <c r="J302" s="204">
        <f>ROUND(I302*H302,2)</f>
        <v>0</v>
      </c>
      <c r="K302" s="200" t="s">
        <v>125</v>
      </c>
      <c r="L302" s="45"/>
      <c r="M302" s="205" t="s">
        <v>19</v>
      </c>
      <c r="N302" s="206" t="s">
        <v>43</v>
      </c>
      <c r="O302" s="85"/>
      <c r="P302" s="207">
        <f>O302*H302</f>
        <v>0</v>
      </c>
      <c r="Q302" s="207">
        <v>0.02137</v>
      </c>
      <c r="R302" s="207">
        <f>Q302*H302</f>
        <v>0.02137</v>
      </c>
      <c r="S302" s="207">
        <v>0</v>
      </c>
      <c r="T302" s="20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09" t="s">
        <v>235</v>
      </c>
      <c r="AT302" s="209" t="s">
        <v>121</v>
      </c>
      <c r="AU302" s="209" t="s">
        <v>79</v>
      </c>
      <c r="AY302" s="18" t="s">
        <v>118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8" t="s">
        <v>77</v>
      </c>
      <c r="BK302" s="210">
        <f>ROUND(I302*H302,2)</f>
        <v>0</v>
      </c>
      <c r="BL302" s="18" t="s">
        <v>235</v>
      </c>
      <c r="BM302" s="209" t="s">
        <v>527</v>
      </c>
    </row>
    <row r="303" s="2" customFormat="1">
      <c r="A303" s="39"/>
      <c r="B303" s="40"/>
      <c r="C303" s="41"/>
      <c r="D303" s="211" t="s">
        <v>128</v>
      </c>
      <c r="E303" s="41"/>
      <c r="F303" s="212" t="s">
        <v>528</v>
      </c>
      <c r="G303" s="41"/>
      <c r="H303" s="41"/>
      <c r="I303" s="213"/>
      <c r="J303" s="41"/>
      <c r="K303" s="41"/>
      <c r="L303" s="45"/>
      <c r="M303" s="214"/>
      <c r="N303" s="215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128</v>
      </c>
      <c r="AU303" s="18" t="s">
        <v>79</v>
      </c>
    </row>
    <row r="304" s="2" customFormat="1" ht="16.5" customHeight="1">
      <c r="A304" s="39"/>
      <c r="B304" s="40"/>
      <c r="C304" s="198" t="s">
        <v>529</v>
      </c>
      <c r="D304" s="198" t="s">
        <v>121</v>
      </c>
      <c r="E304" s="199" t="s">
        <v>530</v>
      </c>
      <c r="F304" s="200" t="s">
        <v>531</v>
      </c>
      <c r="G304" s="201" t="s">
        <v>233</v>
      </c>
      <c r="H304" s="202">
        <v>1</v>
      </c>
      <c r="I304" s="203"/>
      <c r="J304" s="204">
        <f>ROUND(I304*H304,2)</f>
        <v>0</v>
      </c>
      <c r="K304" s="200" t="s">
        <v>19</v>
      </c>
      <c r="L304" s="45"/>
      <c r="M304" s="205" t="s">
        <v>19</v>
      </c>
      <c r="N304" s="206" t="s">
        <v>43</v>
      </c>
      <c r="O304" s="85"/>
      <c r="P304" s="207">
        <f>O304*H304</f>
        <v>0</v>
      </c>
      <c r="Q304" s="207">
        <v>0.0018400000000000001</v>
      </c>
      <c r="R304" s="207">
        <f>Q304*H304</f>
        <v>0.0018400000000000001</v>
      </c>
      <c r="S304" s="207">
        <v>0</v>
      </c>
      <c r="T304" s="20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09" t="s">
        <v>235</v>
      </c>
      <c r="AT304" s="209" t="s">
        <v>121</v>
      </c>
      <c r="AU304" s="209" t="s">
        <v>79</v>
      </c>
      <c r="AY304" s="18" t="s">
        <v>118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8" t="s">
        <v>77</v>
      </c>
      <c r="BK304" s="210">
        <f>ROUND(I304*H304,2)</f>
        <v>0</v>
      </c>
      <c r="BL304" s="18" t="s">
        <v>235</v>
      </c>
      <c r="BM304" s="209" t="s">
        <v>532</v>
      </c>
    </row>
    <row r="305" s="2" customFormat="1" ht="16.5" customHeight="1">
      <c r="A305" s="39"/>
      <c r="B305" s="40"/>
      <c r="C305" s="198" t="s">
        <v>533</v>
      </c>
      <c r="D305" s="198" t="s">
        <v>121</v>
      </c>
      <c r="E305" s="199" t="s">
        <v>534</v>
      </c>
      <c r="F305" s="200" t="s">
        <v>535</v>
      </c>
      <c r="G305" s="201" t="s">
        <v>233</v>
      </c>
      <c r="H305" s="202">
        <v>5</v>
      </c>
      <c r="I305" s="203"/>
      <c r="J305" s="204">
        <f>ROUND(I305*H305,2)</f>
        <v>0</v>
      </c>
      <c r="K305" s="200" t="s">
        <v>125</v>
      </c>
      <c r="L305" s="45"/>
      <c r="M305" s="205" t="s">
        <v>19</v>
      </c>
      <c r="N305" s="206" t="s">
        <v>43</v>
      </c>
      <c r="O305" s="85"/>
      <c r="P305" s="207">
        <f>O305*H305</f>
        <v>0</v>
      </c>
      <c r="Q305" s="207">
        <v>0.00024000000000000001</v>
      </c>
      <c r="R305" s="207">
        <f>Q305*H305</f>
        <v>0.0012000000000000001</v>
      </c>
      <c r="S305" s="207">
        <v>0</v>
      </c>
      <c r="T305" s="20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9" t="s">
        <v>235</v>
      </c>
      <c r="AT305" s="209" t="s">
        <v>121</v>
      </c>
      <c r="AU305" s="209" t="s">
        <v>79</v>
      </c>
      <c r="AY305" s="18" t="s">
        <v>118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8" t="s">
        <v>77</v>
      </c>
      <c r="BK305" s="210">
        <f>ROUND(I305*H305,2)</f>
        <v>0</v>
      </c>
      <c r="BL305" s="18" t="s">
        <v>235</v>
      </c>
      <c r="BM305" s="209" t="s">
        <v>536</v>
      </c>
    </row>
    <row r="306" s="2" customFormat="1">
      <c r="A306" s="39"/>
      <c r="B306" s="40"/>
      <c r="C306" s="41"/>
      <c r="D306" s="211" t="s">
        <v>128</v>
      </c>
      <c r="E306" s="41"/>
      <c r="F306" s="212" t="s">
        <v>537</v>
      </c>
      <c r="G306" s="41"/>
      <c r="H306" s="41"/>
      <c r="I306" s="213"/>
      <c r="J306" s="41"/>
      <c r="K306" s="41"/>
      <c r="L306" s="45"/>
      <c r="M306" s="214"/>
      <c r="N306" s="21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128</v>
      </c>
      <c r="AU306" s="18" t="s">
        <v>79</v>
      </c>
    </row>
    <row r="307" s="2" customFormat="1" ht="16.5" customHeight="1">
      <c r="A307" s="39"/>
      <c r="B307" s="40"/>
      <c r="C307" s="198" t="s">
        <v>538</v>
      </c>
      <c r="D307" s="198" t="s">
        <v>121</v>
      </c>
      <c r="E307" s="199" t="s">
        <v>539</v>
      </c>
      <c r="F307" s="200" t="s">
        <v>540</v>
      </c>
      <c r="G307" s="201" t="s">
        <v>136</v>
      </c>
      <c r="H307" s="202">
        <v>1</v>
      </c>
      <c r="I307" s="203"/>
      <c r="J307" s="204">
        <f>ROUND(I307*H307,2)</f>
        <v>0</v>
      </c>
      <c r="K307" s="200" t="s">
        <v>125</v>
      </c>
      <c r="L307" s="45"/>
      <c r="M307" s="205" t="s">
        <v>19</v>
      </c>
      <c r="N307" s="206" t="s">
        <v>43</v>
      </c>
      <c r="O307" s="85"/>
      <c r="P307" s="207">
        <f>O307*H307</f>
        <v>0</v>
      </c>
      <c r="Q307" s="207">
        <v>0.00031</v>
      </c>
      <c r="R307" s="207">
        <f>Q307*H307</f>
        <v>0.00031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235</v>
      </c>
      <c r="AT307" s="209" t="s">
        <v>121</v>
      </c>
      <c r="AU307" s="209" t="s">
        <v>79</v>
      </c>
      <c r="AY307" s="18" t="s">
        <v>118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77</v>
      </c>
      <c r="BK307" s="210">
        <f>ROUND(I307*H307,2)</f>
        <v>0</v>
      </c>
      <c r="BL307" s="18" t="s">
        <v>235</v>
      </c>
      <c r="BM307" s="209" t="s">
        <v>541</v>
      </c>
    </row>
    <row r="308" s="2" customFormat="1">
      <c r="A308" s="39"/>
      <c r="B308" s="40"/>
      <c r="C308" s="41"/>
      <c r="D308" s="211" t="s">
        <v>128</v>
      </c>
      <c r="E308" s="41"/>
      <c r="F308" s="212" t="s">
        <v>542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128</v>
      </c>
      <c r="AU308" s="18" t="s">
        <v>79</v>
      </c>
    </row>
    <row r="309" s="2" customFormat="1" ht="16.5" customHeight="1">
      <c r="A309" s="39"/>
      <c r="B309" s="40"/>
      <c r="C309" s="198" t="s">
        <v>543</v>
      </c>
      <c r="D309" s="198" t="s">
        <v>121</v>
      </c>
      <c r="E309" s="199" t="s">
        <v>544</v>
      </c>
      <c r="F309" s="200" t="s">
        <v>545</v>
      </c>
      <c r="G309" s="201" t="s">
        <v>136</v>
      </c>
      <c r="H309" s="202">
        <v>1</v>
      </c>
      <c r="I309" s="203"/>
      <c r="J309" s="204">
        <f>ROUND(I309*H309,2)</f>
        <v>0</v>
      </c>
      <c r="K309" s="200" t="s">
        <v>19</v>
      </c>
      <c r="L309" s="45"/>
      <c r="M309" s="205" t="s">
        <v>19</v>
      </c>
      <c r="N309" s="206" t="s">
        <v>43</v>
      </c>
      <c r="O309" s="85"/>
      <c r="P309" s="207">
        <f>O309*H309</f>
        <v>0</v>
      </c>
      <c r="Q309" s="207">
        <v>0.00031</v>
      </c>
      <c r="R309" s="207">
        <f>Q309*H309</f>
        <v>0.00031</v>
      </c>
      <c r="S309" s="207">
        <v>0</v>
      </c>
      <c r="T309" s="20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09" t="s">
        <v>235</v>
      </c>
      <c r="AT309" s="209" t="s">
        <v>121</v>
      </c>
      <c r="AU309" s="209" t="s">
        <v>79</v>
      </c>
      <c r="AY309" s="18" t="s">
        <v>118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8" t="s">
        <v>77</v>
      </c>
      <c r="BK309" s="210">
        <f>ROUND(I309*H309,2)</f>
        <v>0</v>
      </c>
      <c r="BL309" s="18" t="s">
        <v>235</v>
      </c>
      <c r="BM309" s="209" t="s">
        <v>546</v>
      </c>
    </row>
    <row r="310" s="2" customFormat="1" ht="24.15" customHeight="1">
      <c r="A310" s="39"/>
      <c r="B310" s="40"/>
      <c r="C310" s="198" t="s">
        <v>547</v>
      </c>
      <c r="D310" s="198" t="s">
        <v>121</v>
      </c>
      <c r="E310" s="199" t="s">
        <v>548</v>
      </c>
      <c r="F310" s="200" t="s">
        <v>549</v>
      </c>
      <c r="G310" s="201" t="s">
        <v>422</v>
      </c>
      <c r="H310" s="259"/>
      <c r="I310" s="203"/>
      <c r="J310" s="204">
        <f>ROUND(I310*H310,2)</f>
        <v>0</v>
      </c>
      <c r="K310" s="200" t="s">
        <v>125</v>
      </c>
      <c r="L310" s="45"/>
      <c r="M310" s="205" t="s">
        <v>19</v>
      </c>
      <c r="N310" s="206" t="s">
        <v>43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235</v>
      </c>
      <c r="AT310" s="209" t="s">
        <v>121</v>
      </c>
      <c r="AU310" s="209" t="s">
        <v>79</v>
      </c>
      <c r="AY310" s="18" t="s">
        <v>118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77</v>
      </c>
      <c r="BK310" s="210">
        <f>ROUND(I310*H310,2)</f>
        <v>0</v>
      </c>
      <c r="BL310" s="18" t="s">
        <v>235</v>
      </c>
      <c r="BM310" s="209" t="s">
        <v>550</v>
      </c>
    </row>
    <row r="311" s="2" customFormat="1">
      <c r="A311" s="39"/>
      <c r="B311" s="40"/>
      <c r="C311" s="41"/>
      <c r="D311" s="211" t="s">
        <v>128</v>
      </c>
      <c r="E311" s="41"/>
      <c r="F311" s="212" t="s">
        <v>551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128</v>
      </c>
      <c r="AU311" s="18" t="s">
        <v>79</v>
      </c>
    </row>
    <row r="312" s="12" customFormat="1" ht="22.8" customHeight="1">
      <c r="A312" s="12"/>
      <c r="B312" s="182"/>
      <c r="C312" s="183"/>
      <c r="D312" s="184" t="s">
        <v>71</v>
      </c>
      <c r="E312" s="196" t="s">
        <v>552</v>
      </c>
      <c r="F312" s="196" t="s">
        <v>553</v>
      </c>
      <c r="G312" s="183"/>
      <c r="H312" s="183"/>
      <c r="I312" s="186"/>
      <c r="J312" s="197">
        <f>BK312</f>
        <v>0</v>
      </c>
      <c r="K312" s="183"/>
      <c r="L312" s="188"/>
      <c r="M312" s="189"/>
      <c r="N312" s="190"/>
      <c r="O312" s="190"/>
      <c r="P312" s="191">
        <f>P313</f>
        <v>0</v>
      </c>
      <c r="Q312" s="190"/>
      <c r="R312" s="191">
        <f>R313</f>
        <v>0</v>
      </c>
      <c r="S312" s="190"/>
      <c r="T312" s="192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3" t="s">
        <v>79</v>
      </c>
      <c r="AT312" s="194" t="s">
        <v>71</v>
      </c>
      <c r="AU312" s="194" t="s">
        <v>77</v>
      </c>
      <c r="AY312" s="193" t="s">
        <v>118</v>
      </c>
      <c r="BK312" s="195">
        <f>BK313</f>
        <v>0</v>
      </c>
    </row>
    <row r="313" s="2" customFormat="1" ht="37.8" customHeight="1">
      <c r="A313" s="39"/>
      <c r="B313" s="40"/>
      <c r="C313" s="198" t="s">
        <v>554</v>
      </c>
      <c r="D313" s="198" t="s">
        <v>121</v>
      </c>
      <c r="E313" s="199" t="s">
        <v>555</v>
      </c>
      <c r="F313" s="200" t="s">
        <v>556</v>
      </c>
      <c r="G313" s="201" t="s">
        <v>233</v>
      </c>
      <c r="H313" s="202">
        <v>1</v>
      </c>
      <c r="I313" s="203"/>
      <c r="J313" s="204">
        <f>ROUND(I313*H313,2)</f>
        <v>0</v>
      </c>
      <c r="K313" s="200" t="s">
        <v>19</v>
      </c>
      <c r="L313" s="45"/>
      <c r="M313" s="205" t="s">
        <v>19</v>
      </c>
      <c r="N313" s="206" t="s">
        <v>43</v>
      </c>
      <c r="O313" s="85"/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09" t="s">
        <v>235</v>
      </c>
      <c r="AT313" s="209" t="s">
        <v>121</v>
      </c>
      <c r="AU313" s="209" t="s">
        <v>79</v>
      </c>
      <c r="AY313" s="18" t="s">
        <v>118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8" t="s">
        <v>77</v>
      </c>
      <c r="BK313" s="210">
        <f>ROUND(I313*H313,2)</f>
        <v>0</v>
      </c>
      <c r="BL313" s="18" t="s">
        <v>235</v>
      </c>
      <c r="BM313" s="209" t="s">
        <v>557</v>
      </c>
    </row>
    <row r="314" s="12" customFormat="1" ht="22.8" customHeight="1">
      <c r="A314" s="12"/>
      <c r="B314" s="182"/>
      <c r="C314" s="183"/>
      <c r="D314" s="184" t="s">
        <v>71</v>
      </c>
      <c r="E314" s="196" t="s">
        <v>558</v>
      </c>
      <c r="F314" s="196" t="s">
        <v>559</v>
      </c>
      <c r="G314" s="183"/>
      <c r="H314" s="183"/>
      <c r="I314" s="186"/>
      <c r="J314" s="197">
        <f>BK314</f>
        <v>0</v>
      </c>
      <c r="K314" s="183"/>
      <c r="L314" s="188"/>
      <c r="M314" s="189"/>
      <c r="N314" s="190"/>
      <c r="O314" s="190"/>
      <c r="P314" s="191">
        <f>SUM(P315:P327)</f>
        <v>0</v>
      </c>
      <c r="Q314" s="190"/>
      <c r="R314" s="191">
        <f>SUM(R315:R327)</f>
        <v>0.037499999999999999</v>
      </c>
      <c r="S314" s="190"/>
      <c r="T314" s="192">
        <f>SUM(T315:T327)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3" t="s">
        <v>79</v>
      </c>
      <c r="AT314" s="194" t="s">
        <v>71</v>
      </c>
      <c r="AU314" s="194" t="s">
        <v>77</v>
      </c>
      <c r="AY314" s="193" t="s">
        <v>118</v>
      </c>
      <c r="BK314" s="195">
        <f>SUM(BK315:BK327)</f>
        <v>0</v>
      </c>
    </row>
    <row r="315" s="2" customFormat="1" ht="16.5" customHeight="1">
      <c r="A315" s="39"/>
      <c r="B315" s="40"/>
      <c r="C315" s="198" t="s">
        <v>560</v>
      </c>
      <c r="D315" s="198" t="s">
        <v>121</v>
      </c>
      <c r="E315" s="199" t="s">
        <v>561</v>
      </c>
      <c r="F315" s="200" t="s">
        <v>562</v>
      </c>
      <c r="G315" s="201" t="s">
        <v>233</v>
      </c>
      <c r="H315" s="202">
        <v>1</v>
      </c>
      <c r="I315" s="203"/>
      <c r="J315" s="204">
        <f>ROUND(I315*H315,2)</f>
        <v>0</v>
      </c>
      <c r="K315" s="200" t="s">
        <v>19</v>
      </c>
      <c r="L315" s="45"/>
      <c r="M315" s="205" t="s">
        <v>19</v>
      </c>
      <c r="N315" s="206" t="s">
        <v>43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235</v>
      </c>
      <c r="AT315" s="209" t="s">
        <v>121</v>
      </c>
      <c r="AU315" s="209" t="s">
        <v>79</v>
      </c>
      <c r="AY315" s="18" t="s">
        <v>118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77</v>
      </c>
      <c r="BK315" s="210">
        <f>ROUND(I315*H315,2)</f>
        <v>0</v>
      </c>
      <c r="BL315" s="18" t="s">
        <v>235</v>
      </c>
      <c r="BM315" s="209" t="s">
        <v>563</v>
      </c>
    </row>
    <row r="316" s="2" customFormat="1" ht="24.15" customHeight="1">
      <c r="A316" s="39"/>
      <c r="B316" s="40"/>
      <c r="C316" s="198" t="s">
        <v>564</v>
      </c>
      <c r="D316" s="198" t="s">
        <v>121</v>
      </c>
      <c r="E316" s="199" t="s">
        <v>565</v>
      </c>
      <c r="F316" s="200" t="s">
        <v>566</v>
      </c>
      <c r="G316" s="201" t="s">
        <v>202</v>
      </c>
      <c r="H316" s="202">
        <v>10</v>
      </c>
      <c r="I316" s="203"/>
      <c r="J316" s="204">
        <f>ROUND(I316*H316,2)</f>
        <v>0</v>
      </c>
      <c r="K316" s="200" t="s">
        <v>125</v>
      </c>
      <c r="L316" s="45"/>
      <c r="M316" s="205" t="s">
        <v>19</v>
      </c>
      <c r="N316" s="206" t="s">
        <v>43</v>
      </c>
      <c r="O316" s="85"/>
      <c r="P316" s="207">
        <f>O316*H316</f>
        <v>0</v>
      </c>
      <c r="Q316" s="207">
        <v>0.0034399999999999999</v>
      </c>
      <c r="R316" s="207">
        <f>Q316*H316</f>
        <v>0.0344</v>
      </c>
      <c r="S316" s="207">
        <v>0</v>
      </c>
      <c r="T316" s="20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09" t="s">
        <v>235</v>
      </c>
      <c r="AT316" s="209" t="s">
        <v>121</v>
      </c>
      <c r="AU316" s="209" t="s">
        <v>79</v>
      </c>
      <c r="AY316" s="18" t="s">
        <v>118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8" t="s">
        <v>77</v>
      </c>
      <c r="BK316" s="210">
        <f>ROUND(I316*H316,2)</f>
        <v>0</v>
      </c>
      <c r="BL316" s="18" t="s">
        <v>235</v>
      </c>
      <c r="BM316" s="209" t="s">
        <v>567</v>
      </c>
    </row>
    <row r="317" s="2" customFormat="1">
      <c r="A317" s="39"/>
      <c r="B317" s="40"/>
      <c r="C317" s="41"/>
      <c r="D317" s="211" t="s">
        <v>128</v>
      </c>
      <c r="E317" s="41"/>
      <c r="F317" s="212" t="s">
        <v>568</v>
      </c>
      <c r="G317" s="41"/>
      <c r="H317" s="41"/>
      <c r="I317" s="213"/>
      <c r="J317" s="41"/>
      <c r="K317" s="41"/>
      <c r="L317" s="45"/>
      <c r="M317" s="214"/>
      <c r="N317" s="215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128</v>
      </c>
      <c r="AU317" s="18" t="s">
        <v>79</v>
      </c>
    </row>
    <row r="318" s="15" customFormat="1">
      <c r="A318" s="15"/>
      <c r="B318" s="239"/>
      <c r="C318" s="240"/>
      <c r="D318" s="218" t="s">
        <v>130</v>
      </c>
      <c r="E318" s="241" t="s">
        <v>19</v>
      </c>
      <c r="F318" s="242" t="s">
        <v>569</v>
      </c>
      <c r="G318" s="240"/>
      <c r="H318" s="241" t="s">
        <v>19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48" t="s">
        <v>130</v>
      </c>
      <c r="AU318" s="248" t="s">
        <v>79</v>
      </c>
      <c r="AV318" s="15" t="s">
        <v>77</v>
      </c>
      <c r="AW318" s="15" t="s">
        <v>33</v>
      </c>
      <c r="AX318" s="15" t="s">
        <v>72</v>
      </c>
      <c r="AY318" s="248" t="s">
        <v>118</v>
      </c>
    </row>
    <row r="319" s="13" customFormat="1">
      <c r="A319" s="13"/>
      <c r="B319" s="216"/>
      <c r="C319" s="217"/>
      <c r="D319" s="218" t="s">
        <v>130</v>
      </c>
      <c r="E319" s="219" t="s">
        <v>19</v>
      </c>
      <c r="F319" s="220" t="s">
        <v>191</v>
      </c>
      <c r="G319" s="217"/>
      <c r="H319" s="221">
        <v>10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7" t="s">
        <v>130</v>
      </c>
      <c r="AU319" s="227" t="s">
        <v>79</v>
      </c>
      <c r="AV319" s="13" t="s">
        <v>79</v>
      </c>
      <c r="AW319" s="13" t="s">
        <v>33</v>
      </c>
      <c r="AX319" s="13" t="s">
        <v>77</v>
      </c>
      <c r="AY319" s="227" t="s">
        <v>118</v>
      </c>
    </row>
    <row r="320" s="2" customFormat="1" ht="21.75" customHeight="1">
      <c r="A320" s="39"/>
      <c r="B320" s="40"/>
      <c r="C320" s="198" t="s">
        <v>570</v>
      </c>
      <c r="D320" s="198" t="s">
        <v>121</v>
      </c>
      <c r="E320" s="199" t="s">
        <v>571</v>
      </c>
      <c r="F320" s="200" t="s">
        <v>572</v>
      </c>
      <c r="G320" s="201" t="s">
        <v>202</v>
      </c>
      <c r="H320" s="202">
        <v>10</v>
      </c>
      <c r="I320" s="203"/>
      <c r="J320" s="204">
        <f>ROUND(I320*H320,2)</f>
        <v>0</v>
      </c>
      <c r="K320" s="200" t="s">
        <v>125</v>
      </c>
      <c r="L320" s="45"/>
      <c r="M320" s="205" t="s">
        <v>19</v>
      </c>
      <c r="N320" s="206" t="s">
        <v>43</v>
      </c>
      <c r="O320" s="85"/>
      <c r="P320" s="207">
        <f>O320*H320</f>
        <v>0</v>
      </c>
      <c r="Q320" s="207">
        <v>0.00022000000000000001</v>
      </c>
      <c r="R320" s="207">
        <f>Q320*H320</f>
        <v>0.0022000000000000001</v>
      </c>
      <c r="S320" s="207">
        <v>0</v>
      </c>
      <c r="T320" s="20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09" t="s">
        <v>235</v>
      </c>
      <c r="AT320" s="209" t="s">
        <v>121</v>
      </c>
      <c r="AU320" s="209" t="s">
        <v>79</v>
      </c>
      <c r="AY320" s="18" t="s">
        <v>118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8" t="s">
        <v>77</v>
      </c>
      <c r="BK320" s="210">
        <f>ROUND(I320*H320,2)</f>
        <v>0</v>
      </c>
      <c r="BL320" s="18" t="s">
        <v>235</v>
      </c>
      <c r="BM320" s="209" t="s">
        <v>573</v>
      </c>
    </row>
    <row r="321" s="2" customFormat="1">
      <c r="A321" s="39"/>
      <c r="B321" s="40"/>
      <c r="C321" s="41"/>
      <c r="D321" s="211" t="s">
        <v>128</v>
      </c>
      <c r="E321" s="41"/>
      <c r="F321" s="212" t="s">
        <v>574</v>
      </c>
      <c r="G321" s="41"/>
      <c r="H321" s="41"/>
      <c r="I321" s="213"/>
      <c r="J321" s="41"/>
      <c r="K321" s="41"/>
      <c r="L321" s="45"/>
      <c r="M321" s="214"/>
      <c r="N321" s="21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128</v>
      </c>
      <c r="AU321" s="18" t="s">
        <v>79</v>
      </c>
    </row>
    <row r="322" s="2" customFormat="1" ht="16.5" customHeight="1">
      <c r="A322" s="39"/>
      <c r="B322" s="40"/>
      <c r="C322" s="198" t="s">
        <v>575</v>
      </c>
      <c r="D322" s="198" t="s">
        <v>121</v>
      </c>
      <c r="E322" s="199" t="s">
        <v>576</v>
      </c>
      <c r="F322" s="200" t="s">
        <v>577</v>
      </c>
      <c r="G322" s="201" t="s">
        <v>136</v>
      </c>
      <c r="H322" s="202">
        <v>1</v>
      </c>
      <c r="I322" s="203"/>
      <c r="J322" s="204">
        <f>ROUND(I322*H322,2)</f>
        <v>0</v>
      </c>
      <c r="K322" s="200" t="s">
        <v>125</v>
      </c>
      <c r="L322" s="45"/>
      <c r="M322" s="205" t="s">
        <v>19</v>
      </c>
      <c r="N322" s="206" t="s">
        <v>43</v>
      </c>
      <c r="O322" s="85"/>
      <c r="P322" s="207">
        <f>O322*H322</f>
        <v>0</v>
      </c>
      <c r="Q322" s="207">
        <v>0</v>
      </c>
      <c r="R322" s="207">
        <f>Q322*H322</f>
        <v>0</v>
      </c>
      <c r="S322" s="207">
        <v>0</v>
      </c>
      <c r="T322" s="20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09" t="s">
        <v>235</v>
      </c>
      <c r="AT322" s="209" t="s">
        <v>121</v>
      </c>
      <c r="AU322" s="209" t="s">
        <v>79</v>
      </c>
      <c r="AY322" s="18" t="s">
        <v>118</v>
      </c>
      <c r="BE322" s="210">
        <f>IF(N322="základní",J322,0)</f>
        <v>0</v>
      </c>
      <c r="BF322" s="210">
        <f>IF(N322="snížená",J322,0)</f>
        <v>0</v>
      </c>
      <c r="BG322" s="210">
        <f>IF(N322="zákl. přenesená",J322,0)</f>
        <v>0</v>
      </c>
      <c r="BH322" s="210">
        <f>IF(N322="sníž. přenesená",J322,0)</f>
        <v>0</v>
      </c>
      <c r="BI322" s="210">
        <f>IF(N322="nulová",J322,0)</f>
        <v>0</v>
      </c>
      <c r="BJ322" s="18" t="s">
        <v>77</v>
      </c>
      <c r="BK322" s="210">
        <f>ROUND(I322*H322,2)</f>
        <v>0</v>
      </c>
      <c r="BL322" s="18" t="s">
        <v>235</v>
      </c>
      <c r="BM322" s="209" t="s">
        <v>578</v>
      </c>
    </row>
    <row r="323" s="2" customFormat="1">
      <c r="A323" s="39"/>
      <c r="B323" s="40"/>
      <c r="C323" s="41"/>
      <c r="D323" s="211" t="s">
        <v>128</v>
      </c>
      <c r="E323" s="41"/>
      <c r="F323" s="212" t="s">
        <v>579</v>
      </c>
      <c r="G323" s="41"/>
      <c r="H323" s="41"/>
      <c r="I323" s="213"/>
      <c r="J323" s="41"/>
      <c r="K323" s="41"/>
      <c r="L323" s="45"/>
      <c r="M323" s="214"/>
      <c r="N323" s="215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128</v>
      </c>
      <c r="AU323" s="18" t="s">
        <v>79</v>
      </c>
    </row>
    <row r="324" s="2" customFormat="1" ht="16.5" customHeight="1">
      <c r="A324" s="39"/>
      <c r="B324" s="40"/>
      <c r="C324" s="249" t="s">
        <v>580</v>
      </c>
      <c r="D324" s="249" t="s">
        <v>208</v>
      </c>
      <c r="E324" s="250" t="s">
        <v>581</v>
      </c>
      <c r="F324" s="251" t="s">
        <v>582</v>
      </c>
      <c r="G324" s="252" t="s">
        <v>136</v>
      </c>
      <c r="H324" s="253">
        <v>1</v>
      </c>
      <c r="I324" s="254"/>
      <c r="J324" s="255">
        <f>ROUND(I324*H324,2)</f>
        <v>0</v>
      </c>
      <c r="K324" s="251" t="s">
        <v>19</v>
      </c>
      <c r="L324" s="256"/>
      <c r="M324" s="257" t="s">
        <v>19</v>
      </c>
      <c r="N324" s="258" t="s">
        <v>43</v>
      </c>
      <c r="O324" s="85"/>
      <c r="P324" s="207">
        <f>O324*H324</f>
        <v>0</v>
      </c>
      <c r="Q324" s="207">
        <v>0.00089999999999999998</v>
      </c>
      <c r="R324" s="207">
        <f>Q324*H324</f>
        <v>0.00089999999999999998</v>
      </c>
      <c r="S324" s="207">
        <v>0</v>
      </c>
      <c r="T324" s="20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334</v>
      </c>
      <c r="AT324" s="209" t="s">
        <v>208</v>
      </c>
      <c r="AU324" s="209" t="s">
        <v>79</v>
      </c>
      <c r="AY324" s="18" t="s">
        <v>118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77</v>
      </c>
      <c r="BK324" s="210">
        <f>ROUND(I324*H324,2)</f>
        <v>0</v>
      </c>
      <c r="BL324" s="18" t="s">
        <v>235</v>
      </c>
      <c r="BM324" s="209" t="s">
        <v>583</v>
      </c>
    </row>
    <row r="325" s="2" customFormat="1" ht="16.5" customHeight="1">
      <c r="A325" s="39"/>
      <c r="B325" s="40"/>
      <c r="C325" s="198" t="s">
        <v>584</v>
      </c>
      <c r="D325" s="198" t="s">
        <v>121</v>
      </c>
      <c r="E325" s="199" t="s">
        <v>585</v>
      </c>
      <c r="F325" s="200" t="s">
        <v>586</v>
      </c>
      <c r="G325" s="201" t="s">
        <v>233</v>
      </c>
      <c r="H325" s="202">
        <v>1</v>
      </c>
      <c r="I325" s="203"/>
      <c r="J325" s="204">
        <f>ROUND(I325*H325,2)</f>
        <v>0</v>
      </c>
      <c r="K325" s="200" t="s">
        <v>19</v>
      </c>
      <c r="L325" s="45"/>
      <c r="M325" s="205" t="s">
        <v>19</v>
      </c>
      <c r="N325" s="206" t="s">
        <v>43</v>
      </c>
      <c r="O325" s="85"/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9" t="s">
        <v>235</v>
      </c>
      <c r="AT325" s="209" t="s">
        <v>121</v>
      </c>
      <c r="AU325" s="209" t="s">
        <v>79</v>
      </c>
      <c r="AY325" s="18" t="s">
        <v>118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8" t="s">
        <v>77</v>
      </c>
      <c r="BK325" s="210">
        <f>ROUND(I325*H325,2)</f>
        <v>0</v>
      </c>
      <c r="BL325" s="18" t="s">
        <v>235</v>
      </c>
      <c r="BM325" s="209" t="s">
        <v>587</v>
      </c>
    </row>
    <row r="326" s="2" customFormat="1" ht="24.15" customHeight="1">
      <c r="A326" s="39"/>
      <c r="B326" s="40"/>
      <c r="C326" s="198" t="s">
        <v>588</v>
      </c>
      <c r="D326" s="198" t="s">
        <v>121</v>
      </c>
      <c r="E326" s="199" t="s">
        <v>589</v>
      </c>
      <c r="F326" s="200" t="s">
        <v>590</v>
      </c>
      <c r="G326" s="201" t="s">
        <v>422</v>
      </c>
      <c r="H326" s="259"/>
      <c r="I326" s="203"/>
      <c r="J326" s="204">
        <f>ROUND(I326*H326,2)</f>
        <v>0</v>
      </c>
      <c r="K326" s="200" t="s">
        <v>125</v>
      </c>
      <c r="L326" s="45"/>
      <c r="M326" s="205" t="s">
        <v>19</v>
      </c>
      <c r="N326" s="206" t="s">
        <v>43</v>
      </c>
      <c r="O326" s="85"/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9" t="s">
        <v>235</v>
      </c>
      <c r="AT326" s="209" t="s">
        <v>121</v>
      </c>
      <c r="AU326" s="209" t="s">
        <v>79</v>
      </c>
      <c r="AY326" s="18" t="s">
        <v>118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8" t="s">
        <v>77</v>
      </c>
      <c r="BK326" s="210">
        <f>ROUND(I326*H326,2)</f>
        <v>0</v>
      </c>
      <c r="BL326" s="18" t="s">
        <v>235</v>
      </c>
      <c r="BM326" s="209" t="s">
        <v>591</v>
      </c>
    </row>
    <row r="327" s="2" customFormat="1">
      <c r="A327" s="39"/>
      <c r="B327" s="40"/>
      <c r="C327" s="41"/>
      <c r="D327" s="211" t="s">
        <v>128</v>
      </c>
      <c r="E327" s="41"/>
      <c r="F327" s="212" t="s">
        <v>592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128</v>
      </c>
      <c r="AU327" s="18" t="s">
        <v>79</v>
      </c>
    </row>
    <row r="328" s="12" customFormat="1" ht="22.8" customHeight="1">
      <c r="A328" s="12"/>
      <c r="B328" s="182"/>
      <c r="C328" s="183"/>
      <c r="D328" s="184" t="s">
        <v>71</v>
      </c>
      <c r="E328" s="196" t="s">
        <v>593</v>
      </c>
      <c r="F328" s="196" t="s">
        <v>594</v>
      </c>
      <c r="G328" s="183"/>
      <c r="H328" s="183"/>
      <c r="I328" s="186"/>
      <c r="J328" s="197">
        <f>BK328</f>
        <v>0</v>
      </c>
      <c r="K328" s="183"/>
      <c r="L328" s="188"/>
      <c r="M328" s="189"/>
      <c r="N328" s="190"/>
      <c r="O328" s="190"/>
      <c r="P328" s="191">
        <f>SUM(P329:P343)</f>
        <v>0</v>
      </c>
      <c r="Q328" s="190"/>
      <c r="R328" s="191">
        <f>SUM(R329:R343)</f>
        <v>0.062800000000000009</v>
      </c>
      <c r="S328" s="190"/>
      <c r="T328" s="192">
        <f>SUM(T329:T343)</f>
        <v>0.072000000000000008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3" t="s">
        <v>79</v>
      </c>
      <c r="AT328" s="194" t="s">
        <v>71</v>
      </c>
      <c r="AU328" s="194" t="s">
        <v>77</v>
      </c>
      <c r="AY328" s="193" t="s">
        <v>118</v>
      </c>
      <c r="BK328" s="195">
        <f>SUM(BK329:BK343)</f>
        <v>0</v>
      </c>
    </row>
    <row r="329" s="2" customFormat="1" ht="24.15" customHeight="1">
      <c r="A329" s="39"/>
      <c r="B329" s="40"/>
      <c r="C329" s="198" t="s">
        <v>595</v>
      </c>
      <c r="D329" s="198" t="s">
        <v>121</v>
      </c>
      <c r="E329" s="199" t="s">
        <v>596</v>
      </c>
      <c r="F329" s="200" t="s">
        <v>597</v>
      </c>
      <c r="G329" s="201" t="s">
        <v>136</v>
      </c>
      <c r="H329" s="202">
        <v>3</v>
      </c>
      <c r="I329" s="203"/>
      <c r="J329" s="204">
        <f>ROUND(I329*H329,2)</f>
        <v>0</v>
      </c>
      <c r="K329" s="200" t="s">
        <v>125</v>
      </c>
      <c r="L329" s="45"/>
      <c r="M329" s="205" t="s">
        <v>19</v>
      </c>
      <c r="N329" s="206" t="s">
        <v>43</v>
      </c>
      <c r="O329" s="85"/>
      <c r="P329" s="207">
        <f>O329*H329</f>
        <v>0</v>
      </c>
      <c r="Q329" s="207">
        <v>0</v>
      </c>
      <c r="R329" s="207">
        <f>Q329*H329</f>
        <v>0</v>
      </c>
      <c r="S329" s="207">
        <v>0.024</v>
      </c>
      <c r="T329" s="208">
        <f>S329*H329</f>
        <v>0.072000000000000008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09" t="s">
        <v>235</v>
      </c>
      <c r="AT329" s="209" t="s">
        <v>121</v>
      </c>
      <c r="AU329" s="209" t="s">
        <v>79</v>
      </c>
      <c r="AY329" s="18" t="s">
        <v>118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8" t="s">
        <v>77</v>
      </c>
      <c r="BK329" s="210">
        <f>ROUND(I329*H329,2)</f>
        <v>0</v>
      </c>
      <c r="BL329" s="18" t="s">
        <v>235</v>
      </c>
      <c r="BM329" s="209" t="s">
        <v>598</v>
      </c>
    </row>
    <row r="330" s="2" customFormat="1">
      <c r="A330" s="39"/>
      <c r="B330" s="40"/>
      <c r="C330" s="41"/>
      <c r="D330" s="211" t="s">
        <v>128</v>
      </c>
      <c r="E330" s="41"/>
      <c r="F330" s="212" t="s">
        <v>599</v>
      </c>
      <c r="G330" s="41"/>
      <c r="H330" s="41"/>
      <c r="I330" s="213"/>
      <c r="J330" s="41"/>
      <c r="K330" s="41"/>
      <c r="L330" s="45"/>
      <c r="M330" s="214"/>
      <c r="N330" s="215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128</v>
      </c>
      <c r="AU330" s="18" t="s">
        <v>79</v>
      </c>
    </row>
    <row r="331" s="15" customFormat="1">
      <c r="A331" s="15"/>
      <c r="B331" s="239"/>
      <c r="C331" s="240"/>
      <c r="D331" s="218" t="s">
        <v>130</v>
      </c>
      <c r="E331" s="241" t="s">
        <v>19</v>
      </c>
      <c r="F331" s="242" t="s">
        <v>600</v>
      </c>
      <c r="G331" s="240"/>
      <c r="H331" s="241" t="s">
        <v>19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48" t="s">
        <v>130</v>
      </c>
      <c r="AU331" s="248" t="s">
        <v>79</v>
      </c>
      <c r="AV331" s="15" t="s">
        <v>77</v>
      </c>
      <c r="AW331" s="15" t="s">
        <v>33</v>
      </c>
      <c r="AX331" s="15" t="s">
        <v>72</v>
      </c>
      <c r="AY331" s="248" t="s">
        <v>118</v>
      </c>
    </row>
    <row r="332" s="13" customFormat="1">
      <c r="A332" s="13"/>
      <c r="B332" s="216"/>
      <c r="C332" s="217"/>
      <c r="D332" s="218" t="s">
        <v>130</v>
      </c>
      <c r="E332" s="219" t="s">
        <v>19</v>
      </c>
      <c r="F332" s="220" t="s">
        <v>79</v>
      </c>
      <c r="G332" s="217"/>
      <c r="H332" s="221">
        <v>2</v>
      </c>
      <c r="I332" s="222"/>
      <c r="J332" s="217"/>
      <c r="K332" s="217"/>
      <c r="L332" s="223"/>
      <c r="M332" s="224"/>
      <c r="N332" s="225"/>
      <c r="O332" s="225"/>
      <c r="P332" s="225"/>
      <c r="Q332" s="225"/>
      <c r="R332" s="225"/>
      <c r="S332" s="225"/>
      <c r="T332" s="22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7" t="s">
        <v>130</v>
      </c>
      <c r="AU332" s="227" t="s">
        <v>79</v>
      </c>
      <c r="AV332" s="13" t="s">
        <v>79</v>
      </c>
      <c r="AW332" s="13" t="s">
        <v>33</v>
      </c>
      <c r="AX332" s="13" t="s">
        <v>72</v>
      </c>
      <c r="AY332" s="227" t="s">
        <v>118</v>
      </c>
    </row>
    <row r="333" s="15" customFormat="1">
      <c r="A333" s="15"/>
      <c r="B333" s="239"/>
      <c r="C333" s="240"/>
      <c r="D333" s="218" t="s">
        <v>130</v>
      </c>
      <c r="E333" s="241" t="s">
        <v>19</v>
      </c>
      <c r="F333" s="242" t="s">
        <v>601</v>
      </c>
      <c r="G333" s="240"/>
      <c r="H333" s="241" t="s">
        <v>19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8" t="s">
        <v>130</v>
      </c>
      <c r="AU333" s="248" t="s">
        <v>79</v>
      </c>
      <c r="AV333" s="15" t="s">
        <v>77</v>
      </c>
      <c r="AW333" s="15" t="s">
        <v>33</v>
      </c>
      <c r="AX333" s="15" t="s">
        <v>72</v>
      </c>
      <c r="AY333" s="248" t="s">
        <v>118</v>
      </c>
    </row>
    <row r="334" s="13" customFormat="1">
      <c r="A334" s="13"/>
      <c r="B334" s="216"/>
      <c r="C334" s="217"/>
      <c r="D334" s="218" t="s">
        <v>130</v>
      </c>
      <c r="E334" s="219" t="s">
        <v>19</v>
      </c>
      <c r="F334" s="220" t="s">
        <v>77</v>
      </c>
      <c r="G334" s="217"/>
      <c r="H334" s="221">
        <v>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7" t="s">
        <v>130</v>
      </c>
      <c r="AU334" s="227" t="s">
        <v>79</v>
      </c>
      <c r="AV334" s="13" t="s">
        <v>79</v>
      </c>
      <c r="AW334" s="13" t="s">
        <v>33</v>
      </c>
      <c r="AX334" s="13" t="s">
        <v>72</v>
      </c>
      <c r="AY334" s="227" t="s">
        <v>118</v>
      </c>
    </row>
    <row r="335" s="14" customFormat="1">
      <c r="A335" s="14"/>
      <c r="B335" s="228"/>
      <c r="C335" s="229"/>
      <c r="D335" s="218" t="s">
        <v>130</v>
      </c>
      <c r="E335" s="230" t="s">
        <v>19</v>
      </c>
      <c r="F335" s="231" t="s">
        <v>133</v>
      </c>
      <c r="G335" s="229"/>
      <c r="H335" s="232">
        <v>3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8" t="s">
        <v>130</v>
      </c>
      <c r="AU335" s="238" t="s">
        <v>79</v>
      </c>
      <c r="AV335" s="14" t="s">
        <v>126</v>
      </c>
      <c r="AW335" s="14" t="s">
        <v>33</v>
      </c>
      <c r="AX335" s="14" t="s">
        <v>77</v>
      </c>
      <c r="AY335" s="238" t="s">
        <v>118</v>
      </c>
    </row>
    <row r="336" s="2" customFormat="1" ht="24.15" customHeight="1">
      <c r="A336" s="39"/>
      <c r="B336" s="40"/>
      <c r="C336" s="198" t="s">
        <v>602</v>
      </c>
      <c r="D336" s="198" t="s">
        <v>121</v>
      </c>
      <c r="E336" s="199" t="s">
        <v>603</v>
      </c>
      <c r="F336" s="200" t="s">
        <v>604</v>
      </c>
      <c r="G336" s="201" t="s">
        <v>136</v>
      </c>
      <c r="H336" s="202">
        <v>4</v>
      </c>
      <c r="I336" s="203"/>
      <c r="J336" s="204">
        <f>ROUND(I336*H336,2)</f>
        <v>0</v>
      </c>
      <c r="K336" s="200" t="s">
        <v>125</v>
      </c>
      <c r="L336" s="45"/>
      <c r="M336" s="205" t="s">
        <v>19</v>
      </c>
      <c r="N336" s="206" t="s">
        <v>43</v>
      </c>
      <c r="O336" s="85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09" t="s">
        <v>235</v>
      </c>
      <c r="AT336" s="209" t="s">
        <v>121</v>
      </c>
      <c r="AU336" s="209" t="s">
        <v>79</v>
      </c>
      <c r="AY336" s="18" t="s">
        <v>118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8" t="s">
        <v>77</v>
      </c>
      <c r="BK336" s="210">
        <f>ROUND(I336*H336,2)</f>
        <v>0</v>
      </c>
      <c r="BL336" s="18" t="s">
        <v>235</v>
      </c>
      <c r="BM336" s="209" t="s">
        <v>605</v>
      </c>
    </row>
    <row r="337" s="2" customFormat="1">
      <c r="A337" s="39"/>
      <c r="B337" s="40"/>
      <c r="C337" s="41"/>
      <c r="D337" s="211" t="s">
        <v>128</v>
      </c>
      <c r="E337" s="41"/>
      <c r="F337" s="212" t="s">
        <v>606</v>
      </c>
      <c r="G337" s="41"/>
      <c r="H337" s="41"/>
      <c r="I337" s="213"/>
      <c r="J337" s="41"/>
      <c r="K337" s="41"/>
      <c r="L337" s="45"/>
      <c r="M337" s="214"/>
      <c r="N337" s="21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128</v>
      </c>
      <c r="AU337" s="18" t="s">
        <v>79</v>
      </c>
    </row>
    <row r="338" s="2" customFormat="1" ht="16.5" customHeight="1">
      <c r="A338" s="39"/>
      <c r="B338" s="40"/>
      <c r="C338" s="249" t="s">
        <v>607</v>
      </c>
      <c r="D338" s="249" t="s">
        <v>208</v>
      </c>
      <c r="E338" s="250" t="s">
        <v>608</v>
      </c>
      <c r="F338" s="251" t="s">
        <v>609</v>
      </c>
      <c r="G338" s="252" t="s">
        <v>136</v>
      </c>
      <c r="H338" s="253">
        <v>4</v>
      </c>
      <c r="I338" s="254"/>
      <c r="J338" s="255">
        <f>ROUND(I338*H338,2)</f>
        <v>0</v>
      </c>
      <c r="K338" s="251" t="s">
        <v>125</v>
      </c>
      <c r="L338" s="256"/>
      <c r="M338" s="257" t="s">
        <v>19</v>
      </c>
      <c r="N338" s="258" t="s">
        <v>43</v>
      </c>
      <c r="O338" s="85"/>
      <c r="P338" s="207">
        <f>O338*H338</f>
        <v>0</v>
      </c>
      <c r="Q338" s="207">
        <v>0.014500000000000001</v>
      </c>
      <c r="R338" s="207">
        <f>Q338*H338</f>
        <v>0.058000000000000003</v>
      </c>
      <c r="S338" s="207">
        <v>0</v>
      </c>
      <c r="T338" s="20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09" t="s">
        <v>334</v>
      </c>
      <c r="AT338" s="209" t="s">
        <v>208</v>
      </c>
      <c r="AU338" s="209" t="s">
        <v>79</v>
      </c>
      <c r="AY338" s="18" t="s">
        <v>118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8" t="s">
        <v>77</v>
      </c>
      <c r="BK338" s="210">
        <f>ROUND(I338*H338,2)</f>
        <v>0</v>
      </c>
      <c r="BL338" s="18" t="s">
        <v>235</v>
      </c>
      <c r="BM338" s="209" t="s">
        <v>610</v>
      </c>
    </row>
    <row r="339" s="2" customFormat="1" ht="16.5" customHeight="1">
      <c r="A339" s="39"/>
      <c r="B339" s="40"/>
      <c r="C339" s="198" t="s">
        <v>611</v>
      </c>
      <c r="D339" s="198" t="s">
        <v>121</v>
      </c>
      <c r="E339" s="199" t="s">
        <v>612</v>
      </c>
      <c r="F339" s="200" t="s">
        <v>613</v>
      </c>
      <c r="G339" s="201" t="s">
        <v>136</v>
      </c>
      <c r="H339" s="202">
        <v>4</v>
      </c>
      <c r="I339" s="203"/>
      <c r="J339" s="204">
        <f>ROUND(I339*H339,2)</f>
        <v>0</v>
      </c>
      <c r="K339" s="200" t="s">
        <v>125</v>
      </c>
      <c r="L339" s="45"/>
      <c r="M339" s="205" t="s">
        <v>19</v>
      </c>
      <c r="N339" s="206" t="s">
        <v>43</v>
      </c>
      <c r="O339" s="85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235</v>
      </c>
      <c r="AT339" s="209" t="s">
        <v>121</v>
      </c>
      <c r="AU339" s="209" t="s">
        <v>79</v>
      </c>
      <c r="AY339" s="18" t="s">
        <v>118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77</v>
      </c>
      <c r="BK339" s="210">
        <f>ROUND(I339*H339,2)</f>
        <v>0</v>
      </c>
      <c r="BL339" s="18" t="s">
        <v>235</v>
      </c>
      <c r="BM339" s="209" t="s">
        <v>614</v>
      </c>
    </row>
    <row r="340" s="2" customFormat="1">
      <c r="A340" s="39"/>
      <c r="B340" s="40"/>
      <c r="C340" s="41"/>
      <c r="D340" s="211" t="s">
        <v>128</v>
      </c>
      <c r="E340" s="41"/>
      <c r="F340" s="212" t="s">
        <v>615</v>
      </c>
      <c r="G340" s="41"/>
      <c r="H340" s="41"/>
      <c r="I340" s="213"/>
      <c r="J340" s="41"/>
      <c r="K340" s="41"/>
      <c r="L340" s="45"/>
      <c r="M340" s="214"/>
      <c r="N340" s="215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128</v>
      </c>
      <c r="AU340" s="18" t="s">
        <v>79</v>
      </c>
    </row>
    <row r="341" s="2" customFormat="1" ht="16.5" customHeight="1">
      <c r="A341" s="39"/>
      <c r="B341" s="40"/>
      <c r="C341" s="249" t="s">
        <v>616</v>
      </c>
      <c r="D341" s="249" t="s">
        <v>208</v>
      </c>
      <c r="E341" s="250" t="s">
        <v>617</v>
      </c>
      <c r="F341" s="251" t="s">
        <v>618</v>
      </c>
      <c r="G341" s="252" t="s">
        <v>136</v>
      </c>
      <c r="H341" s="253">
        <v>4</v>
      </c>
      <c r="I341" s="254"/>
      <c r="J341" s="255">
        <f>ROUND(I341*H341,2)</f>
        <v>0</v>
      </c>
      <c r="K341" s="251" t="s">
        <v>125</v>
      </c>
      <c r="L341" s="256"/>
      <c r="M341" s="257" t="s">
        <v>19</v>
      </c>
      <c r="N341" s="258" t="s">
        <v>43</v>
      </c>
      <c r="O341" s="85"/>
      <c r="P341" s="207">
        <f>O341*H341</f>
        <v>0</v>
      </c>
      <c r="Q341" s="207">
        <v>0.0011999999999999999</v>
      </c>
      <c r="R341" s="207">
        <f>Q341*H341</f>
        <v>0.0047999999999999996</v>
      </c>
      <c r="S341" s="207">
        <v>0</v>
      </c>
      <c r="T341" s="20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09" t="s">
        <v>334</v>
      </c>
      <c r="AT341" s="209" t="s">
        <v>208</v>
      </c>
      <c r="AU341" s="209" t="s">
        <v>79</v>
      </c>
      <c r="AY341" s="18" t="s">
        <v>118</v>
      </c>
      <c r="BE341" s="210">
        <f>IF(N341="základní",J341,0)</f>
        <v>0</v>
      </c>
      <c r="BF341" s="210">
        <f>IF(N341="snížená",J341,0)</f>
        <v>0</v>
      </c>
      <c r="BG341" s="210">
        <f>IF(N341="zákl. přenesená",J341,0)</f>
        <v>0</v>
      </c>
      <c r="BH341" s="210">
        <f>IF(N341="sníž. přenesená",J341,0)</f>
        <v>0</v>
      </c>
      <c r="BI341" s="210">
        <f>IF(N341="nulová",J341,0)</f>
        <v>0</v>
      </c>
      <c r="BJ341" s="18" t="s">
        <v>77</v>
      </c>
      <c r="BK341" s="210">
        <f>ROUND(I341*H341,2)</f>
        <v>0</v>
      </c>
      <c r="BL341" s="18" t="s">
        <v>235</v>
      </c>
      <c r="BM341" s="209" t="s">
        <v>619</v>
      </c>
    </row>
    <row r="342" s="2" customFormat="1" ht="24.15" customHeight="1">
      <c r="A342" s="39"/>
      <c r="B342" s="40"/>
      <c r="C342" s="198" t="s">
        <v>620</v>
      </c>
      <c r="D342" s="198" t="s">
        <v>121</v>
      </c>
      <c r="E342" s="199" t="s">
        <v>621</v>
      </c>
      <c r="F342" s="200" t="s">
        <v>622</v>
      </c>
      <c r="G342" s="201" t="s">
        <v>422</v>
      </c>
      <c r="H342" s="259"/>
      <c r="I342" s="203"/>
      <c r="J342" s="204">
        <f>ROUND(I342*H342,2)</f>
        <v>0</v>
      </c>
      <c r="K342" s="200" t="s">
        <v>125</v>
      </c>
      <c r="L342" s="45"/>
      <c r="M342" s="205" t="s">
        <v>19</v>
      </c>
      <c r="N342" s="206" t="s">
        <v>43</v>
      </c>
      <c r="O342" s="85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235</v>
      </c>
      <c r="AT342" s="209" t="s">
        <v>121</v>
      </c>
      <c r="AU342" s="209" t="s">
        <v>79</v>
      </c>
      <c r="AY342" s="18" t="s">
        <v>118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77</v>
      </c>
      <c r="BK342" s="210">
        <f>ROUND(I342*H342,2)</f>
        <v>0</v>
      </c>
      <c r="BL342" s="18" t="s">
        <v>235</v>
      </c>
      <c r="BM342" s="209" t="s">
        <v>623</v>
      </c>
    </row>
    <row r="343" s="2" customFormat="1">
      <c r="A343" s="39"/>
      <c r="B343" s="40"/>
      <c r="C343" s="41"/>
      <c r="D343" s="211" t="s">
        <v>128</v>
      </c>
      <c r="E343" s="41"/>
      <c r="F343" s="212" t="s">
        <v>624</v>
      </c>
      <c r="G343" s="41"/>
      <c r="H343" s="41"/>
      <c r="I343" s="213"/>
      <c r="J343" s="41"/>
      <c r="K343" s="41"/>
      <c r="L343" s="45"/>
      <c r="M343" s="214"/>
      <c r="N343" s="21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128</v>
      </c>
      <c r="AU343" s="18" t="s">
        <v>79</v>
      </c>
    </row>
    <row r="344" s="12" customFormat="1" ht="22.8" customHeight="1">
      <c r="A344" s="12"/>
      <c r="B344" s="182"/>
      <c r="C344" s="183"/>
      <c r="D344" s="184" t="s">
        <v>71</v>
      </c>
      <c r="E344" s="196" t="s">
        <v>625</v>
      </c>
      <c r="F344" s="196" t="s">
        <v>626</v>
      </c>
      <c r="G344" s="183"/>
      <c r="H344" s="183"/>
      <c r="I344" s="186"/>
      <c r="J344" s="197">
        <f>BK344</f>
        <v>0</v>
      </c>
      <c r="K344" s="183"/>
      <c r="L344" s="188"/>
      <c r="M344" s="189"/>
      <c r="N344" s="190"/>
      <c r="O344" s="190"/>
      <c r="P344" s="191">
        <f>SUM(P345:P388)</f>
        <v>0</v>
      </c>
      <c r="Q344" s="190"/>
      <c r="R344" s="191">
        <f>SUM(R345:R388)</f>
        <v>0.93836027000000011</v>
      </c>
      <c r="S344" s="190"/>
      <c r="T344" s="192">
        <f>SUM(T345:T388)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3" t="s">
        <v>79</v>
      </c>
      <c r="AT344" s="194" t="s">
        <v>71</v>
      </c>
      <c r="AU344" s="194" t="s">
        <v>77</v>
      </c>
      <c r="AY344" s="193" t="s">
        <v>118</v>
      </c>
      <c r="BK344" s="195">
        <f>SUM(BK345:BK388)</f>
        <v>0</v>
      </c>
    </row>
    <row r="345" s="2" customFormat="1" ht="16.5" customHeight="1">
      <c r="A345" s="39"/>
      <c r="B345" s="40"/>
      <c r="C345" s="198" t="s">
        <v>627</v>
      </c>
      <c r="D345" s="198" t="s">
        <v>121</v>
      </c>
      <c r="E345" s="199" t="s">
        <v>628</v>
      </c>
      <c r="F345" s="200" t="s">
        <v>629</v>
      </c>
      <c r="G345" s="201" t="s">
        <v>124</v>
      </c>
      <c r="H345" s="202">
        <v>31.936</v>
      </c>
      <c r="I345" s="203"/>
      <c r="J345" s="204">
        <f>ROUND(I345*H345,2)</f>
        <v>0</v>
      </c>
      <c r="K345" s="200" t="s">
        <v>125</v>
      </c>
      <c r="L345" s="45"/>
      <c r="M345" s="205" t="s">
        <v>19</v>
      </c>
      <c r="N345" s="206" t="s">
        <v>43</v>
      </c>
      <c r="O345" s="85"/>
      <c r="P345" s="207">
        <f>O345*H345</f>
        <v>0</v>
      </c>
      <c r="Q345" s="207">
        <v>0.00029999999999999997</v>
      </c>
      <c r="R345" s="207">
        <f>Q345*H345</f>
        <v>0.0095807999999999987</v>
      </c>
      <c r="S345" s="207">
        <v>0</v>
      </c>
      <c r="T345" s="20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09" t="s">
        <v>235</v>
      </c>
      <c r="AT345" s="209" t="s">
        <v>121</v>
      </c>
      <c r="AU345" s="209" t="s">
        <v>79</v>
      </c>
      <c r="AY345" s="18" t="s">
        <v>118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18" t="s">
        <v>77</v>
      </c>
      <c r="BK345" s="210">
        <f>ROUND(I345*H345,2)</f>
        <v>0</v>
      </c>
      <c r="BL345" s="18" t="s">
        <v>235</v>
      </c>
      <c r="BM345" s="209" t="s">
        <v>630</v>
      </c>
    </row>
    <row r="346" s="2" customFormat="1">
      <c r="A346" s="39"/>
      <c r="B346" s="40"/>
      <c r="C346" s="41"/>
      <c r="D346" s="211" t="s">
        <v>128</v>
      </c>
      <c r="E346" s="41"/>
      <c r="F346" s="212" t="s">
        <v>631</v>
      </c>
      <c r="G346" s="41"/>
      <c r="H346" s="41"/>
      <c r="I346" s="213"/>
      <c r="J346" s="41"/>
      <c r="K346" s="41"/>
      <c r="L346" s="45"/>
      <c r="M346" s="214"/>
      <c r="N346" s="215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128</v>
      </c>
      <c r="AU346" s="18" t="s">
        <v>79</v>
      </c>
    </row>
    <row r="347" s="13" customFormat="1">
      <c r="A347" s="13"/>
      <c r="B347" s="216"/>
      <c r="C347" s="217"/>
      <c r="D347" s="218" t="s">
        <v>130</v>
      </c>
      <c r="E347" s="219" t="s">
        <v>19</v>
      </c>
      <c r="F347" s="220" t="s">
        <v>247</v>
      </c>
      <c r="G347" s="217"/>
      <c r="H347" s="221">
        <v>1.5109999999999999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7" t="s">
        <v>130</v>
      </c>
      <c r="AU347" s="227" t="s">
        <v>79</v>
      </c>
      <c r="AV347" s="13" t="s">
        <v>79</v>
      </c>
      <c r="AW347" s="13" t="s">
        <v>33</v>
      </c>
      <c r="AX347" s="13" t="s">
        <v>72</v>
      </c>
      <c r="AY347" s="227" t="s">
        <v>118</v>
      </c>
    </row>
    <row r="348" s="13" customFormat="1">
      <c r="A348" s="13"/>
      <c r="B348" s="216"/>
      <c r="C348" s="217"/>
      <c r="D348" s="218" t="s">
        <v>130</v>
      </c>
      <c r="E348" s="219" t="s">
        <v>19</v>
      </c>
      <c r="F348" s="220" t="s">
        <v>248</v>
      </c>
      <c r="G348" s="217"/>
      <c r="H348" s="221">
        <v>2.6539999999999999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7" t="s">
        <v>130</v>
      </c>
      <c r="AU348" s="227" t="s">
        <v>79</v>
      </c>
      <c r="AV348" s="13" t="s">
        <v>79</v>
      </c>
      <c r="AW348" s="13" t="s">
        <v>33</v>
      </c>
      <c r="AX348" s="13" t="s">
        <v>72</v>
      </c>
      <c r="AY348" s="227" t="s">
        <v>118</v>
      </c>
    </row>
    <row r="349" s="13" customFormat="1">
      <c r="A349" s="13"/>
      <c r="B349" s="216"/>
      <c r="C349" s="217"/>
      <c r="D349" s="218" t="s">
        <v>130</v>
      </c>
      <c r="E349" s="219" t="s">
        <v>19</v>
      </c>
      <c r="F349" s="220" t="s">
        <v>249</v>
      </c>
      <c r="G349" s="217"/>
      <c r="H349" s="221">
        <v>2.048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7" t="s">
        <v>130</v>
      </c>
      <c r="AU349" s="227" t="s">
        <v>79</v>
      </c>
      <c r="AV349" s="13" t="s">
        <v>79</v>
      </c>
      <c r="AW349" s="13" t="s">
        <v>33</v>
      </c>
      <c r="AX349" s="13" t="s">
        <v>72</v>
      </c>
      <c r="AY349" s="227" t="s">
        <v>118</v>
      </c>
    </row>
    <row r="350" s="13" customFormat="1">
      <c r="A350" s="13"/>
      <c r="B350" s="216"/>
      <c r="C350" s="217"/>
      <c r="D350" s="218" t="s">
        <v>130</v>
      </c>
      <c r="E350" s="219" t="s">
        <v>19</v>
      </c>
      <c r="F350" s="220" t="s">
        <v>250</v>
      </c>
      <c r="G350" s="217"/>
      <c r="H350" s="221">
        <v>15.781000000000001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7" t="s">
        <v>130</v>
      </c>
      <c r="AU350" s="227" t="s">
        <v>79</v>
      </c>
      <c r="AV350" s="13" t="s">
        <v>79</v>
      </c>
      <c r="AW350" s="13" t="s">
        <v>33</v>
      </c>
      <c r="AX350" s="13" t="s">
        <v>72</v>
      </c>
      <c r="AY350" s="227" t="s">
        <v>118</v>
      </c>
    </row>
    <row r="351" s="13" customFormat="1">
      <c r="A351" s="13"/>
      <c r="B351" s="216"/>
      <c r="C351" s="217"/>
      <c r="D351" s="218" t="s">
        <v>130</v>
      </c>
      <c r="E351" s="219" t="s">
        <v>19</v>
      </c>
      <c r="F351" s="220" t="s">
        <v>251</v>
      </c>
      <c r="G351" s="217"/>
      <c r="H351" s="221">
        <v>0.77400000000000002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7" t="s">
        <v>130</v>
      </c>
      <c r="AU351" s="227" t="s">
        <v>79</v>
      </c>
      <c r="AV351" s="13" t="s">
        <v>79</v>
      </c>
      <c r="AW351" s="13" t="s">
        <v>33</v>
      </c>
      <c r="AX351" s="13" t="s">
        <v>72</v>
      </c>
      <c r="AY351" s="227" t="s">
        <v>118</v>
      </c>
    </row>
    <row r="352" s="13" customFormat="1">
      <c r="A352" s="13"/>
      <c r="B352" s="216"/>
      <c r="C352" s="217"/>
      <c r="D352" s="218" t="s">
        <v>130</v>
      </c>
      <c r="E352" s="219" t="s">
        <v>19</v>
      </c>
      <c r="F352" s="220" t="s">
        <v>252</v>
      </c>
      <c r="G352" s="217"/>
      <c r="H352" s="221">
        <v>3.9590000000000001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130</v>
      </c>
      <c r="AU352" s="227" t="s">
        <v>79</v>
      </c>
      <c r="AV352" s="13" t="s">
        <v>79</v>
      </c>
      <c r="AW352" s="13" t="s">
        <v>33</v>
      </c>
      <c r="AX352" s="13" t="s">
        <v>72</v>
      </c>
      <c r="AY352" s="227" t="s">
        <v>118</v>
      </c>
    </row>
    <row r="353" s="13" customFormat="1">
      <c r="A353" s="13"/>
      <c r="B353" s="216"/>
      <c r="C353" s="217"/>
      <c r="D353" s="218" t="s">
        <v>130</v>
      </c>
      <c r="E353" s="219" t="s">
        <v>19</v>
      </c>
      <c r="F353" s="220" t="s">
        <v>253</v>
      </c>
      <c r="G353" s="217"/>
      <c r="H353" s="221">
        <v>4.5890000000000004</v>
      </c>
      <c r="I353" s="222"/>
      <c r="J353" s="217"/>
      <c r="K353" s="217"/>
      <c r="L353" s="223"/>
      <c r="M353" s="224"/>
      <c r="N353" s="225"/>
      <c r="O353" s="225"/>
      <c r="P353" s="225"/>
      <c r="Q353" s="225"/>
      <c r="R353" s="225"/>
      <c r="S353" s="225"/>
      <c r="T353" s="22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7" t="s">
        <v>130</v>
      </c>
      <c r="AU353" s="227" t="s">
        <v>79</v>
      </c>
      <c r="AV353" s="13" t="s">
        <v>79</v>
      </c>
      <c r="AW353" s="13" t="s">
        <v>33</v>
      </c>
      <c r="AX353" s="13" t="s">
        <v>72</v>
      </c>
      <c r="AY353" s="227" t="s">
        <v>118</v>
      </c>
    </row>
    <row r="354" s="13" customFormat="1">
      <c r="A354" s="13"/>
      <c r="B354" s="216"/>
      <c r="C354" s="217"/>
      <c r="D354" s="218" t="s">
        <v>130</v>
      </c>
      <c r="E354" s="219" t="s">
        <v>19</v>
      </c>
      <c r="F354" s="220" t="s">
        <v>254</v>
      </c>
      <c r="G354" s="217"/>
      <c r="H354" s="221">
        <v>0.32000000000000001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7" t="s">
        <v>130</v>
      </c>
      <c r="AU354" s="227" t="s">
        <v>79</v>
      </c>
      <c r="AV354" s="13" t="s">
        <v>79</v>
      </c>
      <c r="AW354" s="13" t="s">
        <v>33</v>
      </c>
      <c r="AX354" s="13" t="s">
        <v>72</v>
      </c>
      <c r="AY354" s="227" t="s">
        <v>118</v>
      </c>
    </row>
    <row r="355" s="13" customFormat="1">
      <c r="A355" s="13"/>
      <c r="B355" s="216"/>
      <c r="C355" s="217"/>
      <c r="D355" s="218" t="s">
        <v>130</v>
      </c>
      <c r="E355" s="219" t="s">
        <v>19</v>
      </c>
      <c r="F355" s="220" t="s">
        <v>632</v>
      </c>
      <c r="G355" s="217"/>
      <c r="H355" s="221">
        <v>0.29999999999999999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7" t="s">
        <v>130</v>
      </c>
      <c r="AU355" s="227" t="s">
        <v>79</v>
      </c>
      <c r="AV355" s="13" t="s">
        <v>79</v>
      </c>
      <c r="AW355" s="13" t="s">
        <v>33</v>
      </c>
      <c r="AX355" s="13" t="s">
        <v>72</v>
      </c>
      <c r="AY355" s="227" t="s">
        <v>118</v>
      </c>
    </row>
    <row r="356" s="14" customFormat="1">
      <c r="A356" s="14"/>
      <c r="B356" s="228"/>
      <c r="C356" s="229"/>
      <c r="D356" s="218" t="s">
        <v>130</v>
      </c>
      <c r="E356" s="230" t="s">
        <v>19</v>
      </c>
      <c r="F356" s="231" t="s">
        <v>133</v>
      </c>
      <c r="G356" s="229"/>
      <c r="H356" s="232">
        <v>31.936000000000003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8" t="s">
        <v>130</v>
      </c>
      <c r="AU356" s="238" t="s">
        <v>79</v>
      </c>
      <c r="AV356" s="14" t="s">
        <v>126</v>
      </c>
      <c r="AW356" s="14" t="s">
        <v>33</v>
      </c>
      <c r="AX356" s="14" t="s">
        <v>77</v>
      </c>
      <c r="AY356" s="238" t="s">
        <v>118</v>
      </c>
    </row>
    <row r="357" s="2" customFormat="1" ht="16.5" customHeight="1">
      <c r="A357" s="39"/>
      <c r="B357" s="40"/>
      <c r="C357" s="198" t="s">
        <v>633</v>
      </c>
      <c r="D357" s="198" t="s">
        <v>121</v>
      </c>
      <c r="E357" s="199" t="s">
        <v>634</v>
      </c>
      <c r="F357" s="200" t="s">
        <v>635</v>
      </c>
      <c r="G357" s="201" t="s">
        <v>124</v>
      </c>
      <c r="H357" s="202">
        <v>1</v>
      </c>
      <c r="I357" s="203"/>
      <c r="J357" s="204">
        <f>ROUND(I357*H357,2)</f>
        <v>0</v>
      </c>
      <c r="K357" s="200" t="s">
        <v>125</v>
      </c>
      <c r="L357" s="45"/>
      <c r="M357" s="205" t="s">
        <v>19</v>
      </c>
      <c r="N357" s="206" t="s">
        <v>43</v>
      </c>
      <c r="O357" s="85"/>
      <c r="P357" s="207">
        <f>O357*H357</f>
        <v>0</v>
      </c>
      <c r="Q357" s="207">
        <v>0.0015</v>
      </c>
      <c r="R357" s="207">
        <f>Q357*H357</f>
        <v>0.0015</v>
      </c>
      <c r="S357" s="207">
        <v>0</v>
      </c>
      <c r="T357" s="20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09" t="s">
        <v>235</v>
      </c>
      <c r="AT357" s="209" t="s">
        <v>121</v>
      </c>
      <c r="AU357" s="209" t="s">
        <v>79</v>
      </c>
      <c r="AY357" s="18" t="s">
        <v>118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18" t="s">
        <v>77</v>
      </c>
      <c r="BK357" s="210">
        <f>ROUND(I357*H357,2)</f>
        <v>0</v>
      </c>
      <c r="BL357" s="18" t="s">
        <v>235</v>
      </c>
      <c r="BM357" s="209" t="s">
        <v>636</v>
      </c>
    </row>
    <row r="358" s="2" customFormat="1">
      <c r="A358" s="39"/>
      <c r="B358" s="40"/>
      <c r="C358" s="41"/>
      <c r="D358" s="211" t="s">
        <v>128</v>
      </c>
      <c r="E358" s="41"/>
      <c r="F358" s="212" t="s">
        <v>637</v>
      </c>
      <c r="G358" s="41"/>
      <c r="H358" s="41"/>
      <c r="I358" s="213"/>
      <c r="J358" s="41"/>
      <c r="K358" s="41"/>
      <c r="L358" s="45"/>
      <c r="M358" s="214"/>
      <c r="N358" s="215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128</v>
      </c>
      <c r="AU358" s="18" t="s">
        <v>79</v>
      </c>
    </row>
    <row r="359" s="15" customFormat="1">
      <c r="A359" s="15"/>
      <c r="B359" s="239"/>
      <c r="C359" s="240"/>
      <c r="D359" s="218" t="s">
        <v>130</v>
      </c>
      <c r="E359" s="241" t="s">
        <v>19</v>
      </c>
      <c r="F359" s="242" t="s">
        <v>638</v>
      </c>
      <c r="G359" s="240"/>
      <c r="H359" s="241" t="s">
        <v>19</v>
      </c>
      <c r="I359" s="243"/>
      <c r="J359" s="240"/>
      <c r="K359" s="240"/>
      <c r="L359" s="244"/>
      <c r="M359" s="245"/>
      <c r="N359" s="246"/>
      <c r="O359" s="246"/>
      <c r="P359" s="246"/>
      <c r="Q359" s="246"/>
      <c r="R359" s="246"/>
      <c r="S359" s="246"/>
      <c r="T359" s="24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48" t="s">
        <v>130</v>
      </c>
      <c r="AU359" s="248" t="s">
        <v>79</v>
      </c>
      <c r="AV359" s="15" t="s">
        <v>77</v>
      </c>
      <c r="AW359" s="15" t="s">
        <v>33</v>
      </c>
      <c r="AX359" s="15" t="s">
        <v>72</v>
      </c>
      <c r="AY359" s="248" t="s">
        <v>118</v>
      </c>
    </row>
    <row r="360" s="13" customFormat="1">
      <c r="A360" s="13"/>
      <c r="B360" s="216"/>
      <c r="C360" s="217"/>
      <c r="D360" s="218" t="s">
        <v>130</v>
      </c>
      <c r="E360" s="219" t="s">
        <v>19</v>
      </c>
      <c r="F360" s="220" t="s">
        <v>639</v>
      </c>
      <c r="G360" s="217"/>
      <c r="H360" s="221">
        <v>1</v>
      </c>
      <c r="I360" s="222"/>
      <c r="J360" s="217"/>
      <c r="K360" s="217"/>
      <c r="L360" s="223"/>
      <c r="M360" s="224"/>
      <c r="N360" s="225"/>
      <c r="O360" s="225"/>
      <c r="P360" s="225"/>
      <c r="Q360" s="225"/>
      <c r="R360" s="225"/>
      <c r="S360" s="225"/>
      <c r="T360" s="22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7" t="s">
        <v>130</v>
      </c>
      <c r="AU360" s="227" t="s">
        <v>79</v>
      </c>
      <c r="AV360" s="13" t="s">
        <v>79</v>
      </c>
      <c r="AW360" s="13" t="s">
        <v>33</v>
      </c>
      <c r="AX360" s="13" t="s">
        <v>77</v>
      </c>
      <c r="AY360" s="227" t="s">
        <v>118</v>
      </c>
    </row>
    <row r="361" s="2" customFormat="1" ht="16.5" customHeight="1">
      <c r="A361" s="39"/>
      <c r="B361" s="40"/>
      <c r="C361" s="198" t="s">
        <v>640</v>
      </c>
      <c r="D361" s="198" t="s">
        <v>121</v>
      </c>
      <c r="E361" s="199" t="s">
        <v>641</v>
      </c>
      <c r="F361" s="200" t="s">
        <v>642</v>
      </c>
      <c r="G361" s="201" t="s">
        <v>136</v>
      </c>
      <c r="H361" s="202">
        <v>4</v>
      </c>
      <c r="I361" s="203"/>
      <c r="J361" s="204">
        <f>ROUND(I361*H361,2)</f>
        <v>0</v>
      </c>
      <c r="K361" s="200" t="s">
        <v>125</v>
      </c>
      <c r="L361" s="45"/>
      <c r="M361" s="205" t="s">
        <v>19</v>
      </c>
      <c r="N361" s="206" t="s">
        <v>43</v>
      </c>
      <c r="O361" s="85"/>
      <c r="P361" s="207">
        <f>O361*H361</f>
        <v>0</v>
      </c>
      <c r="Q361" s="207">
        <v>0.00021000000000000001</v>
      </c>
      <c r="R361" s="207">
        <f>Q361*H361</f>
        <v>0.00084000000000000003</v>
      </c>
      <c r="S361" s="207">
        <v>0</v>
      </c>
      <c r="T361" s="20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9" t="s">
        <v>235</v>
      </c>
      <c r="AT361" s="209" t="s">
        <v>121</v>
      </c>
      <c r="AU361" s="209" t="s">
        <v>79</v>
      </c>
      <c r="AY361" s="18" t="s">
        <v>118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8" t="s">
        <v>77</v>
      </c>
      <c r="BK361" s="210">
        <f>ROUND(I361*H361,2)</f>
        <v>0</v>
      </c>
      <c r="BL361" s="18" t="s">
        <v>235</v>
      </c>
      <c r="BM361" s="209" t="s">
        <v>643</v>
      </c>
    </row>
    <row r="362" s="2" customFormat="1">
      <c r="A362" s="39"/>
      <c r="B362" s="40"/>
      <c r="C362" s="41"/>
      <c r="D362" s="211" t="s">
        <v>128</v>
      </c>
      <c r="E362" s="41"/>
      <c r="F362" s="212" t="s">
        <v>644</v>
      </c>
      <c r="G362" s="41"/>
      <c r="H362" s="41"/>
      <c r="I362" s="213"/>
      <c r="J362" s="41"/>
      <c r="K362" s="41"/>
      <c r="L362" s="45"/>
      <c r="M362" s="214"/>
      <c r="N362" s="21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128</v>
      </c>
      <c r="AU362" s="18" t="s">
        <v>79</v>
      </c>
    </row>
    <row r="363" s="2" customFormat="1" ht="16.5" customHeight="1">
      <c r="A363" s="39"/>
      <c r="B363" s="40"/>
      <c r="C363" s="198" t="s">
        <v>645</v>
      </c>
      <c r="D363" s="198" t="s">
        <v>121</v>
      </c>
      <c r="E363" s="199" t="s">
        <v>646</v>
      </c>
      <c r="F363" s="200" t="s">
        <v>647</v>
      </c>
      <c r="G363" s="201" t="s">
        <v>202</v>
      </c>
      <c r="H363" s="202">
        <v>6</v>
      </c>
      <c r="I363" s="203"/>
      <c r="J363" s="204">
        <f>ROUND(I363*H363,2)</f>
        <v>0</v>
      </c>
      <c r="K363" s="200" t="s">
        <v>125</v>
      </c>
      <c r="L363" s="45"/>
      <c r="M363" s="205" t="s">
        <v>19</v>
      </c>
      <c r="N363" s="206" t="s">
        <v>43</v>
      </c>
      <c r="O363" s="85"/>
      <c r="P363" s="207">
        <f>O363*H363</f>
        <v>0</v>
      </c>
      <c r="Q363" s="207">
        <v>0.00032000000000000003</v>
      </c>
      <c r="R363" s="207">
        <f>Q363*H363</f>
        <v>0.0019200000000000003</v>
      </c>
      <c r="S363" s="207">
        <v>0</v>
      </c>
      <c r="T363" s="20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09" t="s">
        <v>235</v>
      </c>
      <c r="AT363" s="209" t="s">
        <v>121</v>
      </c>
      <c r="AU363" s="209" t="s">
        <v>79</v>
      </c>
      <c r="AY363" s="18" t="s">
        <v>118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8" t="s">
        <v>77</v>
      </c>
      <c r="BK363" s="210">
        <f>ROUND(I363*H363,2)</f>
        <v>0</v>
      </c>
      <c r="BL363" s="18" t="s">
        <v>235</v>
      </c>
      <c r="BM363" s="209" t="s">
        <v>648</v>
      </c>
    </row>
    <row r="364" s="2" customFormat="1">
      <c r="A364" s="39"/>
      <c r="B364" s="40"/>
      <c r="C364" s="41"/>
      <c r="D364" s="211" t="s">
        <v>128</v>
      </c>
      <c r="E364" s="41"/>
      <c r="F364" s="212" t="s">
        <v>649</v>
      </c>
      <c r="G364" s="41"/>
      <c r="H364" s="41"/>
      <c r="I364" s="213"/>
      <c r="J364" s="41"/>
      <c r="K364" s="41"/>
      <c r="L364" s="45"/>
      <c r="M364" s="214"/>
      <c r="N364" s="215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128</v>
      </c>
      <c r="AU364" s="18" t="s">
        <v>79</v>
      </c>
    </row>
    <row r="365" s="13" customFormat="1">
      <c r="A365" s="13"/>
      <c r="B365" s="216"/>
      <c r="C365" s="217"/>
      <c r="D365" s="218" t="s">
        <v>130</v>
      </c>
      <c r="E365" s="219" t="s">
        <v>19</v>
      </c>
      <c r="F365" s="220" t="s">
        <v>650</v>
      </c>
      <c r="G365" s="217"/>
      <c r="H365" s="221">
        <v>6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7" t="s">
        <v>130</v>
      </c>
      <c r="AU365" s="227" t="s">
        <v>79</v>
      </c>
      <c r="AV365" s="13" t="s">
        <v>79</v>
      </c>
      <c r="AW365" s="13" t="s">
        <v>33</v>
      </c>
      <c r="AX365" s="13" t="s">
        <v>77</v>
      </c>
      <c r="AY365" s="227" t="s">
        <v>118</v>
      </c>
    </row>
    <row r="366" s="2" customFormat="1" ht="24.15" customHeight="1">
      <c r="A366" s="39"/>
      <c r="B366" s="40"/>
      <c r="C366" s="198" t="s">
        <v>651</v>
      </c>
      <c r="D366" s="198" t="s">
        <v>121</v>
      </c>
      <c r="E366" s="199" t="s">
        <v>652</v>
      </c>
      <c r="F366" s="200" t="s">
        <v>653</v>
      </c>
      <c r="G366" s="201" t="s">
        <v>124</v>
      </c>
      <c r="H366" s="202">
        <v>31.936</v>
      </c>
      <c r="I366" s="203"/>
      <c r="J366" s="204">
        <f>ROUND(I366*H366,2)</f>
        <v>0</v>
      </c>
      <c r="K366" s="200" t="s">
        <v>125</v>
      </c>
      <c r="L366" s="45"/>
      <c r="M366" s="205" t="s">
        <v>19</v>
      </c>
      <c r="N366" s="206" t="s">
        <v>43</v>
      </c>
      <c r="O366" s="85"/>
      <c r="P366" s="207">
        <f>O366*H366</f>
        <v>0</v>
      </c>
      <c r="Q366" s="207">
        <v>0.0063</v>
      </c>
      <c r="R366" s="207">
        <f>Q366*H366</f>
        <v>0.20119680000000001</v>
      </c>
      <c r="S366" s="207">
        <v>0</v>
      </c>
      <c r="T366" s="20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09" t="s">
        <v>235</v>
      </c>
      <c r="AT366" s="209" t="s">
        <v>121</v>
      </c>
      <c r="AU366" s="209" t="s">
        <v>79</v>
      </c>
      <c r="AY366" s="18" t="s">
        <v>118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18" t="s">
        <v>77</v>
      </c>
      <c r="BK366" s="210">
        <f>ROUND(I366*H366,2)</f>
        <v>0</v>
      </c>
      <c r="BL366" s="18" t="s">
        <v>235</v>
      </c>
      <c r="BM366" s="209" t="s">
        <v>654</v>
      </c>
    </row>
    <row r="367" s="2" customFormat="1">
      <c r="A367" s="39"/>
      <c r="B367" s="40"/>
      <c r="C367" s="41"/>
      <c r="D367" s="211" t="s">
        <v>128</v>
      </c>
      <c r="E367" s="41"/>
      <c r="F367" s="212" t="s">
        <v>655</v>
      </c>
      <c r="G367" s="41"/>
      <c r="H367" s="41"/>
      <c r="I367" s="213"/>
      <c r="J367" s="41"/>
      <c r="K367" s="41"/>
      <c r="L367" s="45"/>
      <c r="M367" s="214"/>
      <c r="N367" s="215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128</v>
      </c>
      <c r="AU367" s="18" t="s">
        <v>79</v>
      </c>
    </row>
    <row r="368" s="2" customFormat="1" ht="16.5" customHeight="1">
      <c r="A368" s="39"/>
      <c r="B368" s="40"/>
      <c r="C368" s="249" t="s">
        <v>656</v>
      </c>
      <c r="D368" s="249" t="s">
        <v>208</v>
      </c>
      <c r="E368" s="250" t="s">
        <v>657</v>
      </c>
      <c r="F368" s="251" t="s">
        <v>658</v>
      </c>
      <c r="G368" s="252" t="s">
        <v>124</v>
      </c>
      <c r="H368" s="253">
        <v>35.130000000000003</v>
      </c>
      <c r="I368" s="254"/>
      <c r="J368" s="255">
        <f>ROUND(I368*H368,2)</f>
        <v>0</v>
      </c>
      <c r="K368" s="251" t="s">
        <v>125</v>
      </c>
      <c r="L368" s="256"/>
      <c r="M368" s="257" t="s">
        <v>19</v>
      </c>
      <c r="N368" s="258" t="s">
        <v>43</v>
      </c>
      <c r="O368" s="85"/>
      <c r="P368" s="207">
        <f>O368*H368</f>
        <v>0</v>
      </c>
      <c r="Q368" s="207">
        <v>0.017999999999999999</v>
      </c>
      <c r="R368" s="207">
        <f>Q368*H368</f>
        <v>0.63234000000000001</v>
      </c>
      <c r="S368" s="207">
        <v>0</v>
      </c>
      <c r="T368" s="20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9" t="s">
        <v>334</v>
      </c>
      <c r="AT368" s="209" t="s">
        <v>208</v>
      </c>
      <c r="AU368" s="209" t="s">
        <v>79</v>
      </c>
      <c r="AY368" s="18" t="s">
        <v>118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8" t="s">
        <v>77</v>
      </c>
      <c r="BK368" s="210">
        <f>ROUND(I368*H368,2)</f>
        <v>0</v>
      </c>
      <c r="BL368" s="18" t="s">
        <v>235</v>
      </c>
      <c r="BM368" s="209" t="s">
        <v>659</v>
      </c>
    </row>
    <row r="369" s="13" customFormat="1">
      <c r="A369" s="13"/>
      <c r="B369" s="216"/>
      <c r="C369" s="217"/>
      <c r="D369" s="218" t="s">
        <v>130</v>
      </c>
      <c r="E369" s="217"/>
      <c r="F369" s="220" t="s">
        <v>660</v>
      </c>
      <c r="G369" s="217"/>
      <c r="H369" s="221">
        <v>35.130000000000003</v>
      </c>
      <c r="I369" s="222"/>
      <c r="J369" s="217"/>
      <c r="K369" s="217"/>
      <c r="L369" s="223"/>
      <c r="M369" s="224"/>
      <c r="N369" s="225"/>
      <c r="O369" s="225"/>
      <c r="P369" s="225"/>
      <c r="Q369" s="225"/>
      <c r="R369" s="225"/>
      <c r="S369" s="225"/>
      <c r="T369" s="22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7" t="s">
        <v>130</v>
      </c>
      <c r="AU369" s="227" t="s">
        <v>79</v>
      </c>
      <c r="AV369" s="13" t="s">
        <v>79</v>
      </c>
      <c r="AW369" s="13" t="s">
        <v>4</v>
      </c>
      <c r="AX369" s="13" t="s">
        <v>77</v>
      </c>
      <c r="AY369" s="227" t="s">
        <v>118</v>
      </c>
    </row>
    <row r="370" s="2" customFormat="1" ht="21.75" customHeight="1">
      <c r="A370" s="39"/>
      <c r="B370" s="40"/>
      <c r="C370" s="198" t="s">
        <v>661</v>
      </c>
      <c r="D370" s="198" t="s">
        <v>121</v>
      </c>
      <c r="E370" s="199" t="s">
        <v>662</v>
      </c>
      <c r="F370" s="200" t="s">
        <v>663</v>
      </c>
      <c r="G370" s="201" t="s">
        <v>202</v>
      </c>
      <c r="H370" s="202">
        <v>41.915999999999997</v>
      </c>
      <c r="I370" s="203"/>
      <c r="J370" s="204">
        <f>ROUND(I370*H370,2)</f>
        <v>0</v>
      </c>
      <c r="K370" s="200" t="s">
        <v>125</v>
      </c>
      <c r="L370" s="45"/>
      <c r="M370" s="205" t="s">
        <v>19</v>
      </c>
      <c r="N370" s="206" t="s">
        <v>43</v>
      </c>
      <c r="O370" s="85"/>
      <c r="P370" s="207">
        <f>O370*H370</f>
        <v>0</v>
      </c>
      <c r="Q370" s="207">
        <v>0.00042999999999999999</v>
      </c>
      <c r="R370" s="207">
        <f>Q370*H370</f>
        <v>0.018023879999999999</v>
      </c>
      <c r="S370" s="207">
        <v>0</v>
      </c>
      <c r="T370" s="20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09" t="s">
        <v>235</v>
      </c>
      <c r="AT370" s="209" t="s">
        <v>121</v>
      </c>
      <c r="AU370" s="209" t="s">
        <v>79</v>
      </c>
      <c r="AY370" s="18" t="s">
        <v>118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18" t="s">
        <v>77</v>
      </c>
      <c r="BK370" s="210">
        <f>ROUND(I370*H370,2)</f>
        <v>0</v>
      </c>
      <c r="BL370" s="18" t="s">
        <v>235</v>
      </c>
      <c r="BM370" s="209" t="s">
        <v>664</v>
      </c>
    </row>
    <row r="371" s="2" customFormat="1">
      <c r="A371" s="39"/>
      <c r="B371" s="40"/>
      <c r="C371" s="41"/>
      <c r="D371" s="211" t="s">
        <v>128</v>
      </c>
      <c r="E371" s="41"/>
      <c r="F371" s="212" t="s">
        <v>665</v>
      </c>
      <c r="G371" s="41"/>
      <c r="H371" s="41"/>
      <c r="I371" s="213"/>
      <c r="J371" s="41"/>
      <c r="K371" s="41"/>
      <c r="L371" s="45"/>
      <c r="M371" s="214"/>
      <c r="N371" s="215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128</v>
      </c>
      <c r="AU371" s="18" t="s">
        <v>79</v>
      </c>
    </row>
    <row r="372" s="13" customFormat="1">
      <c r="A372" s="13"/>
      <c r="B372" s="216"/>
      <c r="C372" s="217"/>
      <c r="D372" s="218" t="s">
        <v>130</v>
      </c>
      <c r="E372" s="219" t="s">
        <v>19</v>
      </c>
      <c r="F372" s="220" t="s">
        <v>666</v>
      </c>
      <c r="G372" s="217"/>
      <c r="H372" s="221">
        <v>39.642000000000003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7" t="s">
        <v>130</v>
      </c>
      <c r="AU372" s="227" t="s">
        <v>79</v>
      </c>
      <c r="AV372" s="13" t="s">
        <v>79</v>
      </c>
      <c r="AW372" s="13" t="s">
        <v>33</v>
      </c>
      <c r="AX372" s="13" t="s">
        <v>72</v>
      </c>
      <c r="AY372" s="227" t="s">
        <v>118</v>
      </c>
    </row>
    <row r="373" s="13" customFormat="1">
      <c r="A373" s="13"/>
      <c r="B373" s="216"/>
      <c r="C373" s="217"/>
      <c r="D373" s="218" t="s">
        <v>130</v>
      </c>
      <c r="E373" s="219" t="s">
        <v>19</v>
      </c>
      <c r="F373" s="220" t="s">
        <v>667</v>
      </c>
      <c r="G373" s="217"/>
      <c r="H373" s="221">
        <v>2.274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7" t="s">
        <v>130</v>
      </c>
      <c r="AU373" s="227" t="s">
        <v>79</v>
      </c>
      <c r="AV373" s="13" t="s">
        <v>79</v>
      </c>
      <c r="AW373" s="13" t="s">
        <v>33</v>
      </c>
      <c r="AX373" s="13" t="s">
        <v>72</v>
      </c>
      <c r="AY373" s="227" t="s">
        <v>118</v>
      </c>
    </row>
    <row r="374" s="14" customFormat="1">
      <c r="A374" s="14"/>
      <c r="B374" s="228"/>
      <c r="C374" s="229"/>
      <c r="D374" s="218" t="s">
        <v>130</v>
      </c>
      <c r="E374" s="230" t="s">
        <v>19</v>
      </c>
      <c r="F374" s="231" t="s">
        <v>133</v>
      </c>
      <c r="G374" s="229"/>
      <c r="H374" s="232">
        <v>41.916000000000004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8" t="s">
        <v>130</v>
      </c>
      <c r="AU374" s="238" t="s">
        <v>79</v>
      </c>
      <c r="AV374" s="14" t="s">
        <v>126</v>
      </c>
      <c r="AW374" s="14" t="s">
        <v>33</v>
      </c>
      <c r="AX374" s="14" t="s">
        <v>77</v>
      </c>
      <c r="AY374" s="238" t="s">
        <v>118</v>
      </c>
    </row>
    <row r="375" s="2" customFormat="1" ht="16.5" customHeight="1">
      <c r="A375" s="39"/>
      <c r="B375" s="40"/>
      <c r="C375" s="249" t="s">
        <v>668</v>
      </c>
      <c r="D375" s="249" t="s">
        <v>208</v>
      </c>
      <c r="E375" s="250" t="s">
        <v>669</v>
      </c>
      <c r="F375" s="251" t="s">
        <v>670</v>
      </c>
      <c r="G375" s="252" t="s">
        <v>136</v>
      </c>
      <c r="H375" s="253">
        <v>153.67699999999999</v>
      </c>
      <c r="I375" s="254"/>
      <c r="J375" s="255">
        <f>ROUND(I375*H375,2)</f>
        <v>0</v>
      </c>
      <c r="K375" s="251" t="s">
        <v>125</v>
      </c>
      <c r="L375" s="256"/>
      <c r="M375" s="257" t="s">
        <v>19</v>
      </c>
      <c r="N375" s="258" t="s">
        <v>43</v>
      </c>
      <c r="O375" s="85"/>
      <c r="P375" s="207">
        <f>O375*H375</f>
        <v>0</v>
      </c>
      <c r="Q375" s="207">
        <v>0.00046999999999999999</v>
      </c>
      <c r="R375" s="207">
        <f>Q375*H375</f>
        <v>0.072228189999999998</v>
      </c>
      <c r="S375" s="207">
        <v>0</v>
      </c>
      <c r="T375" s="20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09" t="s">
        <v>334</v>
      </c>
      <c r="AT375" s="209" t="s">
        <v>208</v>
      </c>
      <c r="AU375" s="209" t="s">
        <v>79</v>
      </c>
      <c r="AY375" s="18" t="s">
        <v>118</v>
      </c>
      <c r="BE375" s="210">
        <f>IF(N375="základní",J375,0)</f>
        <v>0</v>
      </c>
      <c r="BF375" s="210">
        <f>IF(N375="snížená",J375,0)</f>
        <v>0</v>
      </c>
      <c r="BG375" s="210">
        <f>IF(N375="zákl. přenesená",J375,0)</f>
        <v>0</v>
      </c>
      <c r="BH375" s="210">
        <f>IF(N375="sníž. přenesená",J375,0)</f>
        <v>0</v>
      </c>
      <c r="BI375" s="210">
        <f>IF(N375="nulová",J375,0)</f>
        <v>0</v>
      </c>
      <c r="BJ375" s="18" t="s">
        <v>77</v>
      </c>
      <c r="BK375" s="210">
        <f>ROUND(I375*H375,2)</f>
        <v>0</v>
      </c>
      <c r="BL375" s="18" t="s">
        <v>235</v>
      </c>
      <c r="BM375" s="209" t="s">
        <v>671</v>
      </c>
    </row>
    <row r="376" s="13" customFormat="1">
      <c r="A376" s="13"/>
      <c r="B376" s="216"/>
      <c r="C376" s="217"/>
      <c r="D376" s="218" t="s">
        <v>130</v>
      </c>
      <c r="E376" s="219" t="s">
        <v>19</v>
      </c>
      <c r="F376" s="220" t="s">
        <v>672</v>
      </c>
      <c r="G376" s="217"/>
      <c r="H376" s="221">
        <v>139.70599999999999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7" t="s">
        <v>130</v>
      </c>
      <c r="AU376" s="227" t="s">
        <v>79</v>
      </c>
      <c r="AV376" s="13" t="s">
        <v>79</v>
      </c>
      <c r="AW376" s="13" t="s">
        <v>33</v>
      </c>
      <c r="AX376" s="13" t="s">
        <v>77</v>
      </c>
      <c r="AY376" s="227" t="s">
        <v>118</v>
      </c>
    </row>
    <row r="377" s="13" customFormat="1">
      <c r="A377" s="13"/>
      <c r="B377" s="216"/>
      <c r="C377" s="217"/>
      <c r="D377" s="218" t="s">
        <v>130</v>
      </c>
      <c r="E377" s="217"/>
      <c r="F377" s="220" t="s">
        <v>673</v>
      </c>
      <c r="G377" s="217"/>
      <c r="H377" s="221">
        <v>153.67699999999999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7" t="s">
        <v>130</v>
      </c>
      <c r="AU377" s="227" t="s">
        <v>79</v>
      </c>
      <c r="AV377" s="13" t="s">
        <v>79</v>
      </c>
      <c r="AW377" s="13" t="s">
        <v>4</v>
      </c>
      <c r="AX377" s="13" t="s">
        <v>77</v>
      </c>
      <c r="AY377" s="227" t="s">
        <v>118</v>
      </c>
    </row>
    <row r="378" s="2" customFormat="1" ht="24.15" customHeight="1">
      <c r="A378" s="39"/>
      <c r="B378" s="40"/>
      <c r="C378" s="198" t="s">
        <v>674</v>
      </c>
      <c r="D378" s="198" t="s">
        <v>121</v>
      </c>
      <c r="E378" s="199" t="s">
        <v>675</v>
      </c>
      <c r="F378" s="200" t="s">
        <v>676</v>
      </c>
      <c r="G378" s="201" t="s">
        <v>202</v>
      </c>
      <c r="H378" s="202">
        <v>1.6000000000000001</v>
      </c>
      <c r="I378" s="203"/>
      <c r="J378" s="204">
        <f>ROUND(I378*H378,2)</f>
        <v>0</v>
      </c>
      <c r="K378" s="200" t="s">
        <v>125</v>
      </c>
      <c r="L378" s="45"/>
      <c r="M378" s="205" t="s">
        <v>19</v>
      </c>
      <c r="N378" s="206" t="s">
        <v>43</v>
      </c>
      <c r="O378" s="85"/>
      <c r="P378" s="207">
        <f>O378*H378</f>
        <v>0</v>
      </c>
      <c r="Q378" s="207">
        <v>0.00020000000000000001</v>
      </c>
      <c r="R378" s="207">
        <f>Q378*H378</f>
        <v>0.00032000000000000003</v>
      </c>
      <c r="S378" s="207">
        <v>0</v>
      </c>
      <c r="T378" s="20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09" t="s">
        <v>235</v>
      </c>
      <c r="AT378" s="209" t="s">
        <v>121</v>
      </c>
      <c r="AU378" s="209" t="s">
        <v>79</v>
      </c>
      <c r="AY378" s="18" t="s">
        <v>118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8" t="s">
        <v>77</v>
      </c>
      <c r="BK378" s="210">
        <f>ROUND(I378*H378,2)</f>
        <v>0</v>
      </c>
      <c r="BL378" s="18" t="s">
        <v>235</v>
      </c>
      <c r="BM378" s="209" t="s">
        <v>677</v>
      </c>
    </row>
    <row r="379" s="2" customFormat="1">
      <c r="A379" s="39"/>
      <c r="B379" s="40"/>
      <c r="C379" s="41"/>
      <c r="D379" s="211" t="s">
        <v>128</v>
      </c>
      <c r="E379" s="41"/>
      <c r="F379" s="212" t="s">
        <v>678</v>
      </c>
      <c r="G379" s="41"/>
      <c r="H379" s="41"/>
      <c r="I379" s="213"/>
      <c r="J379" s="41"/>
      <c r="K379" s="41"/>
      <c r="L379" s="45"/>
      <c r="M379" s="214"/>
      <c r="N379" s="215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128</v>
      </c>
      <c r="AU379" s="18" t="s">
        <v>79</v>
      </c>
    </row>
    <row r="380" s="13" customFormat="1">
      <c r="A380" s="13"/>
      <c r="B380" s="216"/>
      <c r="C380" s="217"/>
      <c r="D380" s="218" t="s">
        <v>130</v>
      </c>
      <c r="E380" s="219" t="s">
        <v>19</v>
      </c>
      <c r="F380" s="220" t="s">
        <v>679</v>
      </c>
      <c r="G380" s="217"/>
      <c r="H380" s="221">
        <v>1.6000000000000001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7" t="s">
        <v>130</v>
      </c>
      <c r="AU380" s="227" t="s">
        <v>79</v>
      </c>
      <c r="AV380" s="13" t="s">
        <v>79</v>
      </c>
      <c r="AW380" s="13" t="s">
        <v>33</v>
      </c>
      <c r="AX380" s="13" t="s">
        <v>77</v>
      </c>
      <c r="AY380" s="227" t="s">
        <v>118</v>
      </c>
    </row>
    <row r="381" s="2" customFormat="1" ht="16.5" customHeight="1">
      <c r="A381" s="39"/>
      <c r="B381" s="40"/>
      <c r="C381" s="249" t="s">
        <v>680</v>
      </c>
      <c r="D381" s="249" t="s">
        <v>208</v>
      </c>
      <c r="E381" s="250" t="s">
        <v>681</v>
      </c>
      <c r="F381" s="251" t="s">
        <v>682</v>
      </c>
      <c r="G381" s="252" t="s">
        <v>202</v>
      </c>
      <c r="H381" s="253">
        <v>1.76</v>
      </c>
      <c r="I381" s="254"/>
      <c r="J381" s="255">
        <f>ROUND(I381*H381,2)</f>
        <v>0</v>
      </c>
      <c r="K381" s="251" t="s">
        <v>125</v>
      </c>
      <c r="L381" s="256"/>
      <c r="M381" s="257" t="s">
        <v>19</v>
      </c>
      <c r="N381" s="258" t="s">
        <v>43</v>
      </c>
      <c r="O381" s="85"/>
      <c r="P381" s="207">
        <f>O381*H381</f>
        <v>0</v>
      </c>
      <c r="Q381" s="207">
        <v>0.00016000000000000001</v>
      </c>
      <c r="R381" s="207">
        <f>Q381*H381</f>
        <v>0.00028160000000000001</v>
      </c>
      <c r="S381" s="207">
        <v>0</v>
      </c>
      <c r="T381" s="20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09" t="s">
        <v>334</v>
      </c>
      <c r="AT381" s="209" t="s">
        <v>208</v>
      </c>
      <c r="AU381" s="209" t="s">
        <v>79</v>
      </c>
      <c r="AY381" s="18" t="s">
        <v>118</v>
      </c>
      <c r="BE381" s="210">
        <f>IF(N381="základní",J381,0)</f>
        <v>0</v>
      </c>
      <c r="BF381" s="210">
        <f>IF(N381="snížená",J381,0)</f>
        <v>0</v>
      </c>
      <c r="BG381" s="210">
        <f>IF(N381="zákl. přenesená",J381,0)</f>
        <v>0</v>
      </c>
      <c r="BH381" s="210">
        <f>IF(N381="sníž. přenesená",J381,0)</f>
        <v>0</v>
      </c>
      <c r="BI381" s="210">
        <f>IF(N381="nulová",J381,0)</f>
        <v>0</v>
      </c>
      <c r="BJ381" s="18" t="s">
        <v>77</v>
      </c>
      <c r="BK381" s="210">
        <f>ROUND(I381*H381,2)</f>
        <v>0</v>
      </c>
      <c r="BL381" s="18" t="s">
        <v>235</v>
      </c>
      <c r="BM381" s="209" t="s">
        <v>683</v>
      </c>
    </row>
    <row r="382" s="13" customFormat="1">
      <c r="A382" s="13"/>
      <c r="B382" s="216"/>
      <c r="C382" s="217"/>
      <c r="D382" s="218" t="s">
        <v>130</v>
      </c>
      <c r="E382" s="217"/>
      <c r="F382" s="220" t="s">
        <v>684</v>
      </c>
      <c r="G382" s="217"/>
      <c r="H382" s="221">
        <v>1.76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7" t="s">
        <v>130</v>
      </c>
      <c r="AU382" s="227" t="s">
        <v>79</v>
      </c>
      <c r="AV382" s="13" t="s">
        <v>79</v>
      </c>
      <c r="AW382" s="13" t="s">
        <v>4</v>
      </c>
      <c r="AX382" s="13" t="s">
        <v>77</v>
      </c>
      <c r="AY382" s="227" t="s">
        <v>118</v>
      </c>
    </row>
    <row r="383" s="2" customFormat="1" ht="16.5" customHeight="1">
      <c r="A383" s="39"/>
      <c r="B383" s="40"/>
      <c r="C383" s="198" t="s">
        <v>685</v>
      </c>
      <c r="D383" s="198" t="s">
        <v>121</v>
      </c>
      <c r="E383" s="199" t="s">
        <v>686</v>
      </c>
      <c r="F383" s="200" t="s">
        <v>687</v>
      </c>
      <c r="G383" s="201" t="s">
        <v>202</v>
      </c>
      <c r="H383" s="202">
        <v>4.2999999999999998</v>
      </c>
      <c r="I383" s="203"/>
      <c r="J383" s="204">
        <f>ROUND(I383*H383,2)</f>
        <v>0</v>
      </c>
      <c r="K383" s="200" t="s">
        <v>125</v>
      </c>
      <c r="L383" s="45"/>
      <c r="M383" s="205" t="s">
        <v>19</v>
      </c>
      <c r="N383" s="206" t="s">
        <v>43</v>
      </c>
      <c r="O383" s="85"/>
      <c r="P383" s="207">
        <f>O383*H383</f>
        <v>0</v>
      </c>
      <c r="Q383" s="207">
        <v>3.0000000000000001E-05</v>
      </c>
      <c r="R383" s="207">
        <f>Q383*H383</f>
        <v>0.00012899999999999999</v>
      </c>
      <c r="S383" s="207">
        <v>0</v>
      </c>
      <c r="T383" s="20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09" t="s">
        <v>235</v>
      </c>
      <c r="AT383" s="209" t="s">
        <v>121</v>
      </c>
      <c r="AU383" s="209" t="s">
        <v>79</v>
      </c>
      <c r="AY383" s="18" t="s">
        <v>118</v>
      </c>
      <c r="BE383" s="210">
        <f>IF(N383="základní",J383,0)</f>
        <v>0</v>
      </c>
      <c r="BF383" s="210">
        <f>IF(N383="snížená",J383,0)</f>
        <v>0</v>
      </c>
      <c r="BG383" s="210">
        <f>IF(N383="zákl. přenesená",J383,0)</f>
        <v>0</v>
      </c>
      <c r="BH383" s="210">
        <f>IF(N383="sníž. přenesená",J383,0)</f>
        <v>0</v>
      </c>
      <c r="BI383" s="210">
        <f>IF(N383="nulová",J383,0)</f>
        <v>0</v>
      </c>
      <c r="BJ383" s="18" t="s">
        <v>77</v>
      </c>
      <c r="BK383" s="210">
        <f>ROUND(I383*H383,2)</f>
        <v>0</v>
      </c>
      <c r="BL383" s="18" t="s">
        <v>235</v>
      </c>
      <c r="BM383" s="209" t="s">
        <v>688</v>
      </c>
    </row>
    <row r="384" s="2" customFormat="1">
      <c r="A384" s="39"/>
      <c r="B384" s="40"/>
      <c r="C384" s="41"/>
      <c r="D384" s="211" t="s">
        <v>128</v>
      </c>
      <c r="E384" s="41"/>
      <c r="F384" s="212" t="s">
        <v>689</v>
      </c>
      <c r="G384" s="41"/>
      <c r="H384" s="41"/>
      <c r="I384" s="213"/>
      <c r="J384" s="41"/>
      <c r="K384" s="41"/>
      <c r="L384" s="45"/>
      <c r="M384" s="214"/>
      <c r="N384" s="215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128</v>
      </c>
      <c r="AU384" s="18" t="s">
        <v>79</v>
      </c>
    </row>
    <row r="385" s="15" customFormat="1">
      <c r="A385" s="15"/>
      <c r="B385" s="239"/>
      <c r="C385" s="240"/>
      <c r="D385" s="218" t="s">
        <v>130</v>
      </c>
      <c r="E385" s="241" t="s">
        <v>19</v>
      </c>
      <c r="F385" s="242" t="s">
        <v>690</v>
      </c>
      <c r="G385" s="240"/>
      <c r="H385" s="241" t="s">
        <v>19</v>
      </c>
      <c r="I385" s="243"/>
      <c r="J385" s="240"/>
      <c r="K385" s="240"/>
      <c r="L385" s="244"/>
      <c r="M385" s="245"/>
      <c r="N385" s="246"/>
      <c r="O385" s="246"/>
      <c r="P385" s="246"/>
      <c r="Q385" s="246"/>
      <c r="R385" s="246"/>
      <c r="S385" s="246"/>
      <c r="T385" s="24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48" t="s">
        <v>130</v>
      </c>
      <c r="AU385" s="248" t="s">
        <v>79</v>
      </c>
      <c r="AV385" s="15" t="s">
        <v>77</v>
      </c>
      <c r="AW385" s="15" t="s">
        <v>33</v>
      </c>
      <c r="AX385" s="15" t="s">
        <v>72</v>
      </c>
      <c r="AY385" s="248" t="s">
        <v>118</v>
      </c>
    </row>
    <row r="386" s="13" customFormat="1">
      <c r="A386" s="13"/>
      <c r="B386" s="216"/>
      <c r="C386" s="217"/>
      <c r="D386" s="218" t="s">
        <v>130</v>
      </c>
      <c r="E386" s="219" t="s">
        <v>19</v>
      </c>
      <c r="F386" s="220" t="s">
        <v>691</v>
      </c>
      <c r="G386" s="217"/>
      <c r="H386" s="221">
        <v>4.2999999999999998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7" t="s">
        <v>130</v>
      </c>
      <c r="AU386" s="227" t="s">
        <v>79</v>
      </c>
      <c r="AV386" s="13" t="s">
        <v>79</v>
      </c>
      <c r="AW386" s="13" t="s">
        <v>33</v>
      </c>
      <c r="AX386" s="13" t="s">
        <v>77</v>
      </c>
      <c r="AY386" s="227" t="s">
        <v>118</v>
      </c>
    </row>
    <row r="387" s="2" customFormat="1" ht="24.15" customHeight="1">
      <c r="A387" s="39"/>
      <c r="B387" s="40"/>
      <c r="C387" s="198" t="s">
        <v>692</v>
      </c>
      <c r="D387" s="198" t="s">
        <v>121</v>
      </c>
      <c r="E387" s="199" t="s">
        <v>693</v>
      </c>
      <c r="F387" s="200" t="s">
        <v>694</v>
      </c>
      <c r="G387" s="201" t="s">
        <v>422</v>
      </c>
      <c r="H387" s="259"/>
      <c r="I387" s="203"/>
      <c r="J387" s="204">
        <f>ROUND(I387*H387,2)</f>
        <v>0</v>
      </c>
      <c r="K387" s="200" t="s">
        <v>125</v>
      </c>
      <c r="L387" s="45"/>
      <c r="M387" s="205" t="s">
        <v>19</v>
      </c>
      <c r="N387" s="206" t="s">
        <v>43</v>
      </c>
      <c r="O387" s="85"/>
      <c r="P387" s="207">
        <f>O387*H387</f>
        <v>0</v>
      </c>
      <c r="Q387" s="207">
        <v>0</v>
      </c>
      <c r="R387" s="207">
        <f>Q387*H387</f>
        <v>0</v>
      </c>
      <c r="S387" s="207">
        <v>0</v>
      </c>
      <c r="T387" s="20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09" t="s">
        <v>235</v>
      </c>
      <c r="AT387" s="209" t="s">
        <v>121</v>
      </c>
      <c r="AU387" s="209" t="s">
        <v>79</v>
      </c>
      <c r="AY387" s="18" t="s">
        <v>118</v>
      </c>
      <c r="BE387" s="210">
        <f>IF(N387="základní",J387,0)</f>
        <v>0</v>
      </c>
      <c r="BF387" s="210">
        <f>IF(N387="snížená",J387,0)</f>
        <v>0</v>
      </c>
      <c r="BG387" s="210">
        <f>IF(N387="zákl. přenesená",J387,0)</f>
        <v>0</v>
      </c>
      <c r="BH387" s="210">
        <f>IF(N387="sníž. přenesená",J387,0)</f>
        <v>0</v>
      </c>
      <c r="BI387" s="210">
        <f>IF(N387="nulová",J387,0)</f>
        <v>0</v>
      </c>
      <c r="BJ387" s="18" t="s">
        <v>77</v>
      </c>
      <c r="BK387" s="210">
        <f>ROUND(I387*H387,2)</f>
        <v>0</v>
      </c>
      <c r="BL387" s="18" t="s">
        <v>235</v>
      </c>
      <c r="BM387" s="209" t="s">
        <v>695</v>
      </c>
    </row>
    <row r="388" s="2" customFormat="1">
      <c r="A388" s="39"/>
      <c r="B388" s="40"/>
      <c r="C388" s="41"/>
      <c r="D388" s="211" t="s">
        <v>128</v>
      </c>
      <c r="E388" s="41"/>
      <c r="F388" s="212" t="s">
        <v>696</v>
      </c>
      <c r="G388" s="41"/>
      <c r="H388" s="41"/>
      <c r="I388" s="213"/>
      <c r="J388" s="41"/>
      <c r="K388" s="41"/>
      <c r="L388" s="45"/>
      <c r="M388" s="214"/>
      <c r="N388" s="21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128</v>
      </c>
      <c r="AU388" s="18" t="s">
        <v>79</v>
      </c>
    </row>
    <row r="389" s="12" customFormat="1" ht="22.8" customHeight="1">
      <c r="A389" s="12"/>
      <c r="B389" s="182"/>
      <c r="C389" s="183"/>
      <c r="D389" s="184" t="s">
        <v>71</v>
      </c>
      <c r="E389" s="196" t="s">
        <v>697</v>
      </c>
      <c r="F389" s="196" t="s">
        <v>698</v>
      </c>
      <c r="G389" s="183"/>
      <c r="H389" s="183"/>
      <c r="I389" s="186"/>
      <c r="J389" s="197">
        <f>BK389</f>
        <v>0</v>
      </c>
      <c r="K389" s="183"/>
      <c r="L389" s="188"/>
      <c r="M389" s="189"/>
      <c r="N389" s="190"/>
      <c r="O389" s="190"/>
      <c r="P389" s="191">
        <f>SUM(P390:P395)</f>
        <v>0</v>
      </c>
      <c r="Q389" s="190"/>
      <c r="R389" s="191">
        <f>SUM(R390:R395)</f>
        <v>0</v>
      </c>
      <c r="S389" s="190"/>
      <c r="T389" s="192">
        <f>SUM(T390:T395)</f>
        <v>0.051746499999999994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3" t="s">
        <v>79</v>
      </c>
      <c r="AT389" s="194" t="s">
        <v>71</v>
      </c>
      <c r="AU389" s="194" t="s">
        <v>77</v>
      </c>
      <c r="AY389" s="193" t="s">
        <v>118</v>
      </c>
      <c r="BK389" s="195">
        <f>SUM(BK390:BK395)</f>
        <v>0</v>
      </c>
    </row>
    <row r="390" s="2" customFormat="1" ht="16.5" customHeight="1">
      <c r="A390" s="39"/>
      <c r="B390" s="40"/>
      <c r="C390" s="198" t="s">
        <v>699</v>
      </c>
      <c r="D390" s="198" t="s">
        <v>121</v>
      </c>
      <c r="E390" s="199" t="s">
        <v>700</v>
      </c>
      <c r="F390" s="200" t="s">
        <v>701</v>
      </c>
      <c r="G390" s="201" t="s">
        <v>124</v>
      </c>
      <c r="H390" s="202">
        <v>19.152999999999999</v>
      </c>
      <c r="I390" s="203"/>
      <c r="J390" s="204">
        <f>ROUND(I390*H390,2)</f>
        <v>0</v>
      </c>
      <c r="K390" s="200" t="s">
        <v>125</v>
      </c>
      <c r="L390" s="45"/>
      <c r="M390" s="205" t="s">
        <v>19</v>
      </c>
      <c r="N390" s="206" t="s">
        <v>43</v>
      </c>
      <c r="O390" s="85"/>
      <c r="P390" s="207">
        <f>O390*H390</f>
        <v>0</v>
      </c>
      <c r="Q390" s="207">
        <v>0</v>
      </c>
      <c r="R390" s="207">
        <f>Q390*H390</f>
        <v>0</v>
      </c>
      <c r="S390" s="207">
        <v>0.0025000000000000001</v>
      </c>
      <c r="T390" s="208">
        <f>S390*H390</f>
        <v>0.047882499999999995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09" t="s">
        <v>235</v>
      </c>
      <c r="AT390" s="209" t="s">
        <v>121</v>
      </c>
      <c r="AU390" s="209" t="s">
        <v>79</v>
      </c>
      <c r="AY390" s="18" t="s">
        <v>118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18" t="s">
        <v>77</v>
      </c>
      <c r="BK390" s="210">
        <f>ROUND(I390*H390,2)</f>
        <v>0</v>
      </c>
      <c r="BL390" s="18" t="s">
        <v>235</v>
      </c>
      <c r="BM390" s="209" t="s">
        <v>702</v>
      </c>
    </row>
    <row r="391" s="2" customFormat="1">
      <c r="A391" s="39"/>
      <c r="B391" s="40"/>
      <c r="C391" s="41"/>
      <c r="D391" s="211" t="s">
        <v>128</v>
      </c>
      <c r="E391" s="41"/>
      <c r="F391" s="212" t="s">
        <v>703</v>
      </c>
      <c r="G391" s="41"/>
      <c r="H391" s="41"/>
      <c r="I391" s="213"/>
      <c r="J391" s="41"/>
      <c r="K391" s="41"/>
      <c r="L391" s="45"/>
      <c r="M391" s="214"/>
      <c r="N391" s="215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128</v>
      </c>
      <c r="AU391" s="18" t="s">
        <v>79</v>
      </c>
    </row>
    <row r="392" s="15" customFormat="1">
      <c r="A392" s="15"/>
      <c r="B392" s="239"/>
      <c r="C392" s="240"/>
      <c r="D392" s="218" t="s">
        <v>130</v>
      </c>
      <c r="E392" s="241" t="s">
        <v>19</v>
      </c>
      <c r="F392" s="242" t="s">
        <v>704</v>
      </c>
      <c r="G392" s="240"/>
      <c r="H392" s="241" t="s">
        <v>19</v>
      </c>
      <c r="I392" s="243"/>
      <c r="J392" s="240"/>
      <c r="K392" s="240"/>
      <c r="L392" s="244"/>
      <c r="M392" s="245"/>
      <c r="N392" s="246"/>
      <c r="O392" s="246"/>
      <c r="P392" s="246"/>
      <c r="Q392" s="246"/>
      <c r="R392" s="246"/>
      <c r="S392" s="246"/>
      <c r="T392" s="24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48" t="s">
        <v>130</v>
      </c>
      <c r="AU392" s="248" t="s">
        <v>79</v>
      </c>
      <c r="AV392" s="15" t="s">
        <v>77</v>
      </c>
      <c r="AW392" s="15" t="s">
        <v>33</v>
      </c>
      <c r="AX392" s="15" t="s">
        <v>72</v>
      </c>
      <c r="AY392" s="248" t="s">
        <v>118</v>
      </c>
    </row>
    <row r="393" s="13" customFormat="1">
      <c r="A393" s="13"/>
      <c r="B393" s="216"/>
      <c r="C393" s="217"/>
      <c r="D393" s="218" t="s">
        <v>130</v>
      </c>
      <c r="E393" s="219" t="s">
        <v>19</v>
      </c>
      <c r="F393" s="220" t="s">
        <v>705</v>
      </c>
      <c r="G393" s="217"/>
      <c r="H393" s="221">
        <v>19.152999999999999</v>
      </c>
      <c r="I393" s="222"/>
      <c r="J393" s="217"/>
      <c r="K393" s="217"/>
      <c r="L393" s="223"/>
      <c r="M393" s="224"/>
      <c r="N393" s="225"/>
      <c r="O393" s="225"/>
      <c r="P393" s="225"/>
      <c r="Q393" s="225"/>
      <c r="R393" s="225"/>
      <c r="S393" s="225"/>
      <c r="T393" s="22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7" t="s">
        <v>130</v>
      </c>
      <c r="AU393" s="227" t="s">
        <v>79</v>
      </c>
      <c r="AV393" s="13" t="s">
        <v>79</v>
      </c>
      <c r="AW393" s="13" t="s">
        <v>33</v>
      </c>
      <c r="AX393" s="13" t="s">
        <v>77</v>
      </c>
      <c r="AY393" s="227" t="s">
        <v>118</v>
      </c>
    </row>
    <row r="394" s="2" customFormat="1" ht="16.5" customHeight="1">
      <c r="A394" s="39"/>
      <c r="B394" s="40"/>
      <c r="C394" s="198" t="s">
        <v>706</v>
      </c>
      <c r="D394" s="198" t="s">
        <v>121</v>
      </c>
      <c r="E394" s="199" t="s">
        <v>707</v>
      </c>
      <c r="F394" s="200" t="s">
        <v>708</v>
      </c>
      <c r="G394" s="201" t="s">
        <v>202</v>
      </c>
      <c r="H394" s="202">
        <v>12.880000000000001</v>
      </c>
      <c r="I394" s="203"/>
      <c r="J394" s="204">
        <f>ROUND(I394*H394,2)</f>
        <v>0</v>
      </c>
      <c r="K394" s="200" t="s">
        <v>19</v>
      </c>
      <c r="L394" s="45"/>
      <c r="M394" s="205" t="s">
        <v>19</v>
      </c>
      <c r="N394" s="206" t="s">
        <v>43</v>
      </c>
      <c r="O394" s="85"/>
      <c r="P394" s="207">
        <f>O394*H394</f>
        <v>0</v>
      </c>
      <c r="Q394" s="207">
        <v>0</v>
      </c>
      <c r="R394" s="207">
        <f>Q394*H394</f>
        <v>0</v>
      </c>
      <c r="S394" s="207">
        <v>0.00029999999999999997</v>
      </c>
      <c r="T394" s="208">
        <f>S394*H394</f>
        <v>0.0038639999999999998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09" t="s">
        <v>235</v>
      </c>
      <c r="AT394" s="209" t="s">
        <v>121</v>
      </c>
      <c r="AU394" s="209" t="s">
        <v>79</v>
      </c>
      <c r="AY394" s="18" t="s">
        <v>118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18" t="s">
        <v>77</v>
      </c>
      <c r="BK394" s="210">
        <f>ROUND(I394*H394,2)</f>
        <v>0</v>
      </c>
      <c r="BL394" s="18" t="s">
        <v>235</v>
      </c>
      <c r="BM394" s="209" t="s">
        <v>709</v>
      </c>
    </row>
    <row r="395" s="13" customFormat="1">
      <c r="A395" s="13"/>
      <c r="B395" s="216"/>
      <c r="C395" s="217"/>
      <c r="D395" s="218" t="s">
        <v>130</v>
      </c>
      <c r="E395" s="219" t="s">
        <v>19</v>
      </c>
      <c r="F395" s="220" t="s">
        <v>710</v>
      </c>
      <c r="G395" s="217"/>
      <c r="H395" s="221">
        <v>12.880000000000001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7" t="s">
        <v>130</v>
      </c>
      <c r="AU395" s="227" t="s">
        <v>79</v>
      </c>
      <c r="AV395" s="13" t="s">
        <v>79</v>
      </c>
      <c r="AW395" s="13" t="s">
        <v>33</v>
      </c>
      <c r="AX395" s="13" t="s">
        <v>77</v>
      </c>
      <c r="AY395" s="227" t="s">
        <v>118</v>
      </c>
    </row>
    <row r="396" s="12" customFormat="1" ht="22.8" customHeight="1">
      <c r="A396" s="12"/>
      <c r="B396" s="182"/>
      <c r="C396" s="183"/>
      <c r="D396" s="184" t="s">
        <v>71</v>
      </c>
      <c r="E396" s="196" t="s">
        <v>711</v>
      </c>
      <c r="F396" s="196" t="s">
        <v>712</v>
      </c>
      <c r="G396" s="183"/>
      <c r="H396" s="183"/>
      <c r="I396" s="186"/>
      <c r="J396" s="197">
        <f>BK396</f>
        <v>0</v>
      </c>
      <c r="K396" s="183"/>
      <c r="L396" s="188"/>
      <c r="M396" s="189"/>
      <c r="N396" s="190"/>
      <c r="O396" s="190"/>
      <c r="P396" s="191">
        <f>SUM(P397:P419)</f>
        <v>0</v>
      </c>
      <c r="Q396" s="190"/>
      <c r="R396" s="191">
        <f>SUM(R397:R419)</f>
        <v>0.18388040000000003</v>
      </c>
      <c r="S396" s="190"/>
      <c r="T396" s="192">
        <f>SUM(T397:T419)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93" t="s">
        <v>79</v>
      </c>
      <c r="AT396" s="194" t="s">
        <v>71</v>
      </c>
      <c r="AU396" s="194" t="s">
        <v>77</v>
      </c>
      <c r="AY396" s="193" t="s">
        <v>118</v>
      </c>
      <c r="BK396" s="195">
        <f>SUM(BK397:BK419)</f>
        <v>0</v>
      </c>
    </row>
    <row r="397" s="2" customFormat="1" ht="16.5" customHeight="1">
      <c r="A397" s="39"/>
      <c r="B397" s="40"/>
      <c r="C397" s="198" t="s">
        <v>713</v>
      </c>
      <c r="D397" s="198" t="s">
        <v>121</v>
      </c>
      <c r="E397" s="199" t="s">
        <v>714</v>
      </c>
      <c r="F397" s="200" t="s">
        <v>715</v>
      </c>
      <c r="G397" s="201" t="s">
        <v>124</v>
      </c>
      <c r="H397" s="202">
        <v>8.6400000000000006</v>
      </c>
      <c r="I397" s="203"/>
      <c r="J397" s="204">
        <f>ROUND(I397*H397,2)</f>
        <v>0</v>
      </c>
      <c r="K397" s="200" t="s">
        <v>125</v>
      </c>
      <c r="L397" s="45"/>
      <c r="M397" s="205" t="s">
        <v>19</v>
      </c>
      <c r="N397" s="206" t="s">
        <v>43</v>
      </c>
      <c r="O397" s="85"/>
      <c r="P397" s="207">
        <f>O397*H397</f>
        <v>0</v>
      </c>
      <c r="Q397" s="207">
        <v>0.00029999999999999997</v>
      </c>
      <c r="R397" s="207">
        <f>Q397*H397</f>
        <v>0.0025920000000000001</v>
      </c>
      <c r="S397" s="207">
        <v>0</v>
      </c>
      <c r="T397" s="20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09" t="s">
        <v>235</v>
      </c>
      <c r="AT397" s="209" t="s">
        <v>121</v>
      </c>
      <c r="AU397" s="209" t="s">
        <v>79</v>
      </c>
      <c r="AY397" s="18" t="s">
        <v>118</v>
      </c>
      <c r="BE397" s="210">
        <f>IF(N397="základní",J397,0)</f>
        <v>0</v>
      </c>
      <c r="BF397" s="210">
        <f>IF(N397="snížená",J397,0)</f>
        <v>0</v>
      </c>
      <c r="BG397" s="210">
        <f>IF(N397="zákl. přenesená",J397,0)</f>
        <v>0</v>
      </c>
      <c r="BH397" s="210">
        <f>IF(N397="sníž. přenesená",J397,0)</f>
        <v>0</v>
      </c>
      <c r="BI397" s="210">
        <f>IF(N397="nulová",J397,0)</f>
        <v>0</v>
      </c>
      <c r="BJ397" s="18" t="s">
        <v>77</v>
      </c>
      <c r="BK397" s="210">
        <f>ROUND(I397*H397,2)</f>
        <v>0</v>
      </c>
      <c r="BL397" s="18" t="s">
        <v>235</v>
      </c>
      <c r="BM397" s="209" t="s">
        <v>716</v>
      </c>
    </row>
    <row r="398" s="2" customFormat="1">
      <c r="A398" s="39"/>
      <c r="B398" s="40"/>
      <c r="C398" s="41"/>
      <c r="D398" s="211" t="s">
        <v>128</v>
      </c>
      <c r="E398" s="41"/>
      <c r="F398" s="212" t="s">
        <v>717</v>
      </c>
      <c r="G398" s="41"/>
      <c r="H398" s="41"/>
      <c r="I398" s="213"/>
      <c r="J398" s="41"/>
      <c r="K398" s="41"/>
      <c r="L398" s="45"/>
      <c r="M398" s="214"/>
      <c r="N398" s="215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128</v>
      </c>
      <c r="AU398" s="18" t="s">
        <v>79</v>
      </c>
    </row>
    <row r="399" s="13" customFormat="1">
      <c r="A399" s="13"/>
      <c r="B399" s="216"/>
      <c r="C399" s="217"/>
      <c r="D399" s="218" t="s">
        <v>130</v>
      </c>
      <c r="E399" s="219" t="s">
        <v>19</v>
      </c>
      <c r="F399" s="220" t="s">
        <v>718</v>
      </c>
      <c r="G399" s="217"/>
      <c r="H399" s="221">
        <v>9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7" t="s">
        <v>130</v>
      </c>
      <c r="AU399" s="227" t="s">
        <v>79</v>
      </c>
      <c r="AV399" s="13" t="s">
        <v>79</v>
      </c>
      <c r="AW399" s="13" t="s">
        <v>33</v>
      </c>
      <c r="AX399" s="13" t="s">
        <v>72</v>
      </c>
      <c r="AY399" s="227" t="s">
        <v>118</v>
      </c>
    </row>
    <row r="400" s="13" customFormat="1">
      <c r="A400" s="13"/>
      <c r="B400" s="216"/>
      <c r="C400" s="217"/>
      <c r="D400" s="218" t="s">
        <v>130</v>
      </c>
      <c r="E400" s="219" t="s">
        <v>19</v>
      </c>
      <c r="F400" s="220" t="s">
        <v>219</v>
      </c>
      <c r="G400" s="217"/>
      <c r="H400" s="221">
        <v>-0.35999999999999999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7" t="s">
        <v>130</v>
      </c>
      <c r="AU400" s="227" t="s">
        <v>79</v>
      </c>
      <c r="AV400" s="13" t="s">
        <v>79</v>
      </c>
      <c r="AW400" s="13" t="s">
        <v>33</v>
      </c>
      <c r="AX400" s="13" t="s">
        <v>72</v>
      </c>
      <c r="AY400" s="227" t="s">
        <v>118</v>
      </c>
    </row>
    <row r="401" s="14" customFormat="1">
      <c r="A401" s="14"/>
      <c r="B401" s="228"/>
      <c r="C401" s="229"/>
      <c r="D401" s="218" t="s">
        <v>130</v>
      </c>
      <c r="E401" s="230" t="s">
        <v>19</v>
      </c>
      <c r="F401" s="231" t="s">
        <v>133</v>
      </c>
      <c r="G401" s="229"/>
      <c r="H401" s="232">
        <v>8.6400000000000006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8" t="s">
        <v>130</v>
      </c>
      <c r="AU401" s="238" t="s">
        <v>79</v>
      </c>
      <c r="AV401" s="14" t="s">
        <v>126</v>
      </c>
      <c r="AW401" s="14" t="s">
        <v>33</v>
      </c>
      <c r="AX401" s="14" t="s">
        <v>77</v>
      </c>
      <c r="AY401" s="238" t="s">
        <v>118</v>
      </c>
    </row>
    <row r="402" s="2" customFormat="1" ht="16.5" customHeight="1">
      <c r="A402" s="39"/>
      <c r="B402" s="40"/>
      <c r="C402" s="198" t="s">
        <v>719</v>
      </c>
      <c r="D402" s="198" t="s">
        <v>121</v>
      </c>
      <c r="E402" s="199" t="s">
        <v>720</v>
      </c>
      <c r="F402" s="200" t="s">
        <v>721</v>
      </c>
      <c r="G402" s="201" t="s">
        <v>124</v>
      </c>
      <c r="H402" s="202">
        <v>6</v>
      </c>
      <c r="I402" s="203"/>
      <c r="J402" s="204">
        <f>ROUND(I402*H402,2)</f>
        <v>0</v>
      </c>
      <c r="K402" s="200" t="s">
        <v>125</v>
      </c>
      <c r="L402" s="45"/>
      <c r="M402" s="205" t="s">
        <v>19</v>
      </c>
      <c r="N402" s="206" t="s">
        <v>43</v>
      </c>
      <c r="O402" s="85"/>
      <c r="P402" s="207">
        <f>O402*H402</f>
        <v>0</v>
      </c>
      <c r="Q402" s="207">
        <v>0.0015</v>
      </c>
      <c r="R402" s="207">
        <f>Q402*H402</f>
        <v>0.0090000000000000011</v>
      </c>
      <c r="S402" s="207">
        <v>0</v>
      </c>
      <c r="T402" s="20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09" t="s">
        <v>235</v>
      </c>
      <c r="AT402" s="209" t="s">
        <v>121</v>
      </c>
      <c r="AU402" s="209" t="s">
        <v>79</v>
      </c>
      <c r="AY402" s="18" t="s">
        <v>118</v>
      </c>
      <c r="BE402" s="210">
        <f>IF(N402="základní",J402,0)</f>
        <v>0</v>
      </c>
      <c r="BF402" s="210">
        <f>IF(N402="snížená",J402,0)</f>
        <v>0</v>
      </c>
      <c r="BG402" s="210">
        <f>IF(N402="zákl. přenesená",J402,0)</f>
        <v>0</v>
      </c>
      <c r="BH402" s="210">
        <f>IF(N402="sníž. přenesená",J402,0)</f>
        <v>0</v>
      </c>
      <c r="BI402" s="210">
        <f>IF(N402="nulová",J402,0)</f>
        <v>0</v>
      </c>
      <c r="BJ402" s="18" t="s">
        <v>77</v>
      </c>
      <c r="BK402" s="210">
        <f>ROUND(I402*H402,2)</f>
        <v>0</v>
      </c>
      <c r="BL402" s="18" t="s">
        <v>235</v>
      </c>
      <c r="BM402" s="209" t="s">
        <v>722</v>
      </c>
    </row>
    <row r="403" s="2" customFormat="1">
      <c r="A403" s="39"/>
      <c r="B403" s="40"/>
      <c r="C403" s="41"/>
      <c r="D403" s="211" t="s">
        <v>128</v>
      </c>
      <c r="E403" s="41"/>
      <c r="F403" s="212" t="s">
        <v>723</v>
      </c>
      <c r="G403" s="41"/>
      <c r="H403" s="41"/>
      <c r="I403" s="213"/>
      <c r="J403" s="41"/>
      <c r="K403" s="41"/>
      <c r="L403" s="45"/>
      <c r="M403" s="214"/>
      <c r="N403" s="215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128</v>
      </c>
      <c r="AU403" s="18" t="s">
        <v>79</v>
      </c>
    </row>
    <row r="404" s="15" customFormat="1">
      <c r="A404" s="15"/>
      <c r="B404" s="239"/>
      <c r="C404" s="240"/>
      <c r="D404" s="218" t="s">
        <v>130</v>
      </c>
      <c r="E404" s="241" t="s">
        <v>19</v>
      </c>
      <c r="F404" s="242" t="s">
        <v>724</v>
      </c>
      <c r="G404" s="240"/>
      <c r="H404" s="241" t="s">
        <v>19</v>
      </c>
      <c r="I404" s="243"/>
      <c r="J404" s="240"/>
      <c r="K404" s="240"/>
      <c r="L404" s="244"/>
      <c r="M404" s="245"/>
      <c r="N404" s="246"/>
      <c r="O404" s="246"/>
      <c r="P404" s="246"/>
      <c r="Q404" s="246"/>
      <c r="R404" s="246"/>
      <c r="S404" s="246"/>
      <c r="T404" s="24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48" t="s">
        <v>130</v>
      </c>
      <c r="AU404" s="248" t="s">
        <v>79</v>
      </c>
      <c r="AV404" s="15" t="s">
        <v>77</v>
      </c>
      <c r="AW404" s="15" t="s">
        <v>33</v>
      </c>
      <c r="AX404" s="15" t="s">
        <v>72</v>
      </c>
      <c r="AY404" s="248" t="s">
        <v>118</v>
      </c>
    </row>
    <row r="405" s="13" customFormat="1">
      <c r="A405" s="13"/>
      <c r="B405" s="216"/>
      <c r="C405" s="217"/>
      <c r="D405" s="218" t="s">
        <v>130</v>
      </c>
      <c r="E405" s="219" t="s">
        <v>19</v>
      </c>
      <c r="F405" s="220" t="s">
        <v>725</v>
      </c>
      <c r="G405" s="217"/>
      <c r="H405" s="221">
        <v>6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7" t="s">
        <v>130</v>
      </c>
      <c r="AU405" s="227" t="s">
        <v>79</v>
      </c>
      <c r="AV405" s="13" t="s">
        <v>79</v>
      </c>
      <c r="AW405" s="13" t="s">
        <v>33</v>
      </c>
      <c r="AX405" s="13" t="s">
        <v>77</v>
      </c>
      <c r="AY405" s="227" t="s">
        <v>118</v>
      </c>
    </row>
    <row r="406" s="2" customFormat="1" ht="16.5" customHeight="1">
      <c r="A406" s="39"/>
      <c r="B406" s="40"/>
      <c r="C406" s="198" t="s">
        <v>726</v>
      </c>
      <c r="D406" s="198" t="s">
        <v>121</v>
      </c>
      <c r="E406" s="199" t="s">
        <v>727</v>
      </c>
      <c r="F406" s="200" t="s">
        <v>728</v>
      </c>
      <c r="G406" s="201" t="s">
        <v>202</v>
      </c>
      <c r="H406" s="202">
        <v>4</v>
      </c>
      <c r="I406" s="203"/>
      <c r="J406" s="204">
        <f>ROUND(I406*H406,2)</f>
        <v>0</v>
      </c>
      <c r="K406" s="200" t="s">
        <v>19</v>
      </c>
      <c r="L406" s="45"/>
      <c r="M406" s="205" t="s">
        <v>19</v>
      </c>
      <c r="N406" s="206" t="s">
        <v>43</v>
      </c>
      <c r="O406" s="85"/>
      <c r="P406" s="207">
        <f>O406*H406</f>
        <v>0</v>
      </c>
      <c r="Q406" s="207">
        <v>0.00032000000000000003</v>
      </c>
      <c r="R406" s="207">
        <f>Q406*H406</f>
        <v>0.0012800000000000001</v>
      </c>
      <c r="S406" s="207">
        <v>0</v>
      </c>
      <c r="T406" s="20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9" t="s">
        <v>235</v>
      </c>
      <c r="AT406" s="209" t="s">
        <v>121</v>
      </c>
      <c r="AU406" s="209" t="s">
        <v>79</v>
      </c>
      <c r="AY406" s="18" t="s">
        <v>118</v>
      </c>
      <c r="BE406" s="210">
        <f>IF(N406="základní",J406,0)</f>
        <v>0</v>
      </c>
      <c r="BF406" s="210">
        <f>IF(N406="snížená",J406,0)</f>
        <v>0</v>
      </c>
      <c r="BG406" s="210">
        <f>IF(N406="zákl. přenesená",J406,0)</f>
        <v>0</v>
      </c>
      <c r="BH406" s="210">
        <f>IF(N406="sníž. přenesená",J406,0)</f>
        <v>0</v>
      </c>
      <c r="BI406" s="210">
        <f>IF(N406="nulová",J406,0)</f>
        <v>0</v>
      </c>
      <c r="BJ406" s="18" t="s">
        <v>77</v>
      </c>
      <c r="BK406" s="210">
        <f>ROUND(I406*H406,2)</f>
        <v>0</v>
      </c>
      <c r="BL406" s="18" t="s">
        <v>235</v>
      </c>
      <c r="BM406" s="209" t="s">
        <v>729</v>
      </c>
    </row>
    <row r="407" s="13" customFormat="1">
      <c r="A407" s="13"/>
      <c r="B407" s="216"/>
      <c r="C407" s="217"/>
      <c r="D407" s="218" t="s">
        <v>130</v>
      </c>
      <c r="E407" s="219" t="s">
        <v>19</v>
      </c>
      <c r="F407" s="220" t="s">
        <v>730</v>
      </c>
      <c r="G407" s="217"/>
      <c r="H407" s="221">
        <v>4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7" t="s">
        <v>130</v>
      </c>
      <c r="AU407" s="227" t="s">
        <v>79</v>
      </c>
      <c r="AV407" s="13" t="s">
        <v>79</v>
      </c>
      <c r="AW407" s="13" t="s">
        <v>33</v>
      </c>
      <c r="AX407" s="13" t="s">
        <v>77</v>
      </c>
      <c r="AY407" s="227" t="s">
        <v>118</v>
      </c>
    </row>
    <row r="408" s="2" customFormat="1" ht="24.15" customHeight="1">
      <c r="A408" s="39"/>
      <c r="B408" s="40"/>
      <c r="C408" s="198" t="s">
        <v>731</v>
      </c>
      <c r="D408" s="198" t="s">
        <v>121</v>
      </c>
      <c r="E408" s="199" t="s">
        <v>732</v>
      </c>
      <c r="F408" s="200" t="s">
        <v>733</v>
      </c>
      <c r="G408" s="201" t="s">
        <v>124</v>
      </c>
      <c r="H408" s="202">
        <v>8.6400000000000006</v>
      </c>
      <c r="I408" s="203"/>
      <c r="J408" s="204">
        <f>ROUND(I408*H408,2)</f>
        <v>0</v>
      </c>
      <c r="K408" s="200" t="s">
        <v>125</v>
      </c>
      <c r="L408" s="45"/>
      <c r="M408" s="205" t="s">
        <v>19</v>
      </c>
      <c r="N408" s="206" t="s">
        <v>43</v>
      </c>
      <c r="O408" s="85"/>
      <c r="P408" s="207">
        <f>O408*H408</f>
        <v>0</v>
      </c>
      <c r="Q408" s="207">
        <v>0.0051999999999999998</v>
      </c>
      <c r="R408" s="207">
        <f>Q408*H408</f>
        <v>0.044928000000000003</v>
      </c>
      <c r="S408" s="207">
        <v>0</v>
      </c>
      <c r="T408" s="20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09" t="s">
        <v>235</v>
      </c>
      <c r="AT408" s="209" t="s">
        <v>121</v>
      </c>
      <c r="AU408" s="209" t="s">
        <v>79</v>
      </c>
      <c r="AY408" s="18" t="s">
        <v>118</v>
      </c>
      <c r="BE408" s="210">
        <f>IF(N408="základní",J408,0)</f>
        <v>0</v>
      </c>
      <c r="BF408" s="210">
        <f>IF(N408="snížená",J408,0)</f>
        <v>0</v>
      </c>
      <c r="BG408" s="210">
        <f>IF(N408="zákl. přenesená",J408,0)</f>
        <v>0</v>
      </c>
      <c r="BH408" s="210">
        <f>IF(N408="sníž. přenesená",J408,0)</f>
        <v>0</v>
      </c>
      <c r="BI408" s="210">
        <f>IF(N408="nulová",J408,0)</f>
        <v>0</v>
      </c>
      <c r="BJ408" s="18" t="s">
        <v>77</v>
      </c>
      <c r="BK408" s="210">
        <f>ROUND(I408*H408,2)</f>
        <v>0</v>
      </c>
      <c r="BL408" s="18" t="s">
        <v>235</v>
      </c>
      <c r="BM408" s="209" t="s">
        <v>734</v>
      </c>
    </row>
    <row r="409" s="2" customFormat="1">
      <c r="A409" s="39"/>
      <c r="B409" s="40"/>
      <c r="C409" s="41"/>
      <c r="D409" s="211" t="s">
        <v>128</v>
      </c>
      <c r="E409" s="41"/>
      <c r="F409" s="212" t="s">
        <v>735</v>
      </c>
      <c r="G409" s="41"/>
      <c r="H409" s="41"/>
      <c r="I409" s="213"/>
      <c r="J409" s="41"/>
      <c r="K409" s="41"/>
      <c r="L409" s="45"/>
      <c r="M409" s="214"/>
      <c r="N409" s="215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128</v>
      </c>
      <c r="AU409" s="18" t="s">
        <v>79</v>
      </c>
    </row>
    <row r="410" s="2" customFormat="1" ht="16.5" customHeight="1">
      <c r="A410" s="39"/>
      <c r="B410" s="40"/>
      <c r="C410" s="249" t="s">
        <v>736</v>
      </c>
      <c r="D410" s="249" t="s">
        <v>208</v>
      </c>
      <c r="E410" s="250" t="s">
        <v>737</v>
      </c>
      <c r="F410" s="251" t="s">
        <v>738</v>
      </c>
      <c r="G410" s="252" t="s">
        <v>124</v>
      </c>
      <c r="H410" s="253">
        <v>9.5039999999999996</v>
      </c>
      <c r="I410" s="254"/>
      <c r="J410" s="255">
        <f>ROUND(I410*H410,2)</f>
        <v>0</v>
      </c>
      <c r="K410" s="251" t="s">
        <v>125</v>
      </c>
      <c r="L410" s="256"/>
      <c r="M410" s="257" t="s">
        <v>19</v>
      </c>
      <c r="N410" s="258" t="s">
        <v>43</v>
      </c>
      <c r="O410" s="85"/>
      <c r="P410" s="207">
        <f>O410*H410</f>
        <v>0</v>
      </c>
      <c r="Q410" s="207">
        <v>0.0126</v>
      </c>
      <c r="R410" s="207">
        <f>Q410*H410</f>
        <v>0.11975039999999999</v>
      </c>
      <c r="S410" s="207">
        <v>0</v>
      </c>
      <c r="T410" s="20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09" t="s">
        <v>334</v>
      </c>
      <c r="AT410" s="209" t="s">
        <v>208</v>
      </c>
      <c r="AU410" s="209" t="s">
        <v>79</v>
      </c>
      <c r="AY410" s="18" t="s">
        <v>118</v>
      </c>
      <c r="BE410" s="210">
        <f>IF(N410="základní",J410,0)</f>
        <v>0</v>
      </c>
      <c r="BF410" s="210">
        <f>IF(N410="snížená",J410,0)</f>
        <v>0</v>
      </c>
      <c r="BG410" s="210">
        <f>IF(N410="zákl. přenesená",J410,0)</f>
        <v>0</v>
      </c>
      <c r="BH410" s="210">
        <f>IF(N410="sníž. přenesená",J410,0)</f>
        <v>0</v>
      </c>
      <c r="BI410" s="210">
        <f>IF(N410="nulová",J410,0)</f>
        <v>0</v>
      </c>
      <c r="BJ410" s="18" t="s">
        <v>77</v>
      </c>
      <c r="BK410" s="210">
        <f>ROUND(I410*H410,2)</f>
        <v>0</v>
      </c>
      <c r="BL410" s="18" t="s">
        <v>235</v>
      </c>
      <c r="BM410" s="209" t="s">
        <v>739</v>
      </c>
    </row>
    <row r="411" s="13" customFormat="1">
      <c r="A411" s="13"/>
      <c r="B411" s="216"/>
      <c r="C411" s="217"/>
      <c r="D411" s="218" t="s">
        <v>130</v>
      </c>
      <c r="E411" s="217"/>
      <c r="F411" s="220" t="s">
        <v>740</v>
      </c>
      <c r="G411" s="217"/>
      <c r="H411" s="221">
        <v>9.5039999999999996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7" t="s">
        <v>130</v>
      </c>
      <c r="AU411" s="227" t="s">
        <v>79</v>
      </c>
      <c r="AV411" s="13" t="s">
        <v>79</v>
      </c>
      <c r="AW411" s="13" t="s">
        <v>4</v>
      </c>
      <c r="AX411" s="13" t="s">
        <v>77</v>
      </c>
      <c r="AY411" s="227" t="s">
        <v>118</v>
      </c>
    </row>
    <row r="412" s="2" customFormat="1" ht="16.5" customHeight="1">
      <c r="A412" s="39"/>
      <c r="B412" s="40"/>
      <c r="C412" s="198" t="s">
        <v>741</v>
      </c>
      <c r="D412" s="198" t="s">
        <v>121</v>
      </c>
      <c r="E412" s="199" t="s">
        <v>742</v>
      </c>
      <c r="F412" s="200" t="s">
        <v>743</v>
      </c>
      <c r="G412" s="201" t="s">
        <v>202</v>
      </c>
      <c r="H412" s="202">
        <v>12.300000000000001</v>
      </c>
      <c r="I412" s="203"/>
      <c r="J412" s="204">
        <f>ROUND(I412*H412,2)</f>
        <v>0</v>
      </c>
      <c r="K412" s="200" t="s">
        <v>125</v>
      </c>
      <c r="L412" s="45"/>
      <c r="M412" s="205" t="s">
        <v>19</v>
      </c>
      <c r="N412" s="206" t="s">
        <v>43</v>
      </c>
      <c r="O412" s="85"/>
      <c r="P412" s="207">
        <f>O412*H412</f>
        <v>0</v>
      </c>
      <c r="Q412" s="207">
        <v>0.00050000000000000001</v>
      </c>
      <c r="R412" s="207">
        <f>Q412*H412</f>
        <v>0.0061500000000000001</v>
      </c>
      <c r="S412" s="207">
        <v>0</v>
      </c>
      <c r="T412" s="20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09" t="s">
        <v>235</v>
      </c>
      <c r="AT412" s="209" t="s">
        <v>121</v>
      </c>
      <c r="AU412" s="209" t="s">
        <v>79</v>
      </c>
      <c r="AY412" s="18" t="s">
        <v>118</v>
      </c>
      <c r="BE412" s="210">
        <f>IF(N412="základní",J412,0)</f>
        <v>0</v>
      </c>
      <c r="BF412" s="210">
        <f>IF(N412="snížená",J412,0)</f>
        <v>0</v>
      </c>
      <c r="BG412" s="210">
        <f>IF(N412="zákl. přenesená",J412,0)</f>
        <v>0</v>
      </c>
      <c r="BH412" s="210">
        <f>IF(N412="sníž. přenesená",J412,0)</f>
        <v>0</v>
      </c>
      <c r="BI412" s="210">
        <f>IF(N412="nulová",J412,0)</f>
        <v>0</v>
      </c>
      <c r="BJ412" s="18" t="s">
        <v>77</v>
      </c>
      <c r="BK412" s="210">
        <f>ROUND(I412*H412,2)</f>
        <v>0</v>
      </c>
      <c r="BL412" s="18" t="s">
        <v>235</v>
      </c>
      <c r="BM412" s="209" t="s">
        <v>744</v>
      </c>
    </row>
    <row r="413" s="2" customFormat="1">
      <c r="A413" s="39"/>
      <c r="B413" s="40"/>
      <c r="C413" s="41"/>
      <c r="D413" s="211" t="s">
        <v>128</v>
      </c>
      <c r="E413" s="41"/>
      <c r="F413" s="212" t="s">
        <v>745</v>
      </c>
      <c r="G413" s="41"/>
      <c r="H413" s="41"/>
      <c r="I413" s="213"/>
      <c r="J413" s="41"/>
      <c r="K413" s="41"/>
      <c r="L413" s="45"/>
      <c r="M413" s="214"/>
      <c r="N413" s="215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128</v>
      </c>
      <c r="AU413" s="18" t="s">
        <v>79</v>
      </c>
    </row>
    <row r="414" s="13" customFormat="1">
      <c r="A414" s="13"/>
      <c r="B414" s="216"/>
      <c r="C414" s="217"/>
      <c r="D414" s="218" t="s">
        <v>130</v>
      </c>
      <c r="E414" s="219" t="s">
        <v>19</v>
      </c>
      <c r="F414" s="220" t="s">
        <v>746</v>
      </c>
      <c r="G414" s="217"/>
      <c r="H414" s="221">
        <v>12.300000000000001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7" t="s">
        <v>130</v>
      </c>
      <c r="AU414" s="227" t="s">
        <v>79</v>
      </c>
      <c r="AV414" s="13" t="s">
        <v>79</v>
      </c>
      <c r="AW414" s="13" t="s">
        <v>33</v>
      </c>
      <c r="AX414" s="13" t="s">
        <v>77</v>
      </c>
      <c r="AY414" s="227" t="s">
        <v>118</v>
      </c>
    </row>
    <row r="415" s="2" customFormat="1" ht="16.5" customHeight="1">
      <c r="A415" s="39"/>
      <c r="B415" s="40"/>
      <c r="C415" s="198" t="s">
        <v>747</v>
      </c>
      <c r="D415" s="198" t="s">
        <v>121</v>
      </c>
      <c r="E415" s="199" t="s">
        <v>748</v>
      </c>
      <c r="F415" s="200" t="s">
        <v>749</v>
      </c>
      <c r="G415" s="201" t="s">
        <v>202</v>
      </c>
      <c r="H415" s="202">
        <v>6</v>
      </c>
      <c r="I415" s="203"/>
      <c r="J415" s="204">
        <f>ROUND(I415*H415,2)</f>
        <v>0</v>
      </c>
      <c r="K415" s="200" t="s">
        <v>125</v>
      </c>
      <c r="L415" s="45"/>
      <c r="M415" s="205" t="s">
        <v>19</v>
      </c>
      <c r="N415" s="206" t="s">
        <v>43</v>
      </c>
      <c r="O415" s="85"/>
      <c r="P415" s="207">
        <f>O415*H415</f>
        <v>0</v>
      </c>
      <c r="Q415" s="207">
        <v>3.0000000000000001E-05</v>
      </c>
      <c r="R415" s="207">
        <f>Q415*H415</f>
        <v>0.00018000000000000001</v>
      </c>
      <c r="S415" s="207">
        <v>0</v>
      </c>
      <c r="T415" s="20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09" t="s">
        <v>235</v>
      </c>
      <c r="AT415" s="209" t="s">
        <v>121</v>
      </c>
      <c r="AU415" s="209" t="s">
        <v>79</v>
      </c>
      <c r="AY415" s="18" t="s">
        <v>118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8" t="s">
        <v>77</v>
      </c>
      <c r="BK415" s="210">
        <f>ROUND(I415*H415,2)</f>
        <v>0</v>
      </c>
      <c r="BL415" s="18" t="s">
        <v>235</v>
      </c>
      <c r="BM415" s="209" t="s">
        <v>750</v>
      </c>
    </row>
    <row r="416" s="2" customFormat="1">
      <c r="A416" s="39"/>
      <c r="B416" s="40"/>
      <c r="C416" s="41"/>
      <c r="D416" s="211" t="s">
        <v>128</v>
      </c>
      <c r="E416" s="41"/>
      <c r="F416" s="212" t="s">
        <v>751</v>
      </c>
      <c r="G416" s="41"/>
      <c r="H416" s="41"/>
      <c r="I416" s="213"/>
      <c r="J416" s="41"/>
      <c r="K416" s="41"/>
      <c r="L416" s="45"/>
      <c r="M416" s="214"/>
      <c r="N416" s="21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128</v>
      </c>
      <c r="AU416" s="18" t="s">
        <v>79</v>
      </c>
    </row>
    <row r="417" s="13" customFormat="1">
      <c r="A417" s="13"/>
      <c r="B417" s="216"/>
      <c r="C417" s="217"/>
      <c r="D417" s="218" t="s">
        <v>130</v>
      </c>
      <c r="E417" s="219" t="s">
        <v>19</v>
      </c>
      <c r="F417" s="220" t="s">
        <v>752</v>
      </c>
      <c r="G417" s="217"/>
      <c r="H417" s="221">
        <v>6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7" t="s">
        <v>130</v>
      </c>
      <c r="AU417" s="227" t="s">
        <v>79</v>
      </c>
      <c r="AV417" s="13" t="s">
        <v>79</v>
      </c>
      <c r="AW417" s="13" t="s">
        <v>33</v>
      </c>
      <c r="AX417" s="13" t="s">
        <v>77</v>
      </c>
      <c r="AY417" s="227" t="s">
        <v>118</v>
      </c>
    </row>
    <row r="418" s="2" customFormat="1" ht="24.15" customHeight="1">
      <c r="A418" s="39"/>
      <c r="B418" s="40"/>
      <c r="C418" s="198" t="s">
        <v>753</v>
      </c>
      <c r="D418" s="198" t="s">
        <v>121</v>
      </c>
      <c r="E418" s="199" t="s">
        <v>754</v>
      </c>
      <c r="F418" s="200" t="s">
        <v>755</v>
      </c>
      <c r="G418" s="201" t="s">
        <v>422</v>
      </c>
      <c r="H418" s="259"/>
      <c r="I418" s="203"/>
      <c r="J418" s="204">
        <f>ROUND(I418*H418,2)</f>
        <v>0</v>
      </c>
      <c r="K418" s="200" t="s">
        <v>125</v>
      </c>
      <c r="L418" s="45"/>
      <c r="M418" s="205" t="s">
        <v>19</v>
      </c>
      <c r="N418" s="206" t="s">
        <v>43</v>
      </c>
      <c r="O418" s="85"/>
      <c r="P418" s="207">
        <f>O418*H418</f>
        <v>0</v>
      </c>
      <c r="Q418" s="207">
        <v>0</v>
      </c>
      <c r="R418" s="207">
        <f>Q418*H418</f>
        <v>0</v>
      </c>
      <c r="S418" s="207">
        <v>0</v>
      </c>
      <c r="T418" s="20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09" t="s">
        <v>235</v>
      </c>
      <c r="AT418" s="209" t="s">
        <v>121</v>
      </c>
      <c r="AU418" s="209" t="s">
        <v>79</v>
      </c>
      <c r="AY418" s="18" t="s">
        <v>118</v>
      </c>
      <c r="BE418" s="210">
        <f>IF(N418="základní",J418,0)</f>
        <v>0</v>
      </c>
      <c r="BF418" s="210">
        <f>IF(N418="snížená",J418,0)</f>
        <v>0</v>
      </c>
      <c r="BG418" s="210">
        <f>IF(N418="zákl. přenesená",J418,0)</f>
        <v>0</v>
      </c>
      <c r="BH418" s="210">
        <f>IF(N418="sníž. přenesená",J418,0)</f>
        <v>0</v>
      </c>
      <c r="BI418" s="210">
        <f>IF(N418="nulová",J418,0)</f>
        <v>0</v>
      </c>
      <c r="BJ418" s="18" t="s">
        <v>77</v>
      </c>
      <c r="BK418" s="210">
        <f>ROUND(I418*H418,2)</f>
        <v>0</v>
      </c>
      <c r="BL418" s="18" t="s">
        <v>235</v>
      </c>
      <c r="BM418" s="209" t="s">
        <v>756</v>
      </c>
    </row>
    <row r="419" s="2" customFormat="1">
      <c r="A419" s="39"/>
      <c r="B419" s="40"/>
      <c r="C419" s="41"/>
      <c r="D419" s="211" t="s">
        <v>128</v>
      </c>
      <c r="E419" s="41"/>
      <c r="F419" s="212" t="s">
        <v>757</v>
      </c>
      <c r="G419" s="41"/>
      <c r="H419" s="41"/>
      <c r="I419" s="213"/>
      <c r="J419" s="41"/>
      <c r="K419" s="41"/>
      <c r="L419" s="45"/>
      <c r="M419" s="214"/>
      <c r="N419" s="215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128</v>
      </c>
      <c r="AU419" s="18" t="s">
        <v>79</v>
      </c>
    </row>
    <row r="420" s="12" customFormat="1" ht="22.8" customHeight="1">
      <c r="A420" s="12"/>
      <c r="B420" s="182"/>
      <c r="C420" s="183"/>
      <c r="D420" s="184" t="s">
        <v>71</v>
      </c>
      <c r="E420" s="196" t="s">
        <v>758</v>
      </c>
      <c r="F420" s="196" t="s">
        <v>759</v>
      </c>
      <c r="G420" s="183"/>
      <c r="H420" s="183"/>
      <c r="I420" s="186"/>
      <c r="J420" s="197">
        <f>BK420</f>
        <v>0</v>
      </c>
      <c r="K420" s="183"/>
      <c r="L420" s="188"/>
      <c r="M420" s="189"/>
      <c r="N420" s="190"/>
      <c r="O420" s="190"/>
      <c r="P420" s="191">
        <f>SUM(P421:P433)</f>
        <v>0</v>
      </c>
      <c r="Q420" s="190"/>
      <c r="R420" s="191">
        <f>SUM(R421:R433)</f>
        <v>0.0021435999999999998</v>
      </c>
      <c r="S420" s="190"/>
      <c r="T420" s="192">
        <f>SUM(T421:T433)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3" t="s">
        <v>79</v>
      </c>
      <c r="AT420" s="194" t="s">
        <v>71</v>
      </c>
      <c r="AU420" s="194" t="s">
        <v>77</v>
      </c>
      <c r="AY420" s="193" t="s">
        <v>118</v>
      </c>
      <c r="BK420" s="195">
        <f>SUM(BK421:BK433)</f>
        <v>0</v>
      </c>
    </row>
    <row r="421" s="2" customFormat="1" ht="16.5" customHeight="1">
      <c r="A421" s="39"/>
      <c r="B421" s="40"/>
      <c r="C421" s="198" t="s">
        <v>760</v>
      </c>
      <c r="D421" s="198" t="s">
        <v>121</v>
      </c>
      <c r="E421" s="199" t="s">
        <v>761</v>
      </c>
      <c r="F421" s="200" t="s">
        <v>762</v>
      </c>
      <c r="G421" s="201" t="s">
        <v>124</v>
      </c>
      <c r="H421" s="202">
        <v>2.8799999999999999</v>
      </c>
      <c r="I421" s="203"/>
      <c r="J421" s="204">
        <f>ROUND(I421*H421,2)</f>
        <v>0</v>
      </c>
      <c r="K421" s="200" t="s">
        <v>125</v>
      </c>
      <c r="L421" s="45"/>
      <c r="M421" s="205" t="s">
        <v>19</v>
      </c>
      <c r="N421" s="206" t="s">
        <v>43</v>
      </c>
      <c r="O421" s="85"/>
      <c r="P421" s="207">
        <f>O421*H421</f>
        <v>0</v>
      </c>
      <c r="Q421" s="207">
        <v>6.0000000000000002E-05</v>
      </c>
      <c r="R421" s="207">
        <f>Q421*H421</f>
        <v>0.0001728</v>
      </c>
      <c r="S421" s="207">
        <v>0</v>
      </c>
      <c r="T421" s="20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09" t="s">
        <v>235</v>
      </c>
      <c r="AT421" s="209" t="s">
        <v>121</v>
      </c>
      <c r="AU421" s="209" t="s">
        <v>79</v>
      </c>
      <c r="AY421" s="18" t="s">
        <v>118</v>
      </c>
      <c r="BE421" s="210">
        <f>IF(N421="základní",J421,0)</f>
        <v>0</v>
      </c>
      <c r="BF421" s="210">
        <f>IF(N421="snížená",J421,0)</f>
        <v>0</v>
      </c>
      <c r="BG421" s="210">
        <f>IF(N421="zákl. přenesená",J421,0)</f>
        <v>0</v>
      </c>
      <c r="BH421" s="210">
        <f>IF(N421="sníž. přenesená",J421,0)</f>
        <v>0</v>
      </c>
      <c r="BI421" s="210">
        <f>IF(N421="nulová",J421,0)</f>
        <v>0</v>
      </c>
      <c r="BJ421" s="18" t="s">
        <v>77</v>
      </c>
      <c r="BK421" s="210">
        <f>ROUND(I421*H421,2)</f>
        <v>0</v>
      </c>
      <c r="BL421" s="18" t="s">
        <v>235</v>
      </c>
      <c r="BM421" s="209" t="s">
        <v>763</v>
      </c>
    </row>
    <row r="422" s="2" customFormat="1">
      <c r="A422" s="39"/>
      <c r="B422" s="40"/>
      <c r="C422" s="41"/>
      <c r="D422" s="211" t="s">
        <v>128</v>
      </c>
      <c r="E422" s="41"/>
      <c r="F422" s="212" t="s">
        <v>764</v>
      </c>
      <c r="G422" s="41"/>
      <c r="H422" s="41"/>
      <c r="I422" s="213"/>
      <c r="J422" s="41"/>
      <c r="K422" s="41"/>
      <c r="L422" s="45"/>
      <c r="M422" s="214"/>
      <c r="N422" s="21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128</v>
      </c>
      <c r="AU422" s="18" t="s">
        <v>79</v>
      </c>
    </row>
    <row r="423" s="15" customFormat="1">
      <c r="A423" s="15"/>
      <c r="B423" s="239"/>
      <c r="C423" s="240"/>
      <c r="D423" s="218" t="s">
        <v>130</v>
      </c>
      <c r="E423" s="241" t="s">
        <v>19</v>
      </c>
      <c r="F423" s="242" t="s">
        <v>765</v>
      </c>
      <c r="G423" s="240"/>
      <c r="H423" s="241" t="s">
        <v>19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8" t="s">
        <v>130</v>
      </c>
      <c r="AU423" s="248" t="s">
        <v>79</v>
      </c>
      <c r="AV423" s="15" t="s">
        <v>77</v>
      </c>
      <c r="AW423" s="15" t="s">
        <v>33</v>
      </c>
      <c r="AX423" s="15" t="s">
        <v>72</v>
      </c>
      <c r="AY423" s="248" t="s">
        <v>118</v>
      </c>
    </row>
    <row r="424" s="13" customFormat="1">
      <c r="A424" s="13"/>
      <c r="B424" s="216"/>
      <c r="C424" s="217"/>
      <c r="D424" s="218" t="s">
        <v>130</v>
      </c>
      <c r="E424" s="219" t="s">
        <v>19</v>
      </c>
      <c r="F424" s="220" t="s">
        <v>766</v>
      </c>
      <c r="G424" s="217"/>
      <c r="H424" s="221">
        <v>2.8799999999999999</v>
      </c>
      <c r="I424" s="222"/>
      <c r="J424" s="217"/>
      <c r="K424" s="217"/>
      <c r="L424" s="223"/>
      <c r="M424" s="224"/>
      <c r="N424" s="225"/>
      <c r="O424" s="225"/>
      <c r="P424" s="225"/>
      <c r="Q424" s="225"/>
      <c r="R424" s="225"/>
      <c r="S424" s="225"/>
      <c r="T424" s="22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7" t="s">
        <v>130</v>
      </c>
      <c r="AU424" s="227" t="s">
        <v>79</v>
      </c>
      <c r="AV424" s="13" t="s">
        <v>79</v>
      </c>
      <c r="AW424" s="13" t="s">
        <v>33</v>
      </c>
      <c r="AX424" s="13" t="s">
        <v>77</v>
      </c>
      <c r="AY424" s="227" t="s">
        <v>118</v>
      </c>
    </row>
    <row r="425" s="2" customFormat="1" ht="16.5" customHeight="1">
      <c r="A425" s="39"/>
      <c r="B425" s="40"/>
      <c r="C425" s="198" t="s">
        <v>767</v>
      </c>
      <c r="D425" s="198" t="s">
        <v>121</v>
      </c>
      <c r="E425" s="199" t="s">
        <v>768</v>
      </c>
      <c r="F425" s="200" t="s">
        <v>769</v>
      </c>
      <c r="G425" s="201" t="s">
        <v>124</v>
      </c>
      <c r="H425" s="202">
        <v>7.5800000000000001</v>
      </c>
      <c r="I425" s="203"/>
      <c r="J425" s="204">
        <f>ROUND(I425*H425,2)</f>
        <v>0</v>
      </c>
      <c r="K425" s="200" t="s">
        <v>125</v>
      </c>
      <c r="L425" s="45"/>
      <c r="M425" s="205" t="s">
        <v>19</v>
      </c>
      <c r="N425" s="206" t="s">
        <v>43</v>
      </c>
      <c r="O425" s="85"/>
      <c r="P425" s="207">
        <f>O425*H425</f>
        <v>0</v>
      </c>
      <c r="Q425" s="207">
        <v>0.00013999999999999999</v>
      </c>
      <c r="R425" s="207">
        <f>Q425*H425</f>
        <v>0.0010612</v>
      </c>
      <c r="S425" s="207">
        <v>0</v>
      </c>
      <c r="T425" s="20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235</v>
      </c>
      <c r="AT425" s="209" t="s">
        <v>121</v>
      </c>
      <c r="AU425" s="209" t="s">
        <v>79</v>
      </c>
      <c r="AY425" s="18" t="s">
        <v>118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77</v>
      </c>
      <c r="BK425" s="210">
        <f>ROUND(I425*H425,2)</f>
        <v>0</v>
      </c>
      <c r="BL425" s="18" t="s">
        <v>235</v>
      </c>
      <c r="BM425" s="209" t="s">
        <v>770</v>
      </c>
    </row>
    <row r="426" s="2" customFormat="1">
      <c r="A426" s="39"/>
      <c r="B426" s="40"/>
      <c r="C426" s="41"/>
      <c r="D426" s="211" t="s">
        <v>128</v>
      </c>
      <c r="E426" s="41"/>
      <c r="F426" s="212" t="s">
        <v>771</v>
      </c>
      <c r="G426" s="41"/>
      <c r="H426" s="41"/>
      <c r="I426" s="213"/>
      <c r="J426" s="41"/>
      <c r="K426" s="41"/>
      <c r="L426" s="45"/>
      <c r="M426" s="214"/>
      <c r="N426" s="215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128</v>
      </c>
      <c r="AU426" s="18" t="s">
        <v>79</v>
      </c>
    </row>
    <row r="427" s="15" customFormat="1">
      <c r="A427" s="15"/>
      <c r="B427" s="239"/>
      <c r="C427" s="240"/>
      <c r="D427" s="218" t="s">
        <v>130</v>
      </c>
      <c r="E427" s="241" t="s">
        <v>19</v>
      </c>
      <c r="F427" s="242" t="s">
        <v>772</v>
      </c>
      <c r="G427" s="240"/>
      <c r="H427" s="241" t="s">
        <v>19</v>
      </c>
      <c r="I427" s="243"/>
      <c r="J427" s="240"/>
      <c r="K427" s="240"/>
      <c r="L427" s="244"/>
      <c r="M427" s="245"/>
      <c r="N427" s="246"/>
      <c r="O427" s="246"/>
      <c r="P427" s="246"/>
      <c r="Q427" s="246"/>
      <c r="R427" s="246"/>
      <c r="S427" s="246"/>
      <c r="T427" s="24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8" t="s">
        <v>130</v>
      </c>
      <c r="AU427" s="248" t="s">
        <v>79</v>
      </c>
      <c r="AV427" s="15" t="s">
        <v>77</v>
      </c>
      <c r="AW427" s="15" t="s">
        <v>33</v>
      </c>
      <c r="AX427" s="15" t="s">
        <v>72</v>
      </c>
      <c r="AY427" s="248" t="s">
        <v>118</v>
      </c>
    </row>
    <row r="428" s="13" customFormat="1">
      <c r="A428" s="13"/>
      <c r="B428" s="216"/>
      <c r="C428" s="217"/>
      <c r="D428" s="218" t="s">
        <v>130</v>
      </c>
      <c r="E428" s="219" t="s">
        <v>19</v>
      </c>
      <c r="F428" s="220" t="s">
        <v>773</v>
      </c>
      <c r="G428" s="217"/>
      <c r="H428" s="221">
        <v>4.7000000000000002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7" t="s">
        <v>130</v>
      </c>
      <c r="AU428" s="227" t="s">
        <v>79</v>
      </c>
      <c r="AV428" s="13" t="s">
        <v>79</v>
      </c>
      <c r="AW428" s="13" t="s">
        <v>33</v>
      </c>
      <c r="AX428" s="13" t="s">
        <v>72</v>
      </c>
      <c r="AY428" s="227" t="s">
        <v>118</v>
      </c>
    </row>
    <row r="429" s="13" customFormat="1">
      <c r="A429" s="13"/>
      <c r="B429" s="216"/>
      <c r="C429" s="217"/>
      <c r="D429" s="218" t="s">
        <v>130</v>
      </c>
      <c r="E429" s="219" t="s">
        <v>19</v>
      </c>
      <c r="F429" s="220" t="s">
        <v>766</v>
      </c>
      <c r="G429" s="217"/>
      <c r="H429" s="221">
        <v>2.8799999999999999</v>
      </c>
      <c r="I429" s="222"/>
      <c r="J429" s="217"/>
      <c r="K429" s="217"/>
      <c r="L429" s="223"/>
      <c r="M429" s="224"/>
      <c r="N429" s="225"/>
      <c r="O429" s="225"/>
      <c r="P429" s="225"/>
      <c r="Q429" s="225"/>
      <c r="R429" s="225"/>
      <c r="S429" s="225"/>
      <c r="T429" s="22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7" t="s">
        <v>130</v>
      </c>
      <c r="AU429" s="227" t="s">
        <v>79</v>
      </c>
      <c r="AV429" s="13" t="s">
        <v>79</v>
      </c>
      <c r="AW429" s="13" t="s">
        <v>33</v>
      </c>
      <c r="AX429" s="13" t="s">
        <v>72</v>
      </c>
      <c r="AY429" s="227" t="s">
        <v>118</v>
      </c>
    </row>
    <row r="430" s="14" customFormat="1">
      <c r="A430" s="14"/>
      <c r="B430" s="228"/>
      <c r="C430" s="229"/>
      <c r="D430" s="218" t="s">
        <v>130</v>
      </c>
      <c r="E430" s="230" t="s">
        <v>19</v>
      </c>
      <c r="F430" s="231" t="s">
        <v>133</v>
      </c>
      <c r="G430" s="229"/>
      <c r="H430" s="232">
        <v>7.5800000000000001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8" t="s">
        <v>130</v>
      </c>
      <c r="AU430" s="238" t="s">
        <v>79</v>
      </c>
      <c r="AV430" s="14" t="s">
        <v>126</v>
      </c>
      <c r="AW430" s="14" t="s">
        <v>33</v>
      </c>
      <c r="AX430" s="14" t="s">
        <v>77</v>
      </c>
      <c r="AY430" s="238" t="s">
        <v>118</v>
      </c>
    </row>
    <row r="431" s="2" customFormat="1" ht="16.5" customHeight="1">
      <c r="A431" s="39"/>
      <c r="B431" s="40"/>
      <c r="C431" s="198" t="s">
        <v>774</v>
      </c>
      <c r="D431" s="198" t="s">
        <v>121</v>
      </c>
      <c r="E431" s="199" t="s">
        <v>775</v>
      </c>
      <c r="F431" s="200" t="s">
        <v>776</v>
      </c>
      <c r="G431" s="201" t="s">
        <v>124</v>
      </c>
      <c r="H431" s="202">
        <v>7.5800000000000001</v>
      </c>
      <c r="I431" s="203"/>
      <c r="J431" s="204">
        <f>ROUND(I431*H431,2)</f>
        <v>0</v>
      </c>
      <c r="K431" s="200" t="s">
        <v>125</v>
      </c>
      <c r="L431" s="45"/>
      <c r="M431" s="205" t="s">
        <v>19</v>
      </c>
      <c r="N431" s="206" t="s">
        <v>43</v>
      </c>
      <c r="O431" s="85"/>
      <c r="P431" s="207">
        <f>O431*H431</f>
        <v>0</v>
      </c>
      <c r="Q431" s="207">
        <v>0.00012</v>
      </c>
      <c r="R431" s="207">
        <f>Q431*H431</f>
        <v>0.00090959999999999999</v>
      </c>
      <c r="S431" s="207">
        <v>0</v>
      </c>
      <c r="T431" s="20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09" t="s">
        <v>235</v>
      </c>
      <c r="AT431" s="209" t="s">
        <v>121</v>
      </c>
      <c r="AU431" s="209" t="s">
        <v>79</v>
      </c>
      <c r="AY431" s="18" t="s">
        <v>118</v>
      </c>
      <c r="BE431" s="210">
        <f>IF(N431="základní",J431,0)</f>
        <v>0</v>
      </c>
      <c r="BF431" s="210">
        <f>IF(N431="snížená",J431,0)</f>
        <v>0</v>
      </c>
      <c r="BG431" s="210">
        <f>IF(N431="zákl. přenesená",J431,0)</f>
        <v>0</v>
      </c>
      <c r="BH431" s="210">
        <f>IF(N431="sníž. přenesená",J431,0)</f>
        <v>0</v>
      </c>
      <c r="BI431" s="210">
        <f>IF(N431="nulová",J431,0)</f>
        <v>0</v>
      </c>
      <c r="BJ431" s="18" t="s">
        <v>77</v>
      </c>
      <c r="BK431" s="210">
        <f>ROUND(I431*H431,2)</f>
        <v>0</v>
      </c>
      <c r="BL431" s="18" t="s">
        <v>235</v>
      </c>
      <c r="BM431" s="209" t="s">
        <v>777</v>
      </c>
    </row>
    <row r="432" s="2" customFormat="1">
      <c r="A432" s="39"/>
      <c r="B432" s="40"/>
      <c r="C432" s="41"/>
      <c r="D432" s="211" t="s">
        <v>128</v>
      </c>
      <c r="E432" s="41"/>
      <c r="F432" s="212" t="s">
        <v>778</v>
      </c>
      <c r="G432" s="41"/>
      <c r="H432" s="41"/>
      <c r="I432" s="213"/>
      <c r="J432" s="41"/>
      <c r="K432" s="41"/>
      <c r="L432" s="45"/>
      <c r="M432" s="214"/>
      <c r="N432" s="215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128</v>
      </c>
      <c r="AU432" s="18" t="s">
        <v>79</v>
      </c>
    </row>
    <row r="433" s="2" customFormat="1" ht="16.5" customHeight="1">
      <c r="A433" s="39"/>
      <c r="B433" s="40"/>
      <c r="C433" s="198" t="s">
        <v>779</v>
      </c>
      <c r="D433" s="198" t="s">
        <v>121</v>
      </c>
      <c r="E433" s="199" t="s">
        <v>780</v>
      </c>
      <c r="F433" s="200" t="s">
        <v>781</v>
      </c>
      <c r="G433" s="201" t="s">
        <v>136</v>
      </c>
      <c r="H433" s="202">
        <v>2</v>
      </c>
      <c r="I433" s="203"/>
      <c r="J433" s="204">
        <f>ROUND(I433*H433,2)</f>
        <v>0</v>
      </c>
      <c r="K433" s="200" t="s">
        <v>19</v>
      </c>
      <c r="L433" s="45"/>
      <c r="M433" s="205" t="s">
        <v>19</v>
      </c>
      <c r="N433" s="206" t="s">
        <v>43</v>
      </c>
      <c r="O433" s="85"/>
      <c r="P433" s="207">
        <f>O433*H433</f>
        <v>0</v>
      </c>
      <c r="Q433" s="207">
        <v>0</v>
      </c>
      <c r="R433" s="207">
        <f>Q433*H433</f>
        <v>0</v>
      </c>
      <c r="S433" s="207">
        <v>0</v>
      </c>
      <c r="T433" s="20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09" t="s">
        <v>235</v>
      </c>
      <c r="AT433" s="209" t="s">
        <v>121</v>
      </c>
      <c r="AU433" s="209" t="s">
        <v>79</v>
      </c>
      <c r="AY433" s="18" t="s">
        <v>118</v>
      </c>
      <c r="BE433" s="210">
        <f>IF(N433="základní",J433,0)</f>
        <v>0</v>
      </c>
      <c r="BF433" s="210">
        <f>IF(N433="snížená",J433,0)</f>
        <v>0</v>
      </c>
      <c r="BG433" s="210">
        <f>IF(N433="zákl. přenesená",J433,0)</f>
        <v>0</v>
      </c>
      <c r="BH433" s="210">
        <f>IF(N433="sníž. přenesená",J433,0)</f>
        <v>0</v>
      </c>
      <c r="BI433" s="210">
        <f>IF(N433="nulová",J433,0)</f>
        <v>0</v>
      </c>
      <c r="BJ433" s="18" t="s">
        <v>77</v>
      </c>
      <c r="BK433" s="210">
        <f>ROUND(I433*H433,2)</f>
        <v>0</v>
      </c>
      <c r="BL433" s="18" t="s">
        <v>235</v>
      </c>
      <c r="BM433" s="209" t="s">
        <v>782</v>
      </c>
    </row>
    <row r="434" s="12" customFormat="1" ht="22.8" customHeight="1">
      <c r="A434" s="12"/>
      <c r="B434" s="182"/>
      <c r="C434" s="183"/>
      <c r="D434" s="184" t="s">
        <v>71</v>
      </c>
      <c r="E434" s="196" t="s">
        <v>783</v>
      </c>
      <c r="F434" s="196" t="s">
        <v>784</v>
      </c>
      <c r="G434" s="183"/>
      <c r="H434" s="183"/>
      <c r="I434" s="186"/>
      <c r="J434" s="197">
        <f>BK434</f>
        <v>0</v>
      </c>
      <c r="K434" s="183"/>
      <c r="L434" s="188"/>
      <c r="M434" s="189"/>
      <c r="N434" s="190"/>
      <c r="O434" s="190"/>
      <c r="P434" s="191">
        <f>SUM(P435:P456)</f>
        <v>0</v>
      </c>
      <c r="Q434" s="190"/>
      <c r="R434" s="191">
        <f>SUM(R435:R456)</f>
        <v>0.17693676</v>
      </c>
      <c r="S434" s="190"/>
      <c r="T434" s="192">
        <f>SUM(T435:T456)</f>
        <v>0.026807249999999998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93" t="s">
        <v>79</v>
      </c>
      <c r="AT434" s="194" t="s">
        <v>71</v>
      </c>
      <c r="AU434" s="194" t="s">
        <v>77</v>
      </c>
      <c r="AY434" s="193" t="s">
        <v>118</v>
      </c>
      <c r="BK434" s="195">
        <f>SUM(BK435:BK456)</f>
        <v>0</v>
      </c>
    </row>
    <row r="435" s="2" customFormat="1" ht="16.5" customHeight="1">
      <c r="A435" s="39"/>
      <c r="B435" s="40"/>
      <c r="C435" s="198" t="s">
        <v>785</v>
      </c>
      <c r="D435" s="198" t="s">
        <v>121</v>
      </c>
      <c r="E435" s="199" t="s">
        <v>786</v>
      </c>
      <c r="F435" s="200" t="s">
        <v>787</v>
      </c>
      <c r="G435" s="201" t="s">
        <v>124</v>
      </c>
      <c r="H435" s="202">
        <v>86.474999999999994</v>
      </c>
      <c r="I435" s="203"/>
      <c r="J435" s="204">
        <f>ROUND(I435*H435,2)</f>
        <v>0</v>
      </c>
      <c r="K435" s="200" t="s">
        <v>125</v>
      </c>
      <c r="L435" s="45"/>
      <c r="M435" s="205" t="s">
        <v>19</v>
      </c>
      <c r="N435" s="206" t="s">
        <v>43</v>
      </c>
      <c r="O435" s="85"/>
      <c r="P435" s="207">
        <f>O435*H435</f>
        <v>0</v>
      </c>
      <c r="Q435" s="207">
        <v>0.001</v>
      </c>
      <c r="R435" s="207">
        <f>Q435*H435</f>
        <v>0.086474999999999996</v>
      </c>
      <c r="S435" s="207">
        <v>0.00031</v>
      </c>
      <c r="T435" s="208">
        <f>S435*H435</f>
        <v>0.026807249999999998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09" t="s">
        <v>235</v>
      </c>
      <c r="AT435" s="209" t="s">
        <v>121</v>
      </c>
      <c r="AU435" s="209" t="s">
        <v>79</v>
      </c>
      <c r="AY435" s="18" t="s">
        <v>118</v>
      </c>
      <c r="BE435" s="210">
        <f>IF(N435="základní",J435,0)</f>
        <v>0</v>
      </c>
      <c r="BF435" s="210">
        <f>IF(N435="snížená",J435,0)</f>
        <v>0</v>
      </c>
      <c r="BG435" s="210">
        <f>IF(N435="zákl. přenesená",J435,0)</f>
        <v>0</v>
      </c>
      <c r="BH435" s="210">
        <f>IF(N435="sníž. přenesená",J435,0)</f>
        <v>0</v>
      </c>
      <c r="BI435" s="210">
        <f>IF(N435="nulová",J435,0)</f>
        <v>0</v>
      </c>
      <c r="BJ435" s="18" t="s">
        <v>77</v>
      </c>
      <c r="BK435" s="210">
        <f>ROUND(I435*H435,2)</f>
        <v>0</v>
      </c>
      <c r="BL435" s="18" t="s">
        <v>235</v>
      </c>
      <c r="BM435" s="209" t="s">
        <v>788</v>
      </c>
    </row>
    <row r="436" s="2" customFormat="1">
      <c r="A436" s="39"/>
      <c r="B436" s="40"/>
      <c r="C436" s="41"/>
      <c r="D436" s="211" t="s">
        <v>128</v>
      </c>
      <c r="E436" s="41"/>
      <c r="F436" s="212" t="s">
        <v>789</v>
      </c>
      <c r="G436" s="41"/>
      <c r="H436" s="41"/>
      <c r="I436" s="213"/>
      <c r="J436" s="41"/>
      <c r="K436" s="41"/>
      <c r="L436" s="45"/>
      <c r="M436" s="214"/>
      <c r="N436" s="215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128</v>
      </c>
      <c r="AU436" s="18" t="s">
        <v>79</v>
      </c>
    </row>
    <row r="437" s="15" customFormat="1">
      <c r="A437" s="15"/>
      <c r="B437" s="239"/>
      <c r="C437" s="240"/>
      <c r="D437" s="218" t="s">
        <v>130</v>
      </c>
      <c r="E437" s="241" t="s">
        <v>19</v>
      </c>
      <c r="F437" s="242" t="s">
        <v>790</v>
      </c>
      <c r="G437" s="240"/>
      <c r="H437" s="241" t="s">
        <v>19</v>
      </c>
      <c r="I437" s="243"/>
      <c r="J437" s="240"/>
      <c r="K437" s="240"/>
      <c r="L437" s="244"/>
      <c r="M437" s="245"/>
      <c r="N437" s="246"/>
      <c r="O437" s="246"/>
      <c r="P437" s="246"/>
      <c r="Q437" s="246"/>
      <c r="R437" s="246"/>
      <c r="S437" s="246"/>
      <c r="T437" s="24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48" t="s">
        <v>130</v>
      </c>
      <c r="AU437" s="248" t="s">
        <v>79</v>
      </c>
      <c r="AV437" s="15" t="s">
        <v>77</v>
      </c>
      <c r="AW437" s="15" t="s">
        <v>33</v>
      </c>
      <c r="AX437" s="15" t="s">
        <v>72</v>
      </c>
      <c r="AY437" s="248" t="s">
        <v>118</v>
      </c>
    </row>
    <row r="438" s="13" customFormat="1">
      <c r="A438" s="13"/>
      <c r="B438" s="216"/>
      <c r="C438" s="217"/>
      <c r="D438" s="218" t="s">
        <v>130</v>
      </c>
      <c r="E438" s="219" t="s">
        <v>19</v>
      </c>
      <c r="F438" s="220" t="s">
        <v>791</v>
      </c>
      <c r="G438" s="217"/>
      <c r="H438" s="221">
        <v>30.777999999999999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7" t="s">
        <v>130</v>
      </c>
      <c r="AU438" s="227" t="s">
        <v>79</v>
      </c>
      <c r="AV438" s="13" t="s">
        <v>79</v>
      </c>
      <c r="AW438" s="13" t="s">
        <v>33</v>
      </c>
      <c r="AX438" s="13" t="s">
        <v>72</v>
      </c>
      <c r="AY438" s="227" t="s">
        <v>118</v>
      </c>
    </row>
    <row r="439" s="15" customFormat="1">
      <c r="A439" s="15"/>
      <c r="B439" s="239"/>
      <c r="C439" s="240"/>
      <c r="D439" s="218" t="s">
        <v>130</v>
      </c>
      <c r="E439" s="241" t="s">
        <v>19</v>
      </c>
      <c r="F439" s="242" t="s">
        <v>792</v>
      </c>
      <c r="G439" s="240"/>
      <c r="H439" s="241" t="s">
        <v>19</v>
      </c>
      <c r="I439" s="243"/>
      <c r="J439" s="240"/>
      <c r="K439" s="240"/>
      <c r="L439" s="244"/>
      <c r="M439" s="245"/>
      <c r="N439" s="246"/>
      <c r="O439" s="246"/>
      <c r="P439" s="246"/>
      <c r="Q439" s="246"/>
      <c r="R439" s="246"/>
      <c r="S439" s="246"/>
      <c r="T439" s="24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48" t="s">
        <v>130</v>
      </c>
      <c r="AU439" s="248" t="s">
        <v>79</v>
      </c>
      <c r="AV439" s="15" t="s">
        <v>77</v>
      </c>
      <c r="AW439" s="15" t="s">
        <v>33</v>
      </c>
      <c r="AX439" s="15" t="s">
        <v>72</v>
      </c>
      <c r="AY439" s="248" t="s">
        <v>118</v>
      </c>
    </row>
    <row r="440" s="13" customFormat="1">
      <c r="A440" s="13"/>
      <c r="B440" s="216"/>
      <c r="C440" s="217"/>
      <c r="D440" s="218" t="s">
        <v>130</v>
      </c>
      <c r="E440" s="219" t="s">
        <v>19</v>
      </c>
      <c r="F440" s="220" t="s">
        <v>793</v>
      </c>
      <c r="G440" s="217"/>
      <c r="H440" s="221">
        <v>55.697000000000003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7" t="s">
        <v>130</v>
      </c>
      <c r="AU440" s="227" t="s">
        <v>79</v>
      </c>
      <c r="AV440" s="13" t="s">
        <v>79</v>
      </c>
      <c r="AW440" s="13" t="s">
        <v>33</v>
      </c>
      <c r="AX440" s="13" t="s">
        <v>72</v>
      </c>
      <c r="AY440" s="227" t="s">
        <v>118</v>
      </c>
    </row>
    <row r="441" s="14" customFormat="1">
      <c r="A441" s="14"/>
      <c r="B441" s="228"/>
      <c r="C441" s="229"/>
      <c r="D441" s="218" t="s">
        <v>130</v>
      </c>
      <c r="E441" s="230" t="s">
        <v>19</v>
      </c>
      <c r="F441" s="231" t="s">
        <v>133</v>
      </c>
      <c r="G441" s="229"/>
      <c r="H441" s="232">
        <v>86.474999999999994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8" t="s">
        <v>130</v>
      </c>
      <c r="AU441" s="238" t="s">
        <v>79</v>
      </c>
      <c r="AV441" s="14" t="s">
        <v>126</v>
      </c>
      <c r="AW441" s="14" t="s">
        <v>33</v>
      </c>
      <c r="AX441" s="14" t="s">
        <v>77</v>
      </c>
      <c r="AY441" s="238" t="s">
        <v>118</v>
      </c>
    </row>
    <row r="442" s="2" customFormat="1" ht="24.15" customHeight="1">
      <c r="A442" s="39"/>
      <c r="B442" s="40"/>
      <c r="C442" s="198" t="s">
        <v>794</v>
      </c>
      <c r="D442" s="198" t="s">
        <v>121</v>
      </c>
      <c r="E442" s="199" t="s">
        <v>795</v>
      </c>
      <c r="F442" s="200" t="s">
        <v>796</v>
      </c>
      <c r="G442" s="201" t="s">
        <v>202</v>
      </c>
      <c r="H442" s="202">
        <v>200</v>
      </c>
      <c r="I442" s="203"/>
      <c r="J442" s="204">
        <f>ROUND(I442*H442,2)</f>
        <v>0</v>
      </c>
      <c r="K442" s="200" t="s">
        <v>125</v>
      </c>
      <c r="L442" s="45"/>
      <c r="M442" s="205" t="s">
        <v>19</v>
      </c>
      <c r="N442" s="206" t="s">
        <v>43</v>
      </c>
      <c r="O442" s="85"/>
      <c r="P442" s="207">
        <f>O442*H442</f>
        <v>0</v>
      </c>
      <c r="Q442" s="207">
        <v>0</v>
      </c>
      <c r="R442" s="207">
        <f>Q442*H442</f>
        <v>0</v>
      </c>
      <c r="S442" s="207">
        <v>0</v>
      </c>
      <c r="T442" s="20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09" t="s">
        <v>235</v>
      </c>
      <c r="AT442" s="209" t="s">
        <v>121</v>
      </c>
      <c r="AU442" s="209" t="s">
        <v>79</v>
      </c>
      <c r="AY442" s="18" t="s">
        <v>118</v>
      </c>
      <c r="BE442" s="210">
        <f>IF(N442="základní",J442,0)</f>
        <v>0</v>
      </c>
      <c r="BF442" s="210">
        <f>IF(N442="snížená",J442,0)</f>
        <v>0</v>
      </c>
      <c r="BG442" s="210">
        <f>IF(N442="zákl. přenesená",J442,0)</f>
        <v>0</v>
      </c>
      <c r="BH442" s="210">
        <f>IF(N442="sníž. přenesená",J442,0)</f>
        <v>0</v>
      </c>
      <c r="BI442" s="210">
        <f>IF(N442="nulová",J442,0)</f>
        <v>0</v>
      </c>
      <c r="BJ442" s="18" t="s">
        <v>77</v>
      </c>
      <c r="BK442" s="210">
        <f>ROUND(I442*H442,2)</f>
        <v>0</v>
      </c>
      <c r="BL442" s="18" t="s">
        <v>235</v>
      </c>
      <c r="BM442" s="209" t="s">
        <v>797</v>
      </c>
    </row>
    <row r="443" s="2" customFormat="1">
      <c r="A443" s="39"/>
      <c r="B443" s="40"/>
      <c r="C443" s="41"/>
      <c r="D443" s="211" t="s">
        <v>128</v>
      </c>
      <c r="E443" s="41"/>
      <c r="F443" s="212" t="s">
        <v>798</v>
      </c>
      <c r="G443" s="41"/>
      <c r="H443" s="41"/>
      <c r="I443" s="213"/>
      <c r="J443" s="41"/>
      <c r="K443" s="41"/>
      <c r="L443" s="45"/>
      <c r="M443" s="214"/>
      <c r="N443" s="215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128</v>
      </c>
      <c r="AU443" s="18" t="s">
        <v>79</v>
      </c>
    </row>
    <row r="444" s="2" customFormat="1" ht="16.5" customHeight="1">
      <c r="A444" s="39"/>
      <c r="B444" s="40"/>
      <c r="C444" s="249" t="s">
        <v>799</v>
      </c>
      <c r="D444" s="249" t="s">
        <v>208</v>
      </c>
      <c r="E444" s="250" t="s">
        <v>800</v>
      </c>
      <c r="F444" s="251" t="s">
        <v>801</v>
      </c>
      <c r="G444" s="252" t="s">
        <v>202</v>
      </c>
      <c r="H444" s="253">
        <v>210</v>
      </c>
      <c r="I444" s="254"/>
      <c r="J444" s="255">
        <f>ROUND(I444*H444,2)</f>
        <v>0</v>
      </c>
      <c r="K444" s="251" t="s">
        <v>125</v>
      </c>
      <c r="L444" s="256"/>
      <c r="M444" s="257" t="s">
        <v>19</v>
      </c>
      <c r="N444" s="258" t="s">
        <v>43</v>
      </c>
      <c r="O444" s="85"/>
      <c r="P444" s="207">
        <f>O444*H444</f>
        <v>0</v>
      </c>
      <c r="Q444" s="207">
        <v>0</v>
      </c>
      <c r="R444" s="207">
        <f>Q444*H444</f>
        <v>0</v>
      </c>
      <c r="S444" s="207">
        <v>0</v>
      </c>
      <c r="T444" s="20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09" t="s">
        <v>334</v>
      </c>
      <c r="AT444" s="209" t="s">
        <v>208</v>
      </c>
      <c r="AU444" s="209" t="s">
        <v>79</v>
      </c>
      <c r="AY444" s="18" t="s">
        <v>118</v>
      </c>
      <c r="BE444" s="210">
        <f>IF(N444="základní",J444,0)</f>
        <v>0</v>
      </c>
      <c r="BF444" s="210">
        <f>IF(N444="snížená",J444,0)</f>
        <v>0</v>
      </c>
      <c r="BG444" s="210">
        <f>IF(N444="zákl. přenesená",J444,0)</f>
        <v>0</v>
      </c>
      <c r="BH444" s="210">
        <f>IF(N444="sníž. přenesená",J444,0)</f>
        <v>0</v>
      </c>
      <c r="BI444" s="210">
        <f>IF(N444="nulová",J444,0)</f>
        <v>0</v>
      </c>
      <c r="BJ444" s="18" t="s">
        <v>77</v>
      </c>
      <c r="BK444" s="210">
        <f>ROUND(I444*H444,2)</f>
        <v>0</v>
      </c>
      <c r="BL444" s="18" t="s">
        <v>235</v>
      </c>
      <c r="BM444" s="209" t="s">
        <v>802</v>
      </c>
    </row>
    <row r="445" s="13" customFormat="1">
      <c r="A445" s="13"/>
      <c r="B445" s="216"/>
      <c r="C445" s="217"/>
      <c r="D445" s="218" t="s">
        <v>130</v>
      </c>
      <c r="E445" s="217"/>
      <c r="F445" s="220" t="s">
        <v>803</v>
      </c>
      <c r="G445" s="217"/>
      <c r="H445" s="221">
        <v>210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7" t="s">
        <v>130</v>
      </c>
      <c r="AU445" s="227" t="s">
        <v>79</v>
      </c>
      <c r="AV445" s="13" t="s">
        <v>79</v>
      </c>
      <c r="AW445" s="13" t="s">
        <v>4</v>
      </c>
      <c r="AX445" s="13" t="s">
        <v>77</v>
      </c>
      <c r="AY445" s="227" t="s">
        <v>118</v>
      </c>
    </row>
    <row r="446" s="2" customFormat="1" ht="24.15" customHeight="1">
      <c r="A446" s="39"/>
      <c r="B446" s="40"/>
      <c r="C446" s="198" t="s">
        <v>804</v>
      </c>
      <c r="D446" s="198" t="s">
        <v>121</v>
      </c>
      <c r="E446" s="199" t="s">
        <v>805</v>
      </c>
      <c r="F446" s="200" t="s">
        <v>806</v>
      </c>
      <c r="G446" s="201" t="s">
        <v>124</v>
      </c>
      <c r="H446" s="202">
        <v>50</v>
      </c>
      <c r="I446" s="203"/>
      <c r="J446" s="204">
        <f>ROUND(I446*H446,2)</f>
        <v>0</v>
      </c>
      <c r="K446" s="200" t="s">
        <v>125</v>
      </c>
      <c r="L446" s="45"/>
      <c r="M446" s="205" t="s">
        <v>19</v>
      </c>
      <c r="N446" s="206" t="s">
        <v>43</v>
      </c>
      <c r="O446" s="85"/>
      <c r="P446" s="207">
        <f>O446*H446</f>
        <v>0</v>
      </c>
      <c r="Q446" s="207">
        <v>0</v>
      </c>
      <c r="R446" s="207">
        <f>Q446*H446</f>
        <v>0</v>
      </c>
      <c r="S446" s="207">
        <v>0</v>
      </c>
      <c r="T446" s="20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09" t="s">
        <v>235</v>
      </c>
      <c r="AT446" s="209" t="s">
        <v>121</v>
      </c>
      <c r="AU446" s="209" t="s">
        <v>79</v>
      </c>
      <c r="AY446" s="18" t="s">
        <v>118</v>
      </c>
      <c r="BE446" s="210">
        <f>IF(N446="základní",J446,0)</f>
        <v>0</v>
      </c>
      <c r="BF446" s="210">
        <f>IF(N446="snížená",J446,0)</f>
        <v>0</v>
      </c>
      <c r="BG446" s="210">
        <f>IF(N446="zákl. přenesená",J446,0)</f>
        <v>0</v>
      </c>
      <c r="BH446" s="210">
        <f>IF(N446="sníž. přenesená",J446,0)</f>
        <v>0</v>
      </c>
      <c r="BI446" s="210">
        <f>IF(N446="nulová",J446,0)</f>
        <v>0</v>
      </c>
      <c r="BJ446" s="18" t="s">
        <v>77</v>
      </c>
      <c r="BK446" s="210">
        <f>ROUND(I446*H446,2)</f>
        <v>0</v>
      </c>
      <c r="BL446" s="18" t="s">
        <v>235</v>
      </c>
      <c r="BM446" s="209" t="s">
        <v>807</v>
      </c>
    </row>
    <row r="447" s="2" customFormat="1">
      <c r="A447" s="39"/>
      <c r="B447" s="40"/>
      <c r="C447" s="41"/>
      <c r="D447" s="211" t="s">
        <v>128</v>
      </c>
      <c r="E447" s="41"/>
      <c r="F447" s="212" t="s">
        <v>808</v>
      </c>
      <c r="G447" s="41"/>
      <c r="H447" s="41"/>
      <c r="I447" s="213"/>
      <c r="J447" s="41"/>
      <c r="K447" s="41"/>
      <c r="L447" s="45"/>
      <c r="M447" s="214"/>
      <c r="N447" s="215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128</v>
      </c>
      <c r="AU447" s="18" t="s">
        <v>79</v>
      </c>
    </row>
    <row r="448" s="15" customFormat="1">
      <c r="A448" s="15"/>
      <c r="B448" s="239"/>
      <c r="C448" s="240"/>
      <c r="D448" s="218" t="s">
        <v>130</v>
      </c>
      <c r="E448" s="241" t="s">
        <v>19</v>
      </c>
      <c r="F448" s="242" t="s">
        <v>809</v>
      </c>
      <c r="G448" s="240"/>
      <c r="H448" s="241" t="s">
        <v>19</v>
      </c>
      <c r="I448" s="243"/>
      <c r="J448" s="240"/>
      <c r="K448" s="240"/>
      <c r="L448" s="244"/>
      <c r="M448" s="245"/>
      <c r="N448" s="246"/>
      <c r="O448" s="246"/>
      <c r="P448" s="246"/>
      <c r="Q448" s="246"/>
      <c r="R448" s="246"/>
      <c r="S448" s="246"/>
      <c r="T448" s="24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48" t="s">
        <v>130</v>
      </c>
      <c r="AU448" s="248" t="s">
        <v>79</v>
      </c>
      <c r="AV448" s="15" t="s">
        <v>77</v>
      </c>
      <c r="AW448" s="15" t="s">
        <v>33</v>
      </c>
      <c r="AX448" s="15" t="s">
        <v>72</v>
      </c>
      <c r="AY448" s="248" t="s">
        <v>118</v>
      </c>
    </row>
    <row r="449" s="13" customFormat="1">
      <c r="A449" s="13"/>
      <c r="B449" s="216"/>
      <c r="C449" s="217"/>
      <c r="D449" s="218" t="s">
        <v>130</v>
      </c>
      <c r="E449" s="219" t="s">
        <v>19</v>
      </c>
      <c r="F449" s="220" t="s">
        <v>431</v>
      </c>
      <c r="G449" s="217"/>
      <c r="H449" s="221">
        <v>50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7" t="s">
        <v>130</v>
      </c>
      <c r="AU449" s="227" t="s">
        <v>79</v>
      </c>
      <c r="AV449" s="13" t="s">
        <v>79</v>
      </c>
      <c r="AW449" s="13" t="s">
        <v>33</v>
      </c>
      <c r="AX449" s="13" t="s">
        <v>77</v>
      </c>
      <c r="AY449" s="227" t="s">
        <v>118</v>
      </c>
    </row>
    <row r="450" s="2" customFormat="1" ht="16.5" customHeight="1">
      <c r="A450" s="39"/>
      <c r="B450" s="40"/>
      <c r="C450" s="249" t="s">
        <v>810</v>
      </c>
      <c r="D450" s="249" t="s">
        <v>208</v>
      </c>
      <c r="E450" s="250" t="s">
        <v>811</v>
      </c>
      <c r="F450" s="251" t="s">
        <v>812</v>
      </c>
      <c r="G450" s="252" t="s">
        <v>124</v>
      </c>
      <c r="H450" s="253">
        <v>52.5</v>
      </c>
      <c r="I450" s="254"/>
      <c r="J450" s="255">
        <f>ROUND(I450*H450,2)</f>
        <v>0</v>
      </c>
      <c r="K450" s="251" t="s">
        <v>125</v>
      </c>
      <c r="L450" s="256"/>
      <c r="M450" s="257" t="s">
        <v>19</v>
      </c>
      <c r="N450" s="258" t="s">
        <v>43</v>
      </c>
      <c r="O450" s="85"/>
      <c r="P450" s="207">
        <f>O450*H450</f>
        <v>0</v>
      </c>
      <c r="Q450" s="207">
        <v>0</v>
      </c>
      <c r="R450" s="207">
        <f>Q450*H450</f>
        <v>0</v>
      </c>
      <c r="S450" s="207">
        <v>0</v>
      </c>
      <c r="T450" s="20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09" t="s">
        <v>334</v>
      </c>
      <c r="AT450" s="209" t="s">
        <v>208</v>
      </c>
      <c r="AU450" s="209" t="s">
        <v>79</v>
      </c>
      <c r="AY450" s="18" t="s">
        <v>118</v>
      </c>
      <c r="BE450" s="210">
        <f>IF(N450="základní",J450,0)</f>
        <v>0</v>
      </c>
      <c r="BF450" s="210">
        <f>IF(N450="snížená",J450,0)</f>
        <v>0</v>
      </c>
      <c r="BG450" s="210">
        <f>IF(N450="zákl. přenesená",J450,0)</f>
        <v>0</v>
      </c>
      <c r="BH450" s="210">
        <f>IF(N450="sníž. přenesená",J450,0)</f>
        <v>0</v>
      </c>
      <c r="BI450" s="210">
        <f>IF(N450="nulová",J450,0)</f>
        <v>0</v>
      </c>
      <c r="BJ450" s="18" t="s">
        <v>77</v>
      </c>
      <c r="BK450" s="210">
        <f>ROUND(I450*H450,2)</f>
        <v>0</v>
      </c>
      <c r="BL450" s="18" t="s">
        <v>235</v>
      </c>
      <c r="BM450" s="209" t="s">
        <v>813</v>
      </c>
    </row>
    <row r="451" s="13" customFormat="1">
      <c r="A451" s="13"/>
      <c r="B451" s="216"/>
      <c r="C451" s="217"/>
      <c r="D451" s="218" t="s">
        <v>130</v>
      </c>
      <c r="E451" s="217"/>
      <c r="F451" s="220" t="s">
        <v>814</v>
      </c>
      <c r="G451" s="217"/>
      <c r="H451" s="221">
        <v>52.5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7" t="s">
        <v>130</v>
      </c>
      <c r="AU451" s="227" t="s">
        <v>79</v>
      </c>
      <c r="AV451" s="13" t="s">
        <v>79</v>
      </c>
      <c r="AW451" s="13" t="s">
        <v>4</v>
      </c>
      <c r="AX451" s="13" t="s">
        <v>77</v>
      </c>
      <c r="AY451" s="227" t="s">
        <v>118</v>
      </c>
    </row>
    <row r="452" s="2" customFormat="1" ht="16.5" customHeight="1">
      <c r="A452" s="39"/>
      <c r="B452" s="40"/>
      <c r="C452" s="198" t="s">
        <v>815</v>
      </c>
      <c r="D452" s="198" t="s">
        <v>121</v>
      </c>
      <c r="E452" s="199" t="s">
        <v>816</v>
      </c>
      <c r="F452" s="200" t="s">
        <v>817</v>
      </c>
      <c r="G452" s="201" t="s">
        <v>124</v>
      </c>
      <c r="H452" s="202">
        <v>196.65600000000001</v>
      </c>
      <c r="I452" s="203"/>
      <c r="J452" s="204">
        <f>ROUND(I452*H452,2)</f>
        <v>0</v>
      </c>
      <c r="K452" s="200" t="s">
        <v>125</v>
      </c>
      <c r="L452" s="45"/>
      <c r="M452" s="205" t="s">
        <v>19</v>
      </c>
      <c r="N452" s="206" t="s">
        <v>43</v>
      </c>
      <c r="O452" s="85"/>
      <c r="P452" s="207">
        <f>O452*H452</f>
        <v>0</v>
      </c>
      <c r="Q452" s="207">
        <v>0.00020000000000000001</v>
      </c>
      <c r="R452" s="207">
        <f>Q452*H452</f>
        <v>0.039331200000000004</v>
      </c>
      <c r="S452" s="207">
        <v>0</v>
      </c>
      <c r="T452" s="20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09" t="s">
        <v>235</v>
      </c>
      <c r="AT452" s="209" t="s">
        <v>121</v>
      </c>
      <c r="AU452" s="209" t="s">
        <v>79</v>
      </c>
      <c r="AY452" s="18" t="s">
        <v>118</v>
      </c>
      <c r="BE452" s="210">
        <f>IF(N452="základní",J452,0)</f>
        <v>0</v>
      </c>
      <c r="BF452" s="210">
        <f>IF(N452="snížená",J452,0)</f>
        <v>0</v>
      </c>
      <c r="BG452" s="210">
        <f>IF(N452="zákl. přenesená",J452,0)</f>
        <v>0</v>
      </c>
      <c r="BH452" s="210">
        <f>IF(N452="sníž. přenesená",J452,0)</f>
        <v>0</v>
      </c>
      <c r="BI452" s="210">
        <f>IF(N452="nulová",J452,0)</f>
        <v>0</v>
      </c>
      <c r="BJ452" s="18" t="s">
        <v>77</v>
      </c>
      <c r="BK452" s="210">
        <f>ROUND(I452*H452,2)</f>
        <v>0</v>
      </c>
      <c r="BL452" s="18" t="s">
        <v>235</v>
      </c>
      <c r="BM452" s="209" t="s">
        <v>818</v>
      </c>
    </row>
    <row r="453" s="2" customFormat="1">
      <c r="A453" s="39"/>
      <c r="B453" s="40"/>
      <c r="C453" s="41"/>
      <c r="D453" s="211" t="s">
        <v>128</v>
      </c>
      <c r="E453" s="41"/>
      <c r="F453" s="212" t="s">
        <v>819</v>
      </c>
      <c r="G453" s="41"/>
      <c r="H453" s="41"/>
      <c r="I453" s="213"/>
      <c r="J453" s="41"/>
      <c r="K453" s="41"/>
      <c r="L453" s="45"/>
      <c r="M453" s="214"/>
      <c r="N453" s="215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128</v>
      </c>
      <c r="AU453" s="18" t="s">
        <v>79</v>
      </c>
    </row>
    <row r="454" s="13" customFormat="1">
      <c r="A454" s="13"/>
      <c r="B454" s="216"/>
      <c r="C454" s="217"/>
      <c r="D454" s="218" t="s">
        <v>130</v>
      </c>
      <c r="E454" s="219" t="s">
        <v>19</v>
      </c>
      <c r="F454" s="220" t="s">
        <v>820</v>
      </c>
      <c r="G454" s="217"/>
      <c r="H454" s="221">
        <v>196.65600000000001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7" t="s">
        <v>130</v>
      </c>
      <c r="AU454" s="227" t="s">
        <v>79</v>
      </c>
      <c r="AV454" s="13" t="s">
        <v>79</v>
      </c>
      <c r="AW454" s="13" t="s">
        <v>33</v>
      </c>
      <c r="AX454" s="13" t="s">
        <v>77</v>
      </c>
      <c r="AY454" s="227" t="s">
        <v>118</v>
      </c>
    </row>
    <row r="455" s="2" customFormat="1" ht="24.15" customHeight="1">
      <c r="A455" s="39"/>
      <c r="B455" s="40"/>
      <c r="C455" s="198" t="s">
        <v>821</v>
      </c>
      <c r="D455" s="198" t="s">
        <v>121</v>
      </c>
      <c r="E455" s="199" t="s">
        <v>822</v>
      </c>
      <c r="F455" s="200" t="s">
        <v>823</v>
      </c>
      <c r="G455" s="201" t="s">
        <v>124</v>
      </c>
      <c r="H455" s="202">
        <v>196.65600000000001</v>
      </c>
      <c r="I455" s="203"/>
      <c r="J455" s="204">
        <f>ROUND(I455*H455,2)</f>
        <v>0</v>
      </c>
      <c r="K455" s="200" t="s">
        <v>125</v>
      </c>
      <c r="L455" s="45"/>
      <c r="M455" s="205" t="s">
        <v>19</v>
      </c>
      <c r="N455" s="206" t="s">
        <v>43</v>
      </c>
      <c r="O455" s="85"/>
      <c r="P455" s="207">
        <f>O455*H455</f>
        <v>0</v>
      </c>
      <c r="Q455" s="207">
        <v>0.00025999999999999998</v>
      </c>
      <c r="R455" s="207">
        <f>Q455*H455</f>
        <v>0.051130559999999999</v>
      </c>
      <c r="S455" s="207">
        <v>0</v>
      </c>
      <c r="T455" s="20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09" t="s">
        <v>235</v>
      </c>
      <c r="AT455" s="209" t="s">
        <v>121</v>
      </c>
      <c r="AU455" s="209" t="s">
        <v>79</v>
      </c>
      <c r="AY455" s="18" t="s">
        <v>118</v>
      </c>
      <c r="BE455" s="210">
        <f>IF(N455="základní",J455,0)</f>
        <v>0</v>
      </c>
      <c r="BF455" s="210">
        <f>IF(N455="snížená",J455,0)</f>
        <v>0</v>
      </c>
      <c r="BG455" s="210">
        <f>IF(N455="zákl. přenesená",J455,0)</f>
        <v>0</v>
      </c>
      <c r="BH455" s="210">
        <f>IF(N455="sníž. přenesená",J455,0)</f>
        <v>0</v>
      </c>
      <c r="BI455" s="210">
        <f>IF(N455="nulová",J455,0)</f>
        <v>0</v>
      </c>
      <c r="BJ455" s="18" t="s">
        <v>77</v>
      </c>
      <c r="BK455" s="210">
        <f>ROUND(I455*H455,2)</f>
        <v>0</v>
      </c>
      <c r="BL455" s="18" t="s">
        <v>235</v>
      </c>
      <c r="BM455" s="209" t="s">
        <v>824</v>
      </c>
    </row>
    <row r="456" s="2" customFormat="1">
      <c r="A456" s="39"/>
      <c r="B456" s="40"/>
      <c r="C456" s="41"/>
      <c r="D456" s="211" t="s">
        <v>128</v>
      </c>
      <c r="E456" s="41"/>
      <c r="F456" s="212" t="s">
        <v>825</v>
      </c>
      <c r="G456" s="41"/>
      <c r="H456" s="41"/>
      <c r="I456" s="213"/>
      <c r="J456" s="41"/>
      <c r="K456" s="41"/>
      <c r="L456" s="45"/>
      <c r="M456" s="260"/>
      <c r="N456" s="261"/>
      <c r="O456" s="262"/>
      <c r="P456" s="262"/>
      <c r="Q456" s="262"/>
      <c r="R456" s="262"/>
      <c r="S456" s="262"/>
      <c r="T456" s="26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128</v>
      </c>
      <c r="AU456" s="18" t="s">
        <v>79</v>
      </c>
    </row>
    <row r="457" s="2" customFormat="1" ht="6.96" customHeight="1">
      <c r="A457" s="39"/>
      <c r="B457" s="60"/>
      <c r="C457" s="61"/>
      <c r="D457" s="61"/>
      <c r="E457" s="61"/>
      <c r="F457" s="61"/>
      <c r="G457" s="61"/>
      <c r="H457" s="61"/>
      <c r="I457" s="61"/>
      <c r="J457" s="61"/>
      <c r="K457" s="61"/>
      <c r="L457" s="45"/>
      <c r="M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</sheetData>
  <sheetProtection sheet="1" autoFilter="0" formatColumns="0" formatRows="0" objects="1" scenarios="1" spinCount="100000" saltValue="0OpCJr60Asd5TrgopaCggUncswYH8UCqMnYodNj9zY5Odpi0xDjoUCYq355KgHHYI6xxH9wlNmruN7L36xbzSA==" hashValue="lRzMAeQwFHUd2BWyobzqSCR1USGhAHlasot1FYuqV4QxToVvC1BJfwVQsh9hVYZP2ll7b8lVLmbhdotI5JXMDQ==" algorithmName="SHA-512" password="CC35"/>
  <autoFilter ref="C90:K456"/>
  <mergeCells count="6">
    <mergeCell ref="E7:H7"/>
    <mergeCell ref="E16:H16"/>
    <mergeCell ref="E25:H25"/>
    <mergeCell ref="E46:H46"/>
    <mergeCell ref="E83:H83"/>
    <mergeCell ref="L2:V2"/>
  </mergeCells>
  <hyperlinks>
    <hyperlink ref="F95" r:id="rId1" display="https://podminky.urs.cz/item/CS_URS_2022_01/342272225"/>
    <hyperlink ref="F100" r:id="rId2" display="https://podminky.urs.cz/item/CS_URS_2022_01/317142422"/>
    <hyperlink ref="F103" r:id="rId3" display="https://podminky.urs.cz/item/CS_URS_2022_01/611325412"/>
    <hyperlink ref="F108" r:id="rId4" display="https://podminky.urs.cz/item/CS_URS_2022_01/611131121"/>
    <hyperlink ref="F118" r:id="rId5" display="https://podminky.urs.cz/item/CS_URS_2022_01/611311132"/>
    <hyperlink ref="F120" r:id="rId6" display="https://podminky.urs.cz/item/CS_URS_2022_01/612325412"/>
    <hyperlink ref="F128" r:id="rId7" display="https://podminky.urs.cz/item/CS_URS_2022_01/612131101"/>
    <hyperlink ref="F134" r:id="rId8" display="https://podminky.urs.cz/item/CS_URS_2022_01/612321121"/>
    <hyperlink ref="F136" r:id="rId9" display="https://podminky.urs.cz/item/CS_URS_2022_01/612321191"/>
    <hyperlink ref="F139" r:id="rId10" display="https://podminky.urs.cz/item/CS_URS_2022_01/612142001"/>
    <hyperlink ref="F145" r:id="rId11" display="https://podminky.urs.cz/item/CS_URS_2022_01/622143003"/>
    <hyperlink ref="F151" r:id="rId12" display="https://podminky.urs.cz/item/CS_URS_2022_01/612131121"/>
    <hyperlink ref="F162" r:id="rId13" display="https://podminky.urs.cz/item/CS_URS_2022_01/612311131"/>
    <hyperlink ref="F177" r:id="rId14" display="https://podminky.urs.cz/item/CS_URS_2022_01/642942111"/>
    <hyperlink ref="F181" r:id="rId15" display="https://podminky.urs.cz/item/CS_URS_2022_01/978059541"/>
    <hyperlink ref="F186" r:id="rId16" display="https://podminky.urs.cz/item/CS_URS_2022_01/962031133"/>
    <hyperlink ref="F194" r:id="rId17" display="https://podminky.urs.cz/item/CS_URS_2022_01/965081213"/>
    <hyperlink ref="F201" r:id="rId18" display="https://podminky.urs.cz/item/CS_URS_2022_01/965081611"/>
    <hyperlink ref="F204" r:id="rId19" display="https://podminky.urs.cz/item/CS_URS_2022_01/965046111"/>
    <hyperlink ref="F207" r:id="rId20" display="https://podminky.urs.cz/item/CS_URS_2022_01/965046119"/>
    <hyperlink ref="F210" r:id="rId21" display="https://podminky.urs.cz/item/CS_URS_2022_01/978011141"/>
    <hyperlink ref="F215" r:id="rId22" display="https://podminky.urs.cz/item/CS_URS_2022_01/978013141"/>
    <hyperlink ref="F224" r:id="rId23" display="https://podminky.urs.cz/item/CS_URS_2022_01/949101111"/>
    <hyperlink ref="F226" r:id="rId24" display="https://podminky.urs.cz/item/CS_URS_2022_01/952901111"/>
    <hyperlink ref="F229" r:id="rId25" display="https://podminky.urs.cz/item/CS_URS_2022_01/997013211"/>
    <hyperlink ref="F231" r:id="rId26" display="https://podminky.urs.cz/item/CS_URS_2022_01/997002611"/>
    <hyperlink ref="F233" r:id="rId27" display="https://podminky.urs.cz/item/CS_URS_2022_01/997013501"/>
    <hyperlink ref="F235" r:id="rId28" display="https://podminky.urs.cz/item/CS_URS_2022_01/997013509"/>
    <hyperlink ref="F238" r:id="rId29" display="https://podminky.urs.cz/item/CS_URS_2022_01/997013631"/>
    <hyperlink ref="F241" r:id="rId30" display="https://podminky.urs.cz/item/CS_URS_2022_01/998018001"/>
    <hyperlink ref="F245" r:id="rId31" display="https://podminky.urs.cz/item/CS_URS_2022_01/721210818"/>
    <hyperlink ref="F248" r:id="rId32" display="https://podminky.urs.cz/item/CS_URS_2022_01/721174043"/>
    <hyperlink ref="F250" r:id="rId33" display="https://podminky.urs.cz/item/CS_URS_2022_01/721174045"/>
    <hyperlink ref="F252" r:id="rId34" display="https://podminky.urs.cz/item/CS_URS_2022_01/721194105"/>
    <hyperlink ref="F254" r:id="rId35" display="https://podminky.urs.cz/item/CS_URS_2022_01/721194109"/>
    <hyperlink ref="F256" r:id="rId36" display="https://podminky.urs.cz/item/CS_URS_2022_01/721212125"/>
    <hyperlink ref="F258" r:id="rId37" display="https://podminky.urs.cz/item/CS_URS_2022_01/721290111"/>
    <hyperlink ref="F262" r:id="rId38" display="https://podminky.urs.cz/item/CS_URS_2022_01/998721201"/>
    <hyperlink ref="F266" r:id="rId39" display="https://podminky.urs.cz/item/CS_URS_2022_01/722174002"/>
    <hyperlink ref="F268" r:id="rId40" display="https://podminky.urs.cz/item/CS_URS_2022_01/722174003"/>
    <hyperlink ref="F270" r:id="rId41" display="https://podminky.urs.cz/item/CS_URS_2022_01/722181241"/>
    <hyperlink ref="F272" r:id="rId42" display="https://podminky.urs.cz/item/CS_URS_2022_01/722181242"/>
    <hyperlink ref="F274" r:id="rId43" display="https://podminky.urs.cz/item/CS_URS_2022_01/722220152"/>
    <hyperlink ref="F276" r:id="rId44" display="https://podminky.urs.cz/item/CS_URS_2022_01/722220161"/>
    <hyperlink ref="F278" r:id="rId45" display="https://podminky.urs.cz/item/CS_URS_2022_01/722290226"/>
    <hyperlink ref="F280" r:id="rId46" display="https://podminky.urs.cz/item/CS_URS_2022_01/722290234"/>
    <hyperlink ref="F284" r:id="rId47" display="https://podminky.urs.cz/item/CS_URS_2022_01/998722201"/>
    <hyperlink ref="F287" r:id="rId48" display="https://podminky.urs.cz/item/CS_URS_2022_01/725820801"/>
    <hyperlink ref="F289" r:id="rId49" display="https://podminky.urs.cz/item/CS_URS_2022_01/725210821"/>
    <hyperlink ref="F291" r:id="rId50" display="https://podminky.urs.cz/item/CS_URS_2022_01/725820802"/>
    <hyperlink ref="F293" r:id="rId51" display="https://podminky.urs.cz/item/CS_URS_2022_01/725860811"/>
    <hyperlink ref="F295" r:id="rId52" display="https://podminky.urs.cz/item/CS_URS_2022_01/725112171"/>
    <hyperlink ref="F297" r:id="rId53" display="https://podminky.urs.cz/item/CS_URS_2022_01/725211616"/>
    <hyperlink ref="F299" r:id="rId54" display="https://podminky.urs.cz/item/CS_URS_2022_01/725822611"/>
    <hyperlink ref="F301" r:id="rId55" display="https://podminky.urs.cz/item/CS_URS_2022_01/725861102"/>
    <hyperlink ref="F303" r:id="rId56" display="https://podminky.urs.cz/item/CS_URS_2022_01/725244124"/>
    <hyperlink ref="F306" r:id="rId57" display="https://podminky.urs.cz/item/CS_URS_2022_01/725813111"/>
    <hyperlink ref="F308" r:id="rId58" display="https://podminky.urs.cz/item/CS_URS_2022_01/725980123"/>
    <hyperlink ref="F311" r:id="rId59" display="https://podminky.urs.cz/item/CS_URS_2022_01/998725201"/>
    <hyperlink ref="F317" r:id="rId60" display="https://podminky.urs.cz/item/CS_URS_2022_01/751510042"/>
    <hyperlink ref="F321" r:id="rId61" display="https://podminky.urs.cz/item/CS_URS_2022_01/751572102"/>
    <hyperlink ref="F323" r:id="rId62" display="https://podminky.urs.cz/item/CS_URS_2022_01/751111012"/>
    <hyperlink ref="F327" r:id="rId63" display="https://podminky.urs.cz/item/CS_URS_2022_01/998751201"/>
    <hyperlink ref="F330" r:id="rId64" display="https://podminky.urs.cz/item/CS_URS_2022_01/766691914"/>
    <hyperlink ref="F337" r:id="rId65" display="https://podminky.urs.cz/item/CS_URS_2022_01/766660001"/>
    <hyperlink ref="F340" r:id="rId66" display="https://podminky.urs.cz/item/CS_URS_2022_01/766660729"/>
    <hyperlink ref="F343" r:id="rId67" display="https://podminky.urs.cz/item/CS_URS_2022_01/998766201"/>
    <hyperlink ref="F346" r:id="rId68" display="https://podminky.urs.cz/item/CS_URS_2022_01/771121011"/>
    <hyperlink ref="F358" r:id="rId69" display="https://podminky.urs.cz/item/CS_URS_2022_01/771591112"/>
    <hyperlink ref="F362" r:id="rId70" display="https://podminky.urs.cz/item/CS_URS_2022_01/771591241"/>
    <hyperlink ref="F364" r:id="rId71" display="https://podminky.urs.cz/item/CS_URS_2022_01/771591264"/>
    <hyperlink ref="F367" r:id="rId72" display="https://podminky.urs.cz/item/CS_URS_2022_01/771574112"/>
    <hyperlink ref="F371" r:id="rId73" display="https://podminky.urs.cz/item/CS_URS_2022_01/771474112"/>
    <hyperlink ref="F379" r:id="rId74" display="https://podminky.urs.cz/item/CS_URS_2022_01/771161021"/>
    <hyperlink ref="F384" r:id="rId75" display="https://podminky.urs.cz/item/CS_URS_2022_01/771591115"/>
    <hyperlink ref="F388" r:id="rId76" display="https://podminky.urs.cz/item/CS_URS_2022_01/998771201"/>
    <hyperlink ref="F391" r:id="rId77" display="https://podminky.urs.cz/item/CS_URS_2022_01/776201811"/>
    <hyperlink ref="F398" r:id="rId78" display="https://podminky.urs.cz/item/CS_URS_2022_01/781121011"/>
    <hyperlink ref="F403" r:id="rId79" display="https://podminky.urs.cz/item/CS_URS_2022_01/781131112"/>
    <hyperlink ref="F409" r:id="rId80" display="https://podminky.urs.cz/item/CS_URS_2022_01/781474115"/>
    <hyperlink ref="F413" r:id="rId81" display="https://podminky.urs.cz/item/CS_URS_2022_01/781494511"/>
    <hyperlink ref="F416" r:id="rId82" display="https://podminky.urs.cz/item/CS_URS_2022_01/781495115"/>
    <hyperlink ref="F419" r:id="rId83" display="https://podminky.urs.cz/item/CS_URS_2022_01/998781201"/>
    <hyperlink ref="F422" r:id="rId84" display="https://podminky.urs.cz/item/CS_URS_2022_01/783306801"/>
    <hyperlink ref="F426" r:id="rId85" display="https://podminky.urs.cz/item/CS_URS_2022_01/783315103"/>
    <hyperlink ref="F432" r:id="rId86" display="https://podminky.urs.cz/item/CS_URS_2022_01/783317101"/>
    <hyperlink ref="F436" r:id="rId87" display="https://podminky.urs.cz/item/CS_URS_2022_01/784121001"/>
    <hyperlink ref="F443" r:id="rId88" display="https://podminky.urs.cz/item/CS_URS_2022_01/784171001"/>
    <hyperlink ref="F447" r:id="rId89" display="https://podminky.urs.cz/item/CS_URS_2022_01/784171121"/>
    <hyperlink ref="F453" r:id="rId90" display="https://podminky.urs.cz/item/CS_URS_2022_01/784181121"/>
    <hyperlink ref="F456" r:id="rId91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826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827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828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829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830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831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832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833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834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835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836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837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838</v>
      </c>
      <c r="F19" s="275" t="s">
        <v>839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840</v>
      </c>
      <c r="F20" s="275" t="s">
        <v>841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842</v>
      </c>
      <c r="F21" s="275" t="s">
        <v>843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844</v>
      </c>
      <c r="F22" s="275" t="s">
        <v>845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846</v>
      </c>
      <c r="F23" s="275" t="s">
        <v>847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848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849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850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851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852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853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854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855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856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857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858</v>
      </c>
      <c r="F37" s="275"/>
      <c r="G37" s="275" t="s">
        <v>859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860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861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862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863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864</v>
      </c>
      <c r="F42" s="275"/>
      <c r="G42" s="275" t="s">
        <v>865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866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867</v>
      </c>
      <c r="F44" s="275"/>
      <c r="G44" s="275" t="s">
        <v>868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869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870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871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872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873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874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875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876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877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878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879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880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881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882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883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884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885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886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887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888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889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890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891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892</v>
      </c>
      <c r="D76" s="293"/>
      <c r="E76" s="293"/>
      <c r="F76" s="293" t="s">
        <v>893</v>
      </c>
      <c r="G76" s="294"/>
      <c r="H76" s="293" t="s">
        <v>54</v>
      </c>
      <c r="I76" s="293" t="s">
        <v>57</v>
      </c>
      <c r="J76" s="293" t="s">
        <v>894</v>
      </c>
      <c r="K76" s="292"/>
    </row>
    <row r="77" s="1" customFormat="1" ht="17.25" customHeight="1">
      <c r="B77" s="290"/>
      <c r="C77" s="295" t="s">
        <v>895</v>
      </c>
      <c r="D77" s="295"/>
      <c r="E77" s="295"/>
      <c r="F77" s="296" t="s">
        <v>896</v>
      </c>
      <c r="G77" s="297"/>
      <c r="H77" s="295"/>
      <c r="I77" s="295"/>
      <c r="J77" s="295" t="s">
        <v>897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898</v>
      </c>
      <c r="G79" s="302"/>
      <c r="H79" s="278" t="s">
        <v>899</v>
      </c>
      <c r="I79" s="278" t="s">
        <v>900</v>
      </c>
      <c r="J79" s="278">
        <v>20</v>
      </c>
      <c r="K79" s="292"/>
    </row>
    <row r="80" s="1" customFormat="1" ht="15" customHeight="1">
      <c r="B80" s="290"/>
      <c r="C80" s="278" t="s">
        <v>901</v>
      </c>
      <c r="D80" s="278"/>
      <c r="E80" s="278"/>
      <c r="F80" s="301" t="s">
        <v>898</v>
      </c>
      <c r="G80" s="302"/>
      <c r="H80" s="278" t="s">
        <v>902</v>
      </c>
      <c r="I80" s="278" t="s">
        <v>900</v>
      </c>
      <c r="J80" s="278">
        <v>120</v>
      </c>
      <c r="K80" s="292"/>
    </row>
    <row r="81" s="1" customFormat="1" ht="15" customHeight="1">
      <c r="B81" s="303"/>
      <c r="C81" s="278" t="s">
        <v>903</v>
      </c>
      <c r="D81" s="278"/>
      <c r="E81" s="278"/>
      <c r="F81" s="301" t="s">
        <v>904</v>
      </c>
      <c r="G81" s="302"/>
      <c r="H81" s="278" t="s">
        <v>905</v>
      </c>
      <c r="I81" s="278" t="s">
        <v>900</v>
      </c>
      <c r="J81" s="278">
        <v>50</v>
      </c>
      <c r="K81" s="292"/>
    </row>
    <row r="82" s="1" customFormat="1" ht="15" customHeight="1">
      <c r="B82" s="303"/>
      <c r="C82" s="278" t="s">
        <v>906</v>
      </c>
      <c r="D82" s="278"/>
      <c r="E82" s="278"/>
      <c r="F82" s="301" t="s">
        <v>898</v>
      </c>
      <c r="G82" s="302"/>
      <c r="H82" s="278" t="s">
        <v>907</v>
      </c>
      <c r="I82" s="278" t="s">
        <v>908</v>
      </c>
      <c r="J82" s="278"/>
      <c r="K82" s="292"/>
    </row>
    <row r="83" s="1" customFormat="1" ht="15" customHeight="1">
      <c r="B83" s="303"/>
      <c r="C83" s="304" t="s">
        <v>909</v>
      </c>
      <c r="D83" s="304"/>
      <c r="E83" s="304"/>
      <c r="F83" s="305" t="s">
        <v>904</v>
      </c>
      <c r="G83" s="304"/>
      <c r="H83" s="304" t="s">
        <v>910</v>
      </c>
      <c r="I83" s="304" t="s">
        <v>900</v>
      </c>
      <c r="J83" s="304">
        <v>15</v>
      </c>
      <c r="K83" s="292"/>
    </row>
    <row r="84" s="1" customFormat="1" ht="15" customHeight="1">
      <c r="B84" s="303"/>
      <c r="C84" s="304" t="s">
        <v>911</v>
      </c>
      <c r="D84" s="304"/>
      <c r="E84" s="304"/>
      <c r="F84" s="305" t="s">
        <v>904</v>
      </c>
      <c r="G84" s="304"/>
      <c r="H84" s="304" t="s">
        <v>912</v>
      </c>
      <c r="I84" s="304" t="s">
        <v>900</v>
      </c>
      <c r="J84" s="304">
        <v>15</v>
      </c>
      <c r="K84" s="292"/>
    </row>
    <row r="85" s="1" customFormat="1" ht="15" customHeight="1">
      <c r="B85" s="303"/>
      <c r="C85" s="304" t="s">
        <v>913</v>
      </c>
      <c r="D85" s="304"/>
      <c r="E85" s="304"/>
      <c r="F85" s="305" t="s">
        <v>904</v>
      </c>
      <c r="G85" s="304"/>
      <c r="H85" s="304" t="s">
        <v>914</v>
      </c>
      <c r="I85" s="304" t="s">
        <v>900</v>
      </c>
      <c r="J85" s="304">
        <v>20</v>
      </c>
      <c r="K85" s="292"/>
    </row>
    <row r="86" s="1" customFormat="1" ht="15" customHeight="1">
      <c r="B86" s="303"/>
      <c r="C86" s="304" t="s">
        <v>915</v>
      </c>
      <c r="D86" s="304"/>
      <c r="E86" s="304"/>
      <c r="F86" s="305" t="s">
        <v>904</v>
      </c>
      <c r="G86" s="304"/>
      <c r="H86" s="304" t="s">
        <v>916</v>
      </c>
      <c r="I86" s="304" t="s">
        <v>900</v>
      </c>
      <c r="J86" s="304">
        <v>20</v>
      </c>
      <c r="K86" s="292"/>
    </row>
    <row r="87" s="1" customFormat="1" ht="15" customHeight="1">
      <c r="B87" s="303"/>
      <c r="C87" s="278" t="s">
        <v>917</v>
      </c>
      <c r="D87" s="278"/>
      <c r="E87" s="278"/>
      <c r="F87" s="301" t="s">
        <v>904</v>
      </c>
      <c r="G87" s="302"/>
      <c r="H87" s="278" t="s">
        <v>918</v>
      </c>
      <c r="I87" s="278" t="s">
        <v>900</v>
      </c>
      <c r="J87" s="278">
        <v>50</v>
      </c>
      <c r="K87" s="292"/>
    </row>
    <row r="88" s="1" customFormat="1" ht="15" customHeight="1">
      <c r="B88" s="303"/>
      <c r="C88" s="278" t="s">
        <v>919</v>
      </c>
      <c r="D88" s="278"/>
      <c r="E88" s="278"/>
      <c r="F88" s="301" t="s">
        <v>904</v>
      </c>
      <c r="G88" s="302"/>
      <c r="H88" s="278" t="s">
        <v>920</v>
      </c>
      <c r="I88" s="278" t="s">
        <v>900</v>
      </c>
      <c r="J88" s="278">
        <v>20</v>
      </c>
      <c r="K88" s="292"/>
    </row>
    <row r="89" s="1" customFormat="1" ht="15" customHeight="1">
      <c r="B89" s="303"/>
      <c r="C89" s="278" t="s">
        <v>921</v>
      </c>
      <c r="D89" s="278"/>
      <c r="E89" s="278"/>
      <c r="F89" s="301" t="s">
        <v>904</v>
      </c>
      <c r="G89" s="302"/>
      <c r="H89" s="278" t="s">
        <v>922</v>
      </c>
      <c r="I89" s="278" t="s">
        <v>900</v>
      </c>
      <c r="J89" s="278">
        <v>20</v>
      </c>
      <c r="K89" s="292"/>
    </row>
    <row r="90" s="1" customFormat="1" ht="15" customHeight="1">
      <c r="B90" s="303"/>
      <c r="C90" s="278" t="s">
        <v>923</v>
      </c>
      <c r="D90" s="278"/>
      <c r="E90" s="278"/>
      <c r="F90" s="301" t="s">
        <v>904</v>
      </c>
      <c r="G90" s="302"/>
      <c r="H90" s="278" t="s">
        <v>924</v>
      </c>
      <c r="I90" s="278" t="s">
        <v>900</v>
      </c>
      <c r="J90" s="278">
        <v>50</v>
      </c>
      <c r="K90" s="292"/>
    </row>
    <row r="91" s="1" customFormat="1" ht="15" customHeight="1">
      <c r="B91" s="303"/>
      <c r="C91" s="278" t="s">
        <v>925</v>
      </c>
      <c r="D91" s="278"/>
      <c r="E91" s="278"/>
      <c r="F91" s="301" t="s">
        <v>904</v>
      </c>
      <c r="G91" s="302"/>
      <c r="H91" s="278" t="s">
        <v>925</v>
      </c>
      <c r="I91" s="278" t="s">
        <v>900</v>
      </c>
      <c r="J91" s="278">
        <v>50</v>
      </c>
      <c r="K91" s="292"/>
    </row>
    <row r="92" s="1" customFormat="1" ht="15" customHeight="1">
      <c r="B92" s="303"/>
      <c r="C92" s="278" t="s">
        <v>926</v>
      </c>
      <c r="D92" s="278"/>
      <c r="E92" s="278"/>
      <c r="F92" s="301" t="s">
        <v>904</v>
      </c>
      <c r="G92" s="302"/>
      <c r="H92" s="278" t="s">
        <v>927</v>
      </c>
      <c r="I92" s="278" t="s">
        <v>900</v>
      </c>
      <c r="J92" s="278">
        <v>255</v>
      </c>
      <c r="K92" s="292"/>
    </row>
    <row r="93" s="1" customFormat="1" ht="15" customHeight="1">
      <c r="B93" s="303"/>
      <c r="C93" s="278" t="s">
        <v>928</v>
      </c>
      <c r="D93" s="278"/>
      <c r="E93" s="278"/>
      <c r="F93" s="301" t="s">
        <v>898</v>
      </c>
      <c r="G93" s="302"/>
      <c r="H93" s="278" t="s">
        <v>929</v>
      </c>
      <c r="I93" s="278" t="s">
        <v>930</v>
      </c>
      <c r="J93" s="278"/>
      <c r="K93" s="292"/>
    </row>
    <row r="94" s="1" customFormat="1" ht="15" customHeight="1">
      <c r="B94" s="303"/>
      <c r="C94" s="278" t="s">
        <v>931</v>
      </c>
      <c r="D94" s="278"/>
      <c r="E94" s="278"/>
      <c r="F94" s="301" t="s">
        <v>898</v>
      </c>
      <c r="G94" s="302"/>
      <c r="H94" s="278" t="s">
        <v>932</v>
      </c>
      <c r="I94" s="278" t="s">
        <v>933</v>
      </c>
      <c r="J94" s="278"/>
      <c r="K94" s="292"/>
    </row>
    <row r="95" s="1" customFormat="1" ht="15" customHeight="1">
      <c r="B95" s="303"/>
      <c r="C95" s="278" t="s">
        <v>934</v>
      </c>
      <c r="D95" s="278"/>
      <c r="E95" s="278"/>
      <c r="F95" s="301" t="s">
        <v>898</v>
      </c>
      <c r="G95" s="302"/>
      <c r="H95" s="278" t="s">
        <v>934</v>
      </c>
      <c r="I95" s="278" t="s">
        <v>933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898</v>
      </c>
      <c r="G96" s="302"/>
      <c r="H96" s="278" t="s">
        <v>935</v>
      </c>
      <c r="I96" s="278" t="s">
        <v>933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898</v>
      </c>
      <c r="G97" s="302"/>
      <c r="H97" s="278" t="s">
        <v>936</v>
      </c>
      <c r="I97" s="278" t="s">
        <v>933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937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892</v>
      </c>
      <c r="D103" s="293"/>
      <c r="E103" s="293"/>
      <c r="F103" s="293" t="s">
        <v>893</v>
      </c>
      <c r="G103" s="294"/>
      <c r="H103" s="293" t="s">
        <v>54</v>
      </c>
      <c r="I103" s="293" t="s">
        <v>57</v>
      </c>
      <c r="J103" s="293" t="s">
        <v>894</v>
      </c>
      <c r="K103" s="292"/>
    </row>
    <row r="104" s="1" customFormat="1" ht="17.25" customHeight="1">
      <c r="B104" s="290"/>
      <c r="C104" s="295" t="s">
        <v>895</v>
      </c>
      <c r="D104" s="295"/>
      <c r="E104" s="295"/>
      <c r="F104" s="296" t="s">
        <v>896</v>
      </c>
      <c r="G104" s="297"/>
      <c r="H104" s="295"/>
      <c r="I104" s="295"/>
      <c r="J104" s="295" t="s">
        <v>897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898</v>
      </c>
      <c r="G106" s="278"/>
      <c r="H106" s="278" t="s">
        <v>938</v>
      </c>
      <c r="I106" s="278" t="s">
        <v>900</v>
      </c>
      <c r="J106" s="278">
        <v>20</v>
      </c>
      <c r="K106" s="292"/>
    </row>
    <row r="107" s="1" customFormat="1" ht="15" customHeight="1">
      <c r="B107" s="290"/>
      <c r="C107" s="278" t="s">
        <v>901</v>
      </c>
      <c r="D107" s="278"/>
      <c r="E107" s="278"/>
      <c r="F107" s="301" t="s">
        <v>898</v>
      </c>
      <c r="G107" s="278"/>
      <c r="H107" s="278" t="s">
        <v>938</v>
      </c>
      <c r="I107" s="278" t="s">
        <v>900</v>
      </c>
      <c r="J107" s="278">
        <v>120</v>
      </c>
      <c r="K107" s="292"/>
    </row>
    <row r="108" s="1" customFormat="1" ht="15" customHeight="1">
      <c r="B108" s="303"/>
      <c r="C108" s="278" t="s">
        <v>903</v>
      </c>
      <c r="D108" s="278"/>
      <c r="E108" s="278"/>
      <c r="F108" s="301" t="s">
        <v>904</v>
      </c>
      <c r="G108" s="278"/>
      <c r="H108" s="278" t="s">
        <v>938</v>
      </c>
      <c r="I108" s="278" t="s">
        <v>900</v>
      </c>
      <c r="J108" s="278">
        <v>50</v>
      </c>
      <c r="K108" s="292"/>
    </row>
    <row r="109" s="1" customFormat="1" ht="15" customHeight="1">
      <c r="B109" s="303"/>
      <c r="C109" s="278" t="s">
        <v>906</v>
      </c>
      <c r="D109" s="278"/>
      <c r="E109" s="278"/>
      <c r="F109" s="301" t="s">
        <v>898</v>
      </c>
      <c r="G109" s="278"/>
      <c r="H109" s="278" t="s">
        <v>938</v>
      </c>
      <c r="I109" s="278" t="s">
        <v>908</v>
      </c>
      <c r="J109" s="278"/>
      <c r="K109" s="292"/>
    </row>
    <row r="110" s="1" customFormat="1" ht="15" customHeight="1">
      <c r="B110" s="303"/>
      <c r="C110" s="278" t="s">
        <v>917</v>
      </c>
      <c r="D110" s="278"/>
      <c r="E110" s="278"/>
      <c r="F110" s="301" t="s">
        <v>904</v>
      </c>
      <c r="G110" s="278"/>
      <c r="H110" s="278" t="s">
        <v>938</v>
      </c>
      <c r="I110" s="278" t="s">
        <v>900</v>
      </c>
      <c r="J110" s="278">
        <v>50</v>
      </c>
      <c r="K110" s="292"/>
    </row>
    <row r="111" s="1" customFormat="1" ht="15" customHeight="1">
      <c r="B111" s="303"/>
      <c r="C111" s="278" t="s">
        <v>925</v>
      </c>
      <c r="D111" s="278"/>
      <c r="E111" s="278"/>
      <c r="F111" s="301" t="s">
        <v>904</v>
      </c>
      <c r="G111" s="278"/>
      <c r="H111" s="278" t="s">
        <v>938</v>
      </c>
      <c r="I111" s="278" t="s">
        <v>900</v>
      </c>
      <c r="J111" s="278">
        <v>50</v>
      </c>
      <c r="K111" s="292"/>
    </row>
    <row r="112" s="1" customFormat="1" ht="15" customHeight="1">
      <c r="B112" s="303"/>
      <c r="C112" s="278" t="s">
        <v>923</v>
      </c>
      <c r="D112" s="278"/>
      <c r="E112" s="278"/>
      <c r="F112" s="301" t="s">
        <v>904</v>
      </c>
      <c r="G112" s="278"/>
      <c r="H112" s="278" t="s">
        <v>938</v>
      </c>
      <c r="I112" s="278" t="s">
        <v>900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898</v>
      </c>
      <c r="G113" s="278"/>
      <c r="H113" s="278" t="s">
        <v>939</v>
      </c>
      <c r="I113" s="278" t="s">
        <v>900</v>
      </c>
      <c r="J113" s="278">
        <v>20</v>
      </c>
      <c r="K113" s="292"/>
    </row>
    <row r="114" s="1" customFormat="1" ht="15" customHeight="1">
      <c r="B114" s="303"/>
      <c r="C114" s="278" t="s">
        <v>940</v>
      </c>
      <c r="D114" s="278"/>
      <c r="E114" s="278"/>
      <c r="F114" s="301" t="s">
        <v>898</v>
      </c>
      <c r="G114" s="278"/>
      <c r="H114" s="278" t="s">
        <v>941</v>
      </c>
      <c r="I114" s="278" t="s">
        <v>900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898</v>
      </c>
      <c r="G115" s="278"/>
      <c r="H115" s="278" t="s">
        <v>942</v>
      </c>
      <c r="I115" s="278" t="s">
        <v>933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898</v>
      </c>
      <c r="G116" s="278"/>
      <c r="H116" s="278" t="s">
        <v>943</v>
      </c>
      <c r="I116" s="278" t="s">
        <v>933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898</v>
      </c>
      <c r="G117" s="278"/>
      <c r="H117" s="278" t="s">
        <v>944</v>
      </c>
      <c r="I117" s="278" t="s">
        <v>945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946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892</v>
      </c>
      <c r="D123" s="293"/>
      <c r="E123" s="293"/>
      <c r="F123" s="293" t="s">
        <v>893</v>
      </c>
      <c r="G123" s="294"/>
      <c r="H123" s="293" t="s">
        <v>54</v>
      </c>
      <c r="I123" s="293" t="s">
        <v>57</v>
      </c>
      <c r="J123" s="293" t="s">
        <v>894</v>
      </c>
      <c r="K123" s="322"/>
    </row>
    <row r="124" s="1" customFormat="1" ht="17.25" customHeight="1">
      <c r="B124" s="321"/>
      <c r="C124" s="295" t="s">
        <v>895</v>
      </c>
      <c r="D124" s="295"/>
      <c r="E124" s="295"/>
      <c r="F124" s="296" t="s">
        <v>896</v>
      </c>
      <c r="G124" s="297"/>
      <c r="H124" s="295"/>
      <c r="I124" s="295"/>
      <c r="J124" s="295" t="s">
        <v>897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901</v>
      </c>
      <c r="D126" s="300"/>
      <c r="E126" s="300"/>
      <c r="F126" s="301" t="s">
        <v>898</v>
      </c>
      <c r="G126" s="278"/>
      <c r="H126" s="278" t="s">
        <v>938</v>
      </c>
      <c r="I126" s="278" t="s">
        <v>900</v>
      </c>
      <c r="J126" s="278">
        <v>120</v>
      </c>
      <c r="K126" s="326"/>
    </row>
    <row r="127" s="1" customFormat="1" ht="15" customHeight="1">
      <c r="B127" s="323"/>
      <c r="C127" s="278" t="s">
        <v>947</v>
      </c>
      <c r="D127" s="278"/>
      <c r="E127" s="278"/>
      <c r="F127" s="301" t="s">
        <v>898</v>
      </c>
      <c r="G127" s="278"/>
      <c r="H127" s="278" t="s">
        <v>948</v>
      </c>
      <c r="I127" s="278" t="s">
        <v>900</v>
      </c>
      <c r="J127" s="278" t="s">
        <v>949</v>
      </c>
      <c r="K127" s="326"/>
    </row>
    <row r="128" s="1" customFormat="1" ht="15" customHeight="1">
      <c r="B128" s="323"/>
      <c r="C128" s="278" t="s">
        <v>846</v>
      </c>
      <c r="D128" s="278"/>
      <c r="E128" s="278"/>
      <c r="F128" s="301" t="s">
        <v>898</v>
      </c>
      <c r="G128" s="278"/>
      <c r="H128" s="278" t="s">
        <v>950</v>
      </c>
      <c r="I128" s="278" t="s">
        <v>900</v>
      </c>
      <c r="J128" s="278" t="s">
        <v>949</v>
      </c>
      <c r="K128" s="326"/>
    </row>
    <row r="129" s="1" customFormat="1" ht="15" customHeight="1">
      <c r="B129" s="323"/>
      <c r="C129" s="278" t="s">
        <v>909</v>
      </c>
      <c r="D129" s="278"/>
      <c r="E129" s="278"/>
      <c r="F129" s="301" t="s">
        <v>904</v>
      </c>
      <c r="G129" s="278"/>
      <c r="H129" s="278" t="s">
        <v>910</v>
      </c>
      <c r="I129" s="278" t="s">
        <v>900</v>
      </c>
      <c r="J129" s="278">
        <v>15</v>
      </c>
      <c r="K129" s="326"/>
    </row>
    <row r="130" s="1" customFormat="1" ht="15" customHeight="1">
      <c r="B130" s="323"/>
      <c r="C130" s="304" t="s">
        <v>911</v>
      </c>
      <c r="D130" s="304"/>
      <c r="E130" s="304"/>
      <c r="F130" s="305" t="s">
        <v>904</v>
      </c>
      <c r="G130" s="304"/>
      <c r="H130" s="304" t="s">
        <v>912</v>
      </c>
      <c r="I130" s="304" t="s">
        <v>900</v>
      </c>
      <c r="J130" s="304">
        <v>15</v>
      </c>
      <c r="K130" s="326"/>
    </row>
    <row r="131" s="1" customFormat="1" ht="15" customHeight="1">
      <c r="B131" s="323"/>
      <c r="C131" s="304" t="s">
        <v>913</v>
      </c>
      <c r="D131" s="304"/>
      <c r="E131" s="304"/>
      <c r="F131" s="305" t="s">
        <v>904</v>
      </c>
      <c r="G131" s="304"/>
      <c r="H131" s="304" t="s">
        <v>914</v>
      </c>
      <c r="I131" s="304" t="s">
        <v>900</v>
      </c>
      <c r="J131" s="304">
        <v>20</v>
      </c>
      <c r="K131" s="326"/>
    </row>
    <row r="132" s="1" customFormat="1" ht="15" customHeight="1">
      <c r="B132" s="323"/>
      <c r="C132" s="304" t="s">
        <v>915</v>
      </c>
      <c r="D132" s="304"/>
      <c r="E132" s="304"/>
      <c r="F132" s="305" t="s">
        <v>904</v>
      </c>
      <c r="G132" s="304"/>
      <c r="H132" s="304" t="s">
        <v>916</v>
      </c>
      <c r="I132" s="304" t="s">
        <v>900</v>
      </c>
      <c r="J132" s="304">
        <v>20</v>
      </c>
      <c r="K132" s="326"/>
    </row>
    <row r="133" s="1" customFormat="1" ht="15" customHeight="1">
      <c r="B133" s="323"/>
      <c r="C133" s="278" t="s">
        <v>903</v>
      </c>
      <c r="D133" s="278"/>
      <c r="E133" s="278"/>
      <c r="F133" s="301" t="s">
        <v>904</v>
      </c>
      <c r="G133" s="278"/>
      <c r="H133" s="278" t="s">
        <v>938</v>
      </c>
      <c r="I133" s="278" t="s">
        <v>900</v>
      </c>
      <c r="J133" s="278">
        <v>50</v>
      </c>
      <c r="K133" s="326"/>
    </row>
    <row r="134" s="1" customFormat="1" ht="15" customHeight="1">
      <c r="B134" s="323"/>
      <c r="C134" s="278" t="s">
        <v>917</v>
      </c>
      <c r="D134" s="278"/>
      <c r="E134" s="278"/>
      <c r="F134" s="301" t="s">
        <v>904</v>
      </c>
      <c r="G134" s="278"/>
      <c r="H134" s="278" t="s">
        <v>938</v>
      </c>
      <c r="I134" s="278" t="s">
        <v>900</v>
      </c>
      <c r="J134" s="278">
        <v>50</v>
      </c>
      <c r="K134" s="326"/>
    </row>
    <row r="135" s="1" customFormat="1" ht="15" customHeight="1">
      <c r="B135" s="323"/>
      <c r="C135" s="278" t="s">
        <v>923</v>
      </c>
      <c r="D135" s="278"/>
      <c r="E135" s="278"/>
      <c r="F135" s="301" t="s">
        <v>904</v>
      </c>
      <c r="G135" s="278"/>
      <c r="H135" s="278" t="s">
        <v>938</v>
      </c>
      <c r="I135" s="278" t="s">
        <v>900</v>
      </c>
      <c r="J135" s="278">
        <v>50</v>
      </c>
      <c r="K135" s="326"/>
    </row>
    <row r="136" s="1" customFormat="1" ht="15" customHeight="1">
      <c r="B136" s="323"/>
      <c r="C136" s="278" t="s">
        <v>925</v>
      </c>
      <c r="D136" s="278"/>
      <c r="E136" s="278"/>
      <c r="F136" s="301" t="s">
        <v>904</v>
      </c>
      <c r="G136" s="278"/>
      <c r="H136" s="278" t="s">
        <v>938</v>
      </c>
      <c r="I136" s="278" t="s">
        <v>900</v>
      </c>
      <c r="J136" s="278">
        <v>50</v>
      </c>
      <c r="K136" s="326"/>
    </row>
    <row r="137" s="1" customFormat="1" ht="15" customHeight="1">
      <c r="B137" s="323"/>
      <c r="C137" s="278" t="s">
        <v>926</v>
      </c>
      <c r="D137" s="278"/>
      <c r="E137" s="278"/>
      <c r="F137" s="301" t="s">
        <v>904</v>
      </c>
      <c r="G137" s="278"/>
      <c r="H137" s="278" t="s">
        <v>951</v>
      </c>
      <c r="I137" s="278" t="s">
        <v>900</v>
      </c>
      <c r="J137" s="278">
        <v>255</v>
      </c>
      <c r="K137" s="326"/>
    </row>
    <row r="138" s="1" customFormat="1" ht="15" customHeight="1">
      <c r="B138" s="323"/>
      <c r="C138" s="278" t="s">
        <v>928</v>
      </c>
      <c r="D138" s="278"/>
      <c r="E138" s="278"/>
      <c r="F138" s="301" t="s">
        <v>898</v>
      </c>
      <c r="G138" s="278"/>
      <c r="H138" s="278" t="s">
        <v>952</v>
      </c>
      <c r="I138" s="278" t="s">
        <v>930</v>
      </c>
      <c r="J138" s="278"/>
      <c r="K138" s="326"/>
    </row>
    <row r="139" s="1" customFormat="1" ht="15" customHeight="1">
      <c r="B139" s="323"/>
      <c r="C139" s="278" t="s">
        <v>931</v>
      </c>
      <c r="D139" s="278"/>
      <c r="E139" s="278"/>
      <c r="F139" s="301" t="s">
        <v>898</v>
      </c>
      <c r="G139" s="278"/>
      <c r="H139" s="278" t="s">
        <v>953</v>
      </c>
      <c r="I139" s="278" t="s">
        <v>933</v>
      </c>
      <c r="J139" s="278"/>
      <c r="K139" s="326"/>
    </row>
    <row r="140" s="1" customFormat="1" ht="15" customHeight="1">
      <c r="B140" s="323"/>
      <c r="C140" s="278" t="s">
        <v>934</v>
      </c>
      <c r="D140" s="278"/>
      <c r="E140" s="278"/>
      <c r="F140" s="301" t="s">
        <v>898</v>
      </c>
      <c r="G140" s="278"/>
      <c r="H140" s="278" t="s">
        <v>934</v>
      </c>
      <c r="I140" s="278" t="s">
        <v>933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898</v>
      </c>
      <c r="G141" s="278"/>
      <c r="H141" s="278" t="s">
        <v>954</v>
      </c>
      <c r="I141" s="278" t="s">
        <v>933</v>
      </c>
      <c r="J141" s="278"/>
      <c r="K141" s="326"/>
    </row>
    <row r="142" s="1" customFormat="1" ht="15" customHeight="1">
      <c r="B142" s="323"/>
      <c r="C142" s="278" t="s">
        <v>955</v>
      </c>
      <c r="D142" s="278"/>
      <c r="E142" s="278"/>
      <c r="F142" s="301" t="s">
        <v>898</v>
      </c>
      <c r="G142" s="278"/>
      <c r="H142" s="278" t="s">
        <v>956</v>
      </c>
      <c r="I142" s="278" t="s">
        <v>933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957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892</v>
      </c>
      <c r="D148" s="293"/>
      <c r="E148" s="293"/>
      <c r="F148" s="293" t="s">
        <v>893</v>
      </c>
      <c r="G148" s="294"/>
      <c r="H148" s="293" t="s">
        <v>54</v>
      </c>
      <c r="I148" s="293" t="s">
        <v>57</v>
      </c>
      <c r="J148" s="293" t="s">
        <v>894</v>
      </c>
      <c r="K148" s="292"/>
    </row>
    <row r="149" s="1" customFormat="1" ht="17.25" customHeight="1">
      <c r="B149" s="290"/>
      <c r="C149" s="295" t="s">
        <v>895</v>
      </c>
      <c r="D149" s="295"/>
      <c r="E149" s="295"/>
      <c r="F149" s="296" t="s">
        <v>896</v>
      </c>
      <c r="G149" s="297"/>
      <c r="H149" s="295"/>
      <c r="I149" s="295"/>
      <c r="J149" s="295" t="s">
        <v>897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901</v>
      </c>
      <c r="D151" s="278"/>
      <c r="E151" s="278"/>
      <c r="F151" s="331" t="s">
        <v>898</v>
      </c>
      <c r="G151" s="278"/>
      <c r="H151" s="330" t="s">
        <v>938</v>
      </c>
      <c r="I151" s="330" t="s">
        <v>900</v>
      </c>
      <c r="J151" s="330">
        <v>120</v>
      </c>
      <c r="K151" s="326"/>
    </row>
    <row r="152" s="1" customFormat="1" ht="15" customHeight="1">
      <c r="B152" s="303"/>
      <c r="C152" s="330" t="s">
        <v>947</v>
      </c>
      <c r="D152" s="278"/>
      <c r="E152" s="278"/>
      <c r="F152" s="331" t="s">
        <v>898</v>
      </c>
      <c r="G152" s="278"/>
      <c r="H152" s="330" t="s">
        <v>958</v>
      </c>
      <c r="I152" s="330" t="s">
        <v>900</v>
      </c>
      <c r="J152" s="330" t="s">
        <v>949</v>
      </c>
      <c r="K152" s="326"/>
    </row>
    <row r="153" s="1" customFormat="1" ht="15" customHeight="1">
      <c r="B153" s="303"/>
      <c r="C153" s="330" t="s">
        <v>846</v>
      </c>
      <c r="D153" s="278"/>
      <c r="E153" s="278"/>
      <c r="F153" s="331" t="s">
        <v>898</v>
      </c>
      <c r="G153" s="278"/>
      <c r="H153" s="330" t="s">
        <v>959</v>
      </c>
      <c r="I153" s="330" t="s">
        <v>900</v>
      </c>
      <c r="J153" s="330" t="s">
        <v>949</v>
      </c>
      <c r="K153" s="326"/>
    </row>
    <row r="154" s="1" customFormat="1" ht="15" customHeight="1">
      <c r="B154" s="303"/>
      <c r="C154" s="330" t="s">
        <v>903</v>
      </c>
      <c r="D154" s="278"/>
      <c r="E154" s="278"/>
      <c r="F154" s="331" t="s">
        <v>904</v>
      </c>
      <c r="G154" s="278"/>
      <c r="H154" s="330" t="s">
        <v>938</v>
      </c>
      <c r="I154" s="330" t="s">
        <v>900</v>
      </c>
      <c r="J154" s="330">
        <v>50</v>
      </c>
      <c r="K154" s="326"/>
    </row>
    <row r="155" s="1" customFormat="1" ht="15" customHeight="1">
      <c r="B155" s="303"/>
      <c r="C155" s="330" t="s">
        <v>906</v>
      </c>
      <c r="D155" s="278"/>
      <c r="E155" s="278"/>
      <c r="F155" s="331" t="s">
        <v>898</v>
      </c>
      <c r="G155" s="278"/>
      <c r="H155" s="330" t="s">
        <v>938</v>
      </c>
      <c r="I155" s="330" t="s">
        <v>908</v>
      </c>
      <c r="J155" s="330"/>
      <c r="K155" s="326"/>
    </row>
    <row r="156" s="1" customFormat="1" ht="15" customHeight="1">
      <c r="B156" s="303"/>
      <c r="C156" s="330" t="s">
        <v>917</v>
      </c>
      <c r="D156" s="278"/>
      <c r="E156" s="278"/>
      <c r="F156" s="331" t="s">
        <v>904</v>
      </c>
      <c r="G156" s="278"/>
      <c r="H156" s="330" t="s">
        <v>938</v>
      </c>
      <c r="I156" s="330" t="s">
        <v>900</v>
      </c>
      <c r="J156" s="330">
        <v>50</v>
      </c>
      <c r="K156" s="326"/>
    </row>
    <row r="157" s="1" customFormat="1" ht="15" customHeight="1">
      <c r="B157" s="303"/>
      <c r="C157" s="330" t="s">
        <v>925</v>
      </c>
      <c r="D157" s="278"/>
      <c r="E157" s="278"/>
      <c r="F157" s="331" t="s">
        <v>904</v>
      </c>
      <c r="G157" s="278"/>
      <c r="H157" s="330" t="s">
        <v>938</v>
      </c>
      <c r="I157" s="330" t="s">
        <v>900</v>
      </c>
      <c r="J157" s="330">
        <v>50</v>
      </c>
      <c r="K157" s="326"/>
    </row>
    <row r="158" s="1" customFormat="1" ht="15" customHeight="1">
      <c r="B158" s="303"/>
      <c r="C158" s="330" t="s">
        <v>923</v>
      </c>
      <c r="D158" s="278"/>
      <c r="E158" s="278"/>
      <c r="F158" s="331" t="s">
        <v>904</v>
      </c>
      <c r="G158" s="278"/>
      <c r="H158" s="330" t="s">
        <v>938</v>
      </c>
      <c r="I158" s="330" t="s">
        <v>900</v>
      </c>
      <c r="J158" s="330">
        <v>50</v>
      </c>
      <c r="K158" s="326"/>
    </row>
    <row r="159" s="1" customFormat="1" ht="15" customHeight="1">
      <c r="B159" s="303"/>
      <c r="C159" s="330" t="s">
        <v>82</v>
      </c>
      <c r="D159" s="278"/>
      <c r="E159" s="278"/>
      <c r="F159" s="331" t="s">
        <v>898</v>
      </c>
      <c r="G159" s="278"/>
      <c r="H159" s="330" t="s">
        <v>960</v>
      </c>
      <c r="I159" s="330" t="s">
        <v>900</v>
      </c>
      <c r="J159" s="330" t="s">
        <v>961</v>
      </c>
      <c r="K159" s="326"/>
    </row>
    <row r="160" s="1" customFormat="1" ht="15" customHeight="1">
      <c r="B160" s="303"/>
      <c r="C160" s="330" t="s">
        <v>962</v>
      </c>
      <c r="D160" s="278"/>
      <c r="E160" s="278"/>
      <c r="F160" s="331" t="s">
        <v>898</v>
      </c>
      <c r="G160" s="278"/>
      <c r="H160" s="330" t="s">
        <v>963</v>
      </c>
      <c r="I160" s="330" t="s">
        <v>933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964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892</v>
      </c>
      <c r="D166" s="293"/>
      <c r="E166" s="293"/>
      <c r="F166" s="293" t="s">
        <v>893</v>
      </c>
      <c r="G166" s="335"/>
      <c r="H166" s="336" t="s">
        <v>54</v>
      </c>
      <c r="I166" s="336" t="s">
        <v>57</v>
      </c>
      <c r="J166" s="293" t="s">
        <v>894</v>
      </c>
      <c r="K166" s="270"/>
    </row>
    <row r="167" s="1" customFormat="1" ht="17.25" customHeight="1">
      <c r="B167" s="271"/>
      <c r="C167" s="295" t="s">
        <v>895</v>
      </c>
      <c r="D167" s="295"/>
      <c r="E167" s="295"/>
      <c r="F167" s="296" t="s">
        <v>896</v>
      </c>
      <c r="G167" s="337"/>
      <c r="H167" s="338"/>
      <c r="I167" s="338"/>
      <c r="J167" s="295" t="s">
        <v>897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901</v>
      </c>
      <c r="D169" s="278"/>
      <c r="E169" s="278"/>
      <c r="F169" s="301" t="s">
        <v>898</v>
      </c>
      <c r="G169" s="278"/>
      <c r="H169" s="278" t="s">
        <v>938</v>
      </c>
      <c r="I169" s="278" t="s">
        <v>900</v>
      </c>
      <c r="J169" s="278">
        <v>120</v>
      </c>
      <c r="K169" s="326"/>
    </row>
    <row r="170" s="1" customFormat="1" ht="15" customHeight="1">
      <c r="B170" s="303"/>
      <c r="C170" s="278" t="s">
        <v>947</v>
      </c>
      <c r="D170" s="278"/>
      <c r="E170" s="278"/>
      <c r="F170" s="301" t="s">
        <v>898</v>
      </c>
      <c r="G170" s="278"/>
      <c r="H170" s="278" t="s">
        <v>948</v>
      </c>
      <c r="I170" s="278" t="s">
        <v>900</v>
      </c>
      <c r="J170" s="278" t="s">
        <v>949</v>
      </c>
      <c r="K170" s="326"/>
    </row>
    <row r="171" s="1" customFormat="1" ht="15" customHeight="1">
      <c r="B171" s="303"/>
      <c r="C171" s="278" t="s">
        <v>846</v>
      </c>
      <c r="D171" s="278"/>
      <c r="E171" s="278"/>
      <c r="F171" s="301" t="s">
        <v>898</v>
      </c>
      <c r="G171" s="278"/>
      <c r="H171" s="278" t="s">
        <v>965</v>
      </c>
      <c r="I171" s="278" t="s">
        <v>900</v>
      </c>
      <c r="J171" s="278" t="s">
        <v>949</v>
      </c>
      <c r="K171" s="326"/>
    </row>
    <row r="172" s="1" customFormat="1" ht="15" customHeight="1">
      <c r="B172" s="303"/>
      <c r="C172" s="278" t="s">
        <v>903</v>
      </c>
      <c r="D172" s="278"/>
      <c r="E172" s="278"/>
      <c r="F172" s="301" t="s">
        <v>904</v>
      </c>
      <c r="G172" s="278"/>
      <c r="H172" s="278" t="s">
        <v>965</v>
      </c>
      <c r="I172" s="278" t="s">
        <v>900</v>
      </c>
      <c r="J172" s="278">
        <v>50</v>
      </c>
      <c r="K172" s="326"/>
    </row>
    <row r="173" s="1" customFormat="1" ht="15" customHeight="1">
      <c r="B173" s="303"/>
      <c r="C173" s="278" t="s">
        <v>906</v>
      </c>
      <c r="D173" s="278"/>
      <c r="E173" s="278"/>
      <c r="F173" s="301" t="s">
        <v>898</v>
      </c>
      <c r="G173" s="278"/>
      <c r="H173" s="278" t="s">
        <v>965</v>
      </c>
      <c r="I173" s="278" t="s">
        <v>908</v>
      </c>
      <c r="J173" s="278"/>
      <c r="K173" s="326"/>
    </row>
    <row r="174" s="1" customFormat="1" ht="15" customHeight="1">
      <c r="B174" s="303"/>
      <c r="C174" s="278" t="s">
        <v>917</v>
      </c>
      <c r="D174" s="278"/>
      <c r="E174" s="278"/>
      <c r="F174" s="301" t="s">
        <v>904</v>
      </c>
      <c r="G174" s="278"/>
      <c r="H174" s="278" t="s">
        <v>965</v>
      </c>
      <c r="I174" s="278" t="s">
        <v>900</v>
      </c>
      <c r="J174" s="278">
        <v>50</v>
      </c>
      <c r="K174" s="326"/>
    </row>
    <row r="175" s="1" customFormat="1" ht="15" customHeight="1">
      <c r="B175" s="303"/>
      <c r="C175" s="278" t="s">
        <v>925</v>
      </c>
      <c r="D175" s="278"/>
      <c r="E175" s="278"/>
      <c r="F175" s="301" t="s">
        <v>904</v>
      </c>
      <c r="G175" s="278"/>
      <c r="H175" s="278" t="s">
        <v>965</v>
      </c>
      <c r="I175" s="278" t="s">
        <v>900</v>
      </c>
      <c r="J175" s="278">
        <v>50</v>
      </c>
      <c r="K175" s="326"/>
    </row>
    <row r="176" s="1" customFormat="1" ht="15" customHeight="1">
      <c r="B176" s="303"/>
      <c r="C176" s="278" t="s">
        <v>923</v>
      </c>
      <c r="D176" s="278"/>
      <c r="E176" s="278"/>
      <c r="F176" s="301" t="s">
        <v>904</v>
      </c>
      <c r="G176" s="278"/>
      <c r="H176" s="278" t="s">
        <v>965</v>
      </c>
      <c r="I176" s="278" t="s">
        <v>900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898</v>
      </c>
      <c r="G177" s="278"/>
      <c r="H177" s="278" t="s">
        <v>966</v>
      </c>
      <c r="I177" s="278" t="s">
        <v>967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898</v>
      </c>
      <c r="G178" s="278"/>
      <c r="H178" s="278" t="s">
        <v>968</v>
      </c>
      <c r="I178" s="278" t="s">
        <v>969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898</v>
      </c>
      <c r="G179" s="278"/>
      <c r="H179" s="278" t="s">
        <v>970</v>
      </c>
      <c r="I179" s="278" t="s">
        <v>900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898</v>
      </c>
      <c r="G180" s="278"/>
      <c r="H180" s="278" t="s">
        <v>971</v>
      </c>
      <c r="I180" s="278" t="s">
        <v>900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898</v>
      </c>
      <c r="G181" s="278"/>
      <c r="H181" s="278" t="s">
        <v>862</v>
      </c>
      <c r="I181" s="278" t="s">
        <v>900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898</v>
      </c>
      <c r="G182" s="278"/>
      <c r="H182" s="278" t="s">
        <v>972</v>
      </c>
      <c r="I182" s="278" t="s">
        <v>933</v>
      </c>
      <c r="J182" s="278"/>
      <c r="K182" s="326"/>
    </row>
    <row r="183" s="1" customFormat="1" ht="15" customHeight="1">
      <c r="B183" s="303"/>
      <c r="C183" s="278" t="s">
        <v>973</v>
      </c>
      <c r="D183" s="278"/>
      <c r="E183" s="278"/>
      <c r="F183" s="301" t="s">
        <v>898</v>
      </c>
      <c r="G183" s="278"/>
      <c r="H183" s="278" t="s">
        <v>974</v>
      </c>
      <c r="I183" s="278" t="s">
        <v>933</v>
      </c>
      <c r="J183" s="278"/>
      <c r="K183" s="326"/>
    </row>
    <row r="184" s="1" customFormat="1" ht="15" customHeight="1">
      <c r="B184" s="303"/>
      <c r="C184" s="278" t="s">
        <v>962</v>
      </c>
      <c r="D184" s="278"/>
      <c r="E184" s="278"/>
      <c r="F184" s="301" t="s">
        <v>898</v>
      </c>
      <c r="G184" s="278"/>
      <c r="H184" s="278" t="s">
        <v>975</v>
      </c>
      <c r="I184" s="278" t="s">
        <v>933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904</v>
      </c>
      <c r="G185" s="278"/>
      <c r="H185" s="278" t="s">
        <v>976</v>
      </c>
      <c r="I185" s="278" t="s">
        <v>900</v>
      </c>
      <c r="J185" s="278">
        <v>50</v>
      </c>
      <c r="K185" s="326"/>
    </row>
    <row r="186" s="1" customFormat="1" ht="15" customHeight="1">
      <c r="B186" s="303"/>
      <c r="C186" s="278" t="s">
        <v>977</v>
      </c>
      <c r="D186" s="278"/>
      <c r="E186" s="278"/>
      <c r="F186" s="301" t="s">
        <v>904</v>
      </c>
      <c r="G186" s="278"/>
      <c r="H186" s="278" t="s">
        <v>978</v>
      </c>
      <c r="I186" s="278" t="s">
        <v>979</v>
      </c>
      <c r="J186" s="278"/>
      <c r="K186" s="326"/>
    </row>
    <row r="187" s="1" customFormat="1" ht="15" customHeight="1">
      <c r="B187" s="303"/>
      <c r="C187" s="278" t="s">
        <v>980</v>
      </c>
      <c r="D187" s="278"/>
      <c r="E187" s="278"/>
      <c r="F187" s="301" t="s">
        <v>904</v>
      </c>
      <c r="G187" s="278"/>
      <c r="H187" s="278" t="s">
        <v>981</v>
      </c>
      <c r="I187" s="278" t="s">
        <v>979</v>
      </c>
      <c r="J187" s="278"/>
      <c r="K187" s="326"/>
    </row>
    <row r="188" s="1" customFormat="1" ht="15" customHeight="1">
      <c r="B188" s="303"/>
      <c r="C188" s="278" t="s">
        <v>982</v>
      </c>
      <c r="D188" s="278"/>
      <c r="E188" s="278"/>
      <c r="F188" s="301" t="s">
        <v>904</v>
      </c>
      <c r="G188" s="278"/>
      <c r="H188" s="278" t="s">
        <v>983</v>
      </c>
      <c r="I188" s="278" t="s">
        <v>979</v>
      </c>
      <c r="J188" s="278"/>
      <c r="K188" s="326"/>
    </row>
    <row r="189" s="1" customFormat="1" ht="15" customHeight="1">
      <c r="B189" s="303"/>
      <c r="C189" s="339" t="s">
        <v>984</v>
      </c>
      <c r="D189" s="278"/>
      <c r="E189" s="278"/>
      <c r="F189" s="301" t="s">
        <v>904</v>
      </c>
      <c r="G189" s="278"/>
      <c r="H189" s="278" t="s">
        <v>985</v>
      </c>
      <c r="I189" s="278" t="s">
        <v>986</v>
      </c>
      <c r="J189" s="340" t="s">
        <v>987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898</v>
      </c>
      <c r="G190" s="278"/>
      <c r="H190" s="275" t="s">
        <v>988</v>
      </c>
      <c r="I190" s="278" t="s">
        <v>989</v>
      </c>
      <c r="J190" s="278"/>
      <c r="K190" s="326"/>
    </row>
    <row r="191" s="1" customFormat="1" ht="15" customHeight="1">
      <c r="B191" s="303"/>
      <c r="C191" s="339" t="s">
        <v>990</v>
      </c>
      <c r="D191" s="278"/>
      <c r="E191" s="278"/>
      <c r="F191" s="301" t="s">
        <v>898</v>
      </c>
      <c r="G191" s="278"/>
      <c r="H191" s="278" t="s">
        <v>991</v>
      </c>
      <c r="I191" s="278" t="s">
        <v>933</v>
      </c>
      <c r="J191" s="278"/>
      <c r="K191" s="326"/>
    </row>
    <row r="192" s="1" customFormat="1" ht="15" customHeight="1">
      <c r="B192" s="303"/>
      <c r="C192" s="339" t="s">
        <v>992</v>
      </c>
      <c r="D192" s="278"/>
      <c r="E192" s="278"/>
      <c r="F192" s="301" t="s">
        <v>898</v>
      </c>
      <c r="G192" s="278"/>
      <c r="H192" s="278" t="s">
        <v>993</v>
      </c>
      <c r="I192" s="278" t="s">
        <v>933</v>
      </c>
      <c r="J192" s="278"/>
      <c r="K192" s="326"/>
    </row>
    <row r="193" s="1" customFormat="1" ht="15" customHeight="1">
      <c r="B193" s="303"/>
      <c r="C193" s="339" t="s">
        <v>994</v>
      </c>
      <c r="D193" s="278"/>
      <c r="E193" s="278"/>
      <c r="F193" s="301" t="s">
        <v>904</v>
      </c>
      <c r="G193" s="278"/>
      <c r="H193" s="278" t="s">
        <v>995</v>
      </c>
      <c r="I193" s="278" t="s">
        <v>933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996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997</v>
      </c>
      <c r="D200" s="342"/>
      <c r="E200" s="342"/>
      <c r="F200" s="342" t="s">
        <v>998</v>
      </c>
      <c r="G200" s="343"/>
      <c r="H200" s="342" t="s">
        <v>999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989</v>
      </c>
      <c r="D202" s="278"/>
      <c r="E202" s="278"/>
      <c r="F202" s="301" t="s">
        <v>43</v>
      </c>
      <c r="G202" s="278"/>
      <c r="H202" s="278" t="s">
        <v>1000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1001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1002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1003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1004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945</v>
      </c>
      <c r="D208" s="278"/>
      <c r="E208" s="278"/>
      <c r="F208" s="301" t="s">
        <v>76</v>
      </c>
      <c r="G208" s="278"/>
      <c r="H208" s="278" t="s">
        <v>1005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840</v>
      </c>
      <c r="G209" s="278"/>
      <c r="H209" s="278" t="s">
        <v>841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838</v>
      </c>
      <c r="G210" s="278"/>
      <c r="H210" s="278" t="s">
        <v>1006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842</v>
      </c>
      <c r="G211" s="339"/>
      <c r="H211" s="330" t="s">
        <v>843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844</v>
      </c>
      <c r="G212" s="339"/>
      <c r="H212" s="330" t="s">
        <v>1007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969</v>
      </c>
      <c r="D214" s="278"/>
      <c r="E214" s="278"/>
      <c r="F214" s="301">
        <v>1</v>
      </c>
      <c r="G214" s="339"/>
      <c r="H214" s="330" t="s">
        <v>1008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1009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1010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1011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2022-03-07T06:55:53Z</dcterms:created>
  <dcterms:modified xsi:type="dcterms:W3CDTF">2022-03-07T06:55:58Z</dcterms:modified>
</cp:coreProperties>
</file>